
<file path=[Content_Types].xml><?xml version="1.0" encoding="utf-8"?>
<Types xmlns="http://schemas.openxmlformats.org/package/2006/content-types">
  <Override PartName="/xl/worksheets/sheet15.xml" ContentType="application/vnd.openxmlformats-officedocument.spreadsheetml.worksheet+xml"/>
  <Override PartName="/xl/queryTables/queryTable1.xml" ContentType="application/vnd.openxmlformats-officedocument.spreadsheetml.queryTable+xml"/>
  <Override PartName="/xl/queryTables/queryTable39.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9.xml" ContentType="application/vnd.openxmlformats-officedocument.spreadsheetml.queryTable+xml"/>
  <Override PartName="/xl/queryTables/queryTable28.xml" ContentType="application/vnd.openxmlformats-officedocument.spreadsheetml.queryTable+xml"/>
  <Override PartName="/xl/queryTables/queryTable37.xml" ContentType="application/vnd.openxmlformats-officedocument.spreadsheetml.queryTable+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queryTables/queryTable17.xml" ContentType="application/vnd.openxmlformats-officedocument.spreadsheetml.queryTable+xml"/>
  <Override PartName="/xl/drawings/drawing4.xml" ContentType="application/vnd.openxmlformats-officedocument.drawing+xml"/>
  <Override PartName="/xl/queryTables/queryTable26.xml" ContentType="application/vnd.openxmlformats-officedocument.spreadsheetml.queryTable+xml"/>
  <Override PartName="/xl/queryTables/queryTable35.xml" ContentType="application/vnd.openxmlformats-officedocument.spreadsheetml.queryTable+xml"/>
  <Override PartName="/xl/queryTables/queryTable44.xml" ContentType="application/vnd.openxmlformats-officedocument.spreadsheetml.queryTable+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omments4.xml" ContentType="application/vnd.openxmlformats-officedocument.spreadsheetml.comments+xml"/>
  <Override PartName="/xl/queryTables/queryTable15.xml" ContentType="application/vnd.openxmlformats-officedocument.spreadsheetml.queryTable+xml"/>
  <Override PartName="/xl/queryTables/queryTable24.xml" ContentType="application/vnd.openxmlformats-officedocument.spreadsheetml.queryTable+xml"/>
  <Override PartName="/xl/queryTables/queryTable33.xml" ContentType="application/vnd.openxmlformats-officedocument.spreadsheetml.queryTable+xml"/>
  <Override PartName="/xl/queryTables/queryTable42.xml" ContentType="application/vnd.openxmlformats-officedocument.spreadsheetml.queryTable+xml"/>
  <Override PartName="/xl/worksheets/sheet3.xml" ContentType="application/vnd.openxmlformats-officedocument.spreadsheetml.worksheet+xml"/>
  <Override PartName="/xl/connections.xml" ContentType="application/vnd.openxmlformats-officedocument.spreadsheetml.connections+xml"/>
  <Override PartName="/xl/comments2.xml" ContentType="application/vnd.openxmlformats-officedocument.spreadsheetml.comments+xml"/>
  <Override PartName="/xl/queryTables/queryTable13.xml" ContentType="application/vnd.openxmlformats-officedocument.spreadsheetml.queryTable+xml"/>
  <Override PartName="/xl/queryTables/queryTable22.xml" ContentType="application/vnd.openxmlformats-officedocument.spreadsheetml.queryTable+xml"/>
  <Override PartName="/xl/queryTables/queryTable31.xml" ContentType="application/vnd.openxmlformats-officedocument.spreadsheetml.queryTable+xml"/>
  <Override PartName="/xl/queryTables/queryTable40.xml" ContentType="application/vnd.openxmlformats-officedocument.spreadsheetml.queryTable+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queryTables/queryTable8.xml" ContentType="application/vnd.openxmlformats-officedocument.spreadsheetml.queryTable+xml"/>
  <Override PartName="/xl/queryTables/queryTable11.xml" ContentType="application/vnd.openxmlformats-officedocument.spreadsheetml.queryTable+xml"/>
  <Override PartName="/xl/queryTables/queryTable20.xml" ContentType="application/vnd.openxmlformats-officedocument.spreadsheetml.queryTable+xml"/>
  <Override PartName="/xl/sharedStrings.xml" ContentType="application/vnd.openxmlformats-officedocument.spreadsheetml.sharedStrings+xml"/>
  <Override PartName="/xl/queryTables/queryTable6.xml" ContentType="application/vnd.openxmlformats-officedocument.spreadsheetml.queryTable+xml"/>
  <Override PartName="/xl/ctrlProps/ctrlProp4.xml" ContentType="application/vnd.ms-excel.controlproperties+xml"/>
  <Override PartName="/xl/queryTables/queryTable4.xml" ContentType="application/vnd.openxmlformats-officedocument.spreadsheetml.queryTable+xml"/>
  <Override PartName="/xl/ctrlProps/ctrlProp2.xml" ContentType="application/vnd.ms-excel.controlproperties+xml"/>
  <Default Extension="bin" ContentType="application/vnd.openxmlformats-officedocument.spreadsheetml.printerSettings"/>
  <Default Extension="png" ContentType="image/png"/>
  <Override PartName="/xl/queryTables/queryTable2.xml" ContentType="application/vnd.openxmlformats-officedocument.spreadsheetml.queryTable+xml"/>
  <Override PartName="/xl/worksheets/sheet14.xml" ContentType="application/vnd.openxmlformats-officedocument.spreadsheetml.worksheet+xml"/>
  <Override PartName="/xl/queryTables/queryTable18.xml" ContentType="application/vnd.openxmlformats-officedocument.spreadsheetml.queryTable+xml"/>
  <Override PartName="/xl/queryTables/queryTable29.xml" ContentType="application/vnd.openxmlformats-officedocument.spreadsheetml.queryTable+xml"/>
  <Override PartName="/xl/queryTables/queryTable38.xml" ContentType="application/vnd.openxmlformats-officedocument.spreadsheetml.query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queryTables/queryTable16.xml" ContentType="application/vnd.openxmlformats-officedocument.spreadsheetml.queryTable+xml"/>
  <Override PartName="/xl/drawings/drawing5.xml" ContentType="application/vnd.openxmlformats-officedocument.drawing+xml"/>
  <Override PartName="/xl/queryTables/queryTable27.xml" ContentType="application/vnd.openxmlformats-officedocument.spreadsheetml.queryTable+xml"/>
  <Override PartName="/xl/queryTables/queryTable36.xml" ContentType="application/vnd.openxmlformats-officedocument.spreadsheetml.queryTable+xml"/>
  <Override PartName="/xl/queryTables/queryTable45.xml" ContentType="application/vnd.openxmlformats-officedocument.spreadsheetml.queryTab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xl/queryTables/queryTable14.xml" ContentType="application/vnd.openxmlformats-officedocument.spreadsheetml.queryTable+xml"/>
  <Override PartName="/xl/queryTables/queryTable25.xml" ContentType="application/vnd.openxmlformats-officedocument.spreadsheetml.queryTable+xml"/>
  <Override PartName="/xl/queryTables/queryTable34.xml" ContentType="application/vnd.openxmlformats-officedocument.spreadsheetml.queryTable+xml"/>
  <Override PartName="/xl/queryTables/queryTable43.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3.xml" ContentType="application/vnd.openxmlformats-officedocument.spreadsheetml.comments+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21.xml" ContentType="application/vnd.openxmlformats-officedocument.spreadsheetml.queryTable+xml"/>
  <Override PartName="/xl/queryTables/queryTable23.xml" ContentType="application/vnd.openxmlformats-officedocument.spreadsheetml.queryTable+xml"/>
  <Override PartName="/xl/queryTables/queryTable32.xml" ContentType="application/vnd.openxmlformats-officedocument.spreadsheetml.queryTable+xml"/>
  <Override PartName="/xl/queryTables/queryTable41.xml" ContentType="application/vnd.openxmlformats-officedocument.spreadsheetml.queryTable+xml"/>
  <Default Extension="vml" ContentType="application/vnd.openxmlformats-officedocument.vmlDrawing"/>
  <Override PartName="/xl/comments1.xml" ContentType="application/vnd.openxmlformats-officedocument.spreadsheetml.comments+xml"/>
  <Override PartName="/xl/queryTables/queryTable7.xml" ContentType="application/vnd.openxmlformats-officedocument.spreadsheetml.queryTable+xml"/>
  <Override PartName="/xl/queryTables/queryTable10.xml" ContentType="application/vnd.openxmlformats-officedocument.spreadsheetml.queryTable+xml"/>
  <Override PartName="/xl/queryTables/queryTable30.xml" ContentType="application/vnd.openxmlformats-officedocument.spreadsheetml.queryTable+xml"/>
  <Override PartName="/xl/calcChain.xml" ContentType="application/vnd.openxmlformats-officedocument.spreadsheetml.calcChain+xml"/>
  <Override PartName="/xl/queryTables/queryTable5.xml" ContentType="application/vnd.openxmlformats-officedocument.spreadsheetml.queryTable+xml"/>
  <Override PartName="/xl/ctrlProps/ctrlProp3.xml" ContentType="application/vnd.ms-excel.controlproperties+xml"/>
  <Override PartName="/xl/queryTables/queryTable3.xml" ContentType="application/vnd.openxmlformats-officedocument.spreadsheetml.queryTable+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bookViews>
    <workbookView xWindow="-195" yWindow="135" windowWidth="4905" windowHeight="4455" tabRatio="746" firstSheet="2" activeTab="2"/>
  </bookViews>
  <sheets>
    <sheet name="SWNOTEMETA" sheetId="51" state="hidden" r:id="rId1"/>
    <sheet name="Planning Template Checklist" sheetId="52" state="hidden" r:id="rId2"/>
    <sheet name="Planning View" sheetId="12" r:id="rId3"/>
    <sheet name="SWUPDATE" sheetId="9" state="hidden" r:id="rId4"/>
    <sheet name="Configuration" sheetId="55" state="hidden" r:id="rId5"/>
    <sheet name="SWDATA" sheetId="42" state="hidden" r:id="rId6"/>
    <sheet name="Metrics &amp; Attributes View" sheetId="41" state="hidden" r:id="rId7"/>
    <sheet name="SCENARIOMETA" sheetId="62" state="hidden" r:id="rId8"/>
    <sheet name="Drilldown" sheetId="53" r:id="rId9"/>
    <sheet name="RELATIONSHIP_INFO" sheetId="56" state="hidden" r:id="rId10"/>
    <sheet name="SWMETA2" sheetId="57" state="hidden" r:id="rId11"/>
    <sheet name="FilteringCriteria" sheetId="45" state="hidden" r:id="rId12"/>
    <sheet name="SWMETA" sheetId="43" state="hidden" r:id="rId13"/>
    <sheet name="SWSHEETMETA" sheetId="33" state="hidden" r:id="rId14"/>
    <sheet name="SWMETA3" sheetId="63" state="hidden" r:id="rId15"/>
  </sheets>
  <externalReferences>
    <externalReference r:id="rId16"/>
    <externalReference r:id="rId17"/>
  </externalReferences>
  <definedNames>
    <definedName name="_xlnm._FilterDatabase" localSheetId="6" hidden="1">'Metrics &amp; Attributes View'!$F$15:$L$78</definedName>
    <definedName name="_xlnm._FilterDatabase" localSheetId="2" hidden="1">'Planning View'!$K$18:$R$47</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View'!$M$6</definedName>
    <definedName name="currencies_available">OFFSET(SWMETA2!$A$1,0,0,COUNTA(SWMETA2!$A:$A),1)</definedName>
    <definedName name="currencies_range">OFFSET(SWMETA2!$C$1,0,0,COUNTA(SWMETA2!$C:$C),1)</definedName>
    <definedName name="currency_selected">INDEX(currencies_available,'Planning View'!#REF!)</definedName>
    <definedName name="current_date">'Planning View'!$DR$1</definedName>
    <definedName name="Current_Period">'Planning View'!$AE$1:$AJ$1</definedName>
    <definedName name="Current_Period_Link">"#'"&amp;INDIRECT("Configuration!$F$10")</definedName>
    <definedName name="Display_By">Configuration!$K$1:$K$3</definedName>
    <definedName name="EndOfList">9999999</definedName>
    <definedName name="ExternalData_1" localSheetId="9">RELATIONSHIP_INFO!$A$1:$D$3</definedName>
    <definedName name="ExternalData_1" localSheetId="5">SWDATA!$A$1:$BK$5</definedName>
    <definedName name="ExternalData_1" localSheetId="12">SWMETA!$A$1:$BI$101</definedName>
    <definedName name="ExternalData_1" localSheetId="10">SWMETA2!$A$1:$D$14</definedName>
    <definedName name="ExternalData_10" localSheetId="5">SWDATA!$A$1:$AT$5</definedName>
    <definedName name="ExternalData_11" localSheetId="5">SWDATA!$A$1:$BX$5</definedName>
    <definedName name="ExternalData_12" localSheetId="5">SWDATA!$A$1:$CB$5</definedName>
    <definedName name="ExternalData_13" localSheetId="5">SWDATA!$A$1:$BQ$5</definedName>
    <definedName name="ExternalData_14" localSheetId="5">SWDATA!$A$1:$BM$5</definedName>
    <definedName name="ExternalData_15" localSheetId="5">SWDATA!$A$1:$BM$5</definedName>
    <definedName name="ExternalData_16" localSheetId="5">SWDATA!$A$1:$AW$37</definedName>
    <definedName name="ExternalData_17" localSheetId="5">SWDATA!$A$1:$BM$134</definedName>
    <definedName name="ExternalData_18" localSheetId="5">SWDATA!$A$1:$BM$134</definedName>
    <definedName name="ExternalData_19" localSheetId="5">SWDATA!$A$1:$BQ$5</definedName>
    <definedName name="ExternalData_2" localSheetId="9">RELATIONSHIP_INFO!$A$1:$D$4</definedName>
    <definedName name="ExternalData_2" localSheetId="5">SWDATA!$A$1:$BK$5</definedName>
    <definedName name="ExternalData_2" localSheetId="12">SWMETA!$A$1:$CE$104</definedName>
    <definedName name="ExternalData_2" localSheetId="10">SWMETA2!$A$1:$D$17</definedName>
    <definedName name="ExternalData_20" localSheetId="5">SWDATA!$A$1:$CB$5</definedName>
    <definedName name="ExternalData_21" localSheetId="5">SWDATA!$A$1:$BM$5</definedName>
    <definedName name="ExternalData_22" localSheetId="5">SWDATA!$A$1:$BM$5</definedName>
    <definedName name="ExternalData_23" localSheetId="5">SWDATA!$A$1:$AW$37</definedName>
    <definedName name="ExternalData_24" localSheetId="5">SWDATA!$A$1:$CC$5</definedName>
    <definedName name="ExternalData_25" localSheetId="5">SWDATA!$A$1:$CC$5</definedName>
    <definedName name="ExternalData_26" localSheetId="5">SWDATA!$A$1:$BM$5</definedName>
    <definedName name="ExternalData_27" localSheetId="5">SWDATA!$A$1:$BQ$5</definedName>
    <definedName name="ExternalData_28" localSheetId="5">SWDATA!$A$1:$BM$134</definedName>
    <definedName name="ExternalData_29" localSheetId="5">SWDATA!$A$1:$BM$5</definedName>
    <definedName name="ExternalData_3" localSheetId="9">RELATIONSHIP_INFO!$A$1:$D$2</definedName>
    <definedName name="ExternalData_3" localSheetId="5">SWDATA!$A$1:$BW$5</definedName>
    <definedName name="ExternalData_3" localSheetId="12">SWMETA!$A$1:$BI$103</definedName>
    <definedName name="ExternalData_3" localSheetId="10">SWMETA2!$A$1:$D$17</definedName>
    <definedName name="ExternalData_30" localSheetId="5">SWDATA!$A$1:$CB$5</definedName>
    <definedName name="ExternalData_31" localSheetId="5">SWDATA!$A$1:$CS$5</definedName>
    <definedName name="ExternalData_32" localSheetId="5">SWDATA!$A$1:$AW$37</definedName>
    <definedName name="ExternalData_33" localSheetId="5">SWDATA!$A$1:$CC$5</definedName>
    <definedName name="ExternalData_4" localSheetId="9">RELATIONSHIP_INFO!$A$1:$D$2</definedName>
    <definedName name="ExternalData_4" localSheetId="5">SWDATA!$A$1:$AT$5</definedName>
    <definedName name="ExternalData_4" localSheetId="12">SWMETA!$A$1:$CF$102</definedName>
    <definedName name="ExternalData_4" localSheetId="10">SWMETA2!$A$1:$D$17</definedName>
    <definedName name="ExternalData_5" localSheetId="9">RELATIONSHIP_INFO!$A$1:$D$3</definedName>
    <definedName name="ExternalData_5" localSheetId="5">SWDATA!$A$1:$AT$5</definedName>
    <definedName name="ExternalData_5" localSheetId="12">SWMETA!$A$1:$CF$102</definedName>
    <definedName name="ExternalData_5" localSheetId="10">SWMETA2!$A$1:$D$14</definedName>
    <definedName name="ExternalData_6" localSheetId="9">RELATIONSHIP_INFO!$A$1:$D$3</definedName>
    <definedName name="ExternalData_6" localSheetId="5">SWDATA!$A$1:$AT$5</definedName>
    <definedName name="ExternalData_6" localSheetId="12">SWMETA!$A$1:$CE$102</definedName>
    <definedName name="ExternalData_6" localSheetId="10">SWMETA2!$A$1:$D$14</definedName>
    <definedName name="ExternalData_7" localSheetId="9">RELATIONSHIP_INFO!$A$1:$D$4</definedName>
    <definedName name="ExternalData_7" localSheetId="5">SWDATA!$A$1:$BX$5</definedName>
    <definedName name="ExternalData_7" localSheetId="12">SWMETA!$A$1:$CE$101</definedName>
    <definedName name="ExternalData_7" localSheetId="10">SWMETA2!$A$1:$D$17</definedName>
    <definedName name="ExternalData_8" localSheetId="9">RELATIONSHIP_INFO!$A$1:$E$2</definedName>
    <definedName name="ExternalData_8" localSheetId="5">SWDATA!$A$1:$AT$5</definedName>
    <definedName name="ExternalData_9" localSheetId="9">RELATIONSHIP_INFO!$A$1:$D$4</definedName>
    <definedName name="ExternalData_9" localSheetId="5">SWDATA!$A$1:$AT$5</definedName>
    <definedName name="FFF">SWUPDATE!$L$3</definedName>
    <definedName name="Forecast_Start_Key">IF(Is_Loading=1,SWMETA!$B$10,SWMETA!$B$10)</definedName>
    <definedName name="Graph_Start_Date">OFFSET(INDIRECT("'Planning View'!$DU$15"),0,0,MAX(COUNTA(INDIRECT("'Planning View'!$DU:$DU")),1)-11,COUNTA(INDIRECT("'Planning View'!$15:$15"))-16)</definedName>
    <definedName name="Graph_TS_Name">OFFSET(INDIRECT("SWDATA!$C$11"),0,0,MAX(COUNTIF(INDIRECT("SWDATA!$E:$E"),"PARENT00001"),1),1)</definedName>
    <definedName name="Is_Loading">0</definedName>
    <definedName name="Is_Loading_Old">IF(Configuration!$F$14="YES",0,ISERROR(LEN(INDIRECT("Ambassador_Data!A1"))&gt;1))</definedName>
    <definedName name="Items_Filtered">'Planning View'!$W$13</definedName>
    <definedName name="Last_downloaded_item_row">'Planning View'!$U$14</definedName>
    <definedName name="max_items">Configuration!$F$4</definedName>
    <definedName name="MAXR">9999999</definedName>
    <definedName name="Metric_Name">'Metrics &amp; Attributes View'!$F$16:$F$23</definedName>
    <definedName name="notes_headers">#REF!</definedName>
    <definedName name="notes_range">#REF!</definedName>
    <definedName name="notes_reasons">OFFSET(SWNOTEMETA!$C$1,0,0,(COUNTBLANK(SWNOTEMETA!$D:$D)-COUNTBLANK(SWNOTEMETA!$C:$C)),1)</definedName>
    <definedName name="NULL">SWUPDATE!$V$13</definedName>
    <definedName name="Number_of_Items">COUNTA(SWMETA!$B$102:$B$1000)</definedName>
    <definedName name="Platform">[1]Ambassador!$A$13:$A$23</definedName>
    <definedName name="_xlnm.Print_Area" localSheetId="5">SWDATA!$C$5:$M$5</definedName>
    <definedName name="ScenarioType">SWUPDATE!$JE$18</definedName>
    <definedName name="small_num">0.0000000000002</definedName>
    <definedName name="small_num2">0.000000001</definedName>
    <definedName name="SW_Downloaded_Date">Configuration!$F$31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INDIRECT("SWDATA!"&amp;'Planning View'!A$4&amp;'Planning View'!$G1)</definedName>
    <definedName name="TS_Count">Configuration!$I$7</definedName>
    <definedName name="TS_Hidden">Configuration!$I$10</definedName>
    <definedName name="TS_Name">OFFSET(INDIRECT("SWDATA!$C$11"),0,0,MAX(COUNTIF(INDIRECT("SWDATA!$E:$E"),"PARENT00001"),1),1)</definedName>
    <definedName name="UOM_Available">OFFSET(SWMETA3!$A$1,0,0,COUNTA(SWMETA3!$A:$A),1)</definedName>
    <definedName name="UOM_Range">OFFSET(SWMETA3!$B$1,0,0,COUNTA(SWMETA3!$B:$B),1)</definedName>
    <definedName name="UOM_Selected">INDEX(UOM_Available,Planning [2]View!$M$2)</definedName>
    <definedName name="UpdateIntegrityFlag">SWUPDATE!$C$16</definedName>
    <definedName name="WorksheetTemplateVersion" localSheetId="10">"6.0"</definedName>
  </definedNames>
  <calcPr calcId="125725"/>
  <fileRecoveryPr autoRecover="0"/>
</workbook>
</file>

<file path=xl/calcChain.xml><?xml version="1.0" encoding="utf-8"?>
<calcChain xmlns="http://schemas.openxmlformats.org/spreadsheetml/2006/main">
  <c r="H99" i="41"/>
  <c r="H98"/>
  <c r="H97"/>
  <c r="H96"/>
  <c r="H95"/>
  <c r="H94"/>
  <c r="H93"/>
  <c r="H92"/>
  <c r="H91"/>
  <c r="H90"/>
  <c r="H89"/>
  <c r="H88"/>
  <c r="H87"/>
  <c r="H86"/>
  <c r="H85"/>
  <c r="H84"/>
  <c r="H83"/>
  <c r="H82"/>
  <c r="H81"/>
  <c r="H80"/>
  <c r="H79"/>
  <c r="H78"/>
  <c r="H77"/>
  <c r="H76"/>
  <c r="H75"/>
  <c r="H74"/>
  <c r="H73"/>
  <c r="H72"/>
  <c r="H71"/>
  <c r="H70"/>
  <c r="H69"/>
  <c r="H68"/>
  <c r="H67"/>
  <c r="H66"/>
  <c r="H65"/>
  <c r="H64"/>
  <c r="H63"/>
  <c r="H62"/>
  <c r="H61"/>
  <c r="H60"/>
  <c r="H59"/>
  <c r="H58"/>
  <c r="H57"/>
  <c r="H56"/>
  <c r="H55"/>
  <c r="H54"/>
  <c r="H53"/>
  <c r="H52"/>
  <c r="H51"/>
  <c r="H50"/>
  <c r="H49"/>
  <c r="H48"/>
  <c r="H47"/>
  <c r="H46"/>
  <c r="H45"/>
  <c r="H44"/>
  <c r="H43"/>
  <c r="H42"/>
  <c r="H41"/>
  <c r="H40"/>
  <c r="H39"/>
  <c r="H38"/>
  <c r="H37"/>
  <c r="H36"/>
  <c r="H35"/>
  <c r="H34"/>
  <c r="H33"/>
  <c r="H32"/>
  <c r="H31"/>
  <c r="H30"/>
  <c r="H29"/>
  <c r="H28"/>
  <c r="H27"/>
  <c r="H26"/>
  <c r="H25"/>
  <c r="H24"/>
  <c r="H23"/>
  <c r="H22"/>
  <c r="H21"/>
  <c r="H20"/>
  <c r="H19"/>
  <c r="H18"/>
  <c r="H17"/>
  <c r="H16"/>
  <c r="CT156" i="55"/>
  <c r="CT157"/>
  <c r="CT158"/>
  <c r="B19" i="41"/>
  <c r="N15"/>
  <c r="N99"/>
  <c r="N98"/>
  <c r="N97"/>
  <c r="N96"/>
  <c r="N95"/>
  <c r="N94"/>
  <c r="N93"/>
  <c r="N92"/>
  <c r="N91"/>
  <c r="N90"/>
  <c r="N89"/>
  <c r="N88"/>
  <c r="N87"/>
  <c r="N86"/>
  <c r="N85"/>
  <c r="N84"/>
  <c r="N83"/>
  <c r="N82"/>
  <c r="N81"/>
  <c r="N80"/>
  <c r="N79"/>
  <c r="N78"/>
  <c r="N77"/>
  <c r="N76"/>
  <c r="N75"/>
  <c r="N74"/>
  <c r="N73"/>
  <c r="N72"/>
  <c r="N71"/>
  <c r="N70"/>
  <c r="N69"/>
  <c r="N68"/>
  <c r="N67"/>
  <c r="N66"/>
  <c r="N65"/>
  <c r="N64"/>
  <c r="N63"/>
  <c r="N62"/>
  <c r="N61"/>
  <c r="N60"/>
  <c r="N59"/>
  <c r="N58"/>
  <c r="N57"/>
  <c r="N56"/>
  <c r="N55"/>
  <c r="N54"/>
  <c r="N53"/>
  <c r="N52"/>
  <c r="N51"/>
  <c r="N50"/>
  <c r="N49"/>
  <c r="N48"/>
  <c r="N47"/>
  <c r="N46"/>
  <c r="N45"/>
  <c r="N44"/>
  <c r="N43"/>
  <c r="N42"/>
  <c r="N41"/>
  <c r="N40"/>
  <c r="N39"/>
  <c r="N38"/>
  <c r="N37"/>
  <c r="N36"/>
  <c r="N35"/>
  <c r="N34"/>
  <c r="N33"/>
  <c r="N32"/>
  <c r="N31"/>
  <c r="N30"/>
  <c r="N29"/>
  <c r="N28"/>
  <c r="N27"/>
  <c r="N26"/>
  <c r="N25"/>
  <c r="N24"/>
  <c r="N23"/>
  <c r="N22"/>
  <c r="N21"/>
  <c r="N20"/>
  <c r="F20"/>
  <c r="N18"/>
  <c r="F18"/>
  <c r="N16"/>
  <c r="F16"/>
  <c r="F100"/>
  <c r="F99"/>
  <c r="F98"/>
  <c r="F97"/>
  <c r="F96"/>
  <c r="F95"/>
  <c r="F94"/>
  <c r="F93"/>
  <c r="F92"/>
  <c r="F91"/>
  <c r="F90"/>
  <c r="F89"/>
  <c r="F88"/>
  <c r="F87"/>
  <c r="F86"/>
  <c r="F85"/>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41"/>
  <c r="F40"/>
  <c r="F39"/>
  <c r="F38"/>
  <c r="F37"/>
  <c r="F36"/>
  <c r="F35"/>
  <c r="F34"/>
  <c r="F33"/>
  <c r="F32"/>
  <c r="F31"/>
  <c r="F30"/>
  <c r="F29"/>
  <c r="F28"/>
  <c r="F27"/>
  <c r="F26"/>
  <c r="F25"/>
  <c r="F24"/>
  <c r="F23"/>
  <c r="F22"/>
  <c r="F21"/>
  <c r="N19"/>
  <c r="F19"/>
  <c r="N17"/>
  <c r="F17"/>
  <c r="G17" l="1"/>
  <c r="G19"/>
  <c r="G16"/>
  <c r="G18"/>
  <c r="G20"/>
  <c r="B18"/>
  <c r="B17" l="1"/>
  <c r="DM7" i="12"/>
  <c r="DM6" s="1"/>
  <c r="DM5"/>
  <c r="JD69" i="9"/>
  <c r="JE69" s="1"/>
  <c r="JF69"/>
  <c r="JH69"/>
  <c r="JI69" l="1"/>
  <c r="JG69"/>
  <c r="JD70"/>
  <c r="JE70" s="1"/>
  <c r="JF70"/>
  <c r="JH70"/>
  <c r="JD58"/>
  <c r="JE58" s="1"/>
  <c r="JF58"/>
  <c r="JH58"/>
  <c r="JI70" l="1"/>
  <c r="JG70"/>
  <c r="JI58"/>
  <c r="JG58"/>
  <c r="JD59"/>
  <c r="JE59" s="1"/>
  <c r="JF59"/>
  <c r="JH59"/>
  <c r="JI59" l="1"/>
  <c r="JG59"/>
  <c r="JD60"/>
  <c r="JE60" s="1"/>
  <c r="JF60"/>
  <c r="JH60"/>
  <c r="JI60" l="1"/>
  <c r="JG60"/>
  <c r="JD61"/>
  <c r="JE61" s="1"/>
  <c r="JF61"/>
  <c r="JH61"/>
  <c r="JI61" l="1"/>
  <c r="JG61"/>
  <c r="JD62"/>
  <c r="JE62" s="1"/>
  <c r="JF62"/>
  <c r="JH62"/>
  <c r="JI62" l="1"/>
  <c r="JG62"/>
  <c r="JD63"/>
  <c r="JE63" s="1"/>
  <c r="JF63"/>
  <c r="JH63"/>
  <c r="JI63" l="1"/>
  <c r="JG63"/>
  <c r="JD64"/>
  <c r="JE64" s="1"/>
  <c r="JF64"/>
  <c r="JH64"/>
  <c r="JI64" l="1"/>
  <c r="JG64"/>
  <c r="JD65"/>
  <c r="JE65" s="1"/>
  <c r="JF65"/>
  <c r="JH65"/>
  <c r="JI65" l="1"/>
  <c r="JG65"/>
  <c r="JD66"/>
  <c r="JE66" s="1"/>
  <c r="JF66"/>
  <c r="JH66"/>
  <c r="JI66" l="1"/>
  <c r="JG66"/>
  <c r="JD67"/>
  <c r="JE67" s="1"/>
  <c r="JF67"/>
  <c r="JH67"/>
  <c r="JI67" l="1"/>
  <c r="JG67"/>
  <c r="JD68"/>
  <c r="JE68" s="1"/>
  <c r="JF68"/>
  <c r="JH68"/>
  <c r="JI68" l="1"/>
  <c r="JG68"/>
  <c r="JD34" l="1"/>
  <c r="JF34" s="1"/>
  <c r="JI34" l="1"/>
  <c r="JG34"/>
  <c r="JE34"/>
  <c r="JH34"/>
  <c r="JD35"/>
  <c r="JE35" s="1"/>
  <c r="JF35"/>
  <c r="JH35"/>
  <c r="JI35" l="1"/>
  <c r="JG35"/>
  <c r="JD36"/>
  <c r="JE36" s="1"/>
  <c r="JF36"/>
  <c r="JH36"/>
  <c r="JI36" l="1"/>
  <c r="JG36"/>
  <c r="JD37"/>
  <c r="JE37" s="1"/>
  <c r="JF37"/>
  <c r="JH37"/>
  <c r="JI37" l="1"/>
  <c r="JG37"/>
  <c r="JD38"/>
  <c r="JE38" s="1"/>
  <c r="JF38"/>
  <c r="JH38"/>
  <c r="JI38" l="1"/>
  <c r="JG38"/>
  <c r="JD39"/>
  <c r="JE39" s="1"/>
  <c r="JF39"/>
  <c r="JH39"/>
  <c r="JI39" l="1"/>
  <c r="JG39"/>
  <c r="JD40"/>
  <c r="JE40" s="1"/>
  <c r="JF40"/>
  <c r="JH40"/>
  <c r="JI40" l="1"/>
  <c r="JG40"/>
  <c r="JD41"/>
  <c r="JE41" s="1"/>
  <c r="JF41"/>
  <c r="JH41"/>
  <c r="JI41" l="1"/>
  <c r="JG41"/>
  <c r="JD42"/>
  <c r="JE42" s="1"/>
  <c r="JF42"/>
  <c r="JH42"/>
  <c r="JI42" l="1"/>
  <c r="JG42"/>
  <c r="JD43"/>
  <c r="JE43" s="1"/>
  <c r="JF43"/>
  <c r="JH43"/>
  <c r="JI43" l="1"/>
  <c r="JG43"/>
  <c r="JD44"/>
  <c r="JE44" s="1"/>
  <c r="JF44"/>
  <c r="JH44"/>
  <c r="JI44" l="1"/>
  <c r="JG44"/>
  <c r="JD45"/>
  <c r="JE45" s="1"/>
  <c r="JF45"/>
  <c r="JH45"/>
  <c r="JI45" l="1"/>
  <c r="JG45"/>
  <c r="JD46"/>
  <c r="JE46" s="1"/>
  <c r="JF46"/>
  <c r="JH46"/>
  <c r="JI46" l="1"/>
  <c r="JG46"/>
  <c r="JD47"/>
  <c r="JE47" s="1"/>
  <c r="JF47"/>
  <c r="JH47"/>
  <c r="JI47" l="1"/>
  <c r="JG47"/>
  <c r="JD48"/>
  <c r="JE48" s="1"/>
  <c r="JF48"/>
  <c r="JH48"/>
  <c r="JI48" l="1"/>
  <c r="JG48"/>
  <c r="JD49"/>
  <c r="JE49" s="1"/>
  <c r="JF49"/>
  <c r="JH49"/>
  <c r="JI49" l="1"/>
  <c r="JG49"/>
  <c r="JD50"/>
  <c r="JE50" s="1"/>
  <c r="JF50"/>
  <c r="JH50"/>
  <c r="JI50" l="1"/>
  <c r="JG50"/>
  <c r="JD51"/>
  <c r="JE51" s="1"/>
  <c r="JF51"/>
  <c r="JH51"/>
  <c r="JI51" l="1"/>
  <c r="JG51"/>
  <c r="JD52"/>
  <c r="JE52" s="1"/>
  <c r="JF52"/>
  <c r="JH52"/>
  <c r="JI52" l="1"/>
  <c r="JG52"/>
  <c r="JD53"/>
  <c r="JE53" s="1"/>
  <c r="JF53"/>
  <c r="JH53"/>
  <c r="JI53" l="1"/>
  <c r="JG53"/>
  <c r="JD54"/>
  <c r="JE54" s="1"/>
  <c r="JF54"/>
  <c r="JH54"/>
  <c r="JI54" l="1"/>
  <c r="JG54"/>
  <c r="JD55"/>
  <c r="JE55" s="1"/>
  <c r="JF55"/>
  <c r="JH55"/>
  <c r="JI55" l="1"/>
  <c r="JG55"/>
  <c r="JD56"/>
  <c r="JE56"/>
  <c r="JF56"/>
  <c r="JG56"/>
  <c r="JH56"/>
  <c r="JI56"/>
  <c r="JD57"/>
  <c r="JE57" s="1"/>
  <c r="JF57"/>
  <c r="JG57"/>
  <c r="JH57"/>
  <c r="JI57"/>
  <c r="R128" i="12"/>
  <c r="F128" s="1"/>
  <c r="G128"/>
  <c r="D128" s="1"/>
  <c r="B128"/>
  <c r="E128" s="1"/>
  <c r="A128"/>
  <c r="K128" l="1"/>
  <c r="J128"/>
  <c r="R127"/>
  <c r="K127"/>
  <c r="G127"/>
  <c r="F127"/>
  <c r="D127"/>
  <c r="B127"/>
  <c r="E127" s="1"/>
  <c r="A127"/>
  <c r="J127" l="1"/>
  <c r="R126"/>
  <c r="F126" s="1"/>
  <c r="K126"/>
  <c r="G126"/>
  <c r="D126" s="1"/>
  <c r="B126"/>
  <c r="E126" s="1"/>
  <c r="A126"/>
  <c r="J126" l="1"/>
  <c r="R125"/>
  <c r="F125" s="1"/>
  <c r="K125"/>
  <c r="G125"/>
  <c r="D125" s="1"/>
  <c r="B125"/>
  <c r="E125" s="1"/>
  <c r="A125"/>
  <c r="J125" l="1"/>
  <c r="R124"/>
  <c r="F124" s="1"/>
  <c r="K124"/>
  <c r="G124"/>
  <c r="D124" s="1"/>
  <c r="B124"/>
  <c r="E124" s="1"/>
  <c r="A124"/>
  <c r="J124" l="1"/>
  <c r="R123"/>
  <c r="F123" s="1"/>
  <c r="K123"/>
  <c r="G123"/>
  <c r="D123" s="1"/>
  <c r="B123"/>
  <c r="E123" s="1"/>
  <c r="A123"/>
  <c r="J123" l="1"/>
  <c r="R122"/>
  <c r="F122" s="1"/>
  <c r="K122"/>
  <c r="G122"/>
  <c r="D122" s="1"/>
  <c r="B122"/>
  <c r="E122" s="1"/>
  <c r="A122"/>
  <c r="J122" l="1"/>
  <c r="R121"/>
  <c r="F121" s="1"/>
  <c r="K121"/>
  <c r="G121"/>
  <c r="D121" s="1"/>
  <c r="B121"/>
  <c r="E121" s="1"/>
  <c r="A121"/>
  <c r="J121" l="1"/>
  <c r="R120"/>
  <c r="F120" s="1"/>
  <c r="K120"/>
  <c r="G120"/>
  <c r="D120" s="1"/>
  <c r="B120"/>
  <c r="E120" s="1"/>
  <c r="A120"/>
  <c r="J120" l="1"/>
  <c r="R119"/>
  <c r="F119" s="1"/>
  <c r="K119"/>
  <c r="G119"/>
  <c r="D119" s="1"/>
  <c r="B119"/>
  <c r="E119" s="1"/>
  <c r="A119"/>
  <c r="J119" l="1"/>
  <c r="R118"/>
  <c r="F118" s="1"/>
  <c r="K118"/>
  <c r="G118"/>
  <c r="D118" s="1"/>
  <c r="B118"/>
  <c r="E118" s="1"/>
  <c r="A118"/>
  <c r="J118" l="1"/>
  <c r="R117"/>
  <c r="F117" s="1"/>
  <c r="K117"/>
  <c r="G117"/>
  <c r="D117" s="1"/>
  <c r="B117"/>
  <c r="E117" s="1"/>
  <c r="A117"/>
  <c r="J117" l="1"/>
  <c r="R116"/>
  <c r="F116" s="1"/>
  <c r="K116"/>
  <c r="G116"/>
  <c r="D116" s="1"/>
  <c r="B116"/>
  <c r="E116" s="1"/>
  <c r="A116"/>
  <c r="J116" l="1"/>
  <c r="R115"/>
  <c r="F115" s="1"/>
  <c r="K115"/>
  <c r="G115"/>
  <c r="D115" s="1"/>
  <c r="B115"/>
  <c r="E115" s="1"/>
  <c r="A115"/>
  <c r="J115" l="1"/>
  <c r="R114"/>
  <c r="K114"/>
  <c r="G114"/>
  <c r="D114" s="1"/>
  <c r="F114"/>
  <c r="B114"/>
  <c r="E114" s="1"/>
  <c r="A114"/>
  <c r="R113"/>
  <c r="F113" s="1"/>
  <c r="G113"/>
  <c r="D113" s="1"/>
  <c r="B113"/>
  <c r="E113" s="1"/>
  <c r="A113"/>
  <c r="J114" l="1"/>
  <c r="K113"/>
  <c r="J113"/>
  <c r="R112"/>
  <c r="K112"/>
  <c r="G112"/>
  <c r="F112"/>
  <c r="D112"/>
  <c r="B112"/>
  <c r="E112" s="1"/>
  <c r="A112"/>
  <c r="J112" s="1"/>
  <c r="R111" l="1"/>
  <c r="K111"/>
  <c r="G111"/>
  <c r="F111"/>
  <c r="D111"/>
  <c r="B111"/>
  <c r="E111" s="1"/>
  <c r="A111"/>
  <c r="J111" l="1"/>
  <c r="R110"/>
  <c r="F110" s="1"/>
  <c r="K110"/>
  <c r="G110"/>
  <c r="D110" s="1"/>
  <c r="B110"/>
  <c r="E110" s="1"/>
  <c r="A110"/>
  <c r="J110" l="1"/>
  <c r="R109"/>
  <c r="F109" s="1"/>
  <c r="K109"/>
  <c r="G109"/>
  <c r="D109" s="1"/>
  <c r="B109"/>
  <c r="E109" s="1"/>
  <c r="A109"/>
  <c r="J109" l="1"/>
  <c r="R108"/>
  <c r="F108" s="1"/>
  <c r="K108"/>
  <c r="G108"/>
  <c r="D108" s="1"/>
  <c r="B108"/>
  <c r="E108" s="1"/>
  <c r="A108"/>
  <c r="J108" l="1"/>
  <c r="R107"/>
  <c r="F107" s="1"/>
  <c r="K107"/>
  <c r="G107"/>
  <c r="D107" s="1"/>
  <c r="B107"/>
  <c r="E107" s="1"/>
  <c r="A107"/>
  <c r="J107" l="1"/>
  <c r="R106"/>
  <c r="F106" s="1"/>
  <c r="G106"/>
  <c r="D106" s="1"/>
  <c r="B106"/>
  <c r="E106" s="1"/>
  <c r="A106"/>
  <c r="K106" l="1"/>
  <c r="J106"/>
  <c r="R105"/>
  <c r="K105"/>
  <c r="G105"/>
  <c r="F105"/>
  <c r="D105"/>
  <c r="B105"/>
  <c r="E105" s="1"/>
  <c r="A105"/>
  <c r="J105" l="1"/>
  <c r="R104"/>
  <c r="F104" s="1"/>
  <c r="K104"/>
  <c r="G104"/>
  <c r="D104" s="1"/>
  <c r="B104"/>
  <c r="E104" s="1"/>
  <c r="A104"/>
  <c r="J104" l="1"/>
  <c r="R103"/>
  <c r="F103" s="1"/>
  <c r="K103"/>
  <c r="G103"/>
  <c r="D103" s="1"/>
  <c r="B103"/>
  <c r="E103" s="1"/>
  <c r="A103"/>
  <c r="J103" l="1"/>
  <c r="R102"/>
  <c r="F102" s="1"/>
  <c r="K102"/>
  <c r="G102"/>
  <c r="D102" s="1"/>
  <c r="B102"/>
  <c r="E102" s="1"/>
  <c r="A102"/>
  <c r="J102" l="1"/>
  <c r="R101"/>
  <c r="F101" s="1"/>
  <c r="K101"/>
  <c r="G101"/>
  <c r="D101" s="1"/>
  <c r="B101"/>
  <c r="E101" s="1"/>
  <c r="A101"/>
  <c r="J101" l="1"/>
  <c r="R100"/>
  <c r="F100" s="1"/>
  <c r="K100"/>
  <c r="G100"/>
  <c r="D100" s="1"/>
  <c r="B100"/>
  <c r="E100" s="1"/>
  <c r="A100"/>
  <c r="J100" l="1"/>
  <c r="R99"/>
  <c r="F99" s="1"/>
  <c r="K99"/>
  <c r="G99"/>
  <c r="D99" s="1"/>
  <c r="B99"/>
  <c r="E99" s="1"/>
  <c r="A99"/>
  <c r="J99" l="1"/>
  <c r="R98"/>
  <c r="F98" s="1"/>
  <c r="K98"/>
  <c r="G98"/>
  <c r="D98" s="1"/>
  <c r="B98"/>
  <c r="E98" s="1"/>
  <c r="A98"/>
  <c r="J98" l="1"/>
  <c r="R97"/>
  <c r="F97" s="1"/>
  <c r="K97"/>
  <c r="G97"/>
  <c r="D97" s="1"/>
  <c r="B97"/>
  <c r="E97" s="1"/>
  <c r="A97"/>
  <c r="J97" l="1"/>
  <c r="R96"/>
  <c r="F96" s="1"/>
  <c r="K96"/>
  <c r="G96"/>
  <c r="D96" s="1"/>
  <c r="B96"/>
  <c r="E96" s="1"/>
  <c r="A96"/>
  <c r="J96" l="1"/>
  <c r="R95"/>
  <c r="K95"/>
  <c r="G95"/>
  <c r="F95"/>
  <c r="D95"/>
  <c r="B95"/>
  <c r="E95" s="1"/>
  <c r="A95"/>
  <c r="J95" l="1"/>
  <c r="R94"/>
  <c r="F94" s="1"/>
  <c r="K94"/>
  <c r="G94"/>
  <c r="D94" s="1"/>
  <c r="B94"/>
  <c r="E94" s="1"/>
  <c r="A94"/>
  <c r="J94" l="1"/>
  <c r="R93"/>
  <c r="K93"/>
  <c r="G93"/>
  <c r="F93"/>
  <c r="D93"/>
  <c r="B93"/>
  <c r="E93" s="1"/>
  <c r="A93"/>
  <c r="J93" l="1"/>
  <c r="R92"/>
  <c r="K92"/>
  <c r="G92"/>
  <c r="D92" s="1"/>
  <c r="F92"/>
  <c r="B92"/>
  <c r="E92" s="1"/>
  <c r="A92"/>
  <c r="J92" l="1"/>
  <c r="R91"/>
  <c r="F91" s="1"/>
  <c r="K91"/>
  <c r="G91"/>
  <c r="D91" s="1"/>
  <c r="B91"/>
  <c r="E91" s="1"/>
  <c r="A91"/>
  <c r="J91" l="1"/>
  <c r="R90"/>
  <c r="F90" s="1"/>
  <c r="K90"/>
  <c r="G90"/>
  <c r="D90" s="1"/>
  <c r="B90"/>
  <c r="E90" s="1"/>
  <c r="A90"/>
  <c r="J90" l="1"/>
  <c r="R89"/>
  <c r="F89" s="1"/>
  <c r="K89"/>
  <c r="G89"/>
  <c r="D89" s="1"/>
  <c r="B89"/>
  <c r="E89" s="1"/>
  <c r="A89"/>
  <c r="J89" l="1"/>
  <c r="R88"/>
  <c r="F88" s="1"/>
  <c r="K88"/>
  <c r="G88"/>
  <c r="D88" s="1"/>
  <c r="B88"/>
  <c r="E88" s="1"/>
  <c r="A88"/>
  <c r="J88" l="1"/>
  <c r="R87"/>
  <c r="F87" s="1"/>
  <c r="K87"/>
  <c r="G87"/>
  <c r="D87" s="1"/>
  <c r="B87"/>
  <c r="E87" s="1"/>
  <c r="A87"/>
  <c r="J87" l="1"/>
  <c r="R86"/>
  <c r="F86" s="1"/>
  <c r="K86"/>
  <c r="G86"/>
  <c r="D86" s="1"/>
  <c r="B86"/>
  <c r="E86" s="1"/>
  <c r="A86"/>
  <c r="J86" l="1"/>
  <c r="R85"/>
  <c r="F85" s="1"/>
  <c r="K85"/>
  <c r="G85"/>
  <c r="D85" s="1"/>
  <c r="B85"/>
  <c r="E85" s="1"/>
  <c r="A85"/>
  <c r="J85" l="1"/>
  <c r="R84"/>
  <c r="F84" s="1"/>
  <c r="K84"/>
  <c r="G84"/>
  <c r="D84" s="1"/>
  <c r="B84"/>
  <c r="E84" s="1"/>
  <c r="A84"/>
  <c r="J84" l="1"/>
  <c r="R83"/>
  <c r="F83" s="1"/>
  <c r="K83"/>
  <c r="G83"/>
  <c r="D83" s="1"/>
  <c r="B83"/>
  <c r="E83" s="1"/>
  <c r="A83"/>
  <c r="J83" l="1"/>
  <c r="R82"/>
  <c r="F82" s="1"/>
  <c r="K82"/>
  <c r="G82"/>
  <c r="D82" s="1"/>
  <c r="B82"/>
  <c r="E82" s="1"/>
  <c r="A82"/>
  <c r="J82" l="1"/>
  <c r="R81"/>
  <c r="F81" s="1"/>
  <c r="K81"/>
  <c r="G81"/>
  <c r="D81" s="1"/>
  <c r="B81"/>
  <c r="E81" s="1"/>
  <c r="A81"/>
  <c r="J81" l="1"/>
  <c r="R80"/>
  <c r="F80" s="1"/>
  <c r="K80"/>
  <c r="G80"/>
  <c r="D80" s="1"/>
  <c r="B80"/>
  <c r="E80" s="1"/>
  <c r="A80"/>
  <c r="J80" l="1"/>
  <c r="R79"/>
  <c r="F79" s="1"/>
  <c r="K79"/>
  <c r="G79"/>
  <c r="D79" s="1"/>
  <c r="B79"/>
  <c r="E79" s="1"/>
  <c r="A79"/>
  <c r="J79" l="1"/>
  <c r="R78"/>
  <c r="F78" s="1"/>
  <c r="K78"/>
  <c r="G78"/>
  <c r="D78" s="1"/>
  <c r="B78"/>
  <c r="E78" s="1"/>
  <c r="A78"/>
  <c r="J78" l="1"/>
  <c r="R77"/>
  <c r="F77" s="1"/>
  <c r="K77"/>
  <c r="G77"/>
  <c r="D77" s="1"/>
  <c r="B77"/>
  <c r="E77" s="1"/>
  <c r="A77"/>
  <c r="J77" l="1"/>
  <c r="R76"/>
  <c r="F76" s="1"/>
  <c r="K76"/>
  <c r="G76"/>
  <c r="D76" s="1"/>
  <c r="B76"/>
  <c r="E76" s="1"/>
  <c r="A76"/>
  <c r="J76" l="1"/>
  <c r="R75"/>
  <c r="F75" s="1"/>
  <c r="K75"/>
  <c r="G75"/>
  <c r="D75" s="1"/>
  <c r="B75"/>
  <c r="E75" s="1"/>
  <c r="A75"/>
  <c r="J75" l="1"/>
  <c r="R74"/>
  <c r="F74" s="1"/>
  <c r="K74"/>
  <c r="G74"/>
  <c r="D74" s="1"/>
  <c r="B74"/>
  <c r="E74" s="1"/>
  <c r="A74"/>
  <c r="J74" l="1"/>
  <c r="R73"/>
  <c r="F73" s="1"/>
  <c r="K73"/>
  <c r="G73"/>
  <c r="D73" s="1"/>
  <c r="B73"/>
  <c r="E73" s="1"/>
  <c r="A73"/>
  <c r="J73" l="1"/>
  <c r="R72"/>
  <c r="K72" s="1"/>
  <c r="G72"/>
  <c r="D72" s="1"/>
  <c r="B72"/>
  <c r="E72" s="1"/>
  <c r="A72"/>
  <c r="F72" l="1"/>
  <c r="J72"/>
  <c r="R71"/>
  <c r="K71"/>
  <c r="G71"/>
  <c r="F71"/>
  <c r="D71"/>
  <c r="B71"/>
  <c r="E71" s="1"/>
  <c r="A71"/>
  <c r="J71" s="1"/>
  <c r="R70" l="1"/>
  <c r="K70"/>
  <c r="G70"/>
  <c r="D70" s="1"/>
  <c r="F70"/>
  <c r="B70"/>
  <c r="E70" s="1"/>
  <c r="A70"/>
  <c r="J70" l="1"/>
  <c r="R69"/>
  <c r="K69" s="1"/>
  <c r="G69"/>
  <c r="D69" s="1"/>
  <c r="B69"/>
  <c r="E69" s="1"/>
  <c r="A69"/>
  <c r="F69" l="1"/>
  <c r="J69"/>
  <c r="R68"/>
  <c r="K68"/>
  <c r="G68"/>
  <c r="D68" s="1"/>
  <c r="F68"/>
  <c r="B68"/>
  <c r="E68" s="1"/>
  <c r="A68"/>
  <c r="J68" l="1"/>
  <c r="R67"/>
  <c r="F67" s="1"/>
  <c r="G67"/>
  <c r="D67" s="1"/>
  <c r="B67"/>
  <c r="E67" s="1"/>
  <c r="A67"/>
  <c r="K67" l="1"/>
  <c r="J67"/>
  <c r="R66"/>
  <c r="K66"/>
  <c r="G66"/>
  <c r="F66"/>
  <c r="D66"/>
  <c r="B66"/>
  <c r="E66" s="1"/>
  <c r="A66"/>
  <c r="J66" l="1"/>
  <c r="R65"/>
  <c r="F65" s="1"/>
  <c r="K65"/>
  <c r="G65"/>
  <c r="D65" s="1"/>
  <c r="B65"/>
  <c r="E65" s="1"/>
  <c r="A65"/>
  <c r="J65" l="1"/>
  <c r="R64"/>
  <c r="F64" s="1"/>
  <c r="K64"/>
  <c r="G64"/>
  <c r="D64" s="1"/>
  <c r="B64"/>
  <c r="E64" s="1"/>
  <c r="A64"/>
  <c r="J64" l="1"/>
  <c r="R63"/>
  <c r="F63" s="1"/>
  <c r="K63"/>
  <c r="G63"/>
  <c r="D63" s="1"/>
  <c r="B63"/>
  <c r="E63" s="1"/>
  <c r="A63"/>
  <c r="J63" l="1"/>
  <c r="R62"/>
  <c r="F62" s="1"/>
  <c r="K62"/>
  <c r="G62"/>
  <c r="D62" s="1"/>
  <c r="B62"/>
  <c r="E62" s="1"/>
  <c r="A62"/>
  <c r="J62" l="1"/>
  <c r="R61"/>
  <c r="F61" s="1"/>
  <c r="K61"/>
  <c r="G61"/>
  <c r="D61" s="1"/>
  <c r="B61"/>
  <c r="E61" s="1"/>
  <c r="A61"/>
  <c r="J61" l="1"/>
  <c r="R60"/>
  <c r="F60" s="1"/>
  <c r="K60"/>
  <c r="G60"/>
  <c r="D60" s="1"/>
  <c r="B60"/>
  <c r="E60" s="1"/>
  <c r="A60"/>
  <c r="J60" l="1"/>
  <c r="R59"/>
  <c r="F59" s="1"/>
  <c r="K59"/>
  <c r="G59"/>
  <c r="D59" s="1"/>
  <c r="B59"/>
  <c r="E59" s="1"/>
  <c r="A59"/>
  <c r="J59" l="1"/>
  <c r="R58"/>
  <c r="F58" s="1"/>
  <c r="K58"/>
  <c r="G58"/>
  <c r="D58" s="1"/>
  <c r="B58"/>
  <c r="E58" s="1"/>
  <c r="A58"/>
  <c r="J58" l="1"/>
  <c r="R57"/>
  <c r="F57" s="1"/>
  <c r="K57"/>
  <c r="G57"/>
  <c r="D57" s="1"/>
  <c r="B57"/>
  <c r="E57" s="1"/>
  <c r="A57"/>
  <c r="J57" l="1"/>
  <c r="R56"/>
  <c r="F56" s="1"/>
  <c r="K56"/>
  <c r="G56"/>
  <c r="D56" s="1"/>
  <c r="B56"/>
  <c r="E56" s="1"/>
  <c r="A56"/>
  <c r="J56" l="1"/>
  <c r="R55"/>
  <c r="F55" s="1"/>
  <c r="K55"/>
  <c r="G55"/>
  <c r="D55" s="1"/>
  <c r="B55"/>
  <c r="E55" s="1"/>
  <c r="A55"/>
  <c r="J55" l="1"/>
  <c r="R54"/>
  <c r="F54" s="1"/>
  <c r="G54"/>
  <c r="D54" s="1"/>
  <c r="B54"/>
  <c r="E54" s="1"/>
  <c r="A54"/>
  <c r="K54" l="1"/>
  <c r="J54"/>
  <c r="R53"/>
  <c r="K53"/>
  <c r="G53"/>
  <c r="F53"/>
  <c r="D53"/>
  <c r="B53"/>
  <c r="E53" s="1"/>
  <c r="A53"/>
  <c r="J53" l="1"/>
  <c r="R52"/>
  <c r="F52" s="1"/>
  <c r="G52"/>
  <c r="D52" s="1"/>
  <c r="B52"/>
  <c r="E52" s="1"/>
  <c r="A52"/>
  <c r="K52" l="1"/>
  <c r="J52"/>
  <c r="R51"/>
  <c r="K51"/>
  <c r="G51"/>
  <c r="F51"/>
  <c r="D51"/>
  <c r="B51"/>
  <c r="E51" s="1"/>
  <c r="A51"/>
  <c r="J51" l="1"/>
  <c r="R50"/>
  <c r="F50" s="1"/>
  <c r="K50"/>
  <c r="G50"/>
  <c r="D50" s="1"/>
  <c r="B50"/>
  <c r="E50" s="1"/>
  <c r="A50"/>
  <c r="J50" l="1"/>
  <c r="R49"/>
  <c r="F49" s="1"/>
  <c r="K49"/>
  <c r="G49"/>
  <c r="D49" s="1"/>
  <c r="B49"/>
  <c r="E49" s="1"/>
  <c r="A49"/>
  <c r="J49" l="1"/>
  <c r="R48"/>
  <c r="F48" s="1"/>
  <c r="K48"/>
  <c r="G48"/>
  <c r="D48" s="1"/>
  <c r="B48"/>
  <c r="E48" s="1"/>
  <c r="A48"/>
  <c r="J48" l="1"/>
  <c r="R47"/>
  <c r="F47" s="1"/>
  <c r="K47"/>
  <c r="G47"/>
  <c r="D47" s="1"/>
  <c r="B47"/>
  <c r="E47" s="1"/>
  <c r="A47"/>
  <c r="J47" l="1"/>
  <c r="R46"/>
  <c r="F46" s="1"/>
  <c r="K46"/>
  <c r="G46"/>
  <c r="D46" s="1"/>
  <c r="B46"/>
  <c r="E46" s="1"/>
  <c r="A46"/>
  <c r="J46" l="1"/>
  <c r="R45"/>
  <c r="F45" s="1"/>
  <c r="K45"/>
  <c r="G45"/>
  <c r="D45" s="1"/>
  <c r="B45"/>
  <c r="E45" s="1"/>
  <c r="A45"/>
  <c r="J45" l="1"/>
  <c r="R44"/>
  <c r="F44" s="1"/>
  <c r="K44"/>
  <c r="G44"/>
  <c r="D44" s="1"/>
  <c r="B44"/>
  <c r="E44" s="1"/>
  <c r="A44"/>
  <c r="J44" l="1"/>
  <c r="R43"/>
  <c r="F43" s="1"/>
  <c r="K43"/>
  <c r="G43"/>
  <c r="D43" s="1"/>
  <c r="B43"/>
  <c r="E43" s="1"/>
  <c r="A43"/>
  <c r="J43" l="1"/>
  <c r="R42"/>
  <c r="F42" s="1"/>
  <c r="K42"/>
  <c r="G42"/>
  <c r="D42" s="1"/>
  <c r="B42"/>
  <c r="E42" s="1"/>
  <c r="A42"/>
  <c r="J42" l="1"/>
  <c r="R41"/>
  <c r="F41" s="1"/>
  <c r="K41"/>
  <c r="G41"/>
  <c r="D41" s="1"/>
  <c r="B41"/>
  <c r="E41" s="1"/>
  <c r="A41"/>
  <c r="J41" l="1"/>
  <c r="R40"/>
  <c r="F40" s="1"/>
  <c r="K40"/>
  <c r="G40"/>
  <c r="D40" s="1"/>
  <c r="B40"/>
  <c r="E40" s="1"/>
  <c r="A40"/>
  <c r="J40" l="1"/>
  <c r="R39"/>
  <c r="F39" s="1"/>
  <c r="K39"/>
  <c r="G39"/>
  <c r="D39" s="1"/>
  <c r="B39"/>
  <c r="E39" s="1"/>
  <c r="A39"/>
  <c r="J39" l="1"/>
  <c r="R38"/>
  <c r="F38" s="1"/>
  <c r="K38"/>
  <c r="G38"/>
  <c r="D38" s="1"/>
  <c r="B38"/>
  <c r="E38" s="1"/>
  <c r="A38"/>
  <c r="J38" l="1"/>
  <c r="R37"/>
  <c r="F37" s="1"/>
  <c r="K37"/>
  <c r="G37"/>
  <c r="D37" s="1"/>
  <c r="B37"/>
  <c r="E37" s="1"/>
  <c r="A37"/>
  <c r="J37" l="1"/>
  <c r="R36"/>
  <c r="F36" s="1"/>
  <c r="K36"/>
  <c r="G36"/>
  <c r="D36" s="1"/>
  <c r="B36"/>
  <c r="E36" s="1"/>
  <c r="A36"/>
  <c r="J36" l="1"/>
  <c r="R35"/>
  <c r="F35" s="1"/>
  <c r="K35"/>
  <c r="G35"/>
  <c r="D35" s="1"/>
  <c r="B35"/>
  <c r="E35" s="1"/>
  <c r="A35"/>
  <c r="J35" l="1"/>
  <c r="R34"/>
  <c r="F34" s="1"/>
  <c r="K34"/>
  <c r="G34"/>
  <c r="D34" s="1"/>
  <c r="B34"/>
  <c r="E34" s="1"/>
  <c r="A34"/>
  <c r="J34" l="1"/>
  <c r="R33"/>
  <c r="F33" s="1"/>
  <c r="K33"/>
  <c r="G33"/>
  <c r="D33" s="1"/>
  <c r="B33"/>
  <c r="E33" s="1"/>
  <c r="A33"/>
  <c r="J33" l="1"/>
  <c r="R32"/>
  <c r="F32" s="1"/>
  <c r="K32"/>
  <c r="G32"/>
  <c r="D32" s="1"/>
  <c r="B32"/>
  <c r="E32" s="1"/>
  <c r="A32"/>
  <c r="J32" l="1"/>
  <c r="R31"/>
  <c r="F31" s="1"/>
  <c r="K31"/>
  <c r="G31"/>
  <c r="D31" s="1"/>
  <c r="B31"/>
  <c r="E31" s="1"/>
  <c r="A31"/>
  <c r="J31" l="1"/>
  <c r="R30"/>
  <c r="F30" s="1"/>
  <c r="K30"/>
  <c r="G30"/>
  <c r="D30" s="1"/>
  <c r="B30"/>
  <c r="E30" s="1"/>
  <c r="A30"/>
  <c r="J30" l="1"/>
  <c r="R29"/>
  <c r="F29" s="1"/>
  <c r="K29"/>
  <c r="G29"/>
  <c r="D29" s="1"/>
  <c r="B29"/>
  <c r="E29" s="1"/>
  <c r="A29"/>
  <c r="J29" l="1"/>
  <c r="R28"/>
  <c r="F28" s="1"/>
  <c r="K28"/>
  <c r="G28"/>
  <c r="D28" s="1"/>
  <c r="B28"/>
  <c r="E28" s="1"/>
  <c r="A28"/>
  <c r="J28" l="1"/>
  <c r="R27"/>
  <c r="F27" s="1"/>
  <c r="K27"/>
  <c r="G27"/>
  <c r="D27" s="1"/>
  <c r="B27"/>
  <c r="E27" s="1"/>
  <c r="A27"/>
  <c r="J27" l="1"/>
  <c r="R26"/>
  <c r="F26" s="1"/>
  <c r="K26"/>
  <c r="G26"/>
  <c r="D26" s="1"/>
  <c r="B26"/>
  <c r="E26" s="1"/>
  <c r="A26"/>
  <c r="J26" l="1"/>
  <c r="R25"/>
  <c r="K25"/>
  <c r="G25"/>
  <c r="D25" s="1"/>
  <c r="F25"/>
  <c r="B25"/>
  <c r="E25" s="1"/>
  <c r="A25"/>
  <c r="R24"/>
  <c r="F24" s="1"/>
  <c r="G24"/>
  <c r="D24" s="1"/>
  <c r="B24"/>
  <c r="E24" s="1"/>
  <c r="A24"/>
  <c r="J25" l="1"/>
  <c r="K24"/>
  <c r="J24"/>
  <c r="R23"/>
  <c r="K23" s="1"/>
  <c r="G23"/>
  <c r="D23" s="1"/>
  <c r="B23"/>
  <c r="E23" s="1"/>
  <c r="A23"/>
  <c r="F23" l="1"/>
  <c r="J23"/>
  <c r="R22"/>
  <c r="K22" s="1"/>
  <c r="G22"/>
  <c r="D22" s="1"/>
  <c r="B22"/>
  <c r="E22" s="1"/>
  <c r="A22"/>
  <c r="F22" l="1"/>
  <c r="J22"/>
  <c r="R21"/>
  <c r="K21" s="1"/>
  <c r="G21"/>
  <c r="D21" s="1"/>
  <c r="B21"/>
  <c r="E21" s="1"/>
  <c r="A21"/>
  <c r="F21" l="1"/>
  <c r="J21"/>
  <c r="AY18"/>
  <c r="AX18"/>
  <c r="AW18"/>
  <c r="AW3" s="1"/>
  <c r="AX3" s="1"/>
  <c r="AY1"/>
  <c r="AX1"/>
  <c r="AW1"/>
  <c r="Y2"/>
  <c r="Z2" s="1"/>
  <c r="AA2" s="1"/>
  <c r="AB2" s="1"/>
  <c r="AC2" s="1"/>
  <c r="AD2" s="1"/>
  <c r="AE2" s="1"/>
  <c r="AF2" s="1"/>
  <c r="AG2" s="1"/>
  <c r="AH2" s="1"/>
  <c r="AI2" s="1"/>
  <c r="AJ2" s="1"/>
  <c r="AK2" s="1"/>
  <c r="AL2" s="1"/>
  <c r="AM2" s="1"/>
  <c r="AN2" s="1"/>
  <c r="AO2" s="1"/>
  <c r="AP2" s="1"/>
  <c r="AQ2" s="1"/>
  <c r="AR2" s="1"/>
  <c r="AS2" s="1"/>
  <c r="AT2" s="1"/>
  <c r="AU2" s="1"/>
  <c r="AV2" s="1"/>
  <c r="AW2" s="1"/>
  <c r="AW4"/>
  <c r="AY5"/>
  <c r="AX4"/>
  <c r="AY3" l="1"/>
  <c r="B20"/>
  <c r="B19"/>
  <c r="A20"/>
  <c r="A19"/>
  <c r="AX118"/>
  <c r="AW117"/>
  <c r="AW101"/>
  <c r="AX126"/>
  <c r="AW44"/>
  <c r="AW103"/>
  <c r="AY4"/>
  <c r="AX69"/>
  <c r="AX112"/>
  <c r="AX56"/>
  <c r="AX94"/>
  <c r="AX115"/>
  <c r="AX59"/>
  <c r="AX25"/>
  <c r="AX123"/>
  <c r="AX104"/>
  <c r="AW80"/>
  <c r="AX90"/>
  <c r="AX44"/>
  <c r="AW54"/>
  <c r="AW95"/>
  <c r="AX21"/>
  <c r="AW107"/>
  <c r="AW68"/>
  <c r="AW40"/>
  <c r="AX124"/>
  <c r="AX113"/>
  <c r="AX41"/>
  <c r="AX45"/>
  <c r="AW126"/>
  <c r="AX91"/>
  <c r="AW84"/>
  <c r="AX36"/>
  <c r="AX99"/>
  <c r="AW125"/>
  <c r="AW118"/>
  <c r="AW127"/>
  <c r="AX61"/>
  <c r="AX127"/>
  <c r="AW65"/>
  <c r="AW39"/>
  <c r="AX39"/>
  <c r="AW57"/>
  <c r="AW51"/>
  <c r="AX85"/>
  <c r="AW30"/>
  <c r="AW48"/>
  <c r="AX71"/>
  <c r="AX106"/>
  <c r="AW82"/>
  <c r="AX5"/>
  <c r="AW88"/>
  <c r="AW76"/>
  <c r="AW29"/>
  <c r="AX26"/>
  <c r="AW28"/>
  <c r="AX88"/>
  <c r="AW52"/>
  <c r="AX37"/>
  <c r="AX63"/>
  <c r="AX73"/>
  <c r="AW124"/>
  <c r="AX109"/>
  <c r="AX80"/>
  <c r="AW81"/>
  <c r="AW63"/>
  <c r="AW98"/>
  <c r="AW62"/>
  <c r="AX79"/>
  <c r="AX64"/>
  <c r="AX28"/>
  <c r="AX54"/>
  <c r="AW38"/>
  <c r="AX70"/>
  <c r="AW35"/>
  <c r="AX57"/>
  <c r="AW21"/>
  <c r="AX40"/>
  <c r="AW53"/>
  <c r="AX117"/>
  <c r="AW22"/>
  <c r="AX51"/>
  <c r="AW85"/>
  <c r="AX86"/>
  <c r="AX31"/>
  <c r="AW87"/>
  <c r="AX101"/>
  <c r="AX48"/>
  <c r="AW112"/>
  <c r="AW121"/>
  <c r="AW45"/>
  <c r="AX42"/>
  <c r="AW94"/>
  <c r="AW128"/>
  <c r="AW106"/>
  <c r="AX107"/>
  <c r="AX105"/>
  <c r="AX116"/>
  <c r="AX121"/>
  <c r="AW42"/>
  <c r="AX110"/>
  <c r="AX92"/>
  <c r="AX93"/>
  <c r="AX111"/>
  <c r="AW77"/>
  <c r="AW26"/>
  <c r="AW71"/>
  <c r="AX68"/>
  <c r="AW109"/>
  <c r="AX60"/>
  <c r="AX27"/>
  <c r="AW79"/>
  <c r="AX67"/>
  <c r="AX58"/>
  <c r="AW111"/>
  <c r="AW119"/>
  <c r="AW93"/>
  <c r="AX102"/>
  <c r="AX81"/>
  <c r="AX98"/>
  <c r="AW33"/>
  <c r="AW24"/>
  <c r="AW66"/>
  <c r="AW105"/>
  <c r="AX76"/>
  <c r="AX83"/>
  <c r="AW36"/>
  <c r="AX47"/>
  <c r="AX89"/>
  <c r="AW47"/>
  <c r="AX24"/>
  <c r="AW75"/>
  <c r="AW60"/>
  <c r="AW122"/>
  <c r="AW46"/>
  <c r="AX50"/>
  <c r="AX34"/>
  <c r="AW55"/>
  <c r="AW58"/>
  <c r="AX43"/>
  <c r="AW74"/>
  <c r="AX77"/>
  <c r="AW64"/>
  <c r="AX62"/>
  <c r="AX125"/>
  <c r="AX49"/>
  <c r="AX33"/>
  <c r="AX97"/>
  <c r="AW5"/>
  <c r="AX82"/>
  <c r="AW92"/>
  <c r="AW96"/>
  <c r="AX29"/>
  <c r="AW43"/>
  <c r="AX22"/>
  <c r="AW90"/>
  <c r="AX128"/>
  <c r="AW123"/>
  <c r="AX32"/>
  <c r="AW100"/>
  <c r="AW83"/>
  <c r="AX46"/>
  <c r="AW99"/>
  <c r="AW50"/>
  <c r="AW59"/>
  <c r="AX23"/>
  <c r="AX119"/>
  <c r="AW89"/>
  <c r="AW72"/>
  <c r="AX35"/>
  <c r="AX53"/>
  <c r="AW41"/>
  <c r="AW120"/>
  <c r="AX38"/>
  <c r="AX66"/>
  <c r="AX95"/>
  <c r="AW67"/>
  <c r="AW114"/>
  <c r="AX72"/>
  <c r="AW110"/>
  <c r="AW37"/>
  <c r="AW56"/>
  <c r="AX65"/>
  <c r="AW78"/>
  <c r="AX96"/>
  <c r="AW25"/>
  <c r="AX103"/>
  <c r="AW104"/>
  <c r="AX30"/>
  <c r="AX114"/>
  <c r="AW69"/>
  <c r="AX120"/>
  <c r="AW116"/>
  <c r="AX108"/>
  <c r="AW32"/>
  <c r="AX87"/>
  <c r="AW108"/>
  <c r="AX122"/>
  <c r="AW91"/>
  <c r="AW115"/>
  <c r="AW102"/>
  <c r="AW23"/>
  <c r="AW70"/>
  <c r="AX74"/>
  <c r="AW31"/>
  <c r="AW86"/>
  <c r="AW27"/>
  <c r="AX52"/>
  <c r="AW73"/>
  <c r="AW49"/>
  <c r="AW113"/>
  <c r="AX75"/>
  <c r="AX78"/>
  <c r="AW61"/>
  <c r="AX84"/>
  <c r="AW34"/>
  <c r="AW97"/>
  <c r="AX55"/>
  <c r="AX100"/>
  <c r="B87" i="41" l="1"/>
  <c r="B88"/>
  <c r="B89"/>
  <c r="B90"/>
  <c r="B91"/>
  <c r="B92"/>
  <c r="B93"/>
  <c r="B94"/>
  <c r="B95"/>
  <c r="B96"/>
  <c r="B97"/>
  <c r="B98"/>
  <c r="B99"/>
  <c r="B100"/>
  <c r="AY62" i="12"/>
  <c r="AY57"/>
  <c r="AY83"/>
  <c r="AY58"/>
  <c r="AY61"/>
  <c r="AY43"/>
  <c r="AY77"/>
  <c r="AY116"/>
  <c r="AY32"/>
  <c r="AY101"/>
  <c r="AY120"/>
  <c r="AY64"/>
  <c r="AY65"/>
  <c r="AY55"/>
  <c r="AY79"/>
  <c r="AY56"/>
  <c r="AY45"/>
  <c r="AY126"/>
  <c r="AY76"/>
  <c r="AY109"/>
  <c r="AY117"/>
  <c r="AY41"/>
  <c r="AY34"/>
  <c r="AY124"/>
  <c r="AY107"/>
  <c r="AY74"/>
  <c r="AY95"/>
  <c r="AY53"/>
  <c r="AY40"/>
  <c r="AY75"/>
  <c r="AY35"/>
  <c r="AY31"/>
  <c r="AY111"/>
  <c r="AY70"/>
  <c r="AY39"/>
  <c r="AY25"/>
  <c r="AY121"/>
  <c r="AY93"/>
  <c r="AY114"/>
  <c r="AY78"/>
  <c r="AY84"/>
  <c r="AY119"/>
  <c r="AY81"/>
  <c r="AY127"/>
  <c r="AY82"/>
  <c r="AY94"/>
  <c r="AY67"/>
  <c r="AY115"/>
  <c r="AY91"/>
  <c r="AY22"/>
  <c r="AY106"/>
  <c r="AY103"/>
  <c r="AY88"/>
  <c r="AY71"/>
  <c r="AY52"/>
  <c r="AY37"/>
  <c r="AY23"/>
  <c r="AY128"/>
  <c r="AY28"/>
  <c r="AY29"/>
  <c r="AY60"/>
  <c r="AY33"/>
  <c r="AY63"/>
  <c r="AY72"/>
  <c r="AY59"/>
  <c r="AY92"/>
  <c r="AY42"/>
  <c r="AY46"/>
  <c r="AY86"/>
  <c r="AY27"/>
  <c r="AY36"/>
  <c r="AY44"/>
  <c r="AY49"/>
  <c r="AY69"/>
  <c r="AY110"/>
  <c r="AY108"/>
  <c r="AY122"/>
  <c r="AY125"/>
  <c r="AY80"/>
  <c r="AY73"/>
  <c r="AY89"/>
  <c r="AY123"/>
  <c r="AY102"/>
  <c r="AY48"/>
  <c r="AY104"/>
  <c r="AY118"/>
  <c r="AY90"/>
  <c r="AY105"/>
  <c r="AY97"/>
  <c r="AY87"/>
  <c r="AY24"/>
  <c r="AY99"/>
  <c r="AY51"/>
  <c r="AY100"/>
  <c r="AY26"/>
  <c r="AY98"/>
  <c r="AY50"/>
  <c r="AY47"/>
  <c r="AY96"/>
  <c r="AY21"/>
  <c r="AY38"/>
  <c r="AY66"/>
  <c r="AY113"/>
  <c r="AY30"/>
  <c r="AY54"/>
  <c r="AY85"/>
  <c r="AY112"/>
  <c r="AY68"/>
  <c r="G10" i="45" l="1"/>
  <c r="F10"/>
  <c r="DY2" i="12"/>
  <c r="DZ2" s="1"/>
  <c r="AV18"/>
  <c r="AU18"/>
  <c r="AT18"/>
  <c r="AS18"/>
  <c r="AR18"/>
  <c r="AQ18"/>
  <c r="AP18"/>
  <c r="AO18"/>
  <c r="AN18"/>
  <c r="AM18"/>
  <c r="AL18"/>
  <c r="AK18"/>
  <c r="AJ18"/>
  <c r="AI18"/>
  <c r="AH18"/>
  <c r="AG18"/>
  <c r="AF18"/>
  <c r="AE18"/>
  <c r="AD18"/>
  <c r="AC18"/>
  <c r="AB18"/>
  <c r="AA18"/>
  <c r="Z18"/>
  <c r="AV1"/>
  <c r="AV17" s="1"/>
  <c r="AU1"/>
  <c r="AT1"/>
  <c r="AS1"/>
  <c r="AR1"/>
  <c r="AR17" s="1"/>
  <c r="AQ1"/>
  <c r="AQ17" s="1"/>
  <c r="AP1"/>
  <c r="AP17" s="1"/>
  <c r="AO1"/>
  <c r="AO17" s="1"/>
  <c r="AN1"/>
  <c r="AN17" s="1"/>
  <c r="AM1"/>
  <c r="AL1"/>
  <c r="AK1"/>
  <c r="AJ1"/>
  <c r="AJ17" s="1"/>
  <c r="AI1"/>
  <c r="AI17" s="1"/>
  <c r="AH1"/>
  <c r="AH17" s="1"/>
  <c r="AG1"/>
  <c r="AG17" s="1"/>
  <c r="AF1"/>
  <c r="AF17" s="1"/>
  <c r="AE1"/>
  <c r="AE17" s="1"/>
  <c r="AD1"/>
  <c r="AD17" s="1"/>
  <c r="AC1"/>
  <c r="AC17" s="1"/>
  <c r="AB1"/>
  <c r="AB17" s="1"/>
  <c r="AA1"/>
  <c r="AA17" s="1"/>
  <c r="Z1"/>
  <c r="Z17" s="1"/>
  <c r="Y1"/>
  <c r="Y17" s="1"/>
  <c r="Y18"/>
  <c r="R20"/>
  <c r="R19"/>
  <c r="G20"/>
  <c r="G19"/>
  <c r="AX19"/>
  <c r="DZ1"/>
  <c r="AW20"/>
  <c r="L19"/>
  <c r="AY19"/>
  <c r="AX20"/>
  <c r="DY1"/>
  <c r="AW19"/>
  <c r="AY20"/>
  <c r="DR6" l="1"/>
  <c r="D20" l="1"/>
  <c r="D19"/>
  <c r="K20" l="1"/>
  <c r="K19"/>
  <c r="F20"/>
  <c r="F19"/>
  <c r="B86" i="41"/>
  <c r="B85" l="1"/>
  <c r="DR20" i="12" l="1"/>
  <c r="Y4"/>
  <c r="Y101"/>
  <c r="AK4"/>
  <c r="AM4"/>
  <c r="Y59"/>
  <c r="Y80"/>
  <c r="Y113"/>
  <c r="Y50"/>
  <c r="Y114"/>
  <c r="Y27"/>
  <c r="AE5"/>
  <c r="Y22"/>
  <c r="Y79"/>
  <c r="AH4"/>
  <c r="Y67"/>
  <c r="Y103"/>
  <c r="AR4"/>
  <c r="Y124"/>
  <c r="Y47"/>
  <c r="Y85"/>
  <c r="Y21"/>
  <c r="Y81"/>
  <c r="Y106"/>
  <c r="AH5"/>
  <c r="AP4"/>
  <c r="Y126"/>
  <c r="Y68"/>
  <c r="Y102"/>
  <c r="Y84"/>
  <c r="Y100"/>
  <c r="Y33"/>
  <c r="Y43"/>
  <c r="Y108"/>
  <c r="AF5"/>
  <c r="Y125"/>
  <c r="Y107"/>
  <c r="AM5"/>
  <c r="Y61"/>
  <c r="Y29"/>
  <c r="Y51"/>
  <c r="Y45"/>
  <c r="AQ5"/>
  <c r="Y115"/>
  <c r="Y71"/>
  <c r="AB4"/>
  <c r="AI5"/>
  <c r="Y96"/>
  <c r="Y65"/>
  <c r="Y95"/>
  <c r="AS5"/>
  <c r="Y32"/>
  <c r="AQ4"/>
  <c r="AB5"/>
  <c r="Y127"/>
  <c r="AG4"/>
  <c r="Y37"/>
  <c r="Y92"/>
  <c r="Y64"/>
  <c r="AN4"/>
  <c r="AE4"/>
  <c r="Y111"/>
  <c r="Y83"/>
  <c r="Y55"/>
  <c r="AD4"/>
  <c r="Y120"/>
  <c r="Y86"/>
  <c r="Y110"/>
  <c r="Y60"/>
  <c r="Y78"/>
  <c r="AJ4"/>
  <c r="Y91"/>
  <c r="Y46"/>
  <c r="Y75"/>
  <c r="Y122"/>
  <c r="Y70"/>
  <c r="Y117"/>
  <c r="AC5"/>
  <c r="Y104"/>
  <c r="Y66"/>
  <c r="Y52"/>
  <c r="AV4"/>
  <c r="AV5"/>
  <c r="Y109"/>
  <c r="Y28"/>
  <c r="Y121"/>
  <c r="Y35"/>
  <c r="AI4"/>
  <c r="Y73"/>
  <c r="Y105"/>
  <c r="Y38"/>
  <c r="AN5"/>
  <c r="Y89"/>
  <c r="Y24"/>
  <c r="AR5"/>
  <c r="AJ5"/>
  <c r="Y116"/>
  <c r="Y23"/>
  <c r="Y49"/>
  <c r="Y31"/>
  <c r="Y118"/>
  <c r="Y39"/>
  <c r="AO5"/>
  <c r="Y87"/>
  <c r="Y88"/>
  <c r="Y119"/>
  <c r="AK5"/>
  <c r="Y48"/>
  <c r="Y98"/>
  <c r="Y34"/>
  <c r="Y25"/>
  <c r="Y123"/>
  <c r="Y97"/>
  <c r="AT4"/>
  <c r="Y94"/>
  <c r="Y30"/>
  <c r="Y44"/>
  <c r="Y76"/>
  <c r="Y82"/>
  <c r="Y62"/>
  <c r="AS4"/>
  <c r="Y36"/>
  <c r="Y42"/>
  <c r="AL5"/>
  <c r="AD5"/>
  <c r="AF4"/>
  <c r="Y77"/>
  <c r="AU5"/>
  <c r="Y128"/>
  <c r="AG5"/>
  <c r="AO4"/>
  <c r="Y20"/>
  <c r="Y72"/>
  <c r="Y40"/>
  <c r="Y99"/>
  <c r="Y93"/>
  <c r="Y57"/>
  <c r="AL4"/>
  <c r="AC4"/>
  <c r="Y90"/>
  <c r="Y58"/>
  <c r="Y54"/>
  <c r="Y69"/>
  <c r="Y41"/>
  <c r="Y53"/>
  <c r="Y112"/>
  <c r="AU4"/>
  <c r="AT5"/>
  <c r="Y56"/>
  <c r="Y74"/>
  <c r="AP5"/>
  <c r="Y63"/>
  <c r="Y26"/>
  <c r="DS20" l="1"/>
  <c r="DT20" s="1"/>
  <c r="DU20" s="1"/>
  <c r="DV20" s="1"/>
  <c r="DW20" s="1"/>
  <c r="AK3"/>
  <c r="AL3" l="1"/>
  <c r="AM3" l="1"/>
  <c r="AN3" l="1"/>
  <c r="AO3" l="1"/>
  <c r="AP3" l="1"/>
  <c r="AQ3" l="1"/>
  <c r="AR3" l="1"/>
  <c r="AS3" l="1"/>
  <c r="AT3" l="1"/>
  <c r="AR85"/>
  <c r="AS57"/>
  <c r="AD66"/>
  <c r="AN78"/>
  <c r="AV71"/>
  <c r="AG92"/>
  <c r="AI100"/>
  <c r="AP64"/>
  <c r="AV56"/>
  <c r="AK105"/>
  <c r="AQ49"/>
  <c r="AR123"/>
  <c r="AJ122"/>
  <c r="AT24"/>
  <c r="AB47"/>
  <c r="AV32"/>
  <c r="AQ96"/>
  <c r="AN21"/>
  <c r="AQ123"/>
  <c r="AF25"/>
  <c r="AU27"/>
  <c r="AG86"/>
  <c r="AC80"/>
  <c r="AB58"/>
  <c r="AI44"/>
  <c r="AN96"/>
  <c r="AC95"/>
  <c r="AQ74"/>
  <c r="AE86"/>
  <c r="AH47"/>
  <c r="AC81"/>
  <c r="AQ72"/>
  <c r="AJ58"/>
  <c r="AO119"/>
  <c r="AI50"/>
  <c r="AO93"/>
  <c r="AL75"/>
  <c r="AO117"/>
  <c r="AU48"/>
  <c r="AJ93"/>
  <c r="AS40"/>
  <c r="AR84"/>
  <c r="AT114"/>
  <c r="AQ40"/>
  <c r="AV50"/>
  <c r="AC61"/>
  <c r="AB32"/>
  <c r="AS53"/>
  <c r="AN127"/>
  <c r="AV107"/>
  <c r="AI56"/>
  <c r="AN73"/>
  <c r="AF97"/>
  <c r="AJ108"/>
  <c r="AL49"/>
  <c r="AU44"/>
  <c r="AU19"/>
  <c r="AM77"/>
  <c r="AF79"/>
  <c r="AI95"/>
  <c r="AK108"/>
  <c r="AO37"/>
  <c r="AL102"/>
  <c r="AR59"/>
  <c r="AC64"/>
  <c r="AR117"/>
  <c r="AD34"/>
  <c r="AN86"/>
  <c r="AR119"/>
  <c r="AF68"/>
  <c r="AI36"/>
  <c r="AP72"/>
  <c r="AV29"/>
  <c r="AC62"/>
  <c r="AI121"/>
  <c r="AC111"/>
  <c r="AR69"/>
  <c r="AI31"/>
  <c r="AS113"/>
  <c r="AE63"/>
  <c r="AF103"/>
  <c r="AV61"/>
  <c r="AG65"/>
  <c r="AV85"/>
  <c r="AE118"/>
  <c r="AT60"/>
  <c r="AI58"/>
  <c r="AJ94"/>
  <c r="AI93"/>
  <c r="AN104"/>
  <c r="AV113"/>
  <c r="AQ46"/>
  <c r="AB45"/>
  <c r="AH55"/>
  <c r="AQ105"/>
  <c r="AB30"/>
  <c r="AQ119"/>
  <c r="AO127"/>
  <c r="AE72"/>
  <c r="AL70"/>
  <c r="AS102"/>
  <c r="AG126"/>
  <c r="AK92"/>
  <c r="AT100"/>
  <c r="AP105"/>
  <c r="AE109"/>
  <c r="AN93"/>
  <c r="AL109"/>
  <c r="AD50"/>
  <c r="AK64"/>
  <c r="AG120"/>
  <c r="AD55"/>
  <c r="AI72"/>
  <c r="AM82"/>
  <c r="AQ24"/>
  <c r="AO109"/>
  <c r="AF75"/>
  <c r="AP29"/>
  <c r="AF56"/>
  <c r="AF59"/>
  <c r="AT85"/>
  <c r="AC77"/>
  <c r="AS127"/>
  <c r="AE127"/>
  <c r="AL35"/>
  <c r="AN47"/>
  <c r="AP80"/>
  <c r="AJ88"/>
  <c r="AR127"/>
  <c r="AS89"/>
  <c r="AO62"/>
  <c r="AL60"/>
  <c r="AV37"/>
  <c r="AG41"/>
  <c r="AH58"/>
  <c r="AG89"/>
  <c r="AF29"/>
  <c r="AK115"/>
  <c r="AI24"/>
  <c r="AV62"/>
  <c r="AK114"/>
  <c r="AU92"/>
  <c r="AM21"/>
  <c r="AC85"/>
  <c r="AG100"/>
  <c r="AJ56"/>
  <c r="AO106"/>
  <c r="AI68"/>
  <c r="AH64"/>
  <c r="AS84"/>
  <c r="AL111"/>
  <c r="AO45"/>
  <c r="AR107"/>
  <c r="AL88"/>
  <c r="AK63"/>
  <c r="AH123"/>
  <c r="AC120"/>
  <c r="AU103"/>
  <c r="AH33"/>
  <c r="AM69"/>
  <c r="AV100"/>
  <c r="AU50"/>
  <c r="AT47"/>
  <c r="AJ83"/>
  <c r="AB22"/>
  <c r="AS56"/>
  <c r="AO77"/>
  <c r="AN29"/>
  <c r="AE51"/>
  <c r="AD124"/>
  <c r="AF47"/>
  <c r="AU31"/>
  <c r="AN123"/>
  <c r="AU110"/>
  <c r="AM127"/>
  <c r="AK91"/>
  <c r="AI71"/>
  <c r="AF58"/>
  <c r="AN88"/>
  <c r="AP48"/>
  <c r="AJ107"/>
  <c r="AU106"/>
  <c r="AO79"/>
  <c r="AG50"/>
  <c r="AQ92"/>
  <c r="AK20"/>
  <c r="AU93"/>
  <c r="AL84"/>
  <c r="AU75"/>
  <c r="AJ33"/>
  <c r="AS45"/>
  <c r="AJ82"/>
  <c r="AC96"/>
  <c r="AE46"/>
  <c r="AI106"/>
  <c r="AN50"/>
  <c r="AE48"/>
  <c r="AF100"/>
  <c r="AI25"/>
  <c r="AH49"/>
  <c r="AF35"/>
  <c r="AC94"/>
  <c r="AT52"/>
  <c r="AU107"/>
  <c r="AJ92"/>
  <c r="AI91"/>
  <c r="AH22"/>
  <c r="AD120"/>
  <c r="AQ44"/>
  <c r="AB43"/>
  <c r="AO113"/>
  <c r="AG52"/>
  <c r="AD117"/>
  <c r="AQ117"/>
  <c r="AL119"/>
  <c r="AJ86"/>
  <c r="AR97"/>
  <c r="AC107"/>
  <c r="AK71"/>
  <c r="AQ38"/>
  <c r="AC109"/>
  <c r="AC88"/>
  <c r="AH41"/>
  <c r="AV125"/>
  <c r="AV68"/>
  <c r="AB114"/>
  <c r="AK26"/>
  <c r="AF112"/>
  <c r="AQ77"/>
  <c r="AR75"/>
  <c r="AN128"/>
  <c r="AP31"/>
  <c r="AV104"/>
  <c r="AC45"/>
  <c r="AD110"/>
  <c r="AM93"/>
  <c r="AM122"/>
  <c r="AN105"/>
  <c r="AP55"/>
  <c r="AM103"/>
  <c r="AR96"/>
  <c r="AC100"/>
  <c r="AV64"/>
  <c r="AN40"/>
  <c r="AG74"/>
  <c r="AI84"/>
  <c r="AV126"/>
  <c r="AQ50"/>
  <c r="AB64"/>
  <c r="AS112"/>
  <c r="AK51"/>
  <c r="AN38"/>
  <c r="AE27"/>
  <c r="AP57"/>
  <c r="AK89"/>
  <c r="AH99"/>
  <c r="AD48"/>
  <c r="AV117"/>
  <c r="AB126"/>
  <c r="AK94"/>
  <c r="AQ33"/>
  <c r="AQ30"/>
  <c r="AH124"/>
  <c r="AS38"/>
  <c r="AT84"/>
  <c r="AQ28"/>
  <c r="AJ95"/>
  <c r="AM72"/>
  <c r="AT22"/>
  <c r="AR111"/>
  <c r="AJ127"/>
  <c r="AO48"/>
  <c r="AM55"/>
  <c r="AV120"/>
  <c r="AE117"/>
  <c r="AK19"/>
  <c r="AK70"/>
  <c r="AR95"/>
  <c r="AJ113"/>
  <c r="AC25"/>
  <c r="AN74"/>
  <c r="AC89"/>
  <c r="AQ83"/>
  <c r="AQ67"/>
  <c r="AG30"/>
  <c r="AV66"/>
  <c r="AB50"/>
  <c r="AC127"/>
  <c r="AI53"/>
  <c r="AN39"/>
  <c r="AQ111"/>
  <c r="AI85"/>
  <c r="AI43"/>
  <c r="AV54"/>
  <c r="AP89"/>
  <c r="AQ27"/>
  <c r="AQ121"/>
  <c r="AD75"/>
  <c r="AD65"/>
  <c r="AH76"/>
  <c r="AL54"/>
  <c r="AF72"/>
  <c r="AS103"/>
  <c r="AF98"/>
  <c r="AV88"/>
  <c r="AC55"/>
  <c r="AH85"/>
  <c r="AC73"/>
  <c r="AH82"/>
  <c r="AK62"/>
  <c r="AG110"/>
  <c r="AL27"/>
  <c r="AB89"/>
  <c r="AT87"/>
  <c r="AN94"/>
  <c r="AS76"/>
  <c r="AQ45"/>
  <c r="AJ120"/>
  <c r="AD88"/>
  <c r="AI41"/>
  <c r="AL113"/>
  <c r="AS37"/>
  <c r="AT69"/>
  <c r="AN42"/>
  <c r="AK65"/>
  <c r="AG72"/>
  <c r="AU71"/>
  <c r="AS46"/>
  <c r="AH35"/>
  <c r="AK85"/>
  <c r="AG85"/>
  <c r="AM80"/>
  <c r="AJ84"/>
  <c r="AR101"/>
  <c r="AR40"/>
  <c r="AO56"/>
  <c r="AQ36"/>
  <c r="AV87"/>
  <c r="AR36"/>
  <c r="AP24"/>
  <c r="AD109"/>
  <c r="AC60"/>
  <c r="AR113"/>
  <c r="AC44"/>
  <c r="AN82"/>
  <c r="AR115"/>
  <c r="AF64"/>
  <c r="AQ35"/>
  <c r="AP33"/>
  <c r="AV25"/>
  <c r="AC58"/>
  <c r="AC63"/>
  <c r="AI61"/>
  <c r="AE102"/>
  <c r="AQ93"/>
  <c r="AB108"/>
  <c r="AU91"/>
  <c r="AC35"/>
  <c r="AV75"/>
  <c r="AI81"/>
  <c r="AO118"/>
  <c r="AP36"/>
  <c r="AJ31"/>
  <c r="AU23"/>
  <c r="AO41"/>
  <c r="AC31"/>
  <c r="AV60"/>
  <c r="AV105"/>
  <c r="AC103"/>
  <c r="AH40"/>
  <c r="AT30"/>
  <c r="AT21"/>
  <c r="AG119"/>
  <c r="AC46"/>
  <c r="AF52"/>
  <c r="AF101"/>
  <c r="AL34"/>
  <c r="AL55"/>
  <c r="AF83"/>
  <c r="AS65"/>
  <c r="AJ119"/>
  <c r="AO34"/>
  <c r="AE123"/>
  <c r="AN108"/>
  <c r="AT51"/>
  <c r="AH110"/>
  <c r="AC110"/>
  <c r="AJ76"/>
  <c r="AU53"/>
  <c r="AP83"/>
  <c r="AV124"/>
  <c r="AN83"/>
  <c r="AG67"/>
  <c r="AO53"/>
  <c r="AR81"/>
  <c r="AJ111"/>
  <c r="AV90"/>
  <c r="AJ126"/>
  <c r="AC93"/>
  <c r="AQ64"/>
  <c r="AC113"/>
  <c r="AI51"/>
  <c r="AV52"/>
  <c r="AD98"/>
  <c r="AC117"/>
  <c r="AE34"/>
  <c r="AJ124"/>
  <c r="AK82"/>
  <c r="AF46"/>
  <c r="AV28"/>
  <c r="AQ66"/>
  <c r="AT90"/>
  <c r="AR42"/>
  <c r="AV47"/>
  <c r="AB82"/>
  <c r="AP95"/>
  <c r="AR46"/>
  <c r="AD107"/>
  <c r="AT113"/>
  <c r="AD90"/>
  <c r="AH115"/>
  <c r="AK69"/>
  <c r="AG56"/>
  <c r="AH39"/>
  <c r="AD23"/>
  <c r="AG44"/>
  <c r="AU41"/>
  <c r="AR125"/>
  <c r="AV98"/>
  <c r="AE73"/>
  <c r="AR83"/>
  <c r="AV36"/>
  <c r="AV39"/>
  <c r="AF80"/>
  <c r="AS58"/>
  <c r="AV34"/>
  <c r="AJ68"/>
  <c r="AR121"/>
  <c r="AC116"/>
  <c r="AI97"/>
  <c r="AN35"/>
  <c r="AU121"/>
  <c r="AP74"/>
  <c r="AT25"/>
  <c r="AV35"/>
  <c r="AF76"/>
  <c r="AM27"/>
  <c r="AN116"/>
  <c r="AT59"/>
  <c r="AS29"/>
  <c r="AC67"/>
  <c r="AL25"/>
  <c r="AU61"/>
  <c r="AG64"/>
  <c r="AV91"/>
  <c r="AU124"/>
  <c r="AG75"/>
  <c r="AK77"/>
  <c r="AC79"/>
  <c r="AR37"/>
  <c r="AV26"/>
  <c r="AD29"/>
  <c r="AE31"/>
  <c r="AF71"/>
  <c r="AC49"/>
  <c r="AI59"/>
  <c r="AV128"/>
  <c r="AE85"/>
  <c r="AC53"/>
  <c r="AC92"/>
  <c r="AE42"/>
  <c r="AE47"/>
  <c r="AD41"/>
  <c r="AE44"/>
  <c r="AF96"/>
  <c r="AT98"/>
  <c r="AQ120"/>
  <c r="AF49"/>
  <c r="AC90"/>
  <c r="AE33"/>
  <c r="AU51"/>
  <c r="AE88"/>
  <c r="AM45"/>
  <c r="AN125"/>
  <c r="AC70"/>
  <c r="AE99"/>
  <c r="AF85"/>
  <c r="AV123"/>
  <c r="AB54"/>
  <c r="AP107"/>
  <c r="AH26"/>
  <c r="AS82"/>
  <c r="AM28"/>
  <c r="AH87"/>
  <c r="AL39"/>
  <c r="AS106"/>
  <c r="AH61"/>
  <c r="AP96"/>
  <c r="AU128"/>
  <c r="AO28"/>
  <c r="AT73"/>
  <c r="AK32"/>
  <c r="AT89"/>
  <c r="AP45"/>
  <c r="AP30"/>
  <c r="AC124"/>
  <c r="AU65"/>
  <c r="AM58"/>
  <c r="AK24"/>
  <c r="AM26"/>
  <c r="AO60"/>
  <c r="AJ106"/>
  <c r="AR32"/>
  <c r="AE55"/>
  <c r="AC83"/>
  <c r="AP102"/>
  <c r="AV119"/>
  <c r="AF41"/>
  <c r="AP41"/>
  <c r="AS86"/>
  <c r="AE80"/>
  <c r="AV69"/>
  <c r="AU84"/>
  <c r="AR79"/>
  <c r="AK84"/>
  <c r="AM38"/>
  <c r="AD96"/>
  <c r="AF113"/>
  <c r="AT92"/>
  <c r="AQ23"/>
  <c r="AG28"/>
  <c r="AE128"/>
  <c r="AP97"/>
  <c r="AI66"/>
  <c r="AJ116"/>
  <c r="AO50"/>
  <c r="AL52"/>
  <c r="AV121"/>
  <c r="AQ90"/>
  <c r="AM60"/>
  <c r="AG81"/>
  <c r="AQ32"/>
  <c r="AB74"/>
  <c r="AR22"/>
  <c r="AH65"/>
  <c r="AT111"/>
  <c r="AU72"/>
  <c r="AD37"/>
  <c r="AL116"/>
  <c r="AM63"/>
  <c r="AG22"/>
  <c r="AF24"/>
  <c r="AC33"/>
  <c r="AD36"/>
  <c r="AN121"/>
  <c r="AF102"/>
  <c r="AK103"/>
  <c r="AS74"/>
  <c r="AD44"/>
  <c r="AI80"/>
  <c r="AK100"/>
  <c r="AG49"/>
  <c r="AK55"/>
  <c r="AO80"/>
  <c r="AP88"/>
  <c r="AN113"/>
  <c r="AP39"/>
  <c r="AV31"/>
  <c r="AS123"/>
  <c r="AD102"/>
  <c r="AT127"/>
  <c r="AD118"/>
  <c r="AO39"/>
  <c r="AH52"/>
  <c r="AQ84"/>
  <c r="AL53"/>
  <c r="AL57"/>
  <c r="AU52"/>
  <c r="AR126"/>
  <c r="AV112"/>
  <c r="AV96"/>
  <c r="AK90"/>
  <c r="AT58"/>
  <c r="AP103"/>
  <c r="AU43"/>
  <c r="AB76"/>
  <c r="AN71"/>
  <c r="AC108"/>
  <c r="AG90"/>
  <c r="AS92"/>
  <c r="AT44"/>
  <c r="AV86"/>
  <c r="AR21"/>
  <c r="AN100"/>
  <c r="AV103"/>
  <c r="AQ42"/>
  <c r="AP26"/>
  <c r="AR72"/>
  <c r="AR68"/>
  <c r="AI73"/>
  <c r="AN27"/>
  <c r="AM128"/>
  <c r="AP66"/>
  <c r="AB60"/>
  <c r="AD28"/>
  <c r="AQ60"/>
  <c r="AO29"/>
  <c r="AL105"/>
  <c r="AS70"/>
  <c r="AM36"/>
  <c r="AJ104"/>
  <c r="AF23"/>
  <c r="AD104"/>
  <c r="AT77"/>
  <c r="AM105"/>
  <c r="AC34"/>
  <c r="AK30"/>
  <c r="AB63"/>
  <c r="AB93"/>
  <c r="AM37"/>
  <c r="AJ47"/>
  <c r="AU22"/>
  <c r="AH25"/>
  <c r="AD111"/>
  <c r="AF70"/>
  <c r="AI65"/>
  <c r="AQ57"/>
  <c r="AM99"/>
  <c r="AR61"/>
  <c r="AL20"/>
  <c r="AQ37"/>
  <c r="AS43"/>
  <c r="AU78"/>
  <c r="AJ26"/>
  <c r="AQ19"/>
  <c r="AH74"/>
  <c r="AG71"/>
  <c r="AC99"/>
  <c r="AE94"/>
  <c r="AJ66"/>
  <c r="AR104"/>
  <c r="AR100"/>
  <c r="AR122"/>
  <c r="AQ82"/>
  <c r="AV92"/>
  <c r="AG36"/>
  <c r="AV45"/>
  <c r="AI26"/>
  <c r="AB26"/>
  <c r="AB25"/>
  <c r="AG25"/>
  <c r="AU37"/>
  <c r="AB96"/>
  <c r="AV41"/>
  <c r="AQ106"/>
  <c r="AN77"/>
  <c r="AL127"/>
  <c r="AU99"/>
  <c r="AN95"/>
  <c r="AH28"/>
  <c r="AD119"/>
  <c r="AE70"/>
  <c r="AH54"/>
  <c r="AN90"/>
  <c r="AE58"/>
  <c r="AQ89"/>
  <c r="AD59"/>
  <c r="AL91"/>
  <c r="AB36"/>
  <c r="AK25"/>
  <c r="AG57"/>
  <c r="AG111"/>
  <c r="AL114"/>
  <c r="AE71"/>
  <c r="AN65"/>
  <c r="AP110"/>
  <c r="AK44"/>
  <c r="AM110"/>
  <c r="AS49"/>
  <c r="AM106"/>
  <c r="AG84"/>
  <c r="AO107"/>
  <c r="AL40"/>
  <c r="AT56"/>
  <c r="AP37"/>
  <c r="AJ118"/>
  <c r="AM124"/>
  <c r="AU81"/>
  <c r="AD54"/>
  <c r="AL62"/>
  <c r="AG112"/>
  <c r="AU112"/>
  <c r="AJ46"/>
  <c r="AM33"/>
  <c r="AN33"/>
  <c r="AO114"/>
  <c r="AO24"/>
  <c r="AP65"/>
  <c r="AQ59"/>
  <c r="AR24"/>
  <c r="AH29"/>
  <c r="AD87"/>
  <c r="AI118"/>
  <c r="AI116"/>
  <c r="AS61"/>
  <c r="AG96"/>
  <c r="AB109"/>
  <c r="AV33"/>
  <c r="AQ53"/>
  <c r="AT55"/>
  <c r="AB39"/>
  <c r="AP86"/>
  <c r="AP47"/>
  <c r="AD113"/>
  <c r="AO87"/>
  <c r="AE77"/>
  <c r="AK37"/>
  <c r="AC57"/>
  <c r="AE53"/>
  <c r="AV53"/>
  <c r="AS19"/>
  <c r="AR20"/>
  <c r="AB49"/>
  <c r="AF120"/>
  <c r="AE49"/>
  <c r="AL36"/>
  <c r="AG45"/>
  <c r="AS121"/>
  <c r="AB34"/>
  <c r="AB75"/>
  <c r="AU125"/>
  <c r="AH107"/>
  <c r="AM56"/>
  <c r="AD74"/>
  <c r="AM107"/>
  <c r="AM32"/>
  <c r="AP68"/>
  <c r="AE43"/>
  <c r="AK112"/>
  <c r="AQ65"/>
  <c r="AR63"/>
  <c r="AI114"/>
  <c r="AN79"/>
  <c r="AI87"/>
  <c r="AC56"/>
  <c r="AD86"/>
  <c r="AI127"/>
  <c r="AC51"/>
  <c r="AU32"/>
  <c r="AK87"/>
  <c r="AE82"/>
  <c r="AC128"/>
  <c r="AV108"/>
  <c r="AU105"/>
  <c r="AU40"/>
  <c r="AR94"/>
  <c r="AN87"/>
  <c r="AT34"/>
  <c r="AJ38"/>
  <c r="AL103"/>
  <c r="AJ28"/>
  <c r="AK54"/>
  <c r="AL98"/>
  <c r="AU90"/>
  <c r="AJ21"/>
  <c r="AJ99"/>
  <c r="AB104"/>
  <c r="AP51"/>
  <c r="AD77"/>
  <c r="AM108"/>
  <c r="AN20"/>
  <c r="AM95"/>
  <c r="AI108"/>
  <c r="AO82"/>
  <c r="AM65"/>
  <c r="AC21"/>
  <c r="AT78"/>
  <c r="AU126"/>
  <c r="AM51"/>
  <c r="AR47"/>
  <c r="AR77"/>
  <c r="AD81"/>
  <c r="AT38"/>
  <c r="AF81"/>
  <c r="AV63"/>
  <c r="AI112"/>
  <c r="AM89"/>
  <c r="AE95"/>
  <c r="AV48"/>
  <c r="AI34"/>
  <c r="AR60"/>
  <c r="AD58"/>
  <c r="AK43"/>
  <c r="AV89"/>
  <c r="AQ58"/>
  <c r="AQ43"/>
  <c r="AT126"/>
  <c r="AQ81"/>
  <c r="AE25"/>
  <c r="AQ41"/>
  <c r="AP118"/>
  <c r="AN31"/>
  <c r="AO97"/>
  <c r="AN49"/>
  <c r="AG24"/>
  <c r="AP94"/>
  <c r="AL46"/>
  <c r="AH59"/>
  <c r="AH84"/>
  <c r="AI29"/>
  <c r="AJ69"/>
  <c r="AN55"/>
  <c r="AD127"/>
  <c r="AJ25"/>
  <c r="AS95"/>
  <c r="AJ74"/>
  <c r="AO54"/>
  <c r="AN57"/>
  <c r="AO55"/>
  <c r="AD56"/>
  <c r="AC75"/>
  <c r="AE91"/>
  <c r="AF77"/>
  <c r="AV115"/>
  <c r="AB77"/>
  <c r="AT83"/>
  <c r="AT103"/>
  <c r="AS100"/>
  <c r="AQ109"/>
  <c r="AI83"/>
  <c r="AO105"/>
  <c r="AD126"/>
  <c r="AC102"/>
  <c r="AP92"/>
  <c r="AC69"/>
  <c r="AE104"/>
  <c r="AF109"/>
  <c r="AE60"/>
  <c r="AQ114"/>
  <c r="AF65"/>
  <c r="AT116"/>
  <c r="AF44"/>
  <c r="AF60"/>
  <c r="AF124"/>
  <c r="AR44"/>
  <c r="AJ64"/>
  <c r="AF53"/>
  <c r="AS97"/>
  <c r="AS39"/>
  <c r="AG55"/>
  <c r="AH63"/>
  <c r="AF43"/>
  <c r="AS83"/>
  <c r="AK60"/>
  <c r="AT117"/>
  <c r="AP73"/>
  <c r="AB122"/>
  <c r="AG127"/>
  <c r="AM62"/>
  <c r="AS25"/>
  <c r="AI40"/>
  <c r="AD70"/>
  <c r="AP100"/>
  <c r="AB52"/>
  <c r="AK56"/>
  <c r="AG88"/>
  <c r="AH71"/>
  <c r="AE92"/>
  <c r="AL63"/>
  <c r="AS59"/>
  <c r="AG116"/>
  <c r="AN61"/>
  <c r="AF107"/>
  <c r="AK83"/>
  <c r="AS117"/>
  <c r="AC22"/>
  <c r="AM68"/>
  <c r="AN122"/>
  <c r="AB125"/>
  <c r="AG118"/>
  <c r="AO25"/>
  <c r="AB88"/>
  <c r="AQ118"/>
  <c r="AH44"/>
  <c r="AK99"/>
  <c r="AH88"/>
  <c r="AH120"/>
  <c r="AD112"/>
  <c r="AM113"/>
  <c r="AM100"/>
  <c r="AS114"/>
  <c r="AD47"/>
  <c r="AS119"/>
  <c r="AB66"/>
  <c r="AQ34"/>
  <c r="AQ80"/>
  <c r="AD49"/>
  <c r="AI79"/>
  <c r="AV42"/>
  <c r="AE120"/>
  <c r="AB40"/>
  <c r="AE83"/>
  <c r="AV38"/>
  <c r="AB124"/>
  <c r="AF40"/>
  <c r="AJ40"/>
  <c r="AK122"/>
  <c r="AV84"/>
  <c r="AG128"/>
  <c r="AP101"/>
  <c r="AS85"/>
  <c r="AO51"/>
  <c r="AE50"/>
  <c r="AC43"/>
  <c r="AB111"/>
  <c r="AO75"/>
  <c r="AQ55"/>
  <c r="AQ113"/>
  <c r="AS122"/>
  <c r="AL87"/>
  <c r="AE56"/>
  <c r="AP40"/>
  <c r="AF95"/>
  <c r="AJ102"/>
  <c r="AR57"/>
  <c r="AP124"/>
  <c r="AS108"/>
  <c r="AO36"/>
  <c r="AP58"/>
  <c r="AG34"/>
  <c r="AS75"/>
  <c r="AL110"/>
  <c r="AE106"/>
  <c r="AQ73"/>
  <c r="AO46"/>
  <c r="AR128"/>
  <c r="AR66"/>
  <c r="AB79"/>
  <c r="AD89"/>
  <c r="AD101"/>
  <c r="AN111"/>
  <c r="AR82"/>
  <c r="AF62"/>
  <c r="AS116"/>
  <c r="AO72"/>
  <c r="AI82"/>
  <c r="AK101"/>
  <c r="AE22"/>
  <c r="AO70"/>
  <c r="AC119"/>
  <c r="AM31"/>
  <c r="AN75"/>
  <c r="AR27"/>
  <c r="AT26"/>
  <c r="AR52"/>
  <c r="AM70"/>
  <c r="AN124"/>
  <c r="AC42"/>
  <c r="AF48"/>
  <c r="AF55"/>
  <c r="AR114"/>
  <c r="AR29"/>
  <c r="AE90"/>
  <c r="AC118"/>
  <c r="AC37"/>
  <c r="AB123"/>
  <c r="AR108"/>
  <c r="AV59"/>
  <c r="AN97"/>
  <c r="AF26"/>
  <c r="AU113"/>
  <c r="AE105"/>
  <c r="AQ128"/>
  <c r="AD94"/>
  <c r="AC101"/>
  <c r="AG39"/>
  <c r="AM23"/>
  <c r="AH81"/>
  <c r="AT91"/>
  <c r="AM123"/>
  <c r="AI62"/>
  <c r="AU111"/>
  <c r="AE115"/>
  <c r="AM66"/>
  <c r="AP63"/>
  <c r="AP75"/>
  <c r="AT45"/>
  <c r="AG103"/>
  <c r="AP127"/>
  <c r="AN22"/>
  <c r="AG83"/>
  <c r="AT67"/>
  <c r="AJ65"/>
  <c r="AC105"/>
  <c r="AM35"/>
  <c r="AF54"/>
  <c r="AQ39"/>
  <c r="AH31"/>
  <c r="AB85"/>
  <c r="AT40"/>
  <c r="AH48"/>
  <c r="AS30"/>
  <c r="AD46"/>
  <c r="AU86"/>
  <c r="AI42"/>
  <c r="AF50"/>
  <c r="AT70"/>
  <c r="AL24"/>
  <c r="AN48"/>
  <c r="AM118"/>
  <c r="AG93"/>
  <c r="AQ124"/>
  <c r="AP53"/>
  <c r="AD79"/>
  <c r="AT66"/>
  <c r="AJ27"/>
  <c r="AK86"/>
  <c r="AI98"/>
  <c r="AO98"/>
  <c r="AL44"/>
  <c r="AQ31"/>
  <c r="AQ87"/>
  <c r="AP125"/>
  <c r="AN102"/>
  <c r="AL121"/>
  <c r="AS81"/>
  <c r="AT109"/>
  <c r="AK111"/>
  <c r="AK73"/>
  <c r="AG33"/>
  <c r="AU116"/>
  <c r="AG37"/>
  <c r="AH43"/>
  <c r="AK107"/>
  <c r="AG108"/>
  <c r="AN107"/>
  <c r="AN72"/>
  <c r="AP71"/>
  <c r="AN37"/>
  <c r="AP81"/>
  <c r="AH86"/>
  <c r="AL106"/>
  <c r="AP115"/>
  <c r="AI110"/>
  <c r="AO96"/>
  <c r="AH119"/>
  <c r="AR28"/>
  <c r="AR73"/>
  <c r="AC91"/>
  <c r="AL80"/>
  <c r="AO110"/>
  <c r="AB42"/>
  <c r="AC72"/>
  <c r="AU95"/>
  <c r="AE76"/>
  <c r="AV44"/>
  <c r="AB97"/>
  <c r="AU42"/>
  <c r="AB120"/>
  <c r="AO116"/>
  <c r="AM73"/>
  <c r="AS48"/>
  <c r="AT46"/>
  <c r="AM97"/>
  <c r="AT29"/>
  <c r="AE40"/>
  <c r="AR62"/>
  <c r="AQ22"/>
  <c r="AD105"/>
  <c r="AN58"/>
  <c r="AU70"/>
  <c r="AF118"/>
  <c r="AP90"/>
  <c r="AH56"/>
  <c r="AN80"/>
  <c r="AU80"/>
  <c r="AP79"/>
  <c r="AE108"/>
  <c r="AF93"/>
  <c r="AB28"/>
  <c r="AU45"/>
  <c r="AI104"/>
  <c r="AU85"/>
  <c r="AS51"/>
  <c r="AT94"/>
  <c r="AG124"/>
  <c r="AH126"/>
  <c r="AD42"/>
  <c r="AM121"/>
  <c r="AO74"/>
  <c r="AU118"/>
  <c r="AL33"/>
  <c r="AU28"/>
  <c r="AV74"/>
  <c r="AC26"/>
  <c r="AF39"/>
  <c r="AE69"/>
  <c r="AC38"/>
  <c r="AM46"/>
  <c r="AQ122"/>
  <c r="AN76"/>
  <c r="AU100"/>
  <c r="AI119"/>
  <c r="AO22"/>
  <c r="AU88"/>
  <c r="AD100"/>
  <c r="AG107"/>
  <c r="AD83"/>
  <c r="AP108"/>
  <c r="AE125"/>
  <c r="AF28"/>
  <c r="AB68"/>
  <c r="AU54"/>
  <c r="AU73"/>
  <c r="AT107"/>
  <c r="AM67"/>
  <c r="AP32"/>
  <c r="AR87"/>
  <c r="AO61"/>
  <c r="AC76"/>
  <c r="AD38"/>
  <c r="AJ71"/>
  <c r="AP56"/>
  <c r="AK58"/>
  <c r="AB86"/>
  <c r="AL118"/>
  <c r="AF74"/>
  <c r="AE32"/>
  <c r="AH91"/>
  <c r="AI77"/>
  <c r="AL122"/>
  <c r="AV106"/>
  <c r="AP111"/>
  <c r="AI111"/>
  <c r="AB118"/>
  <c r="AN91"/>
  <c r="AT96"/>
  <c r="AD67"/>
  <c r="AQ98"/>
  <c r="AP123"/>
  <c r="AH106"/>
  <c r="AT128"/>
  <c r="AD45"/>
  <c r="AP34"/>
  <c r="AC59"/>
  <c r="AU77"/>
  <c r="AM64"/>
  <c r="AF119"/>
  <c r="AJ96"/>
  <c r="AL69"/>
  <c r="AK104"/>
  <c r="AP117"/>
  <c r="AN64"/>
  <c r="AH78"/>
  <c r="AO88"/>
  <c r="AL41"/>
  <c r="AU36"/>
  <c r="AB105"/>
  <c r="AP23"/>
  <c r="AB62"/>
  <c r="AK28"/>
  <c r="AD82"/>
  <c r="AD91"/>
  <c r="AO85"/>
  <c r="AK53"/>
  <c r="AU67"/>
  <c r="AR70"/>
  <c r="AN30"/>
  <c r="AK36"/>
  <c r="AB27"/>
  <c r="AO64"/>
  <c r="AC32"/>
  <c r="AC47"/>
  <c r="AU34"/>
  <c r="AL125"/>
  <c r="AG73"/>
  <c r="AK72"/>
  <c r="AN115"/>
  <c r="AU101"/>
  <c r="AM119"/>
  <c r="AV20"/>
  <c r="AF42"/>
  <c r="AR78"/>
  <c r="AJ100"/>
  <c r="AB73"/>
  <c r="AS54"/>
  <c r="AD84"/>
  <c r="AE112"/>
  <c r="AI63"/>
  <c r="AO86"/>
  <c r="AF22"/>
  <c r="AP20"/>
  <c r="AH89"/>
  <c r="AC66"/>
  <c r="AM84"/>
  <c r="AK127"/>
  <c r="AL101"/>
  <c r="AR38"/>
  <c r="AP84"/>
  <c r="AH27"/>
  <c r="AL19"/>
  <c r="AI55"/>
  <c r="AQ47"/>
  <c r="AS34"/>
  <c r="AS115"/>
  <c r="AI78"/>
  <c r="AO90"/>
  <c r="AK119"/>
  <c r="AH30"/>
  <c r="AE75"/>
  <c r="AH57"/>
  <c r="AC112"/>
  <c r="AC126"/>
  <c r="AV78"/>
  <c r="AC30"/>
  <c r="AF69"/>
  <c r="AB56"/>
  <c r="AF121"/>
  <c r="AF125"/>
  <c r="AC27"/>
  <c r="AE111"/>
  <c r="AB33"/>
  <c r="AI86"/>
  <c r="AI105"/>
  <c r="AE36"/>
  <c r="AS124"/>
  <c r="AR91"/>
  <c r="AF63"/>
  <c r="AS93"/>
  <c r="AR23"/>
  <c r="AU87"/>
  <c r="AF33"/>
  <c r="AS110"/>
  <c r="AG63"/>
  <c r="AH67"/>
  <c r="AT19"/>
  <c r="AC97"/>
  <c r="AF32"/>
  <c r="AK52"/>
  <c r="AN34"/>
  <c r="AI128"/>
  <c r="AM57"/>
  <c r="AS78"/>
  <c r="AT88"/>
  <c r="AJ49"/>
  <c r="AN81"/>
  <c r="AU38"/>
  <c r="AL66"/>
  <c r="AU69"/>
  <c r="AR102"/>
  <c r="AV43"/>
  <c r="AM83"/>
  <c r="AQ107"/>
  <c r="AJ101"/>
  <c r="AJ39"/>
  <c r="AK67"/>
  <c r="AK118"/>
  <c r="AS68"/>
  <c r="AS20"/>
  <c r="AJ62"/>
  <c r="AO58"/>
  <c r="AL74"/>
  <c r="AJ34"/>
  <c r="AM85"/>
  <c r="AT118"/>
  <c r="AO30"/>
  <c r="AS41"/>
  <c r="AG122"/>
  <c r="AT97"/>
  <c r="AM61"/>
  <c r="AP120"/>
  <c r="AV102"/>
  <c r="AM59"/>
  <c r="AT93"/>
  <c r="AO66"/>
  <c r="AH101"/>
  <c r="AF123"/>
  <c r="AH116"/>
  <c r="AO32"/>
  <c r="AM91"/>
  <c r="AL89"/>
  <c r="AR64"/>
  <c r="AD95"/>
  <c r="AN52"/>
  <c r="AK41"/>
  <c r="AB48"/>
  <c r="AI126"/>
  <c r="AP126"/>
  <c r="AP116"/>
  <c r="AE29"/>
  <c r="AI124"/>
  <c r="AU115"/>
  <c r="AJ114"/>
  <c r="AI113"/>
  <c r="AB78"/>
  <c r="AD128"/>
  <c r="AQ88"/>
  <c r="AB87"/>
  <c r="AQ94"/>
  <c r="AG60"/>
  <c r="AD123"/>
  <c r="AJ57"/>
  <c r="AD40"/>
  <c r="AS87"/>
  <c r="AU98"/>
  <c r="AG23"/>
  <c r="AQ25"/>
  <c r="AG106"/>
  <c r="AH128"/>
  <c r="AM87"/>
  <c r="AT125"/>
  <c r="AK113"/>
  <c r="AG114"/>
  <c r="AK102"/>
  <c r="AR41"/>
  <c r="AD97"/>
  <c r="AQ48"/>
  <c r="AM90"/>
  <c r="AE110"/>
  <c r="AC82"/>
  <c r="AE107"/>
  <c r="AK76"/>
  <c r="AM88"/>
  <c r="AT86"/>
  <c r="AT68"/>
  <c r="AD72"/>
  <c r="AQ104"/>
  <c r="AH37"/>
  <c r="AN114"/>
  <c r="AJ110"/>
  <c r="AB70"/>
  <c r="AJ89"/>
  <c r="AP42"/>
  <c r="AI52"/>
  <c r="AV116"/>
  <c r="AQ99"/>
  <c r="AS67"/>
  <c r="AD93"/>
  <c r="AG53"/>
  <c r="AO128"/>
  <c r="AL97"/>
  <c r="AM30"/>
  <c r="AO101"/>
  <c r="AJ60"/>
  <c r="AL61"/>
  <c r="AK96"/>
  <c r="AP109"/>
  <c r="AR110"/>
  <c r="AV95"/>
  <c r="AV80"/>
  <c r="AJ123"/>
  <c r="AQ76"/>
  <c r="AD122"/>
  <c r="AH45"/>
  <c r="AU46"/>
  <c r="AM115"/>
  <c r="AO100"/>
  <c r="AB84"/>
  <c r="AE54"/>
  <c r="AD22"/>
  <c r="AR19"/>
  <c r="AG101"/>
  <c r="AM79"/>
  <c r="AL43"/>
  <c r="AE30"/>
  <c r="AC65"/>
  <c r="AE100"/>
  <c r="AF105"/>
  <c r="AE24"/>
  <c r="AD64"/>
  <c r="AG97"/>
  <c r="AU74"/>
  <c r="AR118"/>
  <c r="AK27"/>
  <c r="AU62"/>
  <c r="AH122"/>
  <c r="AP82"/>
  <c r="AS28"/>
  <c r="AB21"/>
  <c r="AG125"/>
  <c r="AV122"/>
  <c r="AG115"/>
  <c r="AO108"/>
  <c r="AH51"/>
  <c r="AM44"/>
  <c r="AJ43"/>
  <c r="AT62"/>
  <c r="AP106"/>
  <c r="AE96"/>
  <c r="AL65"/>
  <c r="AU21"/>
  <c r="AB115"/>
  <c r="AC84"/>
  <c r="AQ97"/>
  <c r="AV57"/>
  <c r="AG79"/>
  <c r="AO81"/>
  <c r="AP69"/>
  <c r="AN59"/>
  <c r="AP99"/>
  <c r="AE74"/>
  <c r="AJ67"/>
  <c r="AM126"/>
  <c r="AF88"/>
  <c r="AQ95"/>
  <c r="AT81"/>
  <c r="AN46"/>
  <c r="AH60"/>
  <c r="AU56"/>
  <c r="AD68"/>
  <c r="AT104"/>
  <c r="AR105"/>
  <c r="AI115"/>
  <c r="AV76"/>
  <c r="AD57"/>
  <c r="AI123"/>
  <c r="AH72"/>
  <c r="AF66"/>
  <c r="AJ48"/>
  <c r="AF117"/>
  <c r="AN19"/>
  <c r="AI92"/>
  <c r="AN120"/>
  <c r="AO19"/>
  <c r="AR34"/>
  <c r="AK34"/>
  <c r="AI90"/>
  <c r="AE45"/>
  <c r="AE121"/>
  <c r="AV72"/>
  <c r="AE35"/>
  <c r="AB127"/>
  <c r="AP112"/>
  <c r="AE65"/>
  <c r="AD80"/>
  <c r="AQ112"/>
  <c r="AG61"/>
  <c r="AN119"/>
  <c r="AM53"/>
  <c r="AP59"/>
  <c r="AF94"/>
  <c r="AK42"/>
  <c r="AM75"/>
  <c r="AF110"/>
  <c r="AO78"/>
  <c r="AG76"/>
  <c r="AO71"/>
  <c r="AM86"/>
  <c r="AK116"/>
  <c r="AU76"/>
  <c r="AR90"/>
  <c r="AV24"/>
  <c r="AJ37"/>
  <c r="AT80"/>
  <c r="AP19"/>
  <c r="AR103"/>
  <c r="AI39"/>
  <c r="AJ61"/>
  <c r="AK46"/>
  <c r="AT33"/>
  <c r="AF106"/>
  <c r="AS55"/>
  <c r="AH50"/>
  <c r="AN69"/>
  <c r="AU117"/>
  <c r="AK29"/>
  <c r="AL100"/>
  <c r="AV79"/>
  <c r="AC74"/>
  <c r="AK48"/>
  <c r="AN54"/>
  <c r="AH68"/>
  <c r="AU64"/>
  <c r="AD76"/>
  <c r="AT112"/>
  <c r="AS79"/>
  <c r="AG31"/>
  <c r="AK128"/>
  <c r="AR74"/>
  <c r="AQ115"/>
  <c r="AU59"/>
  <c r="AT53"/>
  <c r="AJ105"/>
  <c r="AG58"/>
  <c r="AS96"/>
  <c r="AJ50"/>
  <c r="AL72"/>
  <c r="AF36"/>
  <c r="AL94"/>
  <c r="AK106"/>
  <c r="AS31"/>
  <c r="AN51"/>
  <c r="AF111"/>
  <c r="AI64"/>
  <c r="AB69"/>
  <c r="AB72"/>
  <c r="AH111"/>
  <c r="AM40"/>
  <c r="AS64"/>
  <c r="AI76"/>
  <c r="AL95"/>
  <c r="AU109"/>
  <c r="AJ91"/>
  <c r="AD53"/>
  <c r="AP49"/>
  <c r="AK95"/>
  <c r="AH32"/>
  <c r="AM42"/>
  <c r="AF122"/>
  <c r="AK57"/>
  <c r="AG43"/>
  <c r="AP85"/>
  <c r="AV109"/>
  <c r="AS101"/>
  <c r="AK38"/>
  <c r="AK121"/>
  <c r="AJ78"/>
  <c r="AH95"/>
  <c r="AV21"/>
  <c r="AD71"/>
  <c r="AD115"/>
  <c r="AG121"/>
  <c r="AS22"/>
  <c r="AI70"/>
  <c r="AK40"/>
  <c r="AS99"/>
  <c r="AD78"/>
  <c r="AI69"/>
  <c r="AI74"/>
  <c r="AR89"/>
  <c r="AL51"/>
  <c r="AJ53"/>
  <c r="AM25"/>
  <c r="AH125"/>
  <c r="AN109"/>
  <c r="AO73"/>
  <c r="AS128"/>
  <c r="AO35"/>
  <c r="AN112"/>
  <c r="AI46"/>
  <c r="AD99"/>
  <c r="AJ35"/>
  <c r="AB121"/>
  <c r="AE79"/>
  <c r="AB35"/>
  <c r="AN117"/>
  <c r="AG21"/>
  <c r="AS69"/>
  <c r="AQ61"/>
  <c r="AL78"/>
  <c r="AM76"/>
  <c r="AO103"/>
  <c r="AN101"/>
  <c r="AJ117"/>
  <c r="AT37"/>
  <c r="AC123"/>
  <c r="AE68"/>
  <c r="AM22"/>
  <c r="AT20"/>
  <c r="AD92"/>
  <c r="AB101"/>
  <c r="AG26"/>
  <c r="AB71"/>
  <c r="AP76"/>
  <c r="AG68"/>
  <c r="AO23"/>
  <c r="AB61"/>
  <c r="AI27"/>
  <c r="AO125"/>
  <c r="AF34"/>
  <c r="AR98"/>
  <c r="AK66"/>
  <c r="AP122"/>
  <c r="AB92"/>
  <c r="AB112"/>
  <c r="AF38"/>
  <c r="AO43"/>
  <c r="AN53"/>
  <c r="AP70"/>
  <c r="AR56"/>
  <c r="AR50"/>
  <c r="AJ121"/>
  <c r="AL107"/>
  <c r="AU47"/>
  <c r="AU123"/>
  <c r="AK110"/>
  <c r="AB95"/>
  <c r="AK31"/>
  <c r="AT27"/>
  <c r="AM41"/>
  <c r="AM120"/>
  <c r="AT42"/>
  <c r="AI75"/>
  <c r="AE37"/>
  <c r="AT43"/>
  <c r="AB65"/>
  <c r="AK120"/>
  <c r="AE116"/>
  <c r="AO21"/>
  <c r="AD30"/>
  <c r="AO27"/>
  <c r="AO49"/>
  <c r="AM29"/>
  <c r="AT121"/>
  <c r="AD69"/>
  <c r="AR39"/>
  <c r="AP61"/>
  <c r="AT124"/>
  <c r="AE21"/>
  <c r="AQ68"/>
  <c r="AP43"/>
  <c r="AO120"/>
  <c r="AV93"/>
  <c r="AF115"/>
  <c r="AJ125"/>
  <c r="AC68"/>
  <c r="AJ112"/>
  <c r="AM114"/>
  <c r="AI67"/>
  <c r="AR45"/>
  <c r="AD121"/>
  <c r="AH24"/>
  <c r="AE89"/>
  <c r="AP62"/>
  <c r="AT72"/>
  <c r="AH21"/>
  <c r="AU29"/>
  <c r="AV82"/>
  <c r="AL117"/>
  <c r="AP93"/>
  <c r="AG78"/>
  <c r="AI94"/>
  <c r="AN24"/>
  <c r="AK88"/>
  <c r="AL81"/>
  <c r="AI33"/>
  <c r="AI96"/>
  <c r="AI120"/>
  <c r="AP121"/>
  <c r="AV99"/>
  <c r="AG47"/>
  <c r="AD63"/>
  <c r="AT35"/>
  <c r="AG82"/>
  <c r="AG59"/>
  <c r="AP50"/>
  <c r="AB106"/>
  <c r="AE78"/>
  <c r="AC114"/>
  <c r="AH75"/>
  <c r="AG32"/>
  <c r="AK23"/>
  <c r="AE28"/>
  <c r="AU97"/>
  <c r="AN89"/>
  <c r="AS26"/>
  <c r="AC39"/>
  <c r="AC121"/>
  <c r="AL42"/>
  <c r="AT102"/>
  <c r="AH104"/>
  <c r="AB94"/>
  <c r="AM49"/>
  <c r="AI38"/>
  <c r="AI48"/>
  <c r="AJ98"/>
  <c r="AB44"/>
  <c r="AT115"/>
  <c r="AH66"/>
  <c r="AT82"/>
  <c r="AH112"/>
  <c r="AC41"/>
  <c r="AB119"/>
  <c r="AQ63"/>
  <c r="AE41"/>
  <c r="AK21"/>
  <c r="AF31"/>
  <c r="AR76"/>
  <c r="AJ77"/>
  <c r="AK68"/>
  <c r="AL26"/>
  <c r="AF21"/>
  <c r="AM112"/>
  <c r="AO121"/>
  <c r="AT64"/>
  <c r="AH127"/>
  <c r="AK61"/>
  <c r="AL48"/>
  <c r="AN66"/>
  <c r="AB103"/>
  <c r="AO67"/>
  <c r="AU26"/>
  <c r="AL59"/>
  <c r="AG38"/>
  <c r="AJ80"/>
  <c r="AS60"/>
  <c r="AI89"/>
  <c r="AE97"/>
  <c r="AI35"/>
  <c r="AJ85"/>
  <c r="AS24"/>
  <c r="AS104"/>
  <c r="AG109"/>
  <c r="AR53"/>
  <c r="AM109"/>
  <c r="AM81"/>
  <c r="AE52"/>
  <c r="AP77"/>
  <c r="AE113"/>
  <c r="AS52"/>
  <c r="AL68"/>
  <c r="AU114"/>
  <c r="AP35"/>
  <c r="AO52"/>
  <c r="AQ85"/>
  <c r="AO111"/>
  <c r="AQ51"/>
  <c r="AP114"/>
  <c r="AT65"/>
  <c r="AT57"/>
  <c r="AU127"/>
  <c r="AN118"/>
  <c r="AO122"/>
  <c r="AE57"/>
  <c r="AC29"/>
  <c r="AL126"/>
  <c r="AT76"/>
  <c r="AG91"/>
  <c r="AN106"/>
  <c r="AT75"/>
  <c r="AV111"/>
  <c r="AV49"/>
  <c r="AI49"/>
  <c r="AC115"/>
  <c r="AH23"/>
  <c r="AK117"/>
  <c r="AN103"/>
  <c r="AU25"/>
  <c r="AP128"/>
  <c r="AU63"/>
  <c r="AJ79"/>
  <c r="AV83"/>
  <c r="AM92"/>
  <c r="AG77"/>
  <c r="AP46"/>
  <c r="AL77"/>
  <c r="AF104"/>
  <c r="AD31"/>
  <c r="AO40"/>
  <c r="AE126"/>
  <c r="AU104"/>
  <c r="AP54"/>
  <c r="AS62"/>
  <c r="AB31"/>
  <c r="AQ126"/>
  <c r="AR58"/>
  <c r="AR92"/>
  <c r="AC52"/>
  <c r="AN70"/>
  <c r="AK22"/>
  <c r="AI47"/>
  <c r="AO31"/>
  <c r="AJ29"/>
  <c r="AO33"/>
  <c r="AL79"/>
  <c r="AP67"/>
  <c r="AC24"/>
  <c r="AK98"/>
  <c r="AE114"/>
  <c r="AR51"/>
  <c r="AJ103"/>
  <c r="AB80"/>
  <c r="AO42"/>
  <c r="AQ127"/>
  <c r="AN56"/>
  <c r="AN60"/>
  <c r="AH38"/>
  <c r="AF78"/>
  <c r="AI125"/>
  <c r="AM20"/>
  <c r="AV77"/>
  <c r="AE39"/>
  <c r="AT74"/>
  <c r="AJ24"/>
  <c r="AS50"/>
  <c r="AV58"/>
  <c r="AU55"/>
  <c r="AO102"/>
  <c r="AC50"/>
  <c r="AO20"/>
  <c r="AT122"/>
  <c r="AV127"/>
  <c r="AJ115"/>
  <c r="AO76"/>
  <c r="AL112"/>
  <c r="AG54"/>
  <c r="AL47"/>
  <c r="AC86"/>
  <c r="AB100"/>
  <c r="AC28"/>
  <c r="AJ97"/>
  <c r="AH79"/>
  <c r="AS98"/>
  <c r="AO38"/>
  <c r="AL67"/>
  <c r="AO115"/>
  <c r="AM43"/>
  <c r="AU20"/>
  <c r="AC48"/>
  <c r="AO69"/>
  <c r="AR112"/>
  <c r="AF84"/>
  <c r="AG69"/>
  <c r="AD26"/>
  <c r="AN92"/>
  <c r="AM39"/>
  <c r="AT49"/>
  <c r="AP60"/>
  <c r="AK81"/>
  <c r="AG42"/>
  <c r="AP98"/>
  <c r="AR80"/>
  <c r="AQ86"/>
  <c r="AH73"/>
  <c r="AI109"/>
  <c r="AF86"/>
  <c r="AG35"/>
  <c r="AO91"/>
  <c r="AL85"/>
  <c r="AQ75"/>
  <c r="AC78"/>
  <c r="AJ54"/>
  <c r="AN28"/>
  <c r="AN23"/>
  <c r="AJ81"/>
  <c r="AL29"/>
  <c r="AG48"/>
  <c r="AK109"/>
  <c r="AG27"/>
  <c r="AR116"/>
  <c r="AS44"/>
  <c r="AE81"/>
  <c r="AD103"/>
  <c r="AJ30"/>
  <c r="AD43"/>
  <c r="AO112"/>
  <c r="AB29"/>
  <c r="AL90"/>
  <c r="AE67"/>
  <c r="AE124"/>
  <c r="AF51"/>
  <c r="AT95"/>
  <c r="AU82"/>
  <c r="AL58"/>
  <c r="AI99"/>
  <c r="AS36"/>
  <c r="AL56"/>
  <c r="AE62"/>
  <c r="AF61"/>
  <c r="AN84"/>
  <c r="AS105"/>
  <c r="AH83"/>
  <c r="AO84"/>
  <c r="AR120"/>
  <c r="AS23"/>
  <c r="AJ22"/>
  <c r="AK124"/>
  <c r="AO92"/>
  <c r="AI88"/>
  <c r="AK33"/>
  <c r="AR109"/>
  <c r="AO123"/>
  <c r="AH113"/>
  <c r="AJ41"/>
  <c r="AL96"/>
  <c r="AH80"/>
  <c r="AK97"/>
  <c r="AO99"/>
  <c r="AQ20"/>
  <c r="AU66"/>
  <c r="AN67"/>
  <c r="AH102"/>
  <c r="AM47"/>
  <c r="AB53"/>
  <c r="AK93"/>
  <c r="AO44"/>
  <c r="AM48"/>
  <c r="AJ42"/>
  <c r="AI22"/>
  <c r="AG46"/>
  <c r="AV110"/>
  <c r="AT105"/>
  <c r="AV22"/>
  <c r="AD25"/>
  <c r="AQ125"/>
  <c r="AT110"/>
  <c r="AI54"/>
  <c r="AR106"/>
  <c r="AH34"/>
  <c r="AQ56"/>
  <c r="AG105"/>
  <c r="AK126"/>
  <c r="AK78"/>
  <c r="AH114"/>
  <c r="AD60"/>
  <c r="AN68"/>
  <c r="AO63"/>
  <c r="AJ52"/>
  <c r="AO47"/>
  <c r="AS33"/>
  <c r="AD32"/>
  <c r="AH100"/>
  <c r="AG51"/>
  <c r="AR31"/>
  <c r="AI103"/>
  <c r="AL120"/>
  <c r="AJ70"/>
  <c r="AN25"/>
  <c r="AR124"/>
  <c r="AJ59"/>
  <c r="AE93"/>
  <c r="AM98"/>
  <c r="AO26"/>
  <c r="AB110"/>
  <c r="AO57"/>
  <c r="AF73"/>
  <c r="AB117"/>
  <c r="AL99"/>
  <c r="AS111"/>
  <c r="AF108"/>
  <c r="AQ103"/>
  <c r="AU60"/>
  <c r="AQ70"/>
  <c r="AP52"/>
  <c r="AU39"/>
  <c r="AL22"/>
  <c r="AH94"/>
  <c r="AF116"/>
  <c r="AM24"/>
  <c r="AU68"/>
  <c r="AG102"/>
  <c r="AK79"/>
  <c r="AK80"/>
  <c r="AM111"/>
  <c r="AH42"/>
  <c r="AP44"/>
  <c r="AM54"/>
  <c r="AJ128"/>
  <c r="AM78"/>
  <c r="AN45"/>
  <c r="AT23"/>
  <c r="AD125"/>
  <c r="AF30"/>
  <c r="AD35"/>
  <c r="AM50"/>
  <c r="AN36"/>
  <c r="AH77"/>
  <c r="AH93"/>
  <c r="AO95"/>
  <c r="AJ45"/>
  <c r="AL38"/>
  <c r="AL76"/>
  <c r="AJ23"/>
  <c r="AF99"/>
  <c r="AB24"/>
  <c r="AB51"/>
  <c r="AK50"/>
  <c r="AJ44"/>
  <c r="AI30"/>
  <c r="AG98"/>
  <c r="AN126"/>
  <c r="AR43"/>
  <c r="AS125"/>
  <c r="AL23"/>
  <c r="AQ116"/>
  <c r="AF45"/>
  <c r="AK59"/>
  <c r="AC40"/>
  <c r="AS63"/>
  <c r="AP87"/>
  <c r="AP21"/>
  <c r="AH53"/>
  <c r="AE38"/>
  <c r="AJ72"/>
  <c r="AR93"/>
  <c r="AD52"/>
  <c r="AF89"/>
  <c r="AG94"/>
  <c r="AF90"/>
  <c r="AR55"/>
  <c r="AI122"/>
  <c r="AR48"/>
  <c r="AH90"/>
  <c r="AQ78"/>
  <c r="AP28"/>
  <c r="AU79"/>
  <c r="AJ36"/>
  <c r="AT28"/>
  <c r="AT101"/>
  <c r="AL123"/>
  <c r="AN32"/>
  <c r="AS80"/>
  <c r="AB113"/>
  <c r="AG113"/>
  <c r="AT36"/>
  <c r="AT39"/>
  <c r="AV40"/>
  <c r="AB90"/>
  <c r="AD114"/>
  <c r="AM52"/>
  <c r="AT41"/>
  <c r="AD24"/>
  <c r="AQ26"/>
  <c r="AS118"/>
  <c r="AB81"/>
  <c r="AI21"/>
  <c r="AH109"/>
  <c r="AL92"/>
  <c r="AM94"/>
  <c r="AG117"/>
  <c r="AH103"/>
  <c r="AT123"/>
  <c r="AU58"/>
  <c r="AE66"/>
  <c r="AV67"/>
  <c r="AO124"/>
  <c r="AV101"/>
  <c r="AL64"/>
  <c r="AS120"/>
  <c r="AC54"/>
  <c r="AR99"/>
  <c r="AL30"/>
  <c r="AI57"/>
  <c r="AV23"/>
  <c r="AN41"/>
  <c r="AB98"/>
  <c r="AF67"/>
  <c r="AK45"/>
  <c r="AM116"/>
  <c r="AP25"/>
  <c r="AK47"/>
  <c r="AI23"/>
  <c r="AG66"/>
  <c r="AB23"/>
  <c r="AV46"/>
  <c r="AV118"/>
  <c r="AR25"/>
  <c r="AV70"/>
  <c r="AC87"/>
  <c r="AU89"/>
  <c r="AU33"/>
  <c r="AO83"/>
  <c r="AU57"/>
  <c r="AL37"/>
  <c r="AB59"/>
  <c r="AV81"/>
  <c r="AD108"/>
  <c r="AB57"/>
  <c r="AS90"/>
  <c r="AE23"/>
  <c r="AE61"/>
  <c r="AE98"/>
  <c r="AJ32"/>
  <c r="AG29"/>
  <c r="AT119"/>
  <c r="AR35"/>
  <c r="AD39"/>
  <c r="AV65"/>
  <c r="AP113"/>
  <c r="AT54"/>
  <c r="AT63"/>
  <c r="AS94"/>
  <c r="AL86"/>
  <c r="AU120"/>
  <c r="AD33"/>
  <c r="AL28"/>
  <c r="AH62"/>
  <c r="AI117"/>
  <c r="AS77"/>
  <c r="AP22"/>
  <c r="AP78"/>
  <c r="AP38"/>
  <c r="AH97"/>
  <c r="AV27"/>
  <c r="AN43"/>
  <c r="AB107"/>
  <c r="AC125"/>
  <c r="AF82"/>
  <c r="AJ75"/>
  <c r="AB91"/>
  <c r="AB38"/>
  <c r="AM71"/>
  <c r="AV73"/>
  <c r="AS73"/>
  <c r="AO68"/>
  <c r="AV97"/>
  <c r="AQ71"/>
  <c r="AD73"/>
  <c r="AP27"/>
  <c r="AH96"/>
  <c r="AL50"/>
  <c r="AH105"/>
  <c r="AK74"/>
  <c r="AK39"/>
  <c r="AS71"/>
  <c r="AB116"/>
  <c r="AH117"/>
  <c r="AS21"/>
  <c r="AE87"/>
  <c r="AG104"/>
  <c r="AD85"/>
  <c r="AV19"/>
  <c r="AS27"/>
  <c r="AJ109"/>
  <c r="AU94"/>
  <c r="AH36"/>
  <c r="AM101"/>
  <c r="AU35"/>
  <c r="AV114"/>
  <c r="AR67"/>
  <c r="AC23"/>
  <c r="AD27"/>
  <c r="AU102"/>
  <c r="AJ73"/>
  <c r="AJ90"/>
  <c r="AQ79"/>
  <c r="AQ29"/>
  <c r="AR88"/>
  <c r="AR30"/>
  <c r="AN26"/>
  <c r="AL124"/>
  <c r="AO59"/>
  <c r="AF57"/>
  <c r="AF91"/>
  <c r="AN99"/>
  <c r="AV30"/>
  <c r="AH108"/>
  <c r="AN98"/>
  <c r="AL32"/>
  <c r="AU83"/>
  <c r="AT106"/>
  <c r="AH46"/>
  <c r="AF87"/>
  <c r="AQ101"/>
  <c r="AD51"/>
  <c r="AO89"/>
  <c r="AR65"/>
  <c r="AE122"/>
  <c r="AQ100"/>
  <c r="AS66"/>
  <c r="AG123"/>
  <c r="AU108"/>
  <c r="AQ21"/>
  <c r="AJ51"/>
  <c r="AH121"/>
  <c r="AQ110"/>
  <c r="AL73"/>
  <c r="AQ54"/>
  <c r="AE59"/>
  <c r="AL93"/>
  <c r="AM34"/>
  <c r="AQ62"/>
  <c r="AF127"/>
  <c r="AI45"/>
  <c r="AT32"/>
  <c r="AG87"/>
  <c r="AJ63"/>
  <c r="AS107"/>
  <c r="AF27"/>
  <c r="AE103"/>
  <c r="AM19"/>
  <c r="AD106"/>
  <c r="AM74"/>
  <c r="AB67"/>
  <c r="AK125"/>
  <c r="AS35"/>
  <c r="AF92"/>
  <c r="AU49"/>
  <c r="AL21"/>
  <c r="AB128"/>
  <c r="AL31"/>
  <c r="AM104"/>
  <c r="AG99"/>
  <c r="AN110"/>
  <c r="AT120"/>
  <c r="AL82"/>
  <c r="AG95"/>
  <c r="AF126"/>
  <c r="AS72"/>
  <c r="AM96"/>
  <c r="AT50"/>
  <c r="AL71"/>
  <c r="AU30"/>
  <c r="AK123"/>
  <c r="AT48"/>
  <c r="AI60"/>
  <c r="AD62"/>
  <c r="AR54"/>
  <c r="AI37"/>
  <c r="AJ55"/>
  <c r="AK35"/>
  <c r="AL108"/>
  <c r="AB46"/>
  <c r="AQ102"/>
  <c r="AL104"/>
  <c r="AM125"/>
  <c r="AT99"/>
  <c r="AI28"/>
  <c r="AM102"/>
  <c r="AC104"/>
  <c r="AH92"/>
  <c r="AR49"/>
  <c r="AP91"/>
  <c r="AO94"/>
  <c r="AH70"/>
  <c r="AQ91"/>
  <c r="AD116"/>
  <c r="AN63"/>
  <c r="AG70"/>
  <c r="AR33"/>
  <c r="AB41"/>
  <c r="AQ108"/>
  <c r="AG62"/>
  <c r="AS126"/>
  <c r="AS47"/>
  <c r="AN85"/>
  <c r="AM117"/>
  <c r="AL83"/>
  <c r="AE64"/>
  <c r="AU122"/>
  <c r="AC122"/>
  <c r="AV94"/>
  <c r="AU24"/>
  <c r="AS91"/>
  <c r="AP104"/>
  <c r="AH69"/>
  <c r="AT108"/>
  <c r="AE84"/>
  <c r="AH98"/>
  <c r="AV51"/>
  <c r="AL115"/>
  <c r="AT61"/>
  <c r="AQ69"/>
  <c r="AS109"/>
  <c r="AP119"/>
  <c r="AR26"/>
  <c r="AS88"/>
  <c r="AC98"/>
  <c r="AS32"/>
  <c r="AK49"/>
  <c r="AC36"/>
  <c r="AI101"/>
  <c r="AJ87"/>
  <c r="AN44"/>
  <c r="AE119"/>
  <c r="AR71"/>
  <c r="AI32"/>
  <c r="AK75"/>
  <c r="AG40"/>
  <c r="AS42"/>
  <c r="AD21"/>
  <c r="AV55"/>
  <c r="AB83"/>
  <c r="AC71"/>
  <c r="AE26"/>
  <c r="AE101"/>
  <c r="AI107"/>
  <c r="AU119"/>
  <c r="AC106"/>
  <c r="AT31"/>
  <c r="AB55"/>
  <c r="AO65"/>
  <c r="AL45"/>
  <c r="AB99"/>
  <c r="AH118"/>
  <c r="AB102"/>
  <c r="AO104"/>
  <c r="AQ52"/>
  <c r="AT79"/>
  <c r="AD61"/>
  <c r="AI102"/>
  <c r="AF128"/>
  <c r="AT71"/>
  <c r="AR86"/>
  <c r="AF114"/>
  <c r="AL128"/>
  <c r="AF37"/>
  <c r="AU96"/>
  <c r="AG80"/>
  <c r="AN62"/>
  <c r="AB37"/>
  <c r="AO126"/>
  <c r="AU3" l="1"/>
  <c r="AV3" l="1"/>
  <c r="CQ3" i="55" l="1"/>
  <c r="CT154" s="1"/>
  <c r="O15" i="12" l="1"/>
  <c r="CT350" i="55"/>
  <c r="CT129"/>
  <c r="CT128"/>
  <c r="CT127"/>
  <c r="CT126"/>
  <c r="CT125"/>
  <c r="CT333"/>
  <c r="CT329"/>
  <c r="CT331"/>
  <c r="CT332"/>
  <c r="CT328"/>
  <c r="CT334"/>
  <c r="CT330"/>
  <c r="CT335"/>
  <c r="CT97"/>
  <c r="CT75"/>
  <c r="CT312"/>
  <c r="CT309"/>
  <c r="CT313"/>
  <c r="CT317"/>
  <c r="CT321"/>
  <c r="CT310"/>
  <c r="CT314"/>
  <c r="CT318"/>
  <c r="CT322"/>
  <c r="CT311"/>
  <c r="CT315"/>
  <c r="CT319"/>
  <c r="CT316"/>
  <c r="CT320"/>
  <c r="CT292"/>
  <c r="CT269"/>
  <c r="CT273"/>
  <c r="CT277"/>
  <c r="CT281"/>
  <c r="CT285"/>
  <c r="CT289"/>
  <c r="CT293"/>
  <c r="CT297"/>
  <c r="H6" i="12" s="1"/>
  <c r="CT301" i="55"/>
  <c r="CT305"/>
  <c r="CT326"/>
  <c r="CT338"/>
  <c r="CT342"/>
  <c r="CT346"/>
  <c r="CT270"/>
  <c r="CT274"/>
  <c r="CT278"/>
  <c r="CT282"/>
  <c r="CT286"/>
  <c r="CT290"/>
  <c r="CT294"/>
  <c r="CT298"/>
  <c r="H7" i="12" s="1"/>
  <c r="DL9" s="1"/>
  <c r="DM9" s="1"/>
  <c r="CT302" i="55"/>
  <c r="CT306"/>
  <c r="CT323"/>
  <c r="CT327"/>
  <c r="CT339"/>
  <c r="CT343"/>
  <c r="CT347"/>
  <c r="CT271"/>
  <c r="CT275"/>
  <c r="CT279"/>
  <c r="CT283"/>
  <c r="CT287"/>
  <c r="CT291"/>
  <c r="CT295"/>
  <c r="CT299"/>
  <c r="H8" i="12" s="1"/>
  <c r="CT303" i="55"/>
  <c r="CT307"/>
  <c r="CT324"/>
  <c r="CT336"/>
  <c r="CT340"/>
  <c r="CT344"/>
  <c r="CT348"/>
  <c r="CT268"/>
  <c r="CT272"/>
  <c r="CT276"/>
  <c r="CT280"/>
  <c r="CT284"/>
  <c r="CT288"/>
  <c r="CT296"/>
  <c r="CT300"/>
  <c r="CT304"/>
  <c r="CT308"/>
  <c r="CT325"/>
  <c r="CT337"/>
  <c r="CT341"/>
  <c r="CT345"/>
  <c r="CT349"/>
  <c r="CT220"/>
  <c r="CT224"/>
  <c r="CT228"/>
  <c r="CT232"/>
  <c r="CT236"/>
  <c r="CT221"/>
  <c r="CT225"/>
  <c r="CT229"/>
  <c r="CT233"/>
  <c r="CT237"/>
  <c r="CT235"/>
  <c r="CT222"/>
  <c r="CT226"/>
  <c r="CT230"/>
  <c r="CT234"/>
  <c r="CT223"/>
  <c r="CT227"/>
  <c r="CT231"/>
  <c r="CT95"/>
  <c r="CT103"/>
  <c r="CT115"/>
  <c r="CT117"/>
  <c r="CT119"/>
  <c r="CT121"/>
  <c r="CT123"/>
  <c r="CT116"/>
  <c r="CT118"/>
  <c r="CT120"/>
  <c r="CT122"/>
  <c r="CT93"/>
  <c r="R4" i="12" s="1"/>
  <c r="CT92" i="55"/>
  <c r="CT94"/>
  <c r="CT149"/>
  <c r="CT91"/>
  <c r="CT351"/>
  <c r="CT267"/>
  <c r="CT265"/>
  <c r="CT263"/>
  <c r="CT261"/>
  <c r="CT259"/>
  <c r="CT257"/>
  <c r="CT255"/>
  <c r="CT253"/>
  <c r="CT251"/>
  <c r="CT249"/>
  <c r="CT247"/>
  <c r="CT245"/>
  <c r="CT243"/>
  <c r="CT241"/>
  <c r="CT239"/>
  <c r="CT219"/>
  <c r="CT217"/>
  <c r="CT215"/>
  <c r="CT213"/>
  <c r="CT211"/>
  <c r="CT209"/>
  <c r="CT207"/>
  <c r="CT205"/>
  <c r="CT203"/>
  <c r="CT201"/>
  <c r="CT199"/>
  <c r="CT197"/>
  <c r="CT195"/>
  <c r="CT193"/>
  <c r="CT191"/>
  <c r="CT189"/>
  <c r="CT187"/>
  <c r="CT185"/>
  <c r="CT183"/>
  <c r="CT181"/>
  <c r="CT179"/>
  <c r="CT177"/>
  <c r="CT175"/>
  <c r="CT173"/>
  <c r="CT171"/>
  <c r="CT169"/>
  <c r="CT167"/>
  <c r="CT165"/>
  <c r="CT163"/>
  <c r="CT161"/>
  <c r="CT159"/>
  <c r="CT153"/>
  <c r="CT151"/>
  <c r="CT148"/>
  <c r="CT146"/>
  <c r="CT144"/>
  <c r="CT142"/>
  <c r="CT140"/>
  <c r="C12" i="51" s="1"/>
  <c r="CT138" i="55"/>
  <c r="CT136"/>
  <c r="CT134"/>
  <c r="CT132"/>
  <c r="CT130"/>
  <c r="CT124"/>
  <c r="CT113"/>
  <c r="CT111"/>
  <c r="CT109"/>
  <c r="CT107"/>
  <c r="CT105"/>
  <c r="CT102"/>
  <c r="CT100"/>
  <c r="CT98"/>
  <c r="CT90"/>
  <c r="CT88"/>
  <c r="CT86"/>
  <c r="CT84"/>
  <c r="I80" i="41" s="1"/>
  <c r="I81" s="1"/>
  <c r="I82" s="1"/>
  <c r="I83" s="1"/>
  <c r="I84" s="1"/>
  <c r="I85" s="1"/>
  <c r="I86" s="1"/>
  <c r="I87" s="1"/>
  <c r="I88" s="1"/>
  <c r="I89" s="1"/>
  <c r="CT82" i="55"/>
  <c r="CT80"/>
  <c r="CT78"/>
  <c r="CT76"/>
  <c r="CT73"/>
  <c r="CT71"/>
  <c r="CT69"/>
  <c r="CT67"/>
  <c r="L15" i="41" s="1"/>
  <c r="CT65" i="55"/>
  <c r="I15" i="41" s="1"/>
  <c r="CT63" i="55"/>
  <c r="K1" s="1"/>
  <c r="CT61"/>
  <c r="V18" i="12" s="1"/>
  <c r="CT59" i="55"/>
  <c r="T18" i="12" s="1"/>
  <c r="CT57" i="55"/>
  <c r="CT55"/>
  <c r="CT53"/>
  <c r="CT51"/>
  <c r="CT49"/>
  <c r="CT47"/>
  <c r="CT45"/>
  <c r="CT43"/>
  <c r="CT41"/>
  <c r="CT39"/>
  <c r="CT37"/>
  <c r="J15" i="41" s="1"/>
  <c r="CT35" i="55"/>
  <c r="CT33"/>
  <c r="Q18" i="12" s="1"/>
  <c r="CT31" i="55"/>
  <c r="D8" i="53" s="1"/>
  <c r="CT29" i="55"/>
  <c r="D6" i="53" s="1"/>
  <c r="CT27" i="55"/>
  <c r="CT25"/>
  <c r="CT23"/>
  <c r="CT21"/>
  <c r="A10" i="41" s="1"/>
  <c r="CT19" i="55"/>
  <c r="CT17"/>
  <c r="CT15"/>
  <c r="CT13"/>
  <c r="M17" i="12" s="1"/>
  <c r="CT11" i="55"/>
  <c r="CT9"/>
  <c r="CT7"/>
  <c r="M14" i="12" s="1"/>
  <c r="CT5" i="55"/>
  <c r="M10" i="12" s="1"/>
  <c r="CT266" i="55"/>
  <c r="CT264"/>
  <c r="CT262"/>
  <c r="CT260"/>
  <c r="CT258"/>
  <c r="CT256"/>
  <c r="CT254"/>
  <c r="CT252"/>
  <c r="CT250"/>
  <c r="CT248"/>
  <c r="CT246"/>
  <c r="CT244"/>
  <c r="CT242"/>
  <c r="CT240"/>
  <c r="CT238"/>
  <c r="CT218"/>
  <c r="CT216"/>
  <c r="CT214"/>
  <c r="CT212"/>
  <c r="CT210"/>
  <c r="CT208"/>
  <c r="CT206"/>
  <c r="CT204"/>
  <c r="CT202"/>
  <c r="CT200"/>
  <c r="CT198"/>
  <c r="CT196"/>
  <c r="CT194"/>
  <c r="CT192"/>
  <c r="CT190"/>
  <c r="CT188"/>
  <c r="CT186"/>
  <c r="CT184"/>
  <c r="CT182"/>
  <c r="CT180"/>
  <c r="CT178"/>
  <c r="CT176"/>
  <c r="CT174"/>
  <c r="CT172"/>
  <c r="CT170"/>
  <c r="CT168"/>
  <c r="CT166"/>
  <c r="CT164"/>
  <c r="CT162"/>
  <c r="CT160"/>
  <c r="CT155"/>
  <c r="CT152"/>
  <c r="CT150"/>
  <c r="CT147"/>
  <c r="CT145"/>
  <c r="CT143"/>
  <c r="CT141"/>
  <c r="CT139"/>
  <c r="C11" i="51" s="1"/>
  <c r="CT137" i="55"/>
  <c r="CT135"/>
  <c r="CT133"/>
  <c r="CT131"/>
  <c r="CT114"/>
  <c r="CT112"/>
  <c r="CT110"/>
  <c r="CT108"/>
  <c r="CT106"/>
  <c r="CT104"/>
  <c r="CT101"/>
  <c r="CT99"/>
  <c r="CT96"/>
  <c r="CT89"/>
  <c r="I90" i="41" s="1"/>
  <c r="I91" s="1"/>
  <c r="I92" s="1"/>
  <c r="I93" s="1"/>
  <c r="I94" s="1"/>
  <c r="I95" s="1"/>
  <c r="I96" s="1"/>
  <c r="I97" s="1"/>
  <c r="I98" s="1"/>
  <c r="I99" s="1"/>
  <c r="CT87" i="55"/>
  <c r="CT85"/>
  <c r="CT83"/>
  <c r="CT81"/>
  <c r="CT79"/>
  <c r="R6" i="12" s="1"/>
  <c r="CT77" i="55"/>
  <c r="CT74"/>
  <c r="CT72"/>
  <c r="CT70"/>
  <c r="K17" i="41" s="1"/>
  <c r="CT68" i="55"/>
  <c r="CT66"/>
  <c r="K15" i="41" s="1"/>
  <c r="CT64" i="55"/>
  <c r="K2" s="1"/>
  <c r="CT62"/>
  <c r="CT60"/>
  <c r="U18" i="12" s="1"/>
  <c r="CT58" i="55"/>
  <c r="CT56"/>
  <c r="CT54"/>
  <c r="CT52"/>
  <c r="CT50"/>
  <c r="CT48"/>
  <c r="CT46"/>
  <c r="CT44"/>
  <c r="CT42"/>
  <c r="CT40"/>
  <c r="CT38"/>
  <c r="CT36"/>
  <c r="CT34"/>
  <c r="A6" i="41" s="1"/>
  <c r="CT32" i="55"/>
  <c r="M12" i="12" s="1"/>
  <c r="CT30" i="55"/>
  <c r="D7" i="53" s="1"/>
  <c r="CT28" i="55"/>
  <c r="D4" i="53" s="1"/>
  <c r="CT26" i="55"/>
  <c r="CT24"/>
  <c r="R5" i="12" s="1"/>
  <c r="CT22" i="55"/>
  <c r="A12" i="41" s="1"/>
  <c r="CT20" i="55"/>
  <c r="CT18"/>
  <c r="A5" i="45" s="1"/>
  <c r="CT16" i="55"/>
  <c r="CT14"/>
  <c r="R17" i="12" s="1"/>
  <c r="CT12" i="55"/>
  <c r="CT10"/>
  <c r="CT8"/>
  <c r="CT6"/>
  <c r="CT4"/>
  <c r="CT3"/>
  <c r="B57" i="41"/>
  <c r="B58"/>
  <c r="B59"/>
  <c r="B60"/>
  <c r="B61"/>
  <c r="B62"/>
  <c r="B63"/>
  <c r="B64"/>
  <c r="B65"/>
  <c r="B66"/>
  <c r="B67"/>
  <c r="B68"/>
  <c r="B69"/>
  <c r="B70"/>
  <c r="B71"/>
  <c r="B72"/>
  <c r="B73"/>
  <c r="B74"/>
  <c r="B75"/>
  <c r="B76"/>
  <c r="B77"/>
  <c r="B78"/>
  <c r="B79"/>
  <c r="B80"/>
  <c r="B81"/>
  <c r="B82"/>
  <c r="B83"/>
  <c r="B84"/>
  <c r="XDZ19" i="12"/>
  <c r="XEA19"/>
  <c r="XEB19"/>
  <c r="P18"/>
  <c r="N18"/>
  <c r="M18"/>
  <c r="A6" i="45"/>
  <c r="XDY19" i="12"/>
  <c r="O16"/>
  <c r="O18"/>
  <c r="K20" i="41" l="1"/>
  <c r="K19"/>
  <c r="K18"/>
  <c r="K16"/>
  <c r="K88"/>
  <c r="K78"/>
  <c r="K90"/>
  <c r="K91" s="1"/>
  <c r="K92" s="1"/>
  <c r="K93" s="1"/>
  <c r="K94" s="1"/>
  <c r="K95" s="1"/>
  <c r="K96" s="1"/>
  <c r="K97" s="1"/>
  <c r="K98" s="1"/>
  <c r="K99" s="1"/>
  <c r="K63"/>
  <c r="K44"/>
  <c r="K45" s="1"/>
  <c r="J99"/>
  <c r="L98"/>
  <c r="J97"/>
  <c r="L96"/>
  <c r="J95"/>
  <c r="L94"/>
  <c r="J93"/>
  <c r="L92"/>
  <c r="J91"/>
  <c r="L90"/>
  <c r="J90"/>
  <c r="J87"/>
  <c r="L86"/>
  <c r="J85"/>
  <c r="L84"/>
  <c r="J83"/>
  <c r="L82"/>
  <c r="J81"/>
  <c r="L80"/>
  <c r="J80"/>
  <c r="J77"/>
  <c r="L76"/>
  <c r="L75"/>
  <c r="J72"/>
  <c r="L71"/>
  <c r="J70"/>
  <c r="L69"/>
  <c r="J68"/>
  <c r="L67"/>
  <c r="L65"/>
  <c r="J65"/>
  <c r="L64"/>
  <c r="J64"/>
  <c r="L63"/>
  <c r="J63"/>
  <c r="L62"/>
  <c r="J61"/>
  <c r="J60"/>
  <c r="L59"/>
  <c r="J58"/>
  <c r="L57"/>
  <c r="J56"/>
  <c r="L55"/>
  <c r="J54"/>
  <c r="L53"/>
  <c r="J52"/>
  <c r="L51"/>
  <c r="J51"/>
  <c r="L49"/>
  <c r="J48"/>
  <c r="L47"/>
  <c r="J45"/>
  <c r="L44"/>
  <c r="J44"/>
  <c r="L43"/>
  <c r="J42"/>
  <c r="L41"/>
  <c r="J40"/>
  <c r="L39"/>
  <c r="J38"/>
  <c r="L37"/>
  <c r="J36"/>
  <c r="L35"/>
  <c r="L33"/>
  <c r="L31"/>
  <c r="L29"/>
  <c r="L27"/>
  <c r="J26"/>
  <c r="L25"/>
  <c r="J24"/>
  <c r="L23"/>
  <c r="J22"/>
  <c r="L21"/>
  <c r="J21"/>
  <c r="L99"/>
  <c r="J98"/>
  <c r="L97"/>
  <c r="J96"/>
  <c r="L95"/>
  <c r="J94"/>
  <c r="L93"/>
  <c r="J92"/>
  <c r="L91"/>
  <c r="L89"/>
  <c r="J89"/>
  <c r="L88"/>
  <c r="J88"/>
  <c r="L87"/>
  <c r="J86"/>
  <c r="L85"/>
  <c r="J84"/>
  <c r="L83"/>
  <c r="J82"/>
  <c r="L81"/>
  <c r="L79"/>
  <c r="J79"/>
  <c r="L78"/>
  <c r="J78"/>
  <c r="L77"/>
  <c r="L74"/>
  <c r="L73"/>
  <c r="J73"/>
  <c r="L72"/>
  <c r="J71"/>
  <c r="L70"/>
  <c r="J69"/>
  <c r="L68"/>
  <c r="J67"/>
  <c r="L66"/>
  <c r="J66"/>
  <c r="J62"/>
  <c r="L61"/>
  <c r="L60"/>
  <c r="J59"/>
  <c r="L58"/>
  <c r="J57"/>
  <c r="L56"/>
  <c r="J55"/>
  <c r="L54"/>
  <c r="J53"/>
  <c r="L52"/>
  <c r="L50"/>
  <c r="J49"/>
  <c r="L48"/>
  <c r="L46"/>
  <c r="J46"/>
  <c r="L45"/>
  <c r="J43"/>
  <c r="L42"/>
  <c r="J41"/>
  <c r="L40"/>
  <c r="J39"/>
  <c r="L38"/>
  <c r="J37"/>
  <c r="L36"/>
  <c r="L34"/>
  <c r="L32"/>
  <c r="J31"/>
  <c r="L30"/>
  <c r="L28"/>
  <c r="J27"/>
  <c r="L26"/>
  <c r="J25"/>
  <c r="L24"/>
  <c r="J23"/>
  <c r="L22"/>
  <c r="L20"/>
  <c r="L19"/>
  <c r="L18"/>
  <c r="L17"/>
  <c r="L16"/>
  <c r="I61"/>
  <c r="I62" s="1"/>
  <c r="I63" s="1"/>
  <c r="I64" s="1"/>
  <c r="I65" s="1"/>
  <c r="I51"/>
  <c r="I52" s="1"/>
  <c r="I53" s="1"/>
  <c r="I54" s="1"/>
  <c r="I55" s="1"/>
  <c r="I56" s="1"/>
  <c r="I57" s="1"/>
  <c r="I58" s="1"/>
  <c r="I59" s="1"/>
  <c r="I60" s="1"/>
  <c r="I66"/>
  <c r="I67" s="1"/>
  <c r="I68" s="1"/>
  <c r="I69" s="1"/>
  <c r="I70" s="1"/>
  <c r="I71" s="1"/>
  <c r="I72" s="1"/>
  <c r="I73" s="1"/>
  <c r="I74" s="1"/>
  <c r="I75"/>
  <c r="I76" s="1"/>
  <c r="I77" s="1"/>
  <c r="I78" s="1"/>
  <c r="I79" s="1"/>
  <c r="K74"/>
  <c r="K73"/>
  <c r="K66"/>
  <c r="K67" s="1"/>
  <c r="K68" s="1"/>
  <c r="K69" s="1"/>
  <c r="K70" s="1"/>
  <c r="K71" s="1"/>
  <c r="K72" s="1"/>
  <c r="K80"/>
  <c r="K81" s="1"/>
  <c r="K82" s="1"/>
  <c r="K83" s="1"/>
  <c r="K84" s="1"/>
  <c r="K85" s="1"/>
  <c r="K86" s="1"/>
  <c r="K87" s="1"/>
  <c r="K76"/>
  <c r="K77" s="1"/>
  <c r="K75"/>
  <c r="K65"/>
  <c r="K51"/>
  <c r="K52" s="1"/>
  <c r="K53" s="1"/>
  <c r="K54" s="1"/>
  <c r="K55" s="1"/>
  <c r="K56" s="1"/>
  <c r="K57" s="1"/>
  <c r="K58" s="1"/>
  <c r="K59" s="1"/>
  <c r="K60" s="1"/>
  <c r="K61" s="1"/>
  <c r="K62" s="1"/>
  <c r="K47"/>
  <c r="K48" s="1"/>
  <c r="K49" s="1"/>
  <c r="K50" s="1"/>
  <c r="K21"/>
  <c r="K22" s="1"/>
  <c r="K23" s="1"/>
  <c r="K24" s="1"/>
  <c r="K25" s="1"/>
  <c r="K26" s="1"/>
  <c r="K27" s="1"/>
  <c r="K28" s="1"/>
  <c r="K29" s="1"/>
  <c r="K30" s="1"/>
  <c r="K31" s="1"/>
  <c r="K32" s="1"/>
  <c r="K33" s="1"/>
  <c r="K34" s="1"/>
  <c r="K35" s="1"/>
  <c r="K36" s="1"/>
  <c r="K37" s="1"/>
  <c r="K38" s="1"/>
  <c r="K39" s="1"/>
  <c r="K40" s="1"/>
  <c r="K41" s="1"/>
  <c r="K42" s="1"/>
  <c r="K43" s="1"/>
  <c r="J76"/>
  <c r="J75"/>
  <c r="J50"/>
  <c r="J47"/>
  <c r="J34"/>
  <c r="J32"/>
  <c r="J30"/>
  <c r="J28"/>
  <c r="J74"/>
  <c r="J35"/>
  <c r="J33"/>
  <c r="J29"/>
  <c r="I47"/>
  <c r="I48" s="1"/>
  <c r="I49" s="1"/>
  <c r="I50" s="1"/>
  <c r="I21"/>
  <c r="I22" s="1"/>
  <c r="I23" s="1"/>
  <c r="I24" s="1"/>
  <c r="I25" s="1"/>
  <c r="I26" s="1"/>
  <c r="I27" s="1"/>
  <c r="I28" s="1"/>
  <c r="I29" s="1"/>
  <c r="I30" s="1"/>
  <c r="I31" s="1"/>
  <c r="I32" s="1"/>
  <c r="I33" s="1"/>
  <c r="I34" s="1"/>
  <c r="I35" s="1"/>
  <c r="I36" s="1"/>
  <c r="I37" s="1"/>
  <c r="I38" s="1"/>
  <c r="I39" s="1"/>
  <c r="I40" s="1"/>
  <c r="I41" s="1"/>
  <c r="I42" s="1"/>
  <c r="I43" s="1"/>
  <c r="I44" s="1"/>
  <c r="I45" s="1"/>
  <c r="I46" s="1"/>
  <c r="K89"/>
  <c r="K79"/>
  <c r="K46"/>
  <c r="K64"/>
  <c r="H15"/>
  <c r="F15"/>
  <c r="I20"/>
  <c r="I19"/>
  <c r="I18"/>
  <c r="I17"/>
  <c r="I16"/>
  <c r="DQ10" i="12"/>
  <c r="DL10"/>
  <c r="DM8" s="1"/>
  <c r="AS17"/>
  <c r="AK17"/>
  <c r="AU17"/>
  <c r="AM17"/>
  <c r="AT17"/>
  <c r="AL17"/>
  <c r="K3" i="55"/>
  <c r="B20"/>
  <c r="C2" i="51" s="1"/>
  <c r="B25" i="55"/>
  <c r="C7" i="51" s="1"/>
  <c r="B19" i="55"/>
  <c r="C1" i="51" s="1"/>
  <c r="B24" i="55"/>
  <c r="C6" i="51" s="1"/>
  <c r="B21" i="55"/>
  <c r="C3" i="51" s="1"/>
  <c r="B22" i="55"/>
  <c r="C4" i="51" s="1"/>
  <c r="C10"/>
  <c r="B27" i="55"/>
  <c r="C9" i="51" s="1"/>
  <c r="B26" i="55"/>
  <c r="C8" i="51" s="1"/>
  <c r="B23" i="55"/>
  <c r="C5" i="51" s="1"/>
  <c r="Q19" i="12"/>
  <c r="W18"/>
  <c r="M4"/>
  <c r="B7" i="55"/>
  <c r="B11"/>
  <c r="B15"/>
  <c r="B8"/>
  <c r="B12"/>
  <c r="B4"/>
  <c r="B5"/>
  <c r="B9"/>
  <c r="B13"/>
  <c r="B6"/>
  <c r="B10"/>
  <c r="B14"/>
  <c r="A9" i="41"/>
  <c r="E3" i="45"/>
  <c r="A8"/>
  <c r="A8" i="41"/>
  <c r="A7" i="45"/>
  <c r="D3" i="53"/>
  <c r="DQ9" i="12"/>
  <c r="DQ8"/>
  <c r="DL8"/>
  <c r="DM10" s="1"/>
  <c r="D5" i="53"/>
  <c r="R18" i="12"/>
  <c r="CQ15" i="55"/>
  <c r="CQ16"/>
  <c r="CQ14"/>
  <c r="H17" i="12" l="1"/>
  <c r="DR19" l="1"/>
  <c r="DT19"/>
  <c r="DS19"/>
  <c r="DT18"/>
  <c r="DU19" l="1"/>
  <c r="DV19"/>
  <c r="DV18"/>
  <c r="DU18"/>
  <c r="DX20" l="1"/>
  <c r="DW19"/>
  <c r="DW18"/>
  <c r="DX19" l="1"/>
  <c r="DY20"/>
  <c r="DX18"/>
  <c r="DY19" l="1"/>
  <c r="DZ20"/>
  <c r="DY18"/>
  <c r="DZ19" l="1"/>
  <c r="EA20"/>
  <c r="DZ18"/>
  <c r="EA19" l="1"/>
  <c r="EB20"/>
  <c r="DS18"/>
  <c r="EA18"/>
  <c r="EB19" l="1"/>
  <c r="EC20"/>
  <c r="EB18"/>
  <c r="EC19" l="1"/>
  <c r="ED20"/>
  <c r="EC18"/>
  <c r="ED19" l="1"/>
  <c r="EE20"/>
  <c r="ED18"/>
  <c r="EE19" l="1"/>
  <c r="EF20"/>
  <c r="EE18"/>
  <c r="EF19" l="1"/>
  <c r="EG20"/>
  <c r="EF18"/>
  <c r="EG19" l="1"/>
  <c r="EH20"/>
  <c r="EG18"/>
  <c r="EH19" l="1"/>
  <c r="EI20"/>
  <c r="EH18"/>
  <c r="EI19" l="1"/>
  <c r="EJ20"/>
  <c r="EI18"/>
  <c r="EJ19" l="1"/>
  <c r="EK20"/>
  <c r="EJ18"/>
  <c r="EK19" l="1"/>
  <c r="EL20"/>
  <c r="EM20" s="1"/>
  <c r="EK18"/>
  <c r="EN20" l="1"/>
  <c r="EM19"/>
  <c r="EL19"/>
  <c r="EL18"/>
  <c r="EM18"/>
  <c r="EO20" l="1"/>
  <c r="EN19"/>
  <c r="AF4" i="9"/>
  <c r="EN18" i="12"/>
  <c r="EO19" l="1"/>
  <c r="EP20"/>
  <c r="N14"/>
  <c r="EO18"/>
  <c r="AJ20"/>
  <c r="AF19"/>
  <c r="AJ19"/>
  <c r="AF20"/>
  <c r="AH20"/>
  <c r="A7" i="41"/>
  <c r="AG19" i="12"/>
  <c r="AB20"/>
  <c r="Y19"/>
  <c r="AC19"/>
  <c r="AE20"/>
  <c r="AD20"/>
  <c r="M16"/>
  <c r="AC20"/>
  <c r="F29" i="55"/>
  <c r="AE19" i="12"/>
  <c r="AB19"/>
  <c r="H7" i="53"/>
  <c r="AH19" i="12"/>
  <c r="AG20"/>
  <c r="F30" i="55"/>
  <c r="AD19" i="12"/>
  <c r="AI19"/>
  <c r="AI20"/>
  <c r="X2"/>
  <c r="F31" i="55" l="1"/>
  <c r="R7" i="12" s="1"/>
  <c r="N19"/>
  <c r="N20" s="1"/>
  <c r="N21" s="1"/>
  <c r="N22" s="1"/>
  <c r="N23" s="1"/>
  <c r="N24" s="1"/>
  <c r="N25" s="1"/>
  <c r="N26" s="1"/>
  <c r="N27" s="1"/>
  <c r="N28" s="1"/>
  <c r="N29" s="1"/>
  <c r="N30" s="1"/>
  <c r="N31" s="1"/>
  <c r="N32" s="1"/>
  <c r="N33" s="1"/>
  <c r="N34" s="1"/>
  <c r="N35" s="1"/>
  <c r="N36" s="1"/>
  <c r="N37" s="1"/>
  <c r="N38" s="1"/>
  <c r="N39" s="1"/>
  <c r="N40" s="1"/>
  <c r="N41" s="1"/>
  <c r="N42" s="1"/>
  <c r="N43" s="1"/>
  <c r="N44" s="1"/>
  <c r="N45" s="1"/>
  <c r="N46" s="1"/>
  <c r="N47" s="1"/>
  <c r="N48" s="1"/>
  <c r="N49" s="1"/>
  <c r="N50" s="1"/>
  <c r="N51" s="1"/>
  <c r="N52" s="1"/>
  <c r="N53" s="1"/>
  <c r="N54" s="1"/>
  <c r="N55" s="1"/>
  <c r="N56" s="1"/>
  <c r="N57" s="1"/>
  <c r="N58" s="1"/>
  <c r="N59" s="1"/>
  <c r="N60" s="1"/>
  <c r="N61" s="1"/>
  <c r="N62" s="1"/>
  <c r="N63" s="1"/>
  <c r="N64" s="1"/>
  <c r="N65" s="1"/>
  <c r="N66" s="1"/>
  <c r="N67" s="1"/>
  <c r="N68" s="1"/>
  <c r="N69" s="1"/>
  <c r="N70" s="1"/>
  <c r="N71" s="1"/>
  <c r="N72" s="1"/>
  <c r="N73" s="1"/>
  <c r="N74" s="1"/>
  <c r="N75" s="1"/>
  <c r="N76" s="1"/>
  <c r="N77" s="1"/>
  <c r="N78" s="1"/>
  <c r="N79" s="1"/>
  <c r="N80" s="1"/>
  <c r="N81" s="1"/>
  <c r="N82" s="1"/>
  <c r="N83" s="1"/>
  <c r="N84" s="1"/>
  <c r="N85" s="1"/>
  <c r="N86" s="1"/>
  <c r="N87" s="1"/>
  <c r="N88" s="1"/>
  <c r="N89" s="1"/>
  <c r="N90" s="1"/>
  <c r="N91" s="1"/>
  <c r="N92" s="1"/>
  <c r="N93" s="1"/>
  <c r="N94" s="1"/>
  <c r="N95" s="1"/>
  <c r="N96" s="1"/>
  <c r="N97" s="1"/>
  <c r="N98" s="1"/>
  <c r="N99" s="1"/>
  <c r="N100" s="1"/>
  <c r="N101" s="1"/>
  <c r="N102" s="1"/>
  <c r="N103" s="1"/>
  <c r="N104" s="1"/>
  <c r="N105" s="1"/>
  <c r="N106" s="1"/>
  <c r="N107" s="1"/>
  <c r="N108" s="1"/>
  <c r="N109" s="1"/>
  <c r="N110" s="1"/>
  <c r="N111" s="1"/>
  <c r="N112" s="1"/>
  <c r="N113" s="1"/>
  <c r="N114" s="1"/>
  <c r="N115" s="1"/>
  <c r="N116" s="1"/>
  <c r="N117" s="1"/>
  <c r="N118" s="1"/>
  <c r="N119" s="1"/>
  <c r="N120" s="1"/>
  <c r="N121" s="1"/>
  <c r="N122" s="1"/>
  <c r="N123" s="1"/>
  <c r="N124" s="1"/>
  <c r="N125" s="1"/>
  <c r="N126" s="1"/>
  <c r="N127" s="1"/>
  <c r="N128" s="1"/>
  <c r="M19"/>
  <c r="M20" s="1"/>
  <c r="M21" s="1"/>
  <c r="M22" s="1"/>
  <c r="M23" s="1"/>
  <c r="M24" s="1"/>
  <c r="M25" s="1"/>
  <c r="M26" s="1"/>
  <c r="M27" s="1"/>
  <c r="M28" s="1"/>
  <c r="M29" s="1"/>
  <c r="M30" s="1"/>
  <c r="M31" s="1"/>
  <c r="M32" s="1"/>
  <c r="M33" s="1"/>
  <c r="M34" s="1"/>
  <c r="M35" s="1"/>
  <c r="M36" s="1"/>
  <c r="M37" s="1"/>
  <c r="M38" s="1"/>
  <c r="M39" s="1"/>
  <c r="M40" s="1"/>
  <c r="M41" s="1"/>
  <c r="M42" s="1"/>
  <c r="M43" s="1"/>
  <c r="M44" s="1"/>
  <c r="M45" s="1"/>
  <c r="M46" s="1"/>
  <c r="M47" s="1"/>
  <c r="M48" s="1"/>
  <c r="M49" s="1"/>
  <c r="M50" s="1"/>
  <c r="M51" s="1"/>
  <c r="M52" s="1"/>
  <c r="M53" s="1"/>
  <c r="M54" s="1"/>
  <c r="M55" s="1"/>
  <c r="M56" s="1"/>
  <c r="M57" s="1"/>
  <c r="M58" s="1"/>
  <c r="M59" s="1"/>
  <c r="M60" s="1"/>
  <c r="M61" s="1"/>
  <c r="M62" s="1"/>
  <c r="M63" s="1"/>
  <c r="M64" s="1"/>
  <c r="M65" s="1"/>
  <c r="M66" s="1"/>
  <c r="M67" s="1"/>
  <c r="M68" s="1"/>
  <c r="M69" s="1"/>
  <c r="M70" s="1"/>
  <c r="M71" s="1"/>
  <c r="M72" s="1"/>
  <c r="M73" s="1"/>
  <c r="M74" s="1"/>
  <c r="M75" s="1"/>
  <c r="M76" s="1"/>
  <c r="M77" s="1"/>
  <c r="M78" s="1"/>
  <c r="M79" s="1"/>
  <c r="M80" s="1"/>
  <c r="M81" s="1"/>
  <c r="M82" s="1"/>
  <c r="M83" s="1"/>
  <c r="M84" s="1"/>
  <c r="M85" s="1"/>
  <c r="M86" s="1"/>
  <c r="M87" s="1"/>
  <c r="M88" s="1"/>
  <c r="M89" s="1"/>
  <c r="M90" s="1"/>
  <c r="M91" s="1"/>
  <c r="M92" s="1"/>
  <c r="M93" s="1"/>
  <c r="M94" s="1"/>
  <c r="M95" s="1"/>
  <c r="M96" s="1"/>
  <c r="M97" s="1"/>
  <c r="M98" s="1"/>
  <c r="M99" s="1"/>
  <c r="M100" s="1"/>
  <c r="M101" s="1"/>
  <c r="M102" s="1"/>
  <c r="M103" s="1"/>
  <c r="M104" s="1"/>
  <c r="M105" s="1"/>
  <c r="M106" s="1"/>
  <c r="M107" s="1"/>
  <c r="M108" s="1"/>
  <c r="M109" s="1"/>
  <c r="M110" s="1"/>
  <c r="M111" s="1"/>
  <c r="M112" s="1"/>
  <c r="M113" s="1"/>
  <c r="M114" s="1"/>
  <c r="M115" s="1"/>
  <c r="M116" s="1"/>
  <c r="M117" s="1"/>
  <c r="M118" s="1"/>
  <c r="M119" s="1"/>
  <c r="M120" s="1"/>
  <c r="M121" s="1"/>
  <c r="M122" s="1"/>
  <c r="M123" s="1"/>
  <c r="M124" s="1"/>
  <c r="M125" s="1"/>
  <c r="M126" s="1"/>
  <c r="M127" s="1"/>
  <c r="M128" s="1"/>
  <c r="P19"/>
  <c r="P20" s="1"/>
  <c r="P21" s="1"/>
  <c r="P22" s="1"/>
  <c r="P23" s="1"/>
  <c r="P24" s="1"/>
  <c r="P25" s="1"/>
  <c r="P26" s="1"/>
  <c r="P27" s="1"/>
  <c r="P28" s="1"/>
  <c r="P29" s="1"/>
  <c r="P30" s="1"/>
  <c r="P31" s="1"/>
  <c r="P32" s="1"/>
  <c r="P33" s="1"/>
  <c r="P34" s="1"/>
  <c r="P35" s="1"/>
  <c r="P36" s="1"/>
  <c r="P37" s="1"/>
  <c r="P38" s="1"/>
  <c r="P39" s="1"/>
  <c r="P40" s="1"/>
  <c r="P41" s="1"/>
  <c r="P42" s="1"/>
  <c r="P43" s="1"/>
  <c r="P44" s="1"/>
  <c r="P45" s="1"/>
  <c r="P46" s="1"/>
  <c r="P47" s="1"/>
  <c r="P48" s="1"/>
  <c r="P49" s="1"/>
  <c r="P50" s="1"/>
  <c r="P51" s="1"/>
  <c r="P52" s="1"/>
  <c r="P53" s="1"/>
  <c r="P54" s="1"/>
  <c r="P55" s="1"/>
  <c r="P56" s="1"/>
  <c r="P57" s="1"/>
  <c r="P58" s="1"/>
  <c r="P59" s="1"/>
  <c r="P60" s="1"/>
  <c r="P61" s="1"/>
  <c r="P62" s="1"/>
  <c r="P63" s="1"/>
  <c r="P64" s="1"/>
  <c r="P65" s="1"/>
  <c r="P66" s="1"/>
  <c r="P67" s="1"/>
  <c r="P68" s="1"/>
  <c r="P69" s="1"/>
  <c r="P70" s="1"/>
  <c r="P71" s="1"/>
  <c r="P72" s="1"/>
  <c r="P73" s="1"/>
  <c r="P74" s="1"/>
  <c r="P75" s="1"/>
  <c r="P76" s="1"/>
  <c r="P77" s="1"/>
  <c r="P78" s="1"/>
  <c r="P79" s="1"/>
  <c r="P80" s="1"/>
  <c r="P81" s="1"/>
  <c r="P82" s="1"/>
  <c r="P83" s="1"/>
  <c r="P84" s="1"/>
  <c r="P85" s="1"/>
  <c r="P86" s="1"/>
  <c r="P87" s="1"/>
  <c r="P88" s="1"/>
  <c r="P89" s="1"/>
  <c r="P90" s="1"/>
  <c r="P91" s="1"/>
  <c r="P92" s="1"/>
  <c r="P93" s="1"/>
  <c r="P94" s="1"/>
  <c r="P95" s="1"/>
  <c r="P96" s="1"/>
  <c r="P97" s="1"/>
  <c r="P98" s="1"/>
  <c r="P99" s="1"/>
  <c r="P100" s="1"/>
  <c r="P101" s="1"/>
  <c r="P102" s="1"/>
  <c r="P103" s="1"/>
  <c r="P104" s="1"/>
  <c r="P105" s="1"/>
  <c r="P106" s="1"/>
  <c r="P107" s="1"/>
  <c r="P108" s="1"/>
  <c r="P109" s="1"/>
  <c r="P110" s="1"/>
  <c r="P111" s="1"/>
  <c r="P112" s="1"/>
  <c r="P113" s="1"/>
  <c r="P114" s="1"/>
  <c r="P115" s="1"/>
  <c r="P116" s="1"/>
  <c r="P117" s="1"/>
  <c r="P118" s="1"/>
  <c r="P119" s="1"/>
  <c r="P120" s="1"/>
  <c r="P121" s="1"/>
  <c r="P122" s="1"/>
  <c r="P123" s="1"/>
  <c r="P124" s="1"/>
  <c r="P125" s="1"/>
  <c r="P126" s="1"/>
  <c r="P127" s="1"/>
  <c r="P128" s="1"/>
  <c r="O19"/>
  <c r="O20" s="1"/>
  <c r="O21" s="1"/>
  <c r="O22" s="1"/>
  <c r="O23" s="1"/>
  <c r="O24" s="1"/>
  <c r="O25" s="1"/>
  <c r="O26" s="1"/>
  <c r="O27" s="1"/>
  <c r="O28" s="1"/>
  <c r="O29" s="1"/>
  <c r="O30" s="1"/>
  <c r="O31" s="1"/>
  <c r="O32" s="1"/>
  <c r="O33" s="1"/>
  <c r="O34" s="1"/>
  <c r="O35" s="1"/>
  <c r="O36" s="1"/>
  <c r="O37" s="1"/>
  <c r="O38" s="1"/>
  <c r="O39" s="1"/>
  <c r="O40" s="1"/>
  <c r="O41" s="1"/>
  <c r="O42" s="1"/>
  <c r="O43" s="1"/>
  <c r="O44" s="1"/>
  <c r="O45" s="1"/>
  <c r="O46" s="1"/>
  <c r="O47" s="1"/>
  <c r="O48" s="1"/>
  <c r="O49" s="1"/>
  <c r="O50" s="1"/>
  <c r="O51" s="1"/>
  <c r="O52" s="1"/>
  <c r="O53" s="1"/>
  <c r="O54" s="1"/>
  <c r="O55" s="1"/>
  <c r="O56" s="1"/>
  <c r="O57" s="1"/>
  <c r="O58" s="1"/>
  <c r="O59" s="1"/>
  <c r="O60" s="1"/>
  <c r="O61" s="1"/>
  <c r="O62" s="1"/>
  <c r="O63" s="1"/>
  <c r="O64" s="1"/>
  <c r="O65" s="1"/>
  <c r="O66" s="1"/>
  <c r="O67" s="1"/>
  <c r="O68" s="1"/>
  <c r="O69" s="1"/>
  <c r="O70" s="1"/>
  <c r="O71" s="1"/>
  <c r="O72" s="1"/>
  <c r="O73" s="1"/>
  <c r="O74" s="1"/>
  <c r="O75" s="1"/>
  <c r="O76" s="1"/>
  <c r="O77" s="1"/>
  <c r="O78" s="1"/>
  <c r="O79" s="1"/>
  <c r="O80" s="1"/>
  <c r="O81" s="1"/>
  <c r="O82" s="1"/>
  <c r="O83" s="1"/>
  <c r="O84" s="1"/>
  <c r="O85" s="1"/>
  <c r="O86" s="1"/>
  <c r="O87" s="1"/>
  <c r="O88" s="1"/>
  <c r="O89" s="1"/>
  <c r="O90" s="1"/>
  <c r="O91" s="1"/>
  <c r="O92" s="1"/>
  <c r="O93" s="1"/>
  <c r="O94" s="1"/>
  <c r="O95" s="1"/>
  <c r="O96" s="1"/>
  <c r="O97" s="1"/>
  <c r="O98" s="1"/>
  <c r="O99" s="1"/>
  <c r="O100" s="1"/>
  <c r="O101" s="1"/>
  <c r="O102" s="1"/>
  <c r="O103" s="1"/>
  <c r="O104" s="1"/>
  <c r="O105" s="1"/>
  <c r="O106" s="1"/>
  <c r="O107" s="1"/>
  <c r="O108" s="1"/>
  <c r="O109" s="1"/>
  <c r="O110" s="1"/>
  <c r="O111" s="1"/>
  <c r="O112" s="1"/>
  <c r="O113" s="1"/>
  <c r="O114" s="1"/>
  <c r="O115" s="1"/>
  <c r="O116" s="1"/>
  <c r="O117" s="1"/>
  <c r="O118" s="1"/>
  <c r="O119" s="1"/>
  <c r="O120" s="1"/>
  <c r="O121" s="1"/>
  <c r="O122" s="1"/>
  <c r="O123" s="1"/>
  <c r="O124" s="1"/>
  <c r="O125" s="1"/>
  <c r="O126" s="1"/>
  <c r="O127" s="1"/>
  <c r="O128" s="1"/>
  <c r="EQ20"/>
  <c r="EP19"/>
  <c r="AF5" i="9"/>
  <c r="EP18" i="12"/>
  <c r="ER20" l="1"/>
  <c r="EQ19"/>
  <c r="B24" i="41"/>
  <c r="EQ18" i="12"/>
  <c r="ER19" l="1"/>
  <c r="B25" i="41"/>
  <c r="B23"/>
  <c r="B26"/>
  <c r="Z5" i="12"/>
  <c r="Y5"/>
  <c r="AA4"/>
  <c r="Z4"/>
  <c r="AA5"/>
  <c r="ER18"/>
  <c r="Y3" l="1"/>
  <c r="G6" i="9"/>
  <c r="B27" i="41"/>
  <c r="Z43" i="12"/>
  <c r="Z21"/>
  <c r="AA79"/>
  <c r="AA110"/>
  <c r="Z71"/>
  <c r="AA90"/>
  <c r="AA107"/>
  <c r="AA73"/>
  <c r="AA69"/>
  <c r="Z79"/>
  <c r="Z47"/>
  <c r="Z39"/>
  <c r="AA127"/>
  <c r="Z75"/>
  <c r="Z117"/>
  <c r="Z93"/>
  <c r="Z76"/>
  <c r="Z61"/>
  <c r="Z101"/>
  <c r="AA109"/>
  <c r="Z85"/>
  <c r="Z67"/>
  <c r="Z35"/>
  <c r="AA84"/>
  <c r="AA48"/>
  <c r="AA47"/>
  <c r="Z112"/>
  <c r="Z31"/>
  <c r="Z63"/>
  <c r="AA72"/>
  <c r="AA99"/>
  <c r="AA43"/>
  <c r="AA39"/>
  <c r="Z72"/>
  <c r="AA29"/>
  <c r="AA70"/>
  <c r="AA81"/>
  <c r="AA37"/>
  <c r="AA83"/>
  <c r="Z98"/>
  <c r="Z60"/>
  <c r="Z99"/>
  <c r="Z110"/>
  <c r="Z115"/>
  <c r="AA86"/>
  <c r="Z34"/>
  <c r="Z57"/>
  <c r="AA96"/>
  <c r="AA113"/>
  <c r="Z19"/>
  <c r="AA77"/>
  <c r="Z65"/>
  <c r="Z38"/>
  <c r="Z77"/>
  <c r="AA41"/>
  <c r="AA102"/>
  <c r="AA111"/>
  <c r="AA64"/>
  <c r="AA67"/>
  <c r="Z113"/>
  <c r="AA89"/>
  <c r="Z22"/>
  <c r="AA93"/>
  <c r="Z62"/>
  <c r="AA58"/>
  <c r="AA103"/>
  <c r="Z108"/>
  <c r="AA115"/>
  <c r="AA125"/>
  <c r="Z40"/>
  <c r="Z29"/>
  <c r="Z126"/>
  <c r="AA123"/>
  <c r="AA118"/>
  <c r="AA51"/>
  <c r="AA40"/>
  <c r="Z88"/>
  <c r="Z124"/>
  <c r="Z56"/>
  <c r="AA50"/>
  <c r="Z78"/>
  <c r="Z91"/>
  <c r="AA26"/>
  <c r="AA31"/>
  <c r="Z107"/>
  <c r="AA74"/>
  <c r="AA54"/>
  <c r="Z94"/>
  <c r="AA46"/>
  <c r="AA100"/>
  <c r="Z74"/>
  <c r="Z73"/>
  <c r="AA23"/>
  <c r="AA124"/>
  <c r="AA119"/>
  <c r="Z109"/>
  <c r="Z92"/>
  <c r="Z59"/>
  <c r="AA92"/>
  <c r="Z89"/>
  <c r="Z114"/>
  <c r="AA65"/>
  <c r="AA59"/>
  <c r="Z125"/>
  <c r="Z87"/>
  <c r="Z80"/>
  <c r="AA104"/>
  <c r="Z20"/>
  <c r="Z58"/>
  <c r="AA63"/>
  <c r="Z49"/>
  <c r="AA71"/>
  <c r="Z96"/>
  <c r="AA42"/>
  <c r="AA21"/>
  <c r="Z26"/>
  <c r="AA22"/>
  <c r="AA121"/>
  <c r="AA108"/>
  <c r="Z119"/>
  <c r="Z82"/>
  <c r="Z128"/>
  <c r="Z64"/>
  <c r="AA122"/>
  <c r="Z69"/>
  <c r="AA34"/>
  <c r="Z103"/>
  <c r="Z83"/>
  <c r="AA95"/>
  <c r="Z111"/>
  <c r="Z127"/>
  <c r="AA53"/>
  <c r="AA88"/>
  <c r="AA106"/>
  <c r="Z50"/>
  <c r="Z55"/>
  <c r="Z81"/>
  <c r="Z54"/>
  <c r="AA19"/>
  <c r="Z84"/>
  <c r="Z46"/>
  <c r="Z41"/>
  <c r="Z52"/>
  <c r="AA117"/>
  <c r="Z44"/>
  <c r="Z86"/>
  <c r="AA126"/>
  <c r="AA78"/>
  <c r="Z53"/>
  <c r="Z28"/>
  <c r="Z51"/>
  <c r="AA24"/>
  <c r="AA60"/>
  <c r="Z70"/>
  <c r="AA52"/>
  <c r="Z104"/>
  <c r="Z23"/>
  <c r="AA128"/>
  <c r="AA55"/>
  <c r="AA101"/>
  <c r="AA120"/>
  <c r="AA32"/>
  <c r="Z122"/>
  <c r="AA20"/>
  <c r="AA38"/>
  <c r="Z123"/>
  <c r="AA33"/>
  <c r="AA76"/>
  <c r="AA87"/>
  <c r="Z68"/>
  <c r="Z105"/>
  <c r="Z37"/>
  <c r="Z118"/>
  <c r="AA45"/>
  <c r="AA56"/>
  <c r="Z33"/>
  <c r="Z121"/>
  <c r="Z32"/>
  <c r="Z36"/>
  <c r="Z42"/>
  <c r="AA85"/>
  <c r="AA27"/>
  <c r="AA49"/>
  <c r="Z24"/>
  <c r="Z120"/>
  <c r="AA28"/>
  <c r="AA116"/>
  <c r="AA30"/>
  <c r="AA98"/>
  <c r="AA75"/>
  <c r="AA57"/>
  <c r="Z97"/>
  <c r="Z27"/>
  <c r="Z48"/>
  <c r="AA62"/>
  <c r="AA80"/>
  <c r="AA94"/>
  <c r="AA82"/>
  <c r="Z100"/>
  <c r="Z102"/>
  <c r="AA35"/>
  <c r="Z106"/>
  <c r="AA68"/>
  <c r="Z45"/>
  <c r="Z30"/>
  <c r="AA97"/>
  <c r="Z95"/>
  <c r="AA61"/>
  <c r="AA44"/>
  <c r="Z116"/>
  <c r="AA66"/>
  <c r="Z66"/>
  <c r="AA114"/>
  <c r="AA36"/>
  <c r="Z90"/>
  <c r="Z25"/>
  <c r="AA91"/>
  <c r="AA105"/>
  <c r="AA25"/>
  <c r="AA112"/>
  <c r="XDX126" l="1"/>
  <c r="XDX122"/>
  <c r="XDX118"/>
  <c r="XDX114"/>
  <c r="XDX111"/>
  <c r="XDX107"/>
  <c r="XDX104"/>
  <c r="XDX100"/>
  <c r="XDX96"/>
  <c r="XDX92"/>
  <c r="XDX88"/>
  <c r="XDX84"/>
  <c r="XDX80"/>
  <c r="XDX76"/>
  <c r="XDX72"/>
  <c r="XDX68"/>
  <c r="XDX64"/>
  <c r="XDX60"/>
  <c r="XDX56"/>
  <c r="XDX52"/>
  <c r="XDX48"/>
  <c r="XDX44"/>
  <c r="XDX40"/>
  <c r="XDX36"/>
  <c r="XDX32"/>
  <c r="XDX28"/>
  <c r="XDX127"/>
  <c r="XDX123"/>
  <c r="XDX119"/>
  <c r="XDX115"/>
  <c r="XDX110"/>
  <c r="XDX105"/>
  <c r="XDX101"/>
  <c r="XDX97"/>
  <c r="XDX93"/>
  <c r="XDX89"/>
  <c r="XDX85"/>
  <c r="XDX81"/>
  <c r="XDX77"/>
  <c r="XDX73"/>
  <c r="XDX69"/>
  <c r="XDX65"/>
  <c r="XDX61"/>
  <c r="XDX57"/>
  <c r="XDX53"/>
  <c r="XDX49"/>
  <c r="XDX45"/>
  <c r="XDX41"/>
  <c r="XDX37"/>
  <c r="XDX33"/>
  <c r="XDX29"/>
  <c r="XDX25"/>
  <c r="XDX128"/>
  <c r="XDX124"/>
  <c r="XDX120"/>
  <c r="XDX116"/>
  <c r="XDX113"/>
  <c r="XDX109"/>
  <c r="XDX106"/>
  <c r="XDX102"/>
  <c r="XDX98"/>
  <c r="XDX94"/>
  <c r="XDX90"/>
  <c r="XDX86"/>
  <c r="XDX82"/>
  <c r="XDX78"/>
  <c r="XDX74"/>
  <c r="XDX70"/>
  <c r="XDX66"/>
  <c r="XDX62"/>
  <c r="XDX58"/>
  <c r="XDX54"/>
  <c r="XDX50"/>
  <c r="XDX46"/>
  <c r="XDX42"/>
  <c r="XDX38"/>
  <c r="XDX34"/>
  <c r="XDX30"/>
  <c r="XDX26"/>
  <c r="XDX125"/>
  <c r="XDX121"/>
  <c r="XDX117"/>
  <c r="XDX112"/>
  <c r="XDX108"/>
  <c r="XDX103"/>
  <c r="XDX99"/>
  <c r="XDX95"/>
  <c r="XDX91"/>
  <c r="XDX87"/>
  <c r="XDX83"/>
  <c r="XDX79"/>
  <c r="XDX75"/>
  <c r="XDX71"/>
  <c r="XDX67"/>
  <c r="XDX63"/>
  <c r="XDX59"/>
  <c r="XDX55"/>
  <c r="XDX51"/>
  <c r="XDX47"/>
  <c r="XDX43"/>
  <c r="XDX39"/>
  <c r="XDX35"/>
  <c r="XDX31"/>
  <c r="XDX27"/>
  <c r="XDX22"/>
  <c r="XDX21"/>
  <c r="XDX24"/>
  <c r="XDX23"/>
  <c r="XDX20"/>
  <c r="XDX19"/>
  <c r="Z3"/>
  <c r="AB4" i="9"/>
  <c r="AA3" i="12" l="1"/>
  <c r="E20"/>
  <c r="AB3" l="1"/>
  <c r="I17"/>
  <c r="I1"/>
  <c r="H1"/>
  <c r="AC3" l="1"/>
  <c r="JE20" i="9"/>
  <c r="JE24" s="1"/>
  <c r="JE19"/>
  <c r="JD24" s="1"/>
  <c r="JE2"/>
  <c r="AX2" i="12" l="1"/>
  <c r="AY2" s="1"/>
  <c r="AD3"/>
  <c r="JD25" i="9"/>
  <c r="JD26" s="1"/>
  <c r="JD4"/>
  <c r="JI24"/>
  <c r="JH24"/>
  <c r="JG24"/>
  <c r="JF24"/>
  <c r="AE3" i="12" l="1"/>
  <c r="JF25" i="9"/>
  <c r="JE25"/>
  <c r="JD27"/>
  <c r="JE26"/>
  <c r="JD5"/>
  <c r="JI25"/>
  <c r="JG25"/>
  <c r="JH25"/>
  <c r="JG26"/>
  <c r="JD6"/>
  <c r="JH26"/>
  <c r="AF3" i="12" l="1"/>
  <c r="JD28" i="9"/>
  <c r="JD29" s="1"/>
  <c r="JE27"/>
  <c r="JI26"/>
  <c r="JF26"/>
  <c r="JH27"/>
  <c r="JE29" l="1"/>
  <c r="JH29"/>
  <c r="JD30"/>
  <c r="JI29"/>
  <c r="JF29"/>
  <c r="JG29"/>
  <c r="AG3" i="12"/>
  <c r="JE28" i="9"/>
  <c r="JF27"/>
  <c r="JD7"/>
  <c r="JI27"/>
  <c r="JG27"/>
  <c r="JF28"/>
  <c r="JG28"/>
  <c r="JD8"/>
  <c r="JH28"/>
  <c r="JE30" l="1"/>
  <c r="JF30"/>
  <c r="JH30"/>
  <c r="JI30"/>
  <c r="JG30"/>
  <c r="JD31"/>
  <c r="AH3" i="12"/>
  <c r="JI28" i="9"/>
  <c r="JE31" l="1"/>
  <c r="JH31"/>
  <c r="JF31"/>
  <c r="JI31"/>
  <c r="JD32"/>
  <c r="JG31"/>
  <c r="AI3" i="12"/>
  <c r="JD9" i="9"/>
  <c r="JD10"/>
  <c r="JE32" l="1"/>
  <c r="JD33"/>
  <c r="JH32"/>
  <c r="JF32"/>
  <c r="JI32"/>
  <c r="JG32"/>
  <c r="AJ3" i="12"/>
  <c r="JD11" i="9"/>
  <c r="JE33" l="1"/>
  <c r="JI33"/>
  <c r="JH33"/>
  <c r="JF33"/>
  <c r="JG33"/>
  <c r="JD12"/>
  <c r="JD13" l="1"/>
  <c r="JD14"/>
  <c r="JD15" l="1"/>
  <c r="JD16" l="1"/>
  <c r="JD447" l="1"/>
  <c r="JE447" l="1"/>
  <c r="JD448"/>
  <c r="JH447"/>
  <c r="JG447"/>
  <c r="JE448" l="1"/>
  <c r="JD449"/>
  <c r="JF447"/>
  <c r="JF448"/>
  <c r="JI447"/>
  <c r="JH448"/>
  <c r="JG448"/>
  <c r="JE449" l="1"/>
  <c r="JD450"/>
  <c r="JH449"/>
  <c r="JI448"/>
  <c r="JG449"/>
  <c r="JF449"/>
  <c r="JI449"/>
  <c r="JE450" l="1"/>
  <c r="JD451"/>
  <c r="JH450"/>
  <c r="JG450"/>
  <c r="JE451" l="1"/>
  <c r="JD452"/>
  <c r="JF450"/>
  <c r="JF451"/>
  <c r="JI450"/>
  <c r="JH451"/>
  <c r="JG451"/>
  <c r="JE452" l="1"/>
  <c r="JD453"/>
  <c r="JH452"/>
  <c r="JI451"/>
  <c r="JG452"/>
  <c r="JF452"/>
  <c r="JI452"/>
  <c r="JE453" l="1"/>
  <c r="JD454"/>
  <c r="JH453"/>
  <c r="JG453"/>
  <c r="JE454" l="1"/>
  <c r="JD455"/>
  <c r="JF453"/>
  <c r="JF454"/>
  <c r="JI453"/>
  <c r="JH454"/>
  <c r="JG454"/>
  <c r="JE455" l="1"/>
  <c r="JD456"/>
  <c r="JH455"/>
  <c r="JI454"/>
  <c r="JG455"/>
  <c r="JF455"/>
  <c r="JI455"/>
  <c r="JE456" l="1"/>
  <c r="JD457"/>
  <c r="JH456"/>
  <c r="JG456"/>
  <c r="JE457" l="1"/>
  <c r="JD458"/>
  <c r="JF456"/>
  <c r="JF457"/>
  <c r="JI456"/>
  <c r="JH457"/>
  <c r="JG457"/>
  <c r="JE458" l="1"/>
  <c r="JD459"/>
  <c r="JH458"/>
  <c r="JI457"/>
  <c r="JG458"/>
  <c r="JF458"/>
  <c r="JI458"/>
  <c r="JE459" l="1"/>
  <c r="JD460"/>
  <c r="JH459"/>
  <c r="JG459"/>
  <c r="JE460" l="1"/>
  <c r="JD461"/>
  <c r="JF459"/>
  <c r="JI459"/>
  <c r="JH460"/>
  <c r="JG460"/>
  <c r="JE461" l="1"/>
  <c r="JD462"/>
  <c r="JF460"/>
  <c r="JI460"/>
  <c r="JH461"/>
  <c r="JG461"/>
  <c r="JE462" l="1"/>
  <c r="JD463"/>
  <c r="JF461"/>
  <c r="JI461"/>
  <c r="JH462"/>
  <c r="JG462"/>
  <c r="JE463" l="1"/>
  <c r="JD464"/>
  <c r="JF462"/>
  <c r="JF463"/>
  <c r="JI462"/>
  <c r="JH463"/>
  <c r="JG463"/>
  <c r="JE464" l="1"/>
  <c r="JD465"/>
  <c r="JH464"/>
  <c r="JI463"/>
  <c r="JG464"/>
  <c r="JF464"/>
  <c r="JI464"/>
  <c r="JE465" l="1"/>
  <c r="JD466"/>
  <c r="JH465"/>
  <c r="JG465"/>
  <c r="JE466" l="1"/>
  <c r="JD467"/>
  <c r="JF465"/>
  <c r="JI465"/>
  <c r="JH466"/>
  <c r="JG466"/>
  <c r="JE467" l="1"/>
  <c r="JD468"/>
  <c r="JF466"/>
  <c r="JI466"/>
  <c r="JH467"/>
  <c r="JG467"/>
  <c r="JE468" l="1"/>
  <c r="JD469"/>
  <c r="A1" i="12"/>
  <c r="F2" i="9" s="1"/>
  <c r="F9" s="1"/>
  <c r="L8" s="1"/>
  <c r="E19" i="12"/>
  <c r="J19"/>
  <c r="G5"/>
  <c r="I18"/>
  <c r="Z11" i="9"/>
  <c r="R12" s="1"/>
  <c r="I10" i="55"/>
  <c r="Z13" i="9"/>
  <c r="AB5"/>
  <c r="B20" i="41"/>
  <c r="B21"/>
  <c r="B22"/>
  <c r="B16"/>
  <c r="N14"/>
  <c r="B15"/>
  <c r="B56"/>
  <c r="B55"/>
  <c r="B54"/>
  <c r="B53"/>
  <c r="B52"/>
  <c r="B51"/>
  <c r="B50"/>
  <c r="B49"/>
  <c r="B48"/>
  <c r="B47"/>
  <c r="B46"/>
  <c r="B45"/>
  <c r="B44"/>
  <c r="B43"/>
  <c r="B42"/>
  <c r="B41"/>
  <c r="B40"/>
  <c r="B39"/>
  <c r="B38"/>
  <c r="B37"/>
  <c r="B36"/>
  <c r="B35"/>
  <c r="B34"/>
  <c r="B33"/>
  <c r="B32"/>
  <c r="B31"/>
  <c r="B30"/>
  <c r="B29"/>
  <c r="B28"/>
  <c r="E7" i="45"/>
  <c r="F7"/>
  <c r="G7"/>
  <c r="B11"/>
  <c r="B12"/>
  <c r="B13"/>
  <c r="B14"/>
  <c r="B15"/>
  <c r="B16"/>
  <c r="B17"/>
  <c r="B18"/>
  <c r="B19"/>
  <c r="B20"/>
  <c r="B21"/>
  <c r="B22"/>
  <c r="B23"/>
  <c r="B24"/>
  <c r="B25"/>
  <c r="A60"/>
  <c r="H22" i="9"/>
  <c r="A61" i="45"/>
  <c r="A59"/>
  <c r="B26"/>
  <c r="B27"/>
  <c r="B28"/>
  <c r="BY4" i="41"/>
  <c r="H8" i="9"/>
  <c r="H7"/>
  <c r="R5" s="1"/>
  <c r="R4"/>
  <c r="BN16"/>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H15"/>
  <c r="I15" s="1"/>
  <c r="JF467"/>
  <c r="JI467"/>
  <c r="JH468"/>
  <c r="JG468"/>
  <c r="DT1" i="12" l="1"/>
  <c r="I13" i="55"/>
  <c r="U11" i="12"/>
  <c r="J20"/>
  <c r="JE469" i="9"/>
  <c r="JD470"/>
  <c r="F13"/>
  <c r="F10"/>
  <c r="J15"/>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JF468"/>
  <c r="JI468"/>
  <c r="JH469"/>
  <c r="JG469"/>
  <c r="DR1" i="12"/>
  <c r="DR2" l="1"/>
  <c r="JE470" i="9"/>
  <c r="JD471"/>
  <c r="S8"/>
  <c r="S12"/>
  <c r="U7"/>
  <c r="JF469"/>
  <c r="JI469"/>
  <c r="JH470"/>
  <c r="JG470"/>
  <c r="JE471" l="1"/>
  <c r="JD472"/>
  <c r="JF470"/>
  <c r="JI470"/>
  <c r="JH471"/>
  <c r="JG471"/>
  <c r="DS5" i="12"/>
  <c r="DR4" l="1"/>
  <c r="JE472" i="9"/>
  <c r="JD473"/>
  <c r="JF471"/>
  <c r="JF472"/>
  <c r="JI471"/>
  <c r="JH472"/>
  <c r="JG472"/>
  <c r="DR7" i="12"/>
  <c r="DR17" l="1"/>
  <c r="JE473" i="9"/>
  <c r="JD474"/>
  <c r="JH473"/>
  <c r="JI472"/>
  <c r="JG473"/>
  <c r="JF473"/>
  <c r="JI473"/>
  <c r="JE474" l="1"/>
  <c r="JD475"/>
  <c r="JH474"/>
  <c r="JG474"/>
  <c r="JE475" l="1"/>
  <c r="JD476"/>
  <c r="JF474"/>
  <c r="JF475"/>
  <c r="JI474"/>
  <c r="JH475"/>
  <c r="JG475"/>
  <c r="JE476" l="1"/>
  <c r="JD477"/>
  <c r="JH476"/>
  <c r="JI475"/>
  <c r="JG476"/>
  <c r="JF476"/>
  <c r="JI476"/>
  <c r="JE477" l="1"/>
  <c r="JD478"/>
  <c r="JH477"/>
  <c r="JG477"/>
  <c r="JE478" l="1"/>
  <c r="JD479"/>
  <c r="JF477"/>
  <c r="JF478"/>
  <c r="JI477"/>
  <c r="JH478"/>
  <c r="JG478"/>
  <c r="JE479" l="1"/>
  <c r="JD480"/>
  <c r="JH479"/>
  <c r="JI478"/>
  <c r="JG479"/>
  <c r="JF479"/>
  <c r="JI479"/>
  <c r="JE480" l="1"/>
  <c r="JD481"/>
  <c r="JH480"/>
  <c r="JG480"/>
  <c r="JE481" l="1"/>
  <c r="JD482"/>
  <c r="JF480"/>
  <c r="JF481"/>
  <c r="JI480"/>
  <c r="JH481"/>
  <c r="JG481"/>
  <c r="JE482" l="1"/>
  <c r="JD483"/>
  <c r="JH482"/>
  <c r="JI481"/>
  <c r="JG482"/>
  <c r="JF482"/>
  <c r="JI482"/>
  <c r="JE483" l="1"/>
  <c r="JD484"/>
  <c r="JH483"/>
  <c r="JG483"/>
  <c r="JE484" l="1"/>
  <c r="JD485"/>
  <c r="JF483"/>
  <c r="JI483"/>
  <c r="JH484"/>
  <c r="JG484"/>
  <c r="JE485" l="1"/>
  <c r="JD486"/>
  <c r="JF484"/>
  <c r="JI484"/>
  <c r="JH485"/>
  <c r="JG485"/>
  <c r="JE486" l="1"/>
  <c r="JD487"/>
  <c r="JF485"/>
  <c r="JF486"/>
  <c r="JI485"/>
  <c r="JH486"/>
  <c r="JG486"/>
  <c r="JE487" l="1"/>
  <c r="JD488"/>
  <c r="JH487"/>
  <c r="JI486"/>
  <c r="JG487"/>
  <c r="JF487"/>
  <c r="JI487"/>
  <c r="JE488" l="1"/>
  <c r="JD489"/>
  <c r="JF488"/>
  <c r="JH488"/>
  <c r="JG488"/>
  <c r="JE489" l="1"/>
  <c r="JD490"/>
  <c r="JH489"/>
  <c r="JI488"/>
  <c r="JG489"/>
  <c r="JF489"/>
  <c r="JI489"/>
  <c r="JE490" l="1"/>
  <c r="JD491"/>
  <c r="JF490"/>
  <c r="JH490"/>
  <c r="JG490"/>
  <c r="JE491" l="1"/>
  <c r="JD492"/>
  <c r="JH491"/>
  <c r="JI490"/>
  <c r="JG491"/>
  <c r="JF491"/>
  <c r="JI491"/>
  <c r="JE492" l="1"/>
  <c r="JD493"/>
  <c r="JH492"/>
  <c r="JG492"/>
  <c r="JE493" l="1"/>
  <c r="JD494"/>
  <c r="JF492"/>
  <c r="JI492"/>
  <c r="JH493"/>
  <c r="JG493"/>
  <c r="JE494" l="1"/>
  <c r="JD495"/>
  <c r="JF493"/>
  <c r="JI493"/>
  <c r="JH494"/>
  <c r="JG494"/>
  <c r="JE495" l="1"/>
  <c r="JD496"/>
  <c r="JF494"/>
  <c r="JI494"/>
  <c r="JH495"/>
  <c r="JG495"/>
  <c r="JE496" l="1"/>
  <c r="JD497"/>
  <c r="JF495"/>
  <c r="JI495"/>
  <c r="JH496"/>
  <c r="JG496"/>
  <c r="JE497" l="1"/>
  <c r="JD498"/>
  <c r="JF496"/>
  <c r="JI496"/>
  <c r="JH497"/>
  <c r="JG497"/>
  <c r="JE498" l="1"/>
  <c r="JD499"/>
  <c r="JF497"/>
  <c r="JI497"/>
  <c r="JH498"/>
  <c r="JG498"/>
  <c r="JE499" l="1"/>
  <c r="JD500"/>
  <c r="JF498"/>
  <c r="JI498"/>
  <c r="JH499"/>
  <c r="JG499"/>
  <c r="JE500" l="1"/>
  <c r="JD501"/>
  <c r="JF499"/>
  <c r="JI499"/>
  <c r="JH500"/>
  <c r="JG500"/>
  <c r="JE501" l="1"/>
  <c r="JD502"/>
  <c r="JF500"/>
  <c r="JI500"/>
  <c r="JH501"/>
  <c r="JG501"/>
  <c r="JE502" l="1"/>
  <c r="JD503"/>
  <c r="JF501"/>
  <c r="JI501"/>
  <c r="JH502"/>
  <c r="JG502"/>
  <c r="JE503" l="1"/>
  <c r="JD504"/>
  <c r="JF502"/>
  <c r="JG503"/>
  <c r="JF503"/>
  <c r="JI502"/>
  <c r="JH503"/>
  <c r="JI503"/>
  <c r="JE504" l="1"/>
  <c r="JD505"/>
  <c r="JH504"/>
  <c r="JG504"/>
  <c r="JE505" l="1"/>
  <c r="JD506"/>
  <c r="JF504"/>
  <c r="JI504"/>
  <c r="JH505"/>
  <c r="JG505"/>
  <c r="JE506" l="1"/>
  <c r="JD507"/>
  <c r="JF505"/>
  <c r="JI505"/>
  <c r="JH506"/>
  <c r="JG506"/>
  <c r="JE507" l="1"/>
  <c r="JD508"/>
  <c r="JF506"/>
  <c r="JI506"/>
  <c r="JH507"/>
  <c r="JG507"/>
  <c r="JE508" l="1"/>
  <c r="JD509"/>
  <c r="JF507"/>
  <c r="JI507"/>
  <c r="JH508"/>
  <c r="JG508"/>
  <c r="JE509" l="1"/>
  <c r="JD510"/>
  <c r="JF508"/>
  <c r="JI508"/>
  <c r="JH509"/>
  <c r="JG509"/>
  <c r="JE510" l="1"/>
  <c r="JD511"/>
  <c r="JF509"/>
  <c r="JI509"/>
  <c r="JH510"/>
  <c r="JG510"/>
  <c r="JE511" l="1"/>
  <c r="JD512"/>
  <c r="JF510"/>
  <c r="JI510"/>
  <c r="JH511"/>
  <c r="JG511"/>
  <c r="JE512" l="1"/>
  <c r="JD513"/>
  <c r="JF511"/>
  <c r="JI511"/>
  <c r="JH512"/>
  <c r="JG512"/>
  <c r="JE513" l="1"/>
  <c r="JD514"/>
  <c r="JF512"/>
  <c r="JI512"/>
  <c r="JH513"/>
  <c r="JG513"/>
  <c r="JE514" l="1"/>
  <c r="JD515"/>
  <c r="JF513"/>
  <c r="JI513"/>
  <c r="JH514"/>
  <c r="JG514"/>
  <c r="JE515" l="1"/>
  <c r="JD516"/>
  <c r="JF514"/>
  <c r="JI514"/>
  <c r="JH515"/>
  <c r="JG515"/>
  <c r="JE516" l="1"/>
  <c r="JD517"/>
  <c r="JF515"/>
  <c r="JI515"/>
  <c r="JH516"/>
  <c r="JG516"/>
  <c r="JE517" l="1"/>
  <c r="JD518"/>
  <c r="JF516"/>
  <c r="JI516"/>
  <c r="JH517"/>
  <c r="JG517"/>
  <c r="JE518" l="1"/>
  <c r="JD519"/>
  <c r="JF517"/>
  <c r="JG518"/>
  <c r="JF518"/>
  <c r="JI517"/>
  <c r="JH518"/>
  <c r="JI518"/>
  <c r="JE519" l="1"/>
  <c r="JD520"/>
  <c r="JH519"/>
  <c r="JG519"/>
  <c r="JE520" l="1"/>
  <c r="JD521"/>
  <c r="JF519"/>
  <c r="JI519"/>
  <c r="JH520"/>
  <c r="JG520"/>
  <c r="JE521" l="1"/>
  <c r="JD522"/>
  <c r="JF520"/>
  <c r="JI520"/>
  <c r="JH521"/>
  <c r="JG521"/>
  <c r="JE522" l="1"/>
  <c r="JD523"/>
  <c r="JF521"/>
  <c r="JI521"/>
  <c r="JH522"/>
  <c r="JG522"/>
  <c r="JE523" l="1"/>
  <c r="JD524"/>
  <c r="JF522"/>
  <c r="JI522"/>
  <c r="JH523"/>
  <c r="JG523"/>
  <c r="JE524" l="1"/>
  <c r="JD525"/>
  <c r="JF523"/>
  <c r="JI523"/>
  <c r="JH524"/>
  <c r="JG524"/>
  <c r="JE525" l="1"/>
  <c r="JD526"/>
  <c r="JF524"/>
  <c r="JI524"/>
  <c r="JH525"/>
  <c r="JG525"/>
  <c r="JE526" l="1"/>
  <c r="JD527"/>
  <c r="JF525"/>
  <c r="JI525"/>
  <c r="JH526"/>
  <c r="JG526"/>
  <c r="JE527" l="1"/>
  <c r="JD528"/>
  <c r="JF526"/>
  <c r="JI526"/>
  <c r="JH527"/>
  <c r="JG527"/>
  <c r="JE528" l="1"/>
  <c r="JD529"/>
  <c r="JF527"/>
  <c r="JI527"/>
  <c r="JH528"/>
  <c r="JG528"/>
  <c r="JE529" l="1"/>
  <c r="JD530"/>
  <c r="JF528"/>
  <c r="JI528"/>
  <c r="JH529"/>
  <c r="JG529"/>
  <c r="JE530" l="1"/>
  <c r="JD531"/>
  <c r="JF529"/>
  <c r="JI529"/>
  <c r="JH530"/>
  <c r="JG530"/>
  <c r="JE531" l="1"/>
  <c r="JD532"/>
  <c r="JF530"/>
  <c r="JI530"/>
  <c r="JH531"/>
  <c r="JG531"/>
  <c r="JE532" l="1"/>
  <c r="JD533"/>
  <c r="JF531"/>
  <c r="JI531"/>
  <c r="JH532"/>
  <c r="JG532"/>
  <c r="JE533" l="1"/>
  <c r="JD534"/>
  <c r="JF532"/>
  <c r="JI532"/>
  <c r="JH533"/>
  <c r="JG533"/>
  <c r="JE534" l="1"/>
  <c r="JD535"/>
  <c r="JF533"/>
  <c r="JI533"/>
  <c r="JH534"/>
  <c r="JG534"/>
  <c r="JE535" l="1"/>
  <c r="JD536"/>
  <c r="JF534"/>
  <c r="JI534"/>
  <c r="JH535"/>
  <c r="JG535"/>
  <c r="JE536" l="1"/>
  <c r="JD537"/>
  <c r="JF535"/>
  <c r="JI535"/>
  <c r="JH536"/>
  <c r="JG536"/>
  <c r="JE537" l="1"/>
  <c r="JD538"/>
  <c r="JF536"/>
  <c r="JF537"/>
  <c r="JI536"/>
  <c r="JH537"/>
  <c r="JG537"/>
  <c r="JE538" l="1"/>
  <c r="JD539"/>
  <c r="JH538"/>
  <c r="JI537"/>
  <c r="JG538"/>
  <c r="JF538"/>
  <c r="JI538"/>
  <c r="JE539" l="1"/>
  <c r="JD540"/>
  <c r="JH539"/>
  <c r="JG539"/>
  <c r="JE540" l="1"/>
  <c r="JD541"/>
  <c r="JF539"/>
  <c r="JI539"/>
  <c r="JH540"/>
  <c r="JG540"/>
  <c r="JE541" l="1"/>
  <c r="JD542"/>
  <c r="JF540"/>
  <c r="JI540"/>
  <c r="JH541"/>
  <c r="JG541"/>
  <c r="JE542" l="1"/>
  <c r="JD543"/>
  <c r="JF541"/>
  <c r="JI541"/>
  <c r="JH542"/>
  <c r="JG542"/>
  <c r="JE543" l="1"/>
  <c r="JD544"/>
  <c r="JF542"/>
  <c r="JI542"/>
  <c r="JH543"/>
  <c r="JG543"/>
  <c r="JE544" l="1"/>
  <c r="JD545"/>
  <c r="JF543"/>
  <c r="JI543"/>
  <c r="JH544"/>
  <c r="JG544"/>
  <c r="JE545" l="1"/>
  <c r="JD546"/>
  <c r="JF544"/>
  <c r="JI544"/>
  <c r="JH545"/>
  <c r="JG545"/>
  <c r="JE546" l="1"/>
  <c r="JD547"/>
  <c r="JF545"/>
  <c r="JI545"/>
  <c r="JH546"/>
  <c r="JG546"/>
  <c r="JE547" l="1"/>
  <c r="JD548"/>
  <c r="JF546"/>
  <c r="JI546"/>
  <c r="JH547"/>
  <c r="JG547"/>
  <c r="JE548" l="1"/>
  <c r="JD549"/>
  <c r="JF547"/>
  <c r="JI547"/>
  <c r="JH548"/>
  <c r="JG548"/>
  <c r="JE549" l="1"/>
  <c r="JD550"/>
  <c r="JF548"/>
  <c r="JI548"/>
  <c r="JH549"/>
  <c r="JG549"/>
  <c r="JE550" l="1"/>
  <c r="JD551"/>
  <c r="JF549"/>
  <c r="JI549"/>
  <c r="JH550"/>
  <c r="JG550"/>
  <c r="JE551" l="1"/>
  <c r="JD552"/>
  <c r="JF550"/>
  <c r="JI550"/>
  <c r="JH551"/>
  <c r="JG551"/>
  <c r="JE552" l="1"/>
  <c r="JD553"/>
  <c r="JF551"/>
  <c r="JI551"/>
  <c r="JH552"/>
  <c r="JG552"/>
  <c r="JE553" l="1"/>
  <c r="JD554"/>
  <c r="JF552"/>
  <c r="JI552"/>
  <c r="JH553"/>
  <c r="JG553"/>
  <c r="JE554" l="1"/>
  <c r="JD555"/>
  <c r="JF553"/>
  <c r="JI553"/>
  <c r="JH554"/>
  <c r="JG554"/>
  <c r="JE555" l="1"/>
  <c r="JD556"/>
  <c r="JF554"/>
  <c r="JI554"/>
  <c r="JH555"/>
  <c r="JG555"/>
  <c r="JE556" l="1"/>
  <c r="JD557"/>
  <c r="JF555"/>
  <c r="JI555"/>
  <c r="JH556"/>
  <c r="JG556"/>
  <c r="JE557" l="1"/>
  <c r="JD558"/>
  <c r="JF556"/>
  <c r="JH557"/>
  <c r="JI556"/>
  <c r="JG557"/>
  <c r="JF557"/>
  <c r="JI557"/>
  <c r="JE558" l="1"/>
  <c r="JD559"/>
  <c r="JH558"/>
  <c r="JG558"/>
  <c r="JE559" l="1"/>
  <c r="JD560"/>
  <c r="JF558"/>
  <c r="JI558"/>
  <c r="JH559"/>
  <c r="JG559"/>
  <c r="JE560" l="1"/>
  <c r="JD561"/>
  <c r="JF559"/>
  <c r="JI559"/>
  <c r="JH560"/>
  <c r="JG560"/>
  <c r="JE561" l="1"/>
  <c r="JD562"/>
  <c r="JF560"/>
  <c r="JI560"/>
  <c r="JH561"/>
  <c r="JG561"/>
  <c r="JE562" l="1"/>
  <c r="JD563"/>
  <c r="JF561"/>
  <c r="JI561"/>
  <c r="JH562"/>
  <c r="JG562"/>
  <c r="JE563" l="1"/>
  <c r="JD564"/>
  <c r="JF562"/>
  <c r="JI562"/>
  <c r="JH563"/>
  <c r="JG563"/>
  <c r="JE564" l="1"/>
  <c r="JD565"/>
  <c r="JF563"/>
  <c r="JI563"/>
  <c r="JH564"/>
  <c r="JG564"/>
  <c r="JE565" l="1"/>
  <c r="JD566"/>
  <c r="JF564"/>
  <c r="JI564"/>
  <c r="JH565"/>
  <c r="JG565"/>
  <c r="JE566" l="1"/>
  <c r="JD567"/>
  <c r="JF565"/>
  <c r="JI565"/>
  <c r="JH566"/>
  <c r="JG566"/>
  <c r="JE567" l="1"/>
  <c r="JD568"/>
  <c r="JF566"/>
  <c r="JH567"/>
  <c r="JI566"/>
  <c r="JG567"/>
  <c r="JF567"/>
  <c r="JI567"/>
  <c r="JE568" l="1"/>
  <c r="JD569"/>
  <c r="JH568"/>
  <c r="JG568"/>
  <c r="JE569" l="1"/>
  <c r="JD570"/>
  <c r="JF568"/>
  <c r="JI568"/>
  <c r="JH569"/>
  <c r="JG569"/>
  <c r="JE570" l="1"/>
  <c r="JD571"/>
  <c r="JF569"/>
  <c r="JI569"/>
  <c r="JH570"/>
  <c r="JG570"/>
  <c r="JE571" l="1"/>
  <c r="JD572"/>
  <c r="JF570"/>
  <c r="JI570"/>
  <c r="JH571"/>
  <c r="JG571"/>
  <c r="JE572" l="1"/>
  <c r="JD573"/>
  <c r="JF571"/>
  <c r="JI571"/>
  <c r="JH572"/>
  <c r="JG572"/>
  <c r="JE573" l="1"/>
  <c r="JD574"/>
  <c r="JF572"/>
  <c r="JI572"/>
  <c r="JH573"/>
  <c r="JG573"/>
  <c r="JE574" l="1"/>
  <c r="JD575"/>
  <c r="JF573"/>
  <c r="JI573"/>
  <c r="JH574"/>
  <c r="JG574"/>
  <c r="JE575" l="1"/>
  <c r="JD576"/>
  <c r="JF574"/>
  <c r="JI574"/>
  <c r="JH575"/>
  <c r="JG575"/>
  <c r="JE576" l="1"/>
  <c r="JD577"/>
  <c r="JF575"/>
  <c r="JI575"/>
  <c r="JH576"/>
  <c r="JG576"/>
  <c r="JE577" l="1"/>
  <c r="JD578"/>
  <c r="JF576"/>
  <c r="JI576"/>
  <c r="JH577"/>
  <c r="JG577"/>
  <c r="JE578" l="1"/>
  <c r="JD579"/>
  <c r="JF577"/>
  <c r="JG578"/>
  <c r="JF578"/>
  <c r="JI577"/>
  <c r="JH578"/>
  <c r="JI578"/>
  <c r="JE579" l="1"/>
  <c r="JD580"/>
  <c r="JF579"/>
  <c r="JH579"/>
  <c r="JG579"/>
  <c r="JE580" l="1"/>
  <c r="JD581"/>
  <c r="JH580"/>
  <c r="JI579"/>
  <c r="JG580"/>
  <c r="JF580"/>
  <c r="JI580"/>
  <c r="JE581" l="1"/>
  <c r="JD582"/>
  <c r="JH581"/>
  <c r="JG581"/>
  <c r="JE582" l="1"/>
  <c r="JD583"/>
  <c r="JF581"/>
  <c r="JI581"/>
  <c r="JH582"/>
  <c r="JG582"/>
  <c r="JE583" l="1"/>
  <c r="JD584"/>
  <c r="JF582"/>
  <c r="JI582"/>
  <c r="JH583"/>
  <c r="JG583"/>
  <c r="JE584" l="1"/>
  <c r="JD585"/>
  <c r="JF583"/>
  <c r="JI583"/>
  <c r="JH584"/>
  <c r="JG584"/>
  <c r="JE585" l="1"/>
  <c r="JD586"/>
  <c r="JF584"/>
  <c r="JI584"/>
  <c r="JH585"/>
  <c r="JG585"/>
  <c r="JE586" l="1"/>
  <c r="JD587"/>
  <c r="JF585"/>
  <c r="JI585"/>
  <c r="JH586"/>
  <c r="JG586"/>
  <c r="JE587" l="1"/>
  <c r="JD588"/>
  <c r="JF586"/>
  <c r="JI586"/>
  <c r="JH587"/>
  <c r="JG587"/>
  <c r="JE588" l="1"/>
  <c r="JD589"/>
  <c r="JF587"/>
  <c r="JI587"/>
  <c r="JH588"/>
  <c r="JG588"/>
  <c r="JE589" l="1"/>
  <c r="JD590"/>
  <c r="JF588"/>
  <c r="JI588"/>
  <c r="JH589"/>
  <c r="JG589"/>
  <c r="JE590" l="1"/>
  <c r="JD591"/>
  <c r="JF589"/>
  <c r="JI589"/>
  <c r="JH590"/>
  <c r="JG590"/>
  <c r="JE591" l="1"/>
  <c r="JD592"/>
  <c r="JF590"/>
  <c r="JI590"/>
  <c r="JH591"/>
  <c r="JG591"/>
  <c r="JE592" l="1"/>
  <c r="JD593"/>
  <c r="JH592"/>
  <c r="JI591"/>
  <c r="JF591"/>
  <c r="JG592"/>
  <c r="JF592"/>
  <c r="JI592"/>
  <c r="JE593" l="1"/>
  <c r="JD594"/>
  <c r="JF593"/>
  <c r="JH593"/>
  <c r="JG593"/>
  <c r="JE594" l="1"/>
  <c r="JD595"/>
  <c r="JH594"/>
  <c r="JI593"/>
  <c r="JG594"/>
  <c r="JF594"/>
  <c r="JI594"/>
  <c r="JE595" l="1"/>
  <c r="JD596"/>
  <c r="JH595"/>
  <c r="JG595"/>
  <c r="JF595"/>
  <c r="JI595"/>
  <c r="JE596" l="1"/>
  <c r="JD597"/>
  <c r="JF596"/>
  <c r="JH596"/>
  <c r="JG596"/>
  <c r="JE597" l="1"/>
  <c r="JD598"/>
  <c r="JH597"/>
  <c r="JI596"/>
  <c r="JG597"/>
  <c r="JF597"/>
  <c r="JI597"/>
  <c r="JE598" l="1"/>
  <c r="JD599"/>
  <c r="JH598"/>
  <c r="JG598"/>
  <c r="JE599" l="1"/>
  <c r="JD600"/>
  <c r="JF598"/>
  <c r="JI598"/>
  <c r="JH599"/>
  <c r="JG599"/>
  <c r="JE600" l="1"/>
  <c r="JD601"/>
  <c r="JF599"/>
  <c r="JF600"/>
  <c r="JI599"/>
  <c r="JH600"/>
  <c r="JG600"/>
  <c r="JE601" l="1"/>
  <c r="JD602"/>
  <c r="JI600"/>
  <c r="JH601"/>
  <c r="JG601"/>
  <c r="JE602" l="1"/>
  <c r="JD603"/>
  <c r="JF601"/>
  <c r="JF602"/>
  <c r="JI601"/>
  <c r="JH602"/>
  <c r="JG602"/>
  <c r="JE603" l="1"/>
  <c r="JD604"/>
  <c r="JH603"/>
  <c r="JI602"/>
  <c r="JG603"/>
  <c r="JF603"/>
  <c r="JI603"/>
  <c r="JE604" l="1"/>
  <c r="JD605"/>
  <c r="JH604"/>
  <c r="JG604"/>
  <c r="JF604"/>
  <c r="JI604"/>
  <c r="JE605" l="1"/>
  <c r="JD606"/>
  <c r="JF605"/>
  <c r="JH605"/>
  <c r="JG605"/>
  <c r="JE606" l="1"/>
  <c r="JD607"/>
  <c r="JH606"/>
  <c r="JI605"/>
  <c r="JG606"/>
  <c r="JF606"/>
  <c r="JI606"/>
  <c r="JE607" l="1"/>
  <c r="JD608"/>
  <c r="JH607"/>
  <c r="JG607"/>
  <c r="JE608" l="1"/>
  <c r="JD609"/>
  <c r="JF607"/>
  <c r="JH608"/>
  <c r="JI607"/>
  <c r="JG608"/>
  <c r="JF608"/>
  <c r="JI608"/>
  <c r="JE609" l="1"/>
  <c r="JD610"/>
  <c r="JF609"/>
  <c r="JH609"/>
  <c r="JG609"/>
  <c r="JE610" l="1"/>
  <c r="JD611"/>
  <c r="JI609"/>
  <c r="JH610"/>
  <c r="JG610"/>
  <c r="JE611" l="1"/>
  <c r="JD612"/>
  <c r="JF610"/>
  <c r="JI610"/>
  <c r="JH611"/>
  <c r="JG611"/>
  <c r="JE612" l="1"/>
  <c r="JD613"/>
  <c r="JF611"/>
  <c r="JI611"/>
  <c r="JH612"/>
  <c r="JG612"/>
  <c r="JE613" l="1"/>
  <c r="JD614"/>
  <c r="JF612"/>
  <c r="JI612"/>
  <c r="JH613"/>
  <c r="JG613"/>
  <c r="JE614" l="1"/>
  <c r="JD615"/>
  <c r="JF613"/>
  <c r="JI613"/>
  <c r="JH614"/>
  <c r="JG614"/>
  <c r="JE615" l="1"/>
  <c r="JD616"/>
  <c r="JF614"/>
  <c r="JI614"/>
  <c r="JH615"/>
  <c r="JG615"/>
  <c r="JE616" l="1"/>
  <c r="JD617"/>
  <c r="JH616"/>
  <c r="JI615"/>
  <c r="JF615"/>
  <c r="JG616"/>
  <c r="JF616"/>
  <c r="JI616"/>
  <c r="JE617" l="1"/>
  <c r="JD618"/>
  <c r="JH617"/>
  <c r="JG617"/>
  <c r="JE618" l="1"/>
  <c r="JD619"/>
  <c r="JF617"/>
  <c r="JI617"/>
  <c r="JH618"/>
  <c r="JG618"/>
  <c r="JE619" l="1"/>
  <c r="JD620"/>
  <c r="JF618"/>
  <c r="JF619"/>
  <c r="JI618"/>
  <c r="JH619"/>
  <c r="JG619"/>
  <c r="JE620" l="1"/>
  <c r="JD621"/>
  <c r="JI619"/>
  <c r="JH620"/>
  <c r="JG620"/>
  <c r="JE621" l="1"/>
  <c r="JD622"/>
  <c r="JI620"/>
  <c r="JF620"/>
  <c r="JH621"/>
  <c r="JG621"/>
  <c r="JE622" l="1"/>
  <c r="JD623"/>
  <c r="JF621"/>
  <c r="JF622"/>
  <c r="JI621"/>
  <c r="JH622"/>
  <c r="JG622"/>
  <c r="JE623" l="1"/>
  <c r="JD624"/>
  <c r="JH623"/>
  <c r="JI622"/>
  <c r="JG623"/>
  <c r="JF623"/>
  <c r="JI623"/>
  <c r="JE624" l="1"/>
  <c r="JD625"/>
  <c r="JF624"/>
  <c r="JH624"/>
  <c r="JG624"/>
  <c r="JE625" l="1"/>
  <c r="JD626"/>
  <c r="JH625"/>
  <c r="JI624"/>
  <c r="JG625"/>
  <c r="JF625"/>
  <c r="JI625"/>
  <c r="JE626" l="1"/>
  <c r="JD627"/>
  <c r="JH626"/>
  <c r="JG626"/>
  <c r="JE627" l="1"/>
  <c r="JD628"/>
  <c r="JH627"/>
  <c r="JI626"/>
  <c r="JF626"/>
  <c r="JG627"/>
  <c r="JF627"/>
  <c r="JI627"/>
  <c r="JE628" l="1"/>
  <c r="JD629"/>
  <c r="JH628"/>
  <c r="JG628"/>
  <c r="JE629" l="1"/>
  <c r="JD630"/>
  <c r="JI628"/>
  <c r="JF628"/>
  <c r="JH629"/>
  <c r="JG629"/>
  <c r="JE630" l="1"/>
  <c r="JD631"/>
  <c r="JF629"/>
  <c r="JI629"/>
  <c r="JH630"/>
  <c r="JG630"/>
  <c r="JE631" l="1"/>
  <c r="JD632"/>
  <c r="JF630"/>
  <c r="JF631"/>
  <c r="JI630"/>
  <c r="JH631"/>
  <c r="JG631"/>
  <c r="JE632" l="1"/>
  <c r="JD633"/>
  <c r="JH632"/>
  <c r="JI631"/>
  <c r="JG632"/>
  <c r="JF632"/>
  <c r="JI632"/>
  <c r="JE633" l="1"/>
  <c r="JD634"/>
  <c r="JH633"/>
  <c r="JG633"/>
  <c r="JE634" l="1"/>
  <c r="JD635"/>
  <c r="JF633"/>
  <c r="JF634"/>
  <c r="JI633"/>
  <c r="JH634"/>
  <c r="JG634"/>
  <c r="JE635" l="1"/>
  <c r="JD636"/>
  <c r="JH635"/>
  <c r="JI634"/>
  <c r="JG635"/>
  <c r="JF635"/>
  <c r="JI635"/>
  <c r="JE636" l="1"/>
  <c r="JD637"/>
  <c r="JH636"/>
  <c r="JG636"/>
  <c r="JE637" l="1"/>
  <c r="JD638"/>
  <c r="JF636"/>
  <c r="JH637"/>
  <c r="JI636"/>
  <c r="JG637"/>
  <c r="JF637"/>
  <c r="JI637"/>
  <c r="JE638" l="1"/>
  <c r="JD639"/>
  <c r="JH638"/>
  <c r="JG638"/>
  <c r="JF638"/>
  <c r="JI638"/>
  <c r="JE639" l="1"/>
  <c r="JD640"/>
  <c r="JH639"/>
  <c r="JG639"/>
  <c r="JE640" l="1"/>
  <c r="JD641"/>
  <c r="JH640"/>
  <c r="JI639"/>
  <c r="JF639"/>
  <c r="JG640"/>
  <c r="JF640"/>
  <c r="JI640"/>
  <c r="JE641" l="1"/>
  <c r="JD642"/>
  <c r="JH641"/>
  <c r="JG641"/>
  <c r="JF641"/>
  <c r="JI641"/>
  <c r="JE642" l="1"/>
  <c r="JD643"/>
  <c r="JH642"/>
  <c r="JG642"/>
  <c r="JE643" l="1"/>
  <c r="JD644"/>
  <c r="JH643"/>
  <c r="JI642"/>
  <c r="JF642"/>
  <c r="JG643"/>
  <c r="JF643"/>
  <c r="JI643"/>
  <c r="JE644" l="1"/>
  <c r="JD645"/>
  <c r="JH644"/>
  <c r="JG644"/>
  <c r="JE645" l="1"/>
  <c r="JD646"/>
  <c r="JF644"/>
  <c r="JI644"/>
  <c r="JH645"/>
  <c r="JG645"/>
  <c r="JE646" l="1"/>
  <c r="JD647"/>
  <c r="JF645"/>
  <c r="JF646"/>
  <c r="JI645"/>
  <c r="JH646"/>
  <c r="JG646"/>
  <c r="JE647" l="1"/>
  <c r="JD648"/>
  <c r="JH647"/>
  <c r="JI646"/>
  <c r="JG647"/>
  <c r="JF647"/>
  <c r="JI647"/>
  <c r="JE648" l="1"/>
  <c r="JD649"/>
  <c r="JH648"/>
  <c r="JG648"/>
  <c r="JE649" l="1"/>
  <c r="JD650"/>
  <c r="JH649"/>
  <c r="JI648"/>
  <c r="JF648"/>
  <c r="JG649"/>
  <c r="JF649"/>
  <c r="JI649"/>
  <c r="JE650" l="1"/>
  <c r="JD651"/>
  <c r="JH650"/>
  <c r="JG650"/>
  <c r="JE651" l="1"/>
  <c r="JD652"/>
  <c r="JH651"/>
  <c r="JI650"/>
  <c r="JF650"/>
  <c r="JG651"/>
  <c r="JF651"/>
  <c r="JI651"/>
  <c r="JE652" l="1"/>
  <c r="JD653"/>
  <c r="JF652"/>
  <c r="JH652"/>
  <c r="JG652"/>
  <c r="JE653" l="1"/>
  <c r="JD654"/>
  <c r="JI652"/>
  <c r="JH653"/>
  <c r="JG653"/>
  <c r="JE654" l="1"/>
  <c r="JD655"/>
  <c r="JF653"/>
  <c r="JH654"/>
  <c r="JI653"/>
  <c r="JG654"/>
  <c r="JF654"/>
  <c r="JI654"/>
  <c r="JE655" l="1"/>
  <c r="JD656"/>
  <c r="JH655"/>
  <c r="JI655"/>
  <c r="JE656" l="1"/>
  <c r="JD657"/>
  <c r="JG655"/>
  <c r="JF655"/>
  <c r="JH656"/>
  <c r="JG656"/>
  <c r="JE657" l="1"/>
  <c r="JD658"/>
  <c r="JI656"/>
  <c r="JF656"/>
  <c r="JH657"/>
  <c r="JG657"/>
  <c r="JE658" l="1"/>
  <c r="JD659"/>
  <c r="JF657"/>
  <c r="JH658"/>
  <c r="JI657"/>
  <c r="JG658"/>
  <c r="JF658"/>
  <c r="JI658"/>
  <c r="JE659" l="1"/>
  <c r="JD660"/>
  <c r="JH659"/>
  <c r="JG659"/>
  <c r="JE660" l="1"/>
  <c r="JD661"/>
  <c r="JF659"/>
  <c r="JH660"/>
  <c r="JI659"/>
  <c r="JG660"/>
  <c r="JF660"/>
  <c r="JI660"/>
  <c r="JE661" l="1"/>
  <c r="JD662"/>
  <c r="JF661"/>
  <c r="JH661"/>
  <c r="JG661"/>
  <c r="DS6" i="12" l="1"/>
  <c r="JE662" i="9"/>
  <c r="JD663"/>
  <c r="JH662"/>
  <c r="JI661"/>
  <c r="JG662"/>
  <c r="JF662"/>
  <c r="JI662"/>
  <c r="DT5" i="12"/>
  <c r="DS4" l="1"/>
  <c r="JE663" i="9"/>
  <c r="JD664"/>
  <c r="JH663"/>
  <c r="JG663"/>
  <c r="DS7" i="12"/>
  <c r="DS17" l="1"/>
  <c r="DS16" s="1"/>
  <c r="DS10" s="1"/>
  <c r="JE664" i="9"/>
  <c r="JD665"/>
  <c r="JH664"/>
  <c r="JI663"/>
  <c r="JF663"/>
  <c r="JG664"/>
  <c r="JF664"/>
  <c r="JI664"/>
  <c r="DS8" i="12" l="1"/>
  <c r="DS9"/>
  <c r="JE665" i="9"/>
  <c r="JD666"/>
  <c r="JH665"/>
  <c r="JG665"/>
  <c r="JF665"/>
  <c r="JI665"/>
  <c r="JE666" l="1"/>
  <c r="JD667"/>
  <c r="JH666"/>
  <c r="JG666"/>
  <c r="JE667" l="1"/>
  <c r="JD668"/>
  <c r="JF666"/>
  <c r="JF667"/>
  <c r="JI666"/>
  <c r="JH667"/>
  <c r="JG667"/>
  <c r="JE668" l="1"/>
  <c r="JD669"/>
  <c r="JH668"/>
  <c r="JI667"/>
  <c r="JG668"/>
  <c r="JF668"/>
  <c r="JI668"/>
  <c r="JE669" l="1"/>
  <c r="JD670"/>
  <c r="JH669"/>
  <c r="JG669"/>
  <c r="JE670" l="1"/>
  <c r="JD671"/>
  <c r="JF669"/>
  <c r="JI669"/>
  <c r="JH670"/>
  <c r="JG670"/>
  <c r="JE671" l="1"/>
  <c r="JD672"/>
  <c r="JF670"/>
  <c r="JH671"/>
  <c r="JI670"/>
  <c r="JG671"/>
  <c r="JF671"/>
  <c r="JI671"/>
  <c r="JE672" l="1"/>
  <c r="JD673"/>
  <c r="JH672"/>
  <c r="JG672"/>
  <c r="JE673" l="1"/>
  <c r="JD674"/>
  <c r="JF672"/>
  <c r="JG673"/>
  <c r="JF673"/>
  <c r="JI672"/>
  <c r="JH673"/>
  <c r="JI673"/>
  <c r="JE674" l="1"/>
  <c r="JD675"/>
  <c r="JH674"/>
  <c r="JG674"/>
  <c r="JE675" l="1"/>
  <c r="JD676"/>
  <c r="JF674"/>
  <c r="JH675"/>
  <c r="JI674"/>
  <c r="JG675"/>
  <c r="JF675"/>
  <c r="JI675"/>
  <c r="JE676" l="1"/>
  <c r="JD677"/>
  <c r="JH676"/>
  <c r="JG676"/>
  <c r="JE677" l="1"/>
  <c r="JD678"/>
  <c r="JF676"/>
  <c r="JI676"/>
  <c r="JH677"/>
  <c r="JG677"/>
  <c r="JE678" l="1"/>
  <c r="JD679"/>
  <c r="JF677"/>
  <c r="JH678"/>
  <c r="JI677"/>
  <c r="JG678"/>
  <c r="JF678"/>
  <c r="JI678"/>
  <c r="JE679" l="1"/>
  <c r="JD680"/>
  <c r="JF679"/>
  <c r="JH679"/>
  <c r="JG679"/>
  <c r="JE680" l="1"/>
  <c r="JD681"/>
  <c r="JH680"/>
  <c r="JI679"/>
  <c r="JG680"/>
  <c r="JF680"/>
  <c r="JI680"/>
  <c r="JE681" l="1"/>
  <c r="JD682"/>
  <c r="JH681"/>
  <c r="JG681"/>
  <c r="JE682" l="1"/>
  <c r="JD683"/>
  <c r="JH682"/>
  <c r="JI681"/>
  <c r="JF681"/>
  <c r="JG682"/>
  <c r="JF682"/>
  <c r="JI682"/>
  <c r="DT6" i="12" l="1"/>
  <c r="JE683" i="9"/>
  <c r="JD684"/>
  <c r="JH683"/>
  <c r="JG683"/>
  <c r="DT4" i="12" l="1"/>
  <c r="JE684" i="9"/>
  <c r="JD685"/>
  <c r="JF683"/>
  <c r="JI683"/>
  <c r="JH684"/>
  <c r="JG684"/>
  <c r="DT7" i="12"/>
  <c r="DT17" l="1"/>
  <c r="DT16" s="1"/>
  <c r="DT10" s="1"/>
  <c r="JE685" i="9"/>
  <c r="JD686"/>
  <c r="JI684"/>
  <c r="JF684"/>
  <c r="JH685"/>
  <c r="JG685"/>
  <c r="DT8" i="12" l="1"/>
  <c r="DT9"/>
  <c r="JE686" i="9"/>
  <c r="JD687"/>
  <c r="JF685"/>
  <c r="JI685"/>
  <c r="JH686"/>
  <c r="JG686"/>
  <c r="JE687" l="1"/>
  <c r="JD688"/>
  <c r="JF686"/>
  <c r="JI686"/>
  <c r="JH687"/>
  <c r="JG687"/>
  <c r="JE688" l="1"/>
  <c r="JD689"/>
  <c r="JF687"/>
  <c r="JF688"/>
  <c r="JI687"/>
  <c r="JH688"/>
  <c r="JG688"/>
  <c r="JE689" l="1"/>
  <c r="JD690"/>
  <c r="JH689"/>
  <c r="JI688"/>
  <c r="JG689"/>
  <c r="JF689"/>
  <c r="JI689"/>
  <c r="JE690" l="1"/>
  <c r="JD691"/>
  <c r="JH690"/>
  <c r="JG690"/>
  <c r="JF690"/>
  <c r="JI690"/>
  <c r="JE691" l="1"/>
  <c r="JD692"/>
  <c r="JH691"/>
  <c r="JG691"/>
  <c r="JE692" l="1"/>
  <c r="JD693"/>
  <c r="JF691"/>
  <c r="JI691"/>
  <c r="JH692"/>
  <c r="JG692"/>
  <c r="JE693" l="1"/>
  <c r="JD694"/>
  <c r="JF692"/>
  <c r="JI692"/>
  <c r="JH693"/>
  <c r="JG693"/>
  <c r="JE694" l="1"/>
  <c r="JD695"/>
  <c r="JF693"/>
  <c r="JF694"/>
  <c r="JI693"/>
  <c r="JH694"/>
  <c r="JG694"/>
  <c r="JE695" l="1"/>
  <c r="JD696"/>
  <c r="JH695"/>
  <c r="JI694"/>
  <c r="JG695"/>
  <c r="JF695"/>
  <c r="JI695"/>
  <c r="JE696" l="1"/>
  <c r="JD697"/>
  <c r="JH696"/>
  <c r="JG696"/>
  <c r="JE697" l="1"/>
  <c r="JD698"/>
  <c r="JF696"/>
  <c r="JF697"/>
  <c r="JI696"/>
  <c r="JH697"/>
  <c r="JG697"/>
  <c r="JE698" l="1"/>
  <c r="JD699"/>
  <c r="JG698"/>
  <c r="JF698"/>
  <c r="JI697"/>
  <c r="JH698"/>
  <c r="JI698"/>
  <c r="JE699" l="1"/>
  <c r="JD700"/>
  <c r="JH699"/>
  <c r="JG699"/>
  <c r="JE700" l="1"/>
  <c r="JD701"/>
  <c r="JH700"/>
  <c r="JI699"/>
  <c r="JF699"/>
  <c r="JG700"/>
  <c r="JF700"/>
  <c r="JI700"/>
  <c r="JE701" l="1"/>
  <c r="JD702"/>
  <c r="JH701"/>
  <c r="JG701"/>
  <c r="JE702" l="1"/>
  <c r="JD703"/>
  <c r="JH702"/>
  <c r="JI701"/>
  <c r="JF701"/>
  <c r="JG702"/>
  <c r="JF702"/>
  <c r="JI702"/>
  <c r="JE703" l="1"/>
  <c r="JD704"/>
  <c r="JH703"/>
  <c r="JG703"/>
  <c r="JE704" l="1"/>
  <c r="JD705"/>
  <c r="JF703"/>
  <c r="JH704"/>
  <c r="JI703"/>
  <c r="JG704"/>
  <c r="JF704"/>
  <c r="JI704"/>
  <c r="JE705" l="1"/>
  <c r="JD706"/>
  <c r="JF705"/>
  <c r="JH705"/>
  <c r="JG705"/>
  <c r="JE706" l="1"/>
  <c r="JD707"/>
  <c r="JH706"/>
  <c r="JI705"/>
  <c r="JG706"/>
  <c r="JF706"/>
  <c r="JI706"/>
  <c r="JE707" l="1"/>
  <c r="JD708"/>
  <c r="JH707"/>
  <c r="JG707"/>
  <c r="JE708" l="1"/>
  <c r="JD709"/>
  <c r="JF707"/>
  <c r="JI707"/>
  <c r="JH708"/>
  <c r="JG708"/>
  <c r="JE709" l="1"/>
  <c r="JD710"/>
  <c r="JF708"/>
  <c r="JI708"/>
  <c r="JH709"/>
  <c r="JG709"/>
  <c r="JE710" l="1"/>
  <c r="JD711"/>
  <c r="JF709"/>
  <c r="JI709"/>
  <c r="JH710"/>
  <c r="JG710"/>
  <c r="JE711" l="1"/>
  <c r="JD712"/>
  <c r="JF710"/>
  <c r="JI710"/>
  <c r="JH711"/>
  <c r="JG711"/>
  <c r="JE712" l="1"/>
  <c r="JD713"/>
  <c r="JF711"/>
  <c r="JI711"/>
  <c r="JH712"/>
  <c r="JG712"/>
  <c r="JE713" l="1"/>
  <c r="JD714"/>
  <c r="JF712"/>
  <c r="JI712"/>
  <c r="JH713"/>
  <c r="JG713"/>
  <c r="JE714" l="1"/>
  <c r="JD715"/>
  <c r="JF713"/>
  <c r="JH714"/>
  <c r="JI713"/>
  <c r="JG714"/>
  <c r="JF714"/>
  <c r="JI714"/>
  <c r="JE715" l="1"/>
  <c r="JD716"/>
  <c r="JH715"/>
  <c r="JG715"/>
  <c r="JF715"/>
  <c r="JI715"/>
  <c r="JE716" l="1"/>
  <c r="JD717"/>
  <c r="JH716"/>
  <c r="JG716"/>
  <c r="JF716"/>
  <c r="JI716"/>
  <c r="JE717" l="1"/>
  <c r="JD718"/>
  <c r="JH717"/>
  <c r="JG717"/>
  <c r="JE718" l="1"/>
  <c r="JD719"/>
  <c r="JF717"/>
  <c r="JI717"/>
  <c r="JH718"/>
  <c r="JG718"/>
  <c r="JE719" l="1"/>
  <c r="JD720"/>
  <c r="JF718"/>
  <c r="JI718"/>
  <c r="JH719"/>
  <c r="JG719"/>
  <c r="JE720" l="1"/>
  <c r="JD721"/>
  <c r="JF719"/>
  <c r="JI719"/>
  <c r="JH720"/>
  <c r="JG720"/>
  <c r="JE721" l="1"/>
  <c r="JD722"/>
  <c r="JH721"/>
  <c r="JI720"/>
  <c r="JF720"/>
  <c r="JG721"/>
  <c r="JF721"/>
  <c r="JI721"/>
  <c r="JE722" l="1"/>
  <c r="JD723"/>
  <c r="JH722"/>
  <c r="JG722"/>
  <c r="JE723" l="1"/>
  <c r="JD724"/>
  <c r="JF722"/>
  <c r="JH723"/>
  <c r="JI722"/>
  <c r="JG723"/>
  <c r="JF723"/>
  <c r="JI723"/>
  <c r="JE724" l="1"/>
  <c r="JD725"/>
  <c r="JH724"/>
  <c r="JG724"/>
  <c r="JE725" l="1"/>
  <c r="JD726"/>
  <c r="JH725"/>
  <c r="JI724"/>
  <c r="JF724"/>
  <c r="JG725"/>
  <c r="JF725"/>
  <c r="JI725"/>
  <c r="JE726" l="1"/>
  <c r="JD727"/>
  <c r="JH726"/>
  <c r="JG726"/>
  <c r="JF726"/>
  <c r="JI726"/>
  <c r="JE727" l="1"/>
  <c r="JD728"/>
  <c r="JF727"/>
  <c r="JH727"/>
  <c r="JG727"/>
  <c r="JE728" l="1"/>
  <c r="JD729"/>
  <c r="JH728"/>
  <c r="JI727"/>
  <c r="JG728"/>
  <c r="JF728"/>
  <c r="JI728"/>
  <c r="JE729" l="1"/>
  <c r="JD730"/>
  <c r="JH729"/>
  <c r="JG729"/>
  <c r="JE730" l="1"/>
  <c r="JD731"/>
  <c r="JF729"/>
  <c r="JI729"/>
  <c r="JH730"/>
  <c r="JG730"/>
  <c r="JE731" l="1"/>
  <c r="JD732"/>
  <c r="JF730"/>
  <c r="JI730"/>
  <c r="JH731"/>
  <c r="JG731"/>
  <c r="JD733" l="1"/>
  <c r="JE732"/>
  <c r="JF731"/>
  <c r="JI731"/>
  <c r="JH732"/>
  <c r="JD734" l="1"/>
  <c r="JE733"/>
  <c r="JF732"/>
  <c r="JG732"/>
  <c r="JI732"/>
  <c r="JF733"/>
  <c r="JD735" l="1"/>
  <c r="JE734"/>
  <c r="JH733"/>
  <c r="JI733"/>
  <c r="JG733"/>
  <c r="JF734"/>
  <c r="JD736" l="1"/>
  <c r="JE735"/>
  <c r="JH734"/>
  <c r="JI734"/>
  <c r="JG734"/>
  <c r="JF735"/>
  <c r="JD737" l="1"/>
  <c r="JE736"/>
  <c r="JH735"/>
  <c r="JI735"/>
  <c r="JG735"/>
  <c r="JF736"/>
  <c r="JD738" l="1"/>
  <c r="JE737"/>
  <c r="JH736"/>
  <c r="JI736"/>
  <c r="JG736"/>
  <c r="JF737"/>
  <c r="JD739" l="1"/>
  <c r="JE738"/>
  <c r="JH737"/>
  <c r="JI737"/>
  <c r="JG737"/>
  <c r="JF738"/>
  <c r="JD740" l="1"/>
  <c r="JE739"/>
  <c r="JH738"/>
  <c r="JI738"/>
  <c r="JG738"/>
  <c r="JF739"/>
  <c r="JG739"/>
  <c r="JH739"/>
  <c r="JD741" l="1"/>
  <c r="JE740"/>
  <c r="JI739"/>
  <c r="JF740"/>
  <c r="JG740"/>
  <c r="JH740"/>
  <c r="JD742" l="1"/>
  <c r="JE741"/>
  <c r="JI740"/>
  <c r="JF741"/>
  <c r="JD743" l="1"/>
  <c r="JE742"/>
  <c r="JH741"/>
  <c r="JI741"/>
  <c r="JG741"/>
  <c r="JF742"/>
  <c r="JG742"/>
  <c r="JH742"/>
  <c r="JD744" l="1"/>
  <c r="JE743"/>
  <c r="JI742"/>
  <c r="JF743"/>
  <c r="JD745" l="1"/>
  <c r="JE744"/>
  <c r="JH743"/>
  <c r="JI743"/>
  <c r="JG743"/>
  <c r="JF744"/>
  <c r="JG744"/>
  <c r="JH744"/>
  <c r="JD746" l="1"/>
  <c r="JE745"/>
  <c r="JI744"/>
  <c r="JF745"/>
  <c r="JD747" l="1"/>
  <c r="JE746"/>
  <c r="JH745"/>
  <c r="JI745"/>
  <c r="JG745"/>
  <c r="JF746"/>
  <c r="F9" i="45" l="1"/>
  <c r="F8" s="1"/>
  <c r="G9"/>
  <c r="G8" s="1"/>
  <c r="JD748" i="9"/>
  <c r="JE747"/>
  <c r="JH746"/>
  <c r="JI746"/>
  <c r="JG746"/>
  <c r="JF747"/>
  <c r="JD749" l="1"/>
  <c r="JE748"/>
  <c r="JH747"/>
  <c r="JI747"/>
  <c r="JG747"/>
  <c r="JF748"/>
  <c r="JG748"/>
  <c r="JH748"/>
  <c r="JD750" l="1"/>
  <c r="JE749"/>
  <c r="JI748"/>
  <c r="JF749"/>
  <c r="JD751" l="1"/>
  <c r="JE750"/>
  <c r="JH749"/>
  <c r="JI749"/>
  <c r="JG749"/>
  <c r="JF750"/>
  <c r="JD752" l="1"/>
  <c r="JE751"/>
  <c r="JH750"/>
  <c r="JI750"/>
  <c r="JG750"/>
  <c r="JF751"/>
  <c r="JD753" l="1"/>
  <c r="JE752"/>
  <c r="JH751"/>
  <c r="JG752"/>
  <c r="JI751"/>
  <c r="JG751"/>
  <c r="JF752"/>
  <c r="JD754" l="1"/>
  <c r="JE753"/>
  <c r="JI752"/>
  <c r="JH752"/>
  <c r="JF753"/>
  <c r="JD755" l="1"/>
  <c r="JE754"/>
  <c r="JH753"/>
  <c r="JI753"/>
  <c r="JG753"/>
  <c r="JF754"/>
  <c r="JD756" l="1"/>
  <c r="JE755"/>
  <c r="JH754"/>
  <c r="JI754"/>
  <c r="JG754"/>
  <c r="JF755"/>
  <c r="JD757" l="1"/>
  <c r="JE756"/>
  <c r="JH755"/>
  <c r="JI755"/>
  <c r="JG755"/>
  <c r="JF756"/>
  <c r="JD758" l="1"/>
  <c r="JE757"/>
  <c r="JH756"/>
  <c r="JI756"/>
  <c r="JG756"/>
  <c r="JF757"/>
  <c r="JD759" l="1"/>
  <c r="JE758"/>
  <c r="JH757"/>
  <c r="JI757"/>
  <c r="JG757"/>
  <c r="JF758"/>
  <c r="JD760" l="1"/>
  <c r="JE759"/>
  <c r="JH758"/>
  <c r="JI758"/>
  <c r="JG758"/>
  <c r="JF759"/>
  <c r="JD761" l="1"/>
  <c r="JE760"/>
  <c r="JH759"/>
  <c r="JI759"/>
  <c r="JG759"/>
  <c r="JF760"/>
  <c r="JD762" l="1"/>
  <c r="JE761"/>
  <c r="JH760"/>
  <c r="JI760"/>
  <c r="JG760"/>
  <c r="JF761"/>
  <c r="JD763" l="1"/>
  <c r="JE762"/>
  <c r="JH761"/>
  <c r="JI761"/>
  <c r="JG761"/>
  <c r="JF762"/>
  <c r="JD764" l="1"/>
  <c r="JE763"/>
  <c r="JH762"/>
  <c r="JI762"/>
  <c r="JG762"/>
  <c r="JF763"/>
  <c r="JD765" l="1"/>
  <c r="JE764"/>
  <c r="JH763"/>
  <c r="JI763"/>
  <c r="JG763"/>
  <c r="JF764"/>
  <c r="JG764"/>
  <c r="JH764"/>
  <c r="JD766" l="1"/>
  <c r="JE765"/>
  <c r="JI764"/>
  <c r="JF765"/>
  <c r="JD767" l="1"/>
  <c r="JE766"/>
  <c r="JH765"/>
  <c r="JI765"/>
  <c r="JG765"/>
  <c r="JF766"/>
  <c r="JD768" l="1"/>
  <c r="JE767"/>
  <c r="JH766"/>
  <c r="JI766"/>
  <c r="JG766"/>
  <c r="JF767"/>
  <c r="G12" i="45"/>
  <c r="E14"/>
  <c r="F23"/>
  <c r="F20"/>
  <c r="E21"/>
  <c r="F22"/>
  <c r="G16"/>
  <c r="E19"/>
  <c r="G11"/>
  <c r="F15"/>
  <c r="DU5" i="12"/>
  <c r="G25" i="45"/>
  <c r="E15"/>
  <c r="F25"/>
  <c r="E22"/>
  <c r="F14"/>
  <c r="G22"/>
  <c r="E11"/>
  <c r="R13" i="9"/>
  <c r="F13" i="45"/>
  <c r="R7" i="9" a="1"/>
  <c r="G13" i="45"/>
  <c r="F18"/>
  <c r="F19"/>
  <c r="G23"/>
  <c r="F21"/>
  <c r="G20"/>
  <c r="E23"/>
  <c r="G14"/>
  <c r="G15"/>
  <c r="G17"/>
  <c r="E20"/>
  <c r="E18"/>
  <c r="F11" i="55"/>
  <c r="F12" i="45"/>
  <c r="E13"/>
  <c r="F24"/>
  <c r="F11"/>
  <c r="G19"/>
  <c r="G18"/>
  <c r="G21"/>
  <c r="F16"/>
  <c r="E17"/>
  <c r="E24"/>
  <c r="L10" i="9" a="1"/>
  <c r="E16" i="45"/>
  <c r="E25"/>
  <c r="F17"/>
  <c r="E12"/>
  <c r="G24"/>
  <c r="E10" l="1"/>
  <c r="L10" i="9"/>
  <c r="M10" s="1"/>
  <c r="E52" i="45"/>
  <c r="E61" s="1"/>
  <c r="E50"/>
  <c r="E59" s="1"/>
  <c r="E51"/>
  <c r="E60" s="1"/>
  <c r="N13" i="41"/>
  <c r="H19" i="12" s="1"/>
  <c r="E9" i="45"/>
  <c r="E8" s="1"/>
  <c r="DU6" i="12"/>
  <c r="R7" i="9"/>
  <c r="S7" s="1"/>
  <c r="JD769"/>
  <c r="JE768"/>
  <c r="JH767"/>
  <c r="JI767"/>
  <c r="JG767"/>
  <c r="JF768"/>
  <c r="R6" a="1"/>
  <c r="L9" a="1"/>
  <c r="R6" l="1"/>
  <c r="S6" s="1"/>
  <c r="Q20" i="12"/>
  <c r="Q21" s="1"/>
  <c r="Q22" s="1"/>
  <c r="Q23" s="1"/>
  <c r="Q24" s="1"/>
  <c r="Q25" s="1"/>
  <c r="Q26" s="1"/>
  <c r="Q27" s="1"/>
  <c r="Q28" s="1"/>
  <c r="Q29" s="1"/>
  <c r="Q30" s="1"/>
  <c r="Q31" s="1"/>
  <c r="Q32" s="1"/>
  <c r="Q33" s="1"/>
  <c r="Q34" s="1"/>
  <c r="Q35" s="1"/>
  <c r="Q36" s="1"/>
  <c r="Q37" s="1"/>
  <c r="Q38" s="1"/>
  <c r="Q39" s="1"/>
  <c r="Q40" s="1"/>
  <c r="Q41" s="1"/>
  <c r="Q42" s="1"/>
  <c r="Q43" s="1"/>
  <c r="Q44" s="1"/>
  <c r="Q45" s="1"/>
  <c r="Q46" s="1"/>
  <c r="Q47" s="1"/>
  <c r="Q48" s="1"/>
  <c r="Q49" s="1"/>
  <c r="Q50" s="1"/>
  <c r="Q51" s="1"/>
  <c r="Q52" s="1"/>
  <c r="Q53" s="1"/>
  <c r="Q54" s="1"/>
  <c r="Q55" s="1"/>
  <c r="Q56" s="1"/>
  <c r="Q57" s="1"/>
  <c r="Q58" s="1"/>
  <c r="Q59" s="1"/>
  <c r="Q60" s="1"/>
  <c r="Q61" s="1"/>
  <c r="Q62" s="1"/>
  <c r="Q63" s="1"/>
  <c r="Q64" s="1"/>
  <c r="Q65" s="1"/>
  <c r="Q66" s="1"/>
  <c r="Q67" s="1"/>
  <c r="Q68" s="1"/>
  <c r="Q69" s="1"/>
  <c r="Q70" s="1"/>
  <c r="Q71" s="1"/>
  <c r="Q72" s="1"/>
  <c r="Q73" s="1"/>
  <c r="Q74" s="1"/>
  <c r="Q75" s="1"/>
  <c r="Q76" s="1"/>
  <c r="Q77" s="1"/>
  <c r="Q78" s="1"/>
  <c r="Q79" s="1"/>
  <c r="Q80" s="1"/>
  <c r="Q81" s="1"/>
  <c r="Q82" s="1"/>
  <c r="Q83" s="1"/>
  <c r="Q84" s="1"/>
  <c r="Q85" s="1"/>
  <c r="Q86" s="1"/>
  <c r="Q87" s="1"/>
  <c r="Q88" s="1"/>
  <c r="Q89" s="1"/>
  <c r="Q90" s="1"/>
  <c r="Q91" s="1"/>
  <c r="Q92" s="1"/>
  <c r="Q93" s="1"/>
  <c r="Q94" s="1"/>
  <c r="Q95" s="1"/>
  <c r="Q96" s="1"/>
  <c r="Q97" s="1"/>
  <c r="Q98" s="1"/>
  <c r="Q99" s="1"/>
  <c r="Q100" s="1"/>
  <c r="Q101" s="1"/>
  <c r="Q102" s="1"/>
  <c r="Q103" s="1"/>
  <c r="Q104" s="1"/>
  <c r="Q105" s="1"/>
  <c r="Q106" s="1"/>
  <c r="Q107" s="1"/>
  <c r="Q108" s="1"/>
  <c r="Q109" s="1"/>
  <c r="Q110" s="1"/>
  <c r="Q111" s="1"/>
  <c r="Q112" s="1"/>
  <c r="Q113" s="1"/>
  <c r="Q114" s="1"/>
  <c r="Q115" s="1"/>
  <c r="Q116" s="1"/>
  <c r="Q117" s="1"/>
  <c r="Q118" s="1"/>
  <c r="Q119" s="1"/>
  <c r="Q120" s="1"/>
  <c r="Q121" s="1"/>
  <c r="Q122" s="1"/>
  <c r="Q123" s="1"/>
  <c r="Q124" s="1"/>
  <c r="Q125" s="1"/>
  <c r="Q126" s="1"/>
  <c r="Q127" s="1"/>
  <c r="Q128" s="1"/>
  <c r="L9" i="9"/>
  <c r="H19" s="1"/>
  <c r="E66" i="45"/>
  <c r="DU4" i="12"/>
  <c r="JD770" i="9"/>
  <c r="JE769"/>
  <c r="JH768"/>
  <c r="JI768"/>
  <c r="JG768"/>
  <c r="JF769"/>
  <c r="DV5" i="12"/>
  <c r="M9" i="9" l="1"/>
  <c r="L11" s="1"/>
  <c r="DV6" i="12"/>
  <c r="H20" i="9"/>
  <c r="JD771"/>
  <c r="JE770"/>
  <c r="JH769"/>
  <c r="JI769"/>
  <c r="JG769"/>
  <c r="JF770"/>
  <c r="DU7" i="12"/>
  <c r="L12" i="9" a="1"/>
  <c r="H17"/>
  <c r="DU17" i="12" l="1"/>
  <c r="DU16" s="1"/>
  <c r="DU10" s="1"/>
  <c r="DR16"/>
  <c r="DR10" s="1"/>
  <c r="L12" i="9"/>
  <c r="I18"/>
  <c r="H21"/>
  <c r="DV4" i="12"/>
  <c r="JD772" i="9"/>
  <c r="JE771"/>
  <c r="JH770"/>
  <c r="JI770"/>
  <c r="JG770"/>
  <c r="JF771"/>
  <c r="H24"/>
  <c r="DW5" i="12"/>
  <c r="DV7"/>
  <c r="I19" i="9" a="1"/>
  <c r="DR9" i="12" l="1"/>
  <c r="DU9"/>
  <c r="DU8"/>
  <c r="DR8"/>
  <c r="DV17"/>
  <c r="DV16" s="1"/>
  <c r="DV10" s="1"/>
  <c r="I16" i="9"/>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I19"/>
  <c r="DW6" i="12"/>
  <c r="H25" i="9"/>
  <c r="H23" s="1"/>
  <c r="JD773"/>
  <c r="JE772"/>
  <c r="JG772"/>
  <c r="JI771"/>
  <c r="JG771"/>
  <c r="JH771"/>
  <c r="JF772"/>
  <c r="JH772"/>
  <c r="DV8" i="12" l="1"/>
  <c r="DV9"/>
  <c r="DW4"/>
  <c r="I20" i="9"/>
  <c r="I22"/>
  <c r="JD774"/>
  <c r="JE773"/>
  <c r="JI772"/>
  <c r="JF773"/>
  <c r="DX5" i="12"/>
  <c r="DX6" l="1"/>
  <c r="I21" i="9"/>
  <c r="J18"/>
  <c r="JD775"/>
  <c r="JE774"/>
  <c r="JH773"/>
  <c r="JI773"/>
  <c r="JG773"/>
  <c r="JF774"/>
  <c r="I17"/>
  <c r="DW7" i="12"/>
  <c r="DW17" l="1"/>
  <c r="DW16" s="1"/>
  <c r="DW10" s="1"/>
  <c r="DX4"/>
  <c r="JD776" i="9"/>
  <c r="JE775"/>
  <c r="JH774"/>
  <c r="JI774"/>
  <c r="JG774"/>
  <c r="JF775"/>
  <c r="J19" a="1"/>
  <c r="I24"/>
  <c r="DY5" i="12"/>
  <c r="DW8" l="1"/>
  <c r="DW9"/>
  <c r="DY6"/>
  <c r="J19" i="9"/>
  <c r="I25"/>
  <c r="I23" s="1"/>
  <c r="JD777"/>
  <c r="JE776"/>
  <c r="JH775"/>
  <c r="JI775"/>
  <c r="JG775"/>
  <c r="JF776"/>
  <c r="DX7" i="12"/>
  <c r="DX17" l="1"/>
  <c r="DX16" s="1"/>
  <c r="DX10" s="1"/>
  <c r="DY4"/>
  <c r="J20" i="9"/>
  <c r="J22"/>
  <c r="JD778"/>
  <c r="JE777"/>
  <c r="JH776"/>
  <c r="JI776"/>
  <c r="JG776"/>
  <c r="JF777"/>
  <c r="DZ5" i="12"/>
  <c r="DX8" l="1"/>
  <c r="DX9"/>
  <c r="DZ6"/>
  <c r="K18" i="9"/>
  <c r="J21"/>
  <c r="JD779"/>
  <c r="JE778"/>
  <c r="JH777"/>
  <c r="JI777"/>
  <c r="JG777"/>
  <c r="JF778"/>
  <c r="DY7" i="12"/>
  <c r="J17" i="9"/>
  <c r="DY17" i="12" l="1"/>
  <c r="DY16" s="1"/>
  <c r="DY10" s="1"/>
  <c r="DZ4"/>
  <c r="JD780" i="9"/>
  <c r="JE779"/>
  <c r="JH778"/>
  <c r="JI778"/>
  <c r="JG778"/>
  <c r="JF779"/>
  <c r="K19" a="1"/>
  <c r="J24"/>
  <c r="EA5" i="12"/>
  <c r="DY9" l="1"/>
  <c r="DY8"/>
  <c r="K19" i="9"/>
  <c r="EA6" i="12"/>
  <c r="J25" i="9"/>
  <c r="J23" s="1"/>
  <c r="JD781"/>
  <c r="JE780"/>
  <c r="JH779"/>
  <c r="JI779"/>
  <c r="JG779"/>
  <c r="JF780"/>
  <c r="DZ7" i="12"/>
  <c r="DZ17" l="1"/>
  <c r="DZ16" s="1"/>
  <c r="DZ10" s="1"/>
  <c r="K22" i="9"/>
  <c r="K20"/>
  <c r="EA4" i="12"/>
  <c r="JD782" i="9"/>
  <c r="JE781"/>
  <c r="JH780"/>
  <c r="JI780"/>
  <c r="JG780"/>
  <c r="JF781"/>
  <c r="EB5" i="12"/>
  <c r="DZ8" l="1"/>
  <c r="DZ9"/>
  <c r="EB6"/>
  <c r="L18" i="9"/>
  <c r="K21"/>
  <c r="JD783"/>
  <c r="JE782"/>
  <c r="JH781"/>
  <c r="JI781"/>
  <c r="JG781"/>
  <c r="JF782"/>
  <c r="EA7" i="12"/>
  <c r="K17" i="9"/>
  <c r="EA17" i="12" l="1"/>
  <c r="EA16" s="1"/>
  <c r="EA10" s="1"/>
  <c r="EB4"/>
  <c r="JD784" i="9"/>
  <c r="JE783"/>
  <c r="JH782"/>
  <c r="JI782"/>
  <c r="JG782"/>
  <c r="JF783"/>
  <c r="JG783"/>
  <c r="JH783"/>
  <c r="L19" a="1"/>
  <c r="EC5" i="12"/>
  <c r="K24" i="9"/>
  <c r="EA8" i="12" l="1"/>
  <c r="EA9"/>
  <c r="EC6"/>
  <c r="EC4" s="1"/>
  <c r="L19" i="9"/>
  <c r="K25"/>
  <c r="K23" s="1"/>
  <c r="JD785"/>
  <c r="JE784"/>
  <c r="JI783"/>
  <c r="JF784"/>
  <c r="EB7" i="12"/>
  <c r="EC7"/>
  <c r="EC17" l="1"/>
  <c r="EC16" s="1"/>
  <c r="EC10" s="1"/>
  <c r="EB17"/>
  <c r="EB16" s="1"/>
  <c r="EB10" s="1"/>
  <c r="L22" i="9"/>
  <c r="L20"/>
  <c r="M18" s="1"/>
  <c r="JD786"/>
  <c r="JE785"/>
  <c r="JH784"/>
  <c r="JI784"/>
  <c r="JG784"/>
  <c r="JF785"/>
  <c r="EC9" i="12" l="1"/>
  <c r="EC8"/>
  <c r="EB8"/>
  <c r="EB9"/>
  <c r="L21" i="9"/>
  <c r="JD787"/>
  <c r="JE786"/>
  <c r="JH785"/>
  <c r="JG785"/>
  <c r="JI785"/>
  <c r="JF786"/>
  <c r="JG786"/>
  <c r="JH786"/>
  <c r="L17"/>
  <c r="JD788" l="1"/>
  <c r="JE787"/>
  <c r="JI786"/>
  <c r="JF787"/>
  <c r="JG787"/>
  <c r="JH787"/>
  <c r="L24"/>
  <c r="M19" a="1"/>
  <c r="M19" l="1"/>
  <c r="L25"/>
  <c r="L23" s="1"/>
  <c r="JD789"/>
  <c r="JE788"/>
  <c r="JI787"/>
  <c r="JF788"/>
  <c r="M20" l="1"/>
  <c r="N18" s="1"/>
  <c r="M22"/>
  <c r="JD790"/>
  <c r="JE789"/>
  <c r="JH788"/>
  <c r="JI788"/>
  <c r="JG788"/>
  <c r="JF789"/>
  <c r="M21" l="1"/>
  <c r="JD791"/>
  <c r="JE790"/>
  <c r="JH789"/>
  <c r="JI789"/>
  <c r="JG789"/>
  <c r="JF790"/>
  <c r="M17"/>
  <c r="JD792" l="1"/>
  <c r="JE791"/>
  <c r="JH790"/>
  <c r="JI790"/>
  <c r="JG790"/>
  <c r="JF791"/>
  <c r="N19" a="1"/>
  <c r="M24"/>
  <c r="N19" l="1"/>
  <c r="M25"/>
  <c r="M23" s="1"/>
  <c r="JD793"/>
  <c r="JE792"/>
  <c r="JH791"/>
  <c r="JI791"/>
  <c r="JG791"/>
  <c r="JH792"/>
  <c r="N20" l="1"/>
  <c r="O18" s="1"/>
  <c r="N22"/>
  <c r="JD794"/>
  <c r="JE793"/>
  <c r="JF792"/>
  <c r="JG792"/>
  <c r="JI792"/>
  <c r="JF793"/>
  <c r="N21" l="1"/>
  <c r="JD795"/>
  <c r="JE794"/>
  <c r="JH793"/>
  <c r="JI793"/>
  <c r="JG793"/>
  <c r="JF794"/>
  <c r="N17"/>
  <c r="JD796" l="1"/>
  <c r="JE795"/>
  <c r="JH794"/>
  <c r="JI794"/>
  <c r="JG794"/>
  <c r="JF795"/>
  <c r="O19" a="1"/>
  <c r="N24"/>
  <c r="O19" l="1"/>
  <c r="O22" s="1"/>
  <c r="N25"/>
  <c r="N23" s="1"/>
  <c r="JD797"/>
  <c r="JE796"/>
  <c r="JH795"/>
  <c r="JI795"/>
  <c r="JG795"/>
  <c r="JF796"/>
  <c r="O20" l="1"/>
  <c r="O21" s="1"/>
  <c r="JD798"/>
  <c r="JE797"/>
  <c r="JH796"/>
  <c r="JG797"/>
  <c r="JI796"/>
  <c r="JG796"/>
  <c r="JF797"/>
  <c r="P18" l="1"/>
  <c r="JD799"/>
  <c r="JE798"/>
  <c r="JH797"/>
  <c r="JI797"/>
  <c r="JG798"/>
  <c r="JH798"/>
  <c r="O17"/>
  <c r="JD800" l="1"/>
  <c r="JE799"/>
  <c r="JI798"/>
  <c r="JF798"/>
  <c r="JH799"/>
  <c r="O24"/>
  <c r="P19" a="1"/>
  <c r="P19" l="1"/>
  <c r="P22" s="1"/>
  <c r="O25"/>
  <c r="O23" s="1"/>
  <c r="JD801"/>
  <c r="JE800"/>
  <c r="JF799"/>
  <c r="JG799"/>
  <c r="JI799"/>
  <c r="JF800"/>
  <c r="P20" l="1"/>
  <c r="P21" s="1"/>
  <c r="JD802"/>
  <c r="JE801"/>
  <c r="JH800"/>
  <c r="JI800"/>
  <c r="JG800"/>
  <c r="JF801"/>
  <c r="Q18" l="1"/>
  <c r="JD803"/>
  <c r="JE802"/>
  <c r="JH801"/>
  <c r="JI801"/>
  <c r="JG801"/>
  <c r="JF802"/>
  <c r="JG802"/>
  <c r="JH802"/>
  <c r="P17"/>
  <c r="JD804" l="1"/>
  <c r="JE803"/>
  <c r="JI802"/>
  <c r="JF803"/>
  <c r="Q19" a="1"/>
  <c r="P24"/>
  <c r="P25" l="1"/>
  <c r="P23" s="1"/>
  <c r="Q19"/>
  <c r="JD805"/>
  <c r="JE804"/>
  <c r="JH803"/>
  <c r="JG803"/>
  <c r="JI803"/>
  <c r="JF804"/>
  <c r="JG804"/>
  <c r="JH804"/>
  <c r="Q22" l="1"/>
  <c r="Q20"/>
  <c r="JD806"/>
  <c r="JE805"/>
  <c r="JI804"/>
  <c r="JF805"/>
  <c r="Q17"/>
  <c r="Q21" l="1"/>
  <c r="R18"/>
  <c r="JD807"/>
  <c r="JE806"/>
  <c r="JH805"/>
  <c r="JI805"/>
  <c r="JG805"/>
  <c r="JF806"/>
  <c r="Q24"/>
  <c r="R19" a="1"/>
  <c r="R19" l="1"/>
  <c r="R22" s="1"/>
  <c r="Q25"/>
  <c r="Q23" s="1"/>
  <c r="JD808"/>
  <c r="JE807"/>
  <c r="JH806"/>
  <c r="JI806"/>
  <c r="JG806"/>
  <c r="JF807"/>
  <c r="R20" l="1"/>
  <c r="R21" s="1"/>
  <c r="JD809"/>
  <c r="JE808"/>
  <c r="JH807"/>
  <c r="JI807"/>
  <c r="JG807"/>
  <c r="JH808"/>
  <c r="S18" l="1"/>
  <c r="JD810"/>
  <c r="JE809"/>
  <c r="JF808"/>
  <c r="JG808"/>
  <c r="JI808"/>
  <c r="JF809"/>
  <c r="R17"/>
  <c r="JD811" l="1"/>
  <c r="JE810"/>
  <c r="JH809"/>
  <c r="JI809"/>
  <c r="JG809"/>
  <c r="JF810"/>
  <c r="JG810"/>
  <c r="JH810"/>
  <c r="R24"/>
  <c r="S19" a="1"/>
  <c r="R25" l="1"/>
  <c r="R23" s="1"/>
  <c r="S19"/>
  <c r="S22" s="1"/>
  <c r="JD812"/>
  <c r="JE811"/>
  <c r="JI810"/>
  <c r="JF811"/>
  <c r="S20" l="1"/>
  <c r="T18" s="1"/>
  <c r="JD813"/>
  <c r="JE812"/>
  <c r="JH811"/>
  <c r="JI811"/>
  <c r="JG811"/>
  <c r="JF812"/>
  <c r="S21" l="1"/>
  <c r="JD814"/>
  <c r="JE813"/>
  <c r="JH812"/>
  <c r="JI812"/>
  <c r="JG812"/>
  <c r="JF813"/>
  <c r="S17"/>
  <c r="JD815" l="1"/>
  <c r="JE814"/>
  <c r="JH813"/>
  <c r="JI813"/>
  <c r="JG813"/>
  <c r="JF814"/>
  <c r="T19" a="1"/>
  <c r="S24"/>
  <c r="S25" l="1"/>
  <c r="S23" s="1"/>
  <c r="T19"/>
  <c r="T20" s="1"/>
  <c r="U18" s="1"/>
  <c r="JD816"/>
  <c r="JE815"/>
  <c r="JH814"/>
  <c r="JI814"/>
  <c r="JG814"/>
  <c r="JF815"/>
  <c r="T22" l="1"/>
  <c r="T21"/>
  <c r="JD817"/>
  <c r="JE816"/>
  <c r="JH815"/>
  <c r="JG815"/>
  <c r="JI815"/>
  <c r="JF816"/>
  <c r="T17"/>
  <c r="JD818" l="1"/>
  <c r="JE817"/>
  <c r="JH816"/>
  <c r="JG816"/>
  <c r="JI816"/>
  <c r="JF817"/>
  <c r="JG817"/>
  <c r="JH817"/>
  <c r="U19" a="1"/>
  <c r="T24"/>
  <c r="U19" l="1"/>
  <c r="T25"/>
  <c r="T23" s="1"/>
  <c r="JD819"/>
  <c r="JE818"/>
  <c r="JI817"/>
  <c r="JF818"/>
  <c r="U20" l="1"/>
  <c r="U21" s="1"/>
  <c r="U22"/>
  <c r="JD820"/>
  <c r="JE819"/>
  <c r="JH818"/>
  <c r="JI818"/>
  <c r="JG818"/>
  <c r="JF819"/>
  <c r="V18" l="1"/>
  <c r="JD821"/>
  <c r="JE820"/>
  <c r="JH819"/>
  <c r="JI819"/>
  <c r="JG819"/>
  <c r="JF820"/>
  <c r="U17"/>
  <c r="JD822" l="1"/>
  <c r="JE821"/>
  <c r="JH820"/>
  <c r="JI820"/>
  <c r="JG820"/>
  <c r="JF821"/>
  <c r="U24"/>
  <c r="V19" a="1"/>
  <c r="U25" l="1"/>
  <c r="U23" s="1"/>
  <c r="V19"/>
  <c r="V22" s="1"/>
  <c r="JD823"/>
  <c r="JE822"/>
  <c r="JH821"/>
  <c r="JF822"/>
  <c r="JG822"/>
  <c r="JI821"/>
  <c r="JG821"/>
  <c r="JH822"/>
  <c r="V17" l="1"/>
  <c r="W19" s="1" a="1"/>
  <c r="V20"/>
  <c r="W18" s="1"/>
  <c r="V21"/>
  <c r="JD824"/>
  <c r="JE823"/>
  <c r="JI822"/>
  <c r="JG823"/>
  <c r="JH823"/>
  <c r="V24" l="1"/>
  <c r="V25" s="1"/>
  <c r="V23" s="1"/>
  <c r="W19"/>
  <c r="JD825"/>
  <c r="JE824"/>
  <c r="JI823"/>
  <c r="JF823"/>
  <c r="JF824"/>
  <c r="JG824"/>
  <c r="JH824"/>
  <c r="W20" l="1"/>
  <c r="X18" s="1"/>
  <c r="W22"/>
  <c r="JD826"/>
  <c r="JE825"/>
  <c r="JI824"/>
  <c r="JF825"/>
  <c r="W21" l="1"/>
  <c r="JD827"/>
  <c r="JE826"/>
  <c r="JH825"/>
  <c r="JI825"/>
  <c r="JG825"/>
  <c r="JF826"/>
  <c r="W17"/>
  <c r="JD828" l="1"/>
  <c r="JE827"/>
  <c r="JH826"/>
  <c r="JI826"/>
  <c r="JG826"/>
  <c r="JF827"/>
  <c r="X19" a="1"/>
  <c r="W24"/>
  <c r="W25" l="1"/>
  <c r="W23" s="1"/>
  <c r="X19"/>
  <c r="JD829"/>
  <c r="JE828"/>
  <c r="JH827"/>
  <c r="JI827"/>
  <c r="JG827"/>
  <c r="JF828"/>
  <c r="X20" l="1"/>
  <c r="Y18" s="1"/>
  <c r="X22"/>
  <c r="JD830"/>
  <c r="JE829"/>
  <c r="JH828"/>
  <c r="JI828"/>
  <c r="JG828"/>
  <c r="JF829"/>
  <c r="JG829"/>
  <c r="JH829"/>
  <c r="X21" l="1"/>
  <c r="JD831"/>
  <c r="JE830"/>
  <c r="JI829"/>
  <c r="JF830"/>
  <c r="X17"/>
  <c r="JD832" l="1"/>
  <c r="JE831"/>
  <c r="JH830"/>
  <c r="JI830"/>
  <c r="JG830"/>
  <c r="JF831"/>
  <c r="Y19" a="1"/>
  <c r="X24"/>
  <c r="X25" l="1"/>
  <c r="X23" s="1"/>
  <c r="Y19"/>
  <c r="JD833"/>
  <c r="JE832"/>
  <c r="JH831"/>
  <c r="JI831"/>
  <c r="JG831"/>
  <c r="JF832"/>
  <c r="Y20" l="1"/>
  <c r="Z18" s="1"/>
  <c r="Y22"/>
  <c r="JD834"/>
  <c r="JE833"/>
  <c r="JH832"/>
  <c r="JI832"/>
  <c r="JG832"/>
  <c r="JF833"/>
  <c r="Y17"/>
  <c r="Y21" l="1"/>
  <c r="JD835"/>
  <c r="JE834"/>
  <c r="JH833"/>
  <c r="JI833"/>
  <c r="JG833"/>
  <c r="JF834"/>
  <c r="Z19" a="1"/>
  <c r="Y24"/>
  <c r="Y25" l="1"/>
  <c r="Y23" s="1"/>
  <c r="Z19"/>
  <c r="JD836"/>
  <c r="JE835"/>
  <c r="JH834"/>
  <c r="JI834"/>
  <c r="JG834"/>
  <c r="JF835"/>
  <c r="Z20" l="1"/>
  <c r="AA18" s="1"/>
  <c r="Z21"/>
  <c r="Z17"/>
  <c r="Z22"/>
  <c r="JD837"/>
  <c r="JE836"/>
  <c r="JH835"/>
  <c r="JG835"/>
  <c r="JI835"/>
  <c r="JF836"/>
  <c r="JG836"/>
  <c r="JH836"/>
  <c r="Z24" l="1"/>
  <c r="AA19" a="1"/>
  <c r="AA19" s="1"/>
  <c r="JD838"/>
  <c r="JE837"/>
  <c r="JI836"/>
  <c r="JF837"/>
  <c r="AA22" l="1"/>
  <c r="Z25"/>
  <c r="Z23"/>
  <c r="AA17"/>
  <c r="AA21"/>
  <c r="AA20"/>
  <c r="AB18" s="1"/>
  <c r="JD839"/>
  <c r="JE838"/>
  <c r="JH837"/>
  <c r="JI837"/>
  <c r="JG837"/>
  <c r="JF838"/>
  <c r="AB19" l="1" a="1"/>
  <c r="AB19" s="1"/>
  <c r="AA24"/>
  <c r="JD840"/>
  <c r="JE839"/>
  <c r="JH838"/>
  <c r="JI838"/>
  <c r="JG838"/>
  <c r="JF839"/>
  <c r="AB21" l="1"/>
  <c r="AB17"/>
  <c r="AB20"/>
  <c r="AC18" s="1"/>
  <c r="AB22"/>
  <c r="AA25"/>
  <c r="AA23"/>
  <c r="JD841"/>
  <c r="JE840"/>
  <c r="JH839"/>
  <c r="JI839"/>
  <c r="JG839"/>
  <c r="JF840"/>
  <c r="AB24" l="1"/>
  <c r="AC19" a="1"/>
  <c r="AC19" s="1"/>
  <c r="JD842"/>
  <c r="JE841"/>
  <c r="JH840"/>
  <c r="JI840"/>
  <c r="JG840"/>
  <c r="JF841"/>
  <c r="AC21" l="1"/>
  <c r="AC20"/>
  <c r="AD18" s="1"/>
  <c r="AC17"/>
  <c r="AC22"/>
  <c r="AB23"/>
  <c r="AB25"/>
  <c r="JD843"/>
  <c r="JE842"/>
  <c r="JH841"/>
  <c r="JI841"/>
  <c r="JG841"/>
  <c r="JF842"/>
  <c r="AD19" l="1" a="1"/>
  <c r="AD19" s="1"/>
  <c r="AC24"/>
  <c r="JD844"/>
  <c r="JE843"/>
  <c r="JH842"/>
  <c r="JI842"/>
  <c r="JG842"/>
  <c r="JF843"/>
  <c r="AD20" l="1"/>
  <c r="AE18" s="1"/>
  <c r="AD21"/>
  <c r="AD17"/>
  <c r="AD22"/>
  <c r="AC23"/>
  <c r="AC25"/>
  <c r="JD845"/>
  <c r="JE844"/>
  <c r="JH843"/>
  <c r="JI843"/>
  <c r="JG843"/>
  <c r="JF844"/>
  <c r="JG844"/>
  <c r="JH844"/>
  <c r="AD24" l="1"/>
  <c r="AE19" a="1"/>
  <c r="AE19" s="1"/>
  <c r="JD846"/>
  <c r="JE845"/>
  <c r="JI844"/>
  <c r="JF845"/>
  <c r="JG845"/>
  <c r="JH845"/>
  <c r="AE20" l="1"/>
  <c r="AF18" s="1"/>
  <c r="AE21"/>
  <c r="AE17"/>
  <c r="AD23"/>
  <c r="AD25"/>
  <c r="AE22"/>
  <c r="JD847"/>
  <c r="JE846"/>
  <c r="JI845"/>
  <c r="JG846"/>
  <c r="JH846"/>
  <c r="AE24" l="1"/>
  <c r="AF19" a="1"/>
  <c r="AF19" s="1"/>
  <c r="JD848"/>
  <c r="JE847"/>
  <c r="JI846"/>
  <c r="JF846"/>
  <c r="JF847"/>
  <c r="JG847"/>
  <c r="JH847"/>
  <c r="AF22" l="1"/>
  <c r="AE25"/>
  <c r="AE23"/>
  <c r="AF17"/>
  <c r="AF21"/>
  <c r="AF20"/>
  <c r="AG18" s="1"/>
  <c r="JD849"/>
  <c r="JE848"/>
  <c r="JI847"/>
  <c r="JH848"/>
  <c r="AF24" l="1"/>
  <c r="AG19" a="1"/>
  <c r="AG19" s="1"/>
  <c r="JD850"/>
  <c r="JE849"/>
  <c r="JF848"/>
  <c r="JG848"/>
  <c r="JI848"/>
  <c r="JF849"/>
  <c r="AG20" l="1"/>
  <c r="AH18" s="1"/>
  <c r="AG17"/>
  <c r="AG21"/>
  <c r="AG22"/>
  <c r="AF23"/>
  <c r="AF25"/>
  <c r="JD851"/>
  <c r="JE850"/>
  <c r="JH849"/>
  <c r="JI849"/>
  <c r="JG849"/>
  <c r="JF850"/>
  <c r="AG24" l="1"/>
  <c r="AH19" a="1"/>
  <c r="AH19" s="1"/>
  <c r="JD852"/>
  <c r="JE851"/>
  <c r="JH850"/>
  <c r="JI850"/>
  <c r="JG850"/>
  <c r="JF851"/>
  <c r="AH22" l="1"/>
  <c r="AH21"/>
  <c r="AH17"/>
  <c r="AH20"/>
  <c r="AI18" s="1"/>
  <c r="AG23"/>
  <c r="AG25"/>
  <c r="JD853"/>
  <c r="JE852"/>
  <c r="JH851"/>
  <c r="JI851"/>
  <c r="JG851"/>
  <c r="JH852"/>
  <c r="AH24" l="1"/>
  <c r="AI19" a="1"/>
  <c r="AI19" s="1"/>
  <c r="JD854"/>
  <c r="JE853"/>
  <c r="JF852"/>
  <c r="JG852"/>
  <c r="JI852"/>
  <c r="JF853"/>
  <c r="JG853"/>
  <c r="JH853"/>
  <c r="AI17" l="1"/>
  <c r="AI21"/>
  <c r="AI20"/>
  <c r="AJ18" s="1"/>
  <c r="AI22"/>
  <c r="AH23"/>
  <c r="AH25"/>
  <c r="JD855"/>
  <c r="JE854"/>
  <c r="JI853"/>
  <c r="JF854"/>
  <c r="AI24" l="1"/>
  <c r="AJ19" a="1"/>
  <c r="AJ19" s="1"/>
  <c r="JD856"/>
  <c r="JE855"/>
  <c r="JH854"/>
  <c r="JI854"/>
  <c r="JG854"/>
  <c r="JF855"/>
  <c r="AJ22" l="1"/>
  <c r="AI23"/>
  <c r="AI25"/>
  <c r="AJ17"/>
  <c r="AJ20"/>
  <c r="AK18" s="1"/>
  <c r="AJ21"/>
  <c r="JD857"/>
  <c r="JE856"/>
  <c r="JH855"/>
  <c r="JG855"/>
  <c r="JI855"/>
  <c r="JH856"/>
  <c r="AJ24" l="1"/>
  <c r="AK19" a="1"/>
  <c r="AK19" s="1"/>
  <c r="JD858"/>
  <c r="JE857"/>
  <c r="JF856"/>
  <c r="JG856"/>
  <c r="JI856"/>
  <c r="JG857"/>
  <c r="JH857"/>
  <c r="AJ23" l="1"/>
  <c r="AJ25"/>
  <c r="AK17"/>
  <c r="AK20"/>
  <c r="AL18" s="1"/>
  <c r="AK21"/>
  <c r="AK22"/>
  <c r="JD859"/>
  <c r="JE858"/>
  <c r="JI857"/>
  <c r="JF857"/>
  <c r="JF858"/>
  <c r="JG858"/>
  <c r="JH858"/>
  <c r="AK24" l="1"/>
  <c r="AL19" a="1"/>
  <c r="AL19" s="1"/>
  <c r="JD860"/>
  <c r="JE859"/>
  <c r="JI858"/>
  <c r="JF859"/>
  <c r="AL22" l="1"/>
  <c r="AK23"/>
  <c r="AK25"/>
  <c r="AL17"/>
  <c r="AL20"/>
  <c r="AM18" s="1"/>
  <c r="AL21"/>
  <c r="JD861"/>
  <c r="JE860"/>
  <c r="JH859"/>
  <c r="JI859"/>
  <c r="JG859"/>
  <c r="JF860"/>
  <c r="AL24" l="1"/>
  <c r="AM19" a="1"/>
  <c r="AM19" s="1"/>
  <c r="JD862"/>
  <c r="JE861"/>
  <c r="JH860"/>
  <c r="JI860"/>
  <c r="JG860"/>
  <c r="JH861"/>
  <c r="AL25" l="1"/>
  <c r="AL23"/>
  <c r="AM17"/>
  <c r="AM21"/>
  <c r="AM20"/>
  <c r="AN18" s="1"/>
  <c r="AM22"/>
  <c r="JD863"/>
  <c r="JE862"/>
  <c r="JF861"/>
  <c r="JG861"/>
  <c r="JI861"/>
  <c r="JF862"/>
  <c r="AM24" l="1"/>
  <c r="AN19" a="1"/>
  <c r="AN19" s="1"/>
  <c r="JD864"/>
  <c r="JE863"/>
  <c r="JH862"/>
  <c r="JI862"/>
  <c r="JG862"/>
  <c r="JF863"/>
  <c r="AN22" l="1"/>
  <c r="AM25"/>
  <c r="AM23"/>
  <c r="AN17"/>
  <c r="AN21"/>
  <c r="AN20"/>
  <c r="AO18" s="1"/>
  <c r="JD865"/>
  <c r="JE864"/>
  <c r="JH863"/>
  <c r="JI863"/>
  <c r="JG863"/>
  <c r="JF864"/>
  <c r="AN24" l="1"/>
  <c r="AO19" a="1"/>
  <c r="AO19" s="1"/>
  <c r="JD866"/>
  <c r="JE865"/>
  <c r="JH864"/>
  <c r="JI864"/>
  <c r="JG864"/>
  <c r="JF865"/>
  <c r="AN23" l="1"/>
  <c r="AN25"/>
  <c r="AO20"/>
  <c r="AP18" s="1"/>
  <c r="AO21"/>
  <c r="AO17"/>
  <c r="AO22"/>
  <c r="JD867"/>
  <c r="JE866"/>
  <c r="JH865"/>
  <c r="JI865"/>
  <c r="JG865"/>
  <c r="JF866"/>
  <c r="AO24" l="1"/>
  <c r="AP19" a="1"/>
  <c r="AP19" s="1"/>
  <c r="JD868"/>
  <c r="JE867"/>
  <c r="JH866"/>
  <c r="JI866"/>
  <c r="JG866"/>
  <c r="JF867"/>
  <c r="AP21" l="1"/>
  <c r="AP20"/>
  <c r="AQ18" s="1"/>
  <c r="AP17"/>
  <c r="AO25"/>
  <c r="AO23"/>
  <c r="AP22"/>
  <c r="JD869"/>
  <c r="JE868"/>
  <c r="JH867"/>
  <c r="JI867"/>
  <c r="JG867"/>
  <c r="JF868"/>
  <c r="AP24" l="1"/>
  <c r="AQ19" a="1"/>
  <c r="AQ19" s="1"/>
  <c r="JD870"/>
  <c r="JE869"/>
  <c r="JH868"/>
  <c r="JI868"/>
  <c r="JG868"/>
  <c r="JF869"/>
  <c r="AQ22" l="1"/>
  <c r="AP23"/>
  <c r="AP25"/>
  <c r="AQ17"/>
  <c r="AQ20"/>
  <c r="AR18" s="1"/>
  <c r="AQ21"/>
  <c r="JD871"/>
  <c r="JE870"/>
  <c r="JH869"/>
  <c r="JI869"/>
  <c r="JG869"/>
  <c r="JF870"/>
  <c r="AQ24" l="1"/>
  <c r="AR19" a="1"/>
  <c r="AR19" s="1"/>
  <c r="JD872"/>
  <c r="JE871"/>
  <c r="JH870"/>
  <c r="JG871"/>
  <c r="JI870"/>
  <c r="JG870"/>
  <c r="JF871"/>
  <c r="AR20" l="1"/>
  <c r="AS18" s="1"/>
  <c r="AR21"/>
  <c r="AR17"/>
  <c r="AR22"/>
  <c r="AQ23"/>
  <c r="AQ25"/>
  <c r="JD873"/>
  <c r="JE872"/>
  <c r="JI871"/>
  <c r="JH871"/>
  <c r="JF872"/>
  <c r="AR24" l="1"/>
  <c r="AS19" a="1"/>
  <c r="AS19" s="1"/>
  <c r="JD874"/>
  <c r="JE873"/>
  <c r="JH872"/>
  <c r="JI872"/>
  <c r="JG872"/>
  <c r="JF873"/>
  <c r="AS20" l="1"/>
  <c r="AT18" s="1"/>
  <c r="AS17"/>
  <c r="AS21"/>
  <c r="AR23"/>
  <c r="AR25"/>
  <c r="AS22"/>
  <c r="JD875"/>
  <c r="JE874"/>
  <c r="JH873"/>
  <c r="JI873"/>
  <c r="JG873"/>
  <c r="JF874"/>
  <c r="AS24" l="1"/>
  <c r="AT19" a="1"/>
  <c r="AT19" s="1"/>
  <c r="JD876"/>
  <c r="JE875"/>
  <c r="JH874"/>
  <c r="JI874"/>
  <c r="JG874"/>
  <c r="JF875"/>
  <c r="AT21" l="1"/>
  <c r="AT17"/>
  <c r="AT20"/>
  <c r="AU18" s="1"/>
  <c r="AS23"/>
  <c r="AS25"/>
  <c r="AT22"/>
  <c r="JD877"/>
  <c r="JE876"/>
  <c r="JH875"/>
  <c r="JI875"/>
  <c r="JG875"/>
  <c r="JF876"/>
  <c r="AT24" l="1"/>
  <c r="AU19" a="1"/>
  <c r="AU19" s="1"/>
  <c r="JD878"/>
  <c r="JE877"/>
  <c r="JH876"/>
  <c r="JI876"/>
  <c r="JG876"/>
  <c r="JF877"/>
  <c r="AU17" l="1"/>
  <c r="AU20"/>
  <c r="AV18" s="1"/>
  <c r="AU21"/>
  <c r="AT23"/>
  <c r="AT25"/>
  <c r="AU22"/>
  <c r="JD879"/>
  <c r="JE878"/>
  <c r="JH877"/>
  <c r="JI877"/>
  <c r="JG877"/>
  <c r="JH878"/>
  <c r="AU24" l="1"/>
  <c r="AV19" a="1"/>
  <c r="AV19" s="1"/>
  <c r="JD880"/>
  <c r="JE879"/>
  <c r="JF878"/>
  <c r="JI878"/>
  <c r="JG878"/>
  <c r="JF879"/>
  <c r="JG879"/>
  <c r="JH879"/>
  <c r="AV17" l="1"/>
  <c r="AV20"/>
  <c r="AW18" s="1"/>
  <c r="AV21"/>
  <c r="AU25"/>
  <c r="AU23"/>
  <c r="AV22"/>
  <c r="JD881"/>
  <c r="JE880"/>
  <c r="JI879"/>
  <c r="JF880"/>
  <c r="JG880"/>
  <c r="JH880"/>
  <c r="AV24" l="1"/>
  <c r="AW19" a="1"/>
  <c r="AW19" s="1"/>
  <c r="JD882"/>
  <c r="JE881"/>
  <c r="JI880"/>
  <c r="JF881"/>
  <c r="AW20" l="1"/>
  <c r="AX18" s="1"/>
  <c r="AW21"/>
  <c r="AW17"/>
  <c r="AV25"/>
  <c r="AV23"/>
  <c r="AW22"/>
  <c r="JD883"/>
  <c r="JE882"/>
  <c r="JH881"/>
  <c r="JI881"/>
  <c r="JG881"/>
  <c r="JF882"/>
  <c r="AW24" l="1"/>
  <c r="AX19" a="1"/>
  <c r="AX19" s="1"/>
  <c r="JD884"/>
  <c r="JE883"/>
  <c r="JH882"/>
  <c r="JI882"/>
  <c r="JG882"/>
  <c r="JF883"/>
  <c r="JG883"/>
  <c r="JH883"/>
  <c r="AX17" l="1"/>
  <c r="AX20"/>
  <c r="AY18" s="1"/>
  <c r="AX21"/>
  <c r="AW23"/>
  <c r="AW25"/>
  <c r="AX22"/>
  <c r="JD885"/>
  <c r="JE884"/>
  <c r="JI883"/>
  <c r="JF884"/>
  <c r="AX24" l="1"/>
  <c r="AY19" a="1"/>
  <c r="AY19" s="1"/>
  <c r="JD886"/>
  <c r="JE885"/>
  <c r="JH884"/>
  <c r="JI884"/>
  <c r="JG884"/>
  <c r="JF885"/>
  <c r="AY21" l="1"/>
  <c r="AY17"/>
  <c r="AY20"/>
  <c r="AZ18" s="1"/>
  <c r="AX25"/>
  <c r="AX23"/>
  <c r="AY22"/>
  <c r="JD887"/>
  <c r="JE886"/>
  <c r="JH885"/>
  <c r="JI885"/>
  <c r="JG885"/>
  <c r="JF886"/>
  <c r="AY24" l="1"/>
  <c r="AZ19" a="1"/>
  <c r="AZ19" s="1"/>
  <c r="JD888"/>
  <c r="JE887"/>
  <c r="JH886"/>
  <c r="JG886"/>
  <c r="JI886"/>
  <c r="JG887"/>
  <c r="JH887"/>
  <c r="AZ21" l="1"/>
  <c r="AZ17"/>
  <c r="AZ24" s="1"/>
  <c r="U6" s="1"/>
  <c r="AZ20"/>
  <c r="AY23"/>
  <c r="AY25"/>
  <c r="AZ22"/>
  <c r="JD889"/>
  <c r="JE888"/>
  <c r="JI887"/>
  <c r="JF887"/>
  <c r="JF888"/>
  <c r="JG888"/>
  <c r="JH888"/>
  <c r="AZ23" l="1"/>
  <c r="AZ25"/>
  <c r="JD890"/>
  <c r="JE889"/>
  <c r="JI888"/>
  <c r="JF889"/>
  <c r="JG889"/>
  <c r="JH889"/>
  <c r="JD891" l="1"/>
  <c r="JE890"/>
  <c r="JI889"/>
  <c r="JH890"/>
  <c r="JD892" l="1"/>
  <c r="JE891"/>
  <c r="JF890"/>
  <c r="JG890"/>
  <c r="JI890"/>
  <c r="JF891"/>
  <c r="JD893" l="1"/>
  <c r="JE892"/>
  <c r="JH891"/>
  <c r="JI891"/>
  <c r="JG891"/>
  <c r="JF892"/>
  <c r="JD894" l="1"/>
  <c r="JE893"/>
  <c r="JH892"/>
  <c r="JI892"/>
  <c r="JG892"/>
  <c r="JF893"/>
  <c r="JD895" l="1"/>
  <c r="JE894"/>
  <c r="JH893"/>
  <c r="JI893"/>
  <c r="JG893"/>
  <c r="JF894"/>
  <c r="JG894"/>
  <c r="JH894"/>
  <c r="JD896" l="1"/>
  <c r="JE895"/>
  <c r="JI894"/>
  <c r="JH895"/>
  <c r="JD897" l="1"/>
  <c r="JE896"/>
  <c r="JF895"/>
  <c r="JG895"/>
  <c r="JI895"/>
  <c r="JH896"/>
  <c r="JD898" l="1"/>
  <c r="JE897"/>
  <c r="JF896"/>
  <c r="JG897"/>
  <c r="JG896"/>
  <c r="JI896"/>
  <c r="JF897"/>
  <c r="JD899" l="1"/>
  <c r="JE898"/>
  <c r="JH897"/>
  <c r="JI897"/>
  <c r="JG898"/>
  <c r="JH898"/>
  <c r="JD900" l="1"/>
  <c r="JE899"/>
  <c r="JI898"/>
  <c r="JF898"/>
  <c r="JF899"/>
  <c r="JG899"/>
  <c r="JH899"/>
  <c r="JD901" l="1"/>
  <c r="JE900"/>
  <c r="JI899"/>
  <c r="JG900"/>
  <c r="JH900"/>
  <c r="JD902" l="1"/>
  <c r="JE901"/>
  <c r="JI900"/>
  <c r="JF900"/>
  <c r="JF901"/>
  <c r="JG901"/>
  <c r="JH901"/>
  <c r="JD903" l="1"/>
  <c r="JE902"/>
  <c r="JI901"/>
  <c r="JF902"/>
  <c r="JG902"/>
  <c r="JH902"/>
  <c r="JD904" l="1"/>
  <c r="JE903"/>
  <c r="JI902"/>
  <c r="JF903"/>
  <c r="JG903"/>
  <c r="JH903"/>
  <c r="JD905" l="1"/>
  <c r="JE904"/>
  <c r="JI903"/>
  <c r="JF904"/>
  <c r="JD906" l="1"/>
  <c r="JE905"/>
  <c r="JH904"/>
  <c r="JI904"/>
  <c r="JG904"/>
  <c r="JF905"/>
  <c r="JD907" l="1"/>
  <c r="JE906"/>
  <c r="JH905"/>
  <c r="JG905"/>
  <c r="JI905"/>
  <c r="JF906"/>
  <c r="JG906"/>
  <c r="JH906"/>
  <c r="JD908" l="1"/>
  <c r="JE907"/>
  <c r="JI906"/>
  <c r="JF907"/>
  <c r="JD909" l="1"/>
  <c r="JE908"/>
  <c r="JH907"/>
  <c r="JI907"/>
  <c r="JG907"/>
  <c r="JF908"/>
  <c r="JD910" l="1"/>
  <c r="JE909"/>
  <c r="JH908"/>
  <c r="JI908"/>
  <c r="JG908"/>
  <c r="JF909"/>
  <c r="JG909"/>
  <c r="JH909"/>
  <c r="JD911" l="1"/>
  <c r="JE910"/>
  <c r="JI909"/>
  <c r="JF910"/>
  <c r="JD912" l="1"/>
  <c r="JE911"/>
  <c r="JH910"/>
  <c r="JI910"/>
  <c r="JG910"/>
  <c r="JF911"/>
  <c r="JD913" l="1"/>
  <c r="JE912"/>
  <c r="JH911"/>
  <c r="JI911"/>
  <c r="JG911"/>
  <c r="JF912"/>
  <c r="JD914" l="1"/>
  <c r="JE913"/>
  <c r="JH912"/>
  <c r="JI912"/>
  <c r="JG912"/>
  <c r="JF913"/>
  <c r="JD915" l="1"/>
  <c r="JE914"/>
  <c r="JH913"/>
  <c r="JI913"/>
  <c r="JG913"/>
  <c r="JF914"/>
  <c r="JD916" l="1"/>
  <c r="JE915"/>
  <c r="JH914"/>
  <c r="JI914"/>
  <c r="JG914"/>
  <c r="JF915"/>
  <c r="JD917" l="1"/>
  <c r="JE916"/>
  <c r="JH915"/>
  <c r="JI915"/>
  <c r="JG915"/>
  <c r="JF916"/>
  <c r="JD918" l="1"/>
  <c r="JE917"/>
  <c r="JH916"/>
  <c r="JI916"/>
  <c r="JG916"/>
  <c r="JF917"/>
  <c r="JD919" l="1"/>
  <c r="JE918"/>
  <c r="JH917"/>
  <c r="JI917"/>
  <c r="JG917"/>
  <c r="JF918"/>
  <c r="JD920" l="1"/>
  <c r="JE919"/>
  <c r="JH918"/>
  <c r="JI918"/>
  <c r="JG918"/>
  <c r="JF919"/>
  <c r="JD921" l="1"/>
  <c r="JE920"/>
  <c r="JH919"/>
  <c r="JI919"/>
  <c r="JG919"/>
  <c r="JF920"/>
  <c r="JD922" l="1"/>
  <c r="JE921"/>
  <c r="JH920"/>
  <c r="JG921"/>
  <c r="JI920"/>
  <c r="JG920"/>
  <c r="JF921"/>
  <c r="JD923" l="1"/>
  <c r="JE922"/>
  <c r="JH921"/>
  <c r="JI921"/>
  <c r="JF922"/>
  <c r="JG922"/>
  <c r="JH922"/>
  <c r="JD924" l="1"/>
  <c r="JE923"/>
  <c r="JI922"/>
  <c r="JF923"/>
  <c r="JD925" l="1"/>
  <c r="JE924"/>
  <c r="JH923"/>
  <c r="JI923"/>
  <c r="JG923"/>
  <c r="JF924"/>
  <c r="JD926" l="1"/>
  <c r="JE925"/>
  <c r="JH924"/>
  <c r="JI924"/>
  <c r="JG924"/>
  <c r="JF925"/>
  <c r="JD927" l="1"/>
  <c r="JE926"/>
  <c r="JH925"/>
  <c r="JI925"/>
  <c r="JG925"/>
  <c r="JF926"/>
  <c r="JD928" l="1"/>
  <c r="JE927"/>
  <c r="JH926"/>
  <c r="JI926"/>
  <c r="JG926"/>
  <c r="JF927"/>
  <c r="JD929" l="1"/>
  <c r="JE928"/>
  <c r="JH927"/>
  <c r="JI927"/>
  <c r="JG927"/>
  <c r="JF928"/>
  <c r="JD930" l="1"/>
  <c r="JE929"/>
  <c r="JH928"/>
  <c r="JI928"/>
  <c r="JG928"/>
  <c r="JF929"/>
  <c r="JD931" l="1"/>
  <c r="JE930"/>
  <c r="JH929"/>
  <c r="JI929"/>
  <c r="JG929"/>
  <c r="JF930"/>
  <c r="JD932" l="1"/>
  <c r="JE931"/>
  <c r="JH930"/>
  <c r="JI930"/>
  <c r="JG930"/>
  <c r="JF931"/>
  <c r="JD933" l="1"/>
  <c r="JE932"/>
  <c r="JH931"/>
  <c r="JI931"/>
  <c r="JG931"/>
  <c r="JF932"/>
  <c r="JD934" l="1"/>
  <c r="JE933"/>
  <c r="JH932"/>
  <c r="JI932"/>
  <c r="JG932"/>
  <c r="JF933"/>
  <c r="JD935" l="1"/>
  <c r="JE934"/>
  <c r="JH933"/>
  <c r="JI933"/>
  <c r="JG933"/>
  <c r="JF934"/>
  <c r="JD936" l="1"/>
  <c r="JE935"/>
  <c r="JH934"/>
  <c r="JI934"/>
  <c r="JG934"/>
  <c r="JF935"/>
  <c r="JD937" l="1"/>
  <c r="JE936"/>
  <c r="JH935"/>
  <c r="JI935"/>
  <c r="JG935"/>
  <c r="JF936"/>
  <c r="JD938" l="1"/>
  <c r="JE937"/>
  <c r="JH936"/>
  <c r="JI936"/>
  <c r="JG936"/>
  <c r="JF937"/>
  <c r="JD939" l="1"/>
  <c r="JE938"/>
  <c r="JH937"/>
  <c r="JI937"/>
  <c r="JG937"/>
  <c r="JF938"/>
  <c r="JD940" l="1"/>
  <c r="JE939"/>
  <c r="JH938"/>
  <c r="JI938"/>
  <c r="JG938"/>
  <c r="JF939"/>
  <c r="JD941" l="1"/>
  <c r="JE940"/>
  <c r="JH939"/>
  <c r="JI939"/>
  <c r="JG939"/>
  <c r="JF940"/>
  <c r="JD942" l="1"/>
  <c r="JE941"/>
  <c r="JH940"/>
  <c r="JI940"/>
  <c r="JG940"/>
  <c r="JF941"/>
  <c r="JD943" l="1"/>
  <c r="JE942"/>
  <c r="JH941"/>
  <c r="JI941"/>
  <c r="JG941"/>
  <c r="JF942"/>
  <c r="JD944" l="1"/>
  <c r="JE943"/>
  <c r="JH942"/>
  <c r="JI942"/>
  <c r="JG942"/>
  <c r="JF943"/>
  <c r="JD945" l="1"/>
  <c r="JE944"/>
  <c r="JH943"/>
  <c r="JI943"/>
  <c r="JG943"/>
  <c r="JF944"/>
  <c r="JD946" l="1"/>
  <c r="JE945"/>
  <c r="JH944"/>
  <c r="JI944"/>
  <c r="JG944"/>
  <c r="JF945"/>
  <c r="JD947" l="1"/>
  <c r="JE946"/>
  <c r="JH945"/>
  <c r="JI945"/>
  <c r="JG945"/>
  <c r="JF946"/>
  <c r="JD948" l="1"/>
  <c r="JE947"/>
  <c r="JH946"/>
  <c r="JI946"/>
  <c r="JG946"/>
  <c r="JF947"/>
  <c r="JD949" l="1"/>
  <c r="JE948"/>
  <c r="JH947"/>
  <c r="JI947"/>
  <c r="JG947"/>
  <c r="JF948"/>
  <c r="JD950" l="1"/>
  <c r="JE949"/>
  <c r="JH948"/>
  <c r="JI948"/>
  <c r="JG948"/>
  <c r="JF949"/>
  <c r="JD951" l="1"/>
  <c r="JE950"/>
  <c r="JH949"/>
  <c r="JI949"/>
  <c r="JG949"/>
  <c r="JF950"/>
  <c r="JD952" l="1"/>
  <c r="JE951"/>
  <c r="JH950"/>
  <c r="JI950"/>
  <c r="JG950"/>
  <c r="JF951"/>
  <c r="JD953" l="1"/>
  <c r="JE952"/>
  <c r="JH951"/>
  <c r="JI951"/>
  <c r="JG951"/>
  <c r="JF952"/>
  <c r="JD954" l="1"/>
  <c r="JE953"/>
  <c r="JH952"/>
  <c r="JI952"/>
  <c r="JG952"/>
  <c r="JF953"/>
  <c r="JD955" l="1"/>
  <c r="JE954"/>
  <c r="JH953"/>
  <c r="JI953"/>
  <c r="JG953"/>
  <c r="JF954"/>
  <c r="JD956" l="1"/>
  <c r="JE955"/>
  <c r="JH954"/>
  <c r="JI954"/>
  <c r="JG954"/>
  <c r="JF955"/>
  <c r="JD957" l="1"/>
  <c r="JE956"/>
  <c r="JH955"/>
  <c r="JI955"/>
  <c r="JG955"/>
  <c r="JF956"/>
  <c r="JD958" l="1"/>
  <c r="JE957"/>
  <c r="JH956"/>
  <c r="JI956"/>
  <c r="JG956"/>
  <c r="JF957"/>
  <c r="JD959" l="1"/>
  <c r="JE958"/>
  <c r="JH957"/>
  <c r="JI957"/>
  <c r="JG957"/>
  <c r="JF958"/>
  <c r="JD960" l="1"/>
  <c r="JE959"/>
  <c r="JH958"/>
  <c r="JI958"/>
  <c r="JG958"/>
  <c r="JF959"/>
  <c r="JD961" l="1"/>
  <c r="JE960"/>
  <c r="JH959"/>
  <c r="JI959"/>
  <c r="JG959"/>
  <c r="JF960"/>
  <c r="JD962" l="1"/>
  <c r="JE961"/>
  <c r="JH960"/>
  <c r="JI960"/>
  <c r="JG960"/>
  <c r="JF961"/>
  <c r="JD963" l="1"/>
  <c r="JE962"/>
  <c r="JH961"/>
  <c r="JI961"/>
  <c r="JG961"/>
  <c r="JF962"/>
  <c r="JD964" l="1"/>
  <c r="JE963"/>
  <c r="JH962"/>
  <c r="JI962"/>
  <c r="JG962"/>
  <c r="JF963"/>
  <c r="JD965" l="1"/>
  <c r="JE964"/>
  <c r="JH963"/>
  <c r="JI963"/>
  <c r="JG963"/>
  <c r="JF964"/>
  <c r="JD966" l="1"/>
  <c r="JE965"/>
  <c r="JH964"/>
  <c r="JI964"/>
  <c r="JG964"/>
  <c r="JF965"/>
  <c r="JD967" l="1"/>
  <c r="JE966"/>
  <c r="JH965"/>
  <c r="JI965"/>
  <c r="JG965"/>
  <c r="JF966"/>
  <c r="JD968" l="1"/>
  <c r="JE967"/>
  <c r="JH966"/>
  <c r="JI966"/>
  <c r="JG966"/>
  <c r="JF967"/>
  <c r="JD969" l="1"/>
  <c r="JE968"/>
  <c r="JH967"/>
  <c r="JI967"/>
  <c r="JG967"/>
  <c r="JF968"/>
  <c r="JD970" l="1"/>
  <c r="JE969"/>
  <c r="JH968"/>
  <c r="JI968"/>
  <c r="JG968"/>
  <c r="JF969"/>
  <c r="JD971" l="1"/>
  <c r="JE970"/>
  <c r="JH969"/>
  <c r="JI969"/>
  <c r="JG969"/>
  <c r="JF970"/>
  <c r="JD972" l="1"/>
  <c r="JE971"/>
  <c r="JH970"/>
  <c r="JI970"/>
  <c r="JG970"/>
  <c r="JF971"/>
  <c r="JD973" l="1"/>
  <c r="JE972"/>
  <c r="JH971"/>
  <c r="JI971"/>
  <c r="JG971"/>
  <c r="JF972"/>
  <c r="JD974" l="1"/>
  <c r="JE973"/>
  <c r="JH972"/>
  <c r="JI972"/>
  <c r="JG972"/>
  <c r="JF973"/>
  <c r="JD975" l="1"/>
  <c r="JE974"/>
  <c r="JH973"/>
  <c r="JI973"/>
  <c r="JG973"/>
  <c r="JF974"/>
  <c r="JD976" l="1"/>
  <c r="JE975"/>
  <c r="JH974"/>
  <c r="JI974"/>
  <c r="JG974"/>
  <c r="JF975"/>
  <c r="JD977" l="1"/>
  <c r="JE976"/>
  <c r="JH975"/>
  <c r="JI975"/>
  <c r="JG975"/>
  <c r="JF976"/>
  <c r="JD978" l="1"/>
  <c r="JE977"/>
  <c r="JH976"/>
  <c r="JI976"/>
  <c r="JG976"/>
  <c r="JF977"/>
  <c r="JD979" l="1"/>
  <c r="JE978"/>
  <c r="JH977"/>
  <c r="JI977"/>
  <c r="JG977"/>
  <c r="JF978"/>
  <c r="JD980" l="1"/>
  <c r="JE979"/>
  <c r="JH978"/>
  <c r="JI978"/>
  <c r="JG978"/>
  <c r="JF979"/>
  <c r="JD981" l="1"/>
  <c r="JE980"/>
  <c r="JH979"/>
  <c r="JI979"/>
  <c r="JG979"/>
  <c r="JF980"/>
  <c r="JD982" l="1"/>
  <c r="JE981"/>
  <c r="JH980"/>
  <c r="JI980"/>
  <c r="JG980"/>
  <c r="JF981"/>
  <c r="JD983" l="1"/>
  <c r="JE982"/>
  <c r="JH981"/>
  <c r="JI981"/>
  <c r="JG981"/>
  <c r="JF982"/>
  <c r="JD984" l="1"/>
  <c r="JE983"/>
  <c r="JH982"/>
  <c r="JI982"/>
  <c r="JG982"/>
  <c r="JF983"/>
  <c r="JD985" l="1"/>
  <c r="JE984"/>
  <c r="JH983"/>
  <c r="JI983"/>
  <c r="JG983"/>
  <c r="JF984"/>
  <c r="JD986" l="1"/>
  <c r="JE985"/>
  <c r="JH984"/>
  <c r="JI984"/>
  <c r="JG984"/>
  <c r="JF985"/>
  <c r="JD987" l="1"/>
  <c r="JE986"/>
  <c r="JH985"/>
  <c r="JG986"/>
  <c r="JI985"/>
  <c r="JG985"/>
  <c r="JF986"/>
  <c r="JD988" l="1"/>
  <c r="JE987"/>
  <c r="JH986"/>
  <c r="JI986"/>
  <c r="JF987"/>
  <c r="JG987"/>
  <c r="JH987"/>
  <c r="JD989" l="1"/>
  <c r="JE988"/>
  <c r="JI987"/>
  <c r="JF988"/>
  <c r="JD990" l="1"/>
  <c r="JE989"/>
  <c r="JH988"/>
  <c r="JI988"/>
  <c r="JG988"/>
  <c r="JF989"/>
  <c r="JD991" l="1"/>
  <c r="JE990"/>
  <c r="JH989"/>
  <c r="JI989"/>
  <c r="JG989"/>
  <c r="JF990"/>
  <c r="JD992" l="1"/>
  <c r="JE991"/>
  <c r="JH990"/>
  <c r="JI990"/>
  <c r="JG990"/>
  <c r="JF991"/>
  <c r="JD993" l="1"/>
  <c r="JE992"/>
  <c r="JH991"/>
  <c r="JI991"/>
  <c r="JG991"/>
  <c r="JF992"/>
  <c r="JD994" l="1"/>
  <c r="JE993"/>
  <c r="JH992"/>
  <c r="JI992"/>
  <c r="JG992"/>
  <c r="JF993"/>
  <c r="JD995" l="1"/>
  <c r="JE994"/>
  <c r="JH993"/>
  <c r="JI993"/>
  <c r="JG993"/>
  <c r="JF994"/>
  <c r="JD996" l="1"/>
  <c r="JE995"/>
  <c r="JH994"/>
  <c r="JI994"/>
  <c r="JG994"/>
  <c r="JF995"/>
  <c r="JD997" l="1"/>
  <c r="JE996"/>
  <c r="JH995"/>
  <c r="JI995"/>
  <c r="JG995"/>
  <c r="JF996"/>
  <c r="JD998" l="1"/>
  <c r="JE997"/>
  <c r="JH996"/>
  <c r="JI996"/>
  <c r="JG996"/>
  <c r="JF997"/>
  <c r="JD999" l="1"/>
  <c r="JE998"/>
  <c r="JH997"/>
  <c r="JI997"/>
  <c r="JG997"/>
  <c r="JF998"/>
  <c r="JD1000" l="1"/>
  <c r="JE999"/>
  <c r="JH998"/>
  <c r="JI998"/>
  <c r="JG998"/>
  <c r="JF999"/>
  <c r="JD1001" l="1"/>
  <c r="JE1000"/>
  <c r="JH999"/>
  <c r="JI999"/>
  <c r="JG999"/>
  <c r="JF1000"/>
  <c r="JD1002" l="1"/>
  <c r="JE1001"/>
  <c r="JH1000"/>
  <c r="JI1000"/>
  <c r="JG1000"/>
  <c r="JF1001"/>
  <c r="JD1003" l="1"/>
  <c r="JE1002"/>
  <c r="JH1001"/>
  <c r="JI1001"/>
  <c r="JG1001"/>
  <c r="JF1002"/>
  <c r="JD1004" l="1"/>
  <c r="JE1003"/>
  <c r="JH1002"/>
  <c r="JI1002"/>
  <c r="JG1002"/>
  <c r="JF1003"/>
  <c r="JD1005" l="1"/>
  <c r="JE1004"/>
  <c r="JH1003"/>
  <c r="JI1003"/>
  <c r="JG1003"/>
  <c r="JF1004"/>
  <c r="JD1006" l="1"/>
  <c r="JE1005"/>
  <c r="JH1004"/>
  <c r="JI1004"/>
  <c r="JG1004"/>
  <c r="JF1005"/>
  <c r="JD1007" l="1"/>
  <c r="JE1006"/>
  <c r="JH1005"/>
  <c r="JI1005"/>
  <c r="JG1005"/>
  <c r="JF1006"/>
  <c r="JD1008" l="1"/>
  <c r="JE1007"/>
  <c r="JH1006"/>
  <c r="JI1006"/>
  <c r="JG1006"/>
  <c r="JF1007"/>
  <c r="JD1009" l="1"/>
  <c r="JE1008"/>
  <c r="JH1007"/>
  <c r="JI1007"/>
  <c r="JG1007"/>
  <c r="JF1008"/>
  <c r="JD1010" l="1"/>
  <c r="JE1009"/>
  <c r="JH1008"/>
  <c r="JI1008"/>
  <c r="JG1008"/>
  <c r="JF1009"/>
  <c r="JD1011" l="1"/>
  <c r="JE1010"/>
  <c r="JH1009"/>
  <c r="JI1009"/>
  <c r="JG1009"/>
  <c r="JF1010"/>
  <c r="JD1012" l="1"/>
  <c r="JE1011"/>
  <c r="JH1010"/>
  <c r="JI1010"/>
  <c r="JG1010"/>
  <c r="JF1011"/>
  <c r="JD1013" l="1"/>
  <c r="JE1012"/>
  <c r="JH1011"/>
  <c r="JI1011"/>
  <c r="JG1011"/>
  <c r="JF1012"/>
  <c r="JD1014" l="1"/>
  <c r="JE1013"/>
  <c r="JH1012"/>
  <c r="JI1012"/>
  <c r="JG1012"/>
  <c r="JF1013"/>
  <c r="JD1015" l="1"/>
  <c r="JE1014"/>
  <c r="JH1013"/>
  <c r="JI1013"/>
  <c r="JG1013"/>
  <c r="JF1014"/>
  <c r="JD1016" l="1"/>
  <c r="JE1015"/>
  <c r="JH1014"/>
  <c r="JI1014"/>
  <c r="JG1014"/>
  <c r="JF1015"/>
  <c r="JD1017" l="1"/>
  <c r="JE1016"/>
  <c r="JH1015"/>
  <c r="JI1015"/>
  <c r="JG1015"/>
  <c r="JF1016"/>
  <c r="JD1018" l="1"/>
  <c r="JE1017"/>
  <c r="JH1016"/>
  <c r="JI1016"/>
  <c r="JG1016"/>
  <c r="JF1017"/>
  <c r="JD1019" l="1"/>
  <c r="JE1018"/>
  <c r="JH1017"/>
  <c r="JG1018"/>
  <c r="JI1017"/>
  <c r="JG1017"/>
  <c r="JF1018"/>
  <c r="JD1020" l="1"/>
  <c r="JE1019"/>
  <c r="JH1018"/>
  <c r="JI1018"/>
  <c r="JH1019"/>
  <c r="JD1021" l="1"/>
  <c r="JE1020"/>
  <c r="JF1019"/>
  <c r="JG1019"/>
  <c r="JI1019"/>
  <c r="JF1020"/>
  <c r="JD1022" l="1"/>
  <c r="JE1021"/>
  <c r="JH1020"/>
  <c r="JI1020"/>
  <c r="JG1020"/>
  <c r="JF1021"/>
  <c r="JD1023" l="1"/>
  <c r="JE1022"/>
  <c r="JH1021"/>
  <c r="JI1021"/>
  <c r="JG1021"/>
  <c r="JF1022"/>
  <c r="JD1024" l="1"/>
  <c r="JE1023"/>
  <c r="JH1022"/>
  <c r="JI1022"/>
  <c r="JG1022"/>
  <c r="JF1023"/>
  <c r="JD1025" l="1"/>
  <c r="JE1024"/>
  <c r="JH1023"/>
  <c r="JI1023"/>
  <c r="JG1023"/>
  <c r="JF1024"/>
  <c r="JD1026" l="1"/>
  <c r="JE1025"/>
  <c r="JH1024"/>
  <c r="JI1024"/>
  <c r="JG1024"/>
  <c r="JF1025"/>
  <c r="JD1027" l="1"/>
  <c r="JE1026"/>
  <c r="JH1025"/>
  <c r="JI1025"/>
  <c r="JG1025"/>
  <c r="JF1026"/>
  <c r="JD1028" l="1"/>
  <c r="JE1027"/>
  <c r="JH1026"/>
  <c r="JI1026"/>
  <c r="JG1026"/>
  <c r="JF1027"/>
  <c r="JD1029" l="1"/>
  <c r="JE1028"/>
  <c r="JH1027"/>
  <c r="JI1027"/>
  <c r="JG1027"/>
  <c r="JF1028"/>
  <c r="JD1030" l="1"/>
  <c r="JE1029"/>
  <c r="JH1028"/>
  <c r="JI1028"/>
  <c r="JG1028"/>
  <c r="JF1029"/>
  <c r="JD1031" l="1"/>
  <c r="JE1030"/>
  <c r="JH1029"/>
  <c r="JI1029"/>
  <c r="JG1029"/>
  <c r="JF1030"/>
  <c r="JD1032" l="1"/>
  <c r="JE1031"/>
  <c r="JH1030"/>
  <c r="JI1030"/>
  <c r="JG1030"/>
  <c r="JF1031"/>
  <c r="JD1033" l="1"/>
  <c r="JE1032"/>
  <c r="JH1031"/>
  <c r="JI1031"/>
  <c r="JG1031"/>
  <c r="JF1032"/>
  <c r="JD1034" l="1"/>
  <c r="JE1033"/>
  <c r="JH1032"/>
  <c r="JI1032"/>
  <c r="JG1032"/>
  <c r="JF1033"/>
  <c r="JD1035" l="1"/>
  <c r="JE1034"/>
  <c r="JH1033"/>
  <c r="JI1033"/>
  <c r="JG1033"/>
  <c r="JF1034"/>
  <c r="JD1036" l="1"/>
  <c r="JE1035"/>
  <c r="JH1034"/>
  <c r="JI1034"/>
  <c r="JG1034"/>
  <c r="JF1035"/>
  <c r="JD1037" l="1"/>
  <c r="JE1036"/>
  <c r="JH1035"/>
  <c r="JI1035"/>
  <c r="JG1035"/>
  <c r="JF1036"/>
  <c r="JD1038" l="1"/>
  <c r="JE1037"/>
  <c r="JH1036"/>
  <c r="JI1036"/>
  <c r="JG1036"/>
  <c r="JF1037"/>
  <c r="JD1039" l="1"/>
  <c r="JE1038"/>
  <c r="JH1037"/>
  <c r="JI1037"/>
  <c r="JG1037"/>
  <c r="JF1038"/>
  <c r="JD1040" l="1"/>
  <c r="JE1039"/>
  <c r="JH1038"/>
  <c r="JI1038"/>
  <c r="JG1038"/>
  <c r="JF1039"/>
  <c r="JD1041" l="1"/>
  <c r="JE1040"/>
  <c r="JH1039"/>
  <c r="JI1039"/>
  <c r="JG1039"/>
  <c r="JF1040"/>
  <c r="JD1042" l="1"/>
  <c r="JE1041"/>
  <c r="JH1040"/>
  <c r="JI1040"/>
  <c r="JG1040"/>
  <c r="JF1041"/>
  <c r="JD1043" l="1"/>
  <c r="JE1042"/>
  <c r="JH1041"/>
  <c r="JI1041"/>
  <c r="JG1041"/>
  <c r="JF1042"/>
  <c r="JD1044" l="1"/>
  <c r="JE1043"/>
  <c r="JH1042"/>
  <c r="JI1042"/>
  <c r="JG1042"/>
  <c r="JF1043"/>
  <c r="JD1045" l="1"/>
  <c r="JE1044"/>
  <c r="JH1043"/>
  <c r="JI1043"/>
  <c r="JG1043"/>
  <c r="JF1044"/>
  <c r="JD1046" l="1"/>
  <c r="JE1045"/>
  <c r="JH1044"/>
  <c r="JI1044"/>
  <c r="JG1044"/>
  <c r="JF1045"/>
  <c r="JD1047" l="1"/>
  <c r="JE1046"/>
  <c r="JH1045"/>
  <c r="JI1045"/>
  <c r="JG1045"/>
  <c r="JF1046"/>
  <c r="JD1048" l="1"/>
  <c r="JE1047"/>
  <c r="JH1046"/>
  <c r="JI1046"/>
  <c r="JG1046"/>
  <c r="JF1047"/>
  <c r="JD1049" l="1"/>
  <c r="JE1048"/>
  <c r="JH1047"/>
  <c r="JI1047"/>
  <c r="JG1047"/>
  <c r="JF1048"/>
  <c r="JD1050" l="1"/>
  <c r="JE1049"/>
  <c r="JH1048"/>
  <c r="JI1048"/>
  <c r="JG1048"/>
  <c r="JF1049"/>
  <c r="JD1051" l="1"/>
  <c r="JE1050"/>
  <c r="JH1049"/>
  <c r="JI1049"/>
  <c r="JG1049"/>
  <c r="JF1050"/>
  <c r="JD1052" l="1"/>
  <c r="JE1051"/>
  <c r="JH1050"/>
  <c r="JG1051"/>
  <c r="JI1050"/>
  <c r="JG1050"/>
  <c r="JF1051"/>
  <c r="JD1053" l="1"/>
  <c r="JE1052"/>
  <c r="JH1051"/>
  <c r="JI1051"/>
  <c r="JG1052"/>
  <c r="JH1052"/>
  <c r="JD1054" l="1"/>
  <c r="JE1053"/>
  <c r="JI1052"/>
  <c r="JF1052"/>
  <c r="JF1053"/>
  <c r="JG1053"/>
  <c r="JH1053"/>
  <c r="JD1055" l="1"/>
  <c r="JE1054"/>
  <c r="JI1053"/>
  <c r="JF1054"/>
  <c r="JD1056" l="1"/>
  <c r="JE1055"/>
  <c r="JH1054"/>
  <c r="JI1054"/>
  <c r="JG1054"/>
  <c r="JF1055"/>
  <c r="JD1057" l="1"/>
  <c r="JE1056"/>
  <c r="JH1055"/>
  <c r="JI1055"/>
  <c r="JG1055"/>
  <c r="JF1056"/>
  <c r="JD1058" l="1"/>
  <c r="JE1057"/>
  <c r="JH1056"/>
  <c r="JI1056"/>
  <c r="JG1056"/>
  <c r="JF1057"/>
  <c r="JD1059" l="1"/>
  <c r="JE1058"/>
  <c r="JH1057"/>
  <c r="JI1057"/>
  <c r="JG1057"/>
  <c r="JF1058"/>
  <c r="JD1060" l="1"/>
  <c r="JE1059"/>
  <c r="JH1058"/>
  <c r="JI1058"/>
  <c r="JG1058"/>
  <c r="JF1059"/>
  <c r="JD1061" l="1"/>
  <c r="JE1060"/>
  <c r="JH1059"/>
  <c r="JI1059"/>
  <c r="JG1059"/>
  <c r="JF1060"/>
  <c r="JD1062" l="1"/>
  <c r="JE1061"/>
  <c r="JH1060"/>
  <c r="JI1060"/>
  <c r="JG1060"/>
  <c r="JF1061"/>
  <c r="JD1063" l="1"/>
  <c r="JE1062"/>
  <c r="JH1061"/>
  <c r="JI1061"/>
  <c r="JG1061"/>
  <c r="JF1062"/>
  <c r="JD1064" l="1"/>
  <c r="JE1063"/>
  <c r="JH1062"/>
  <c r="JI1062"/>
  <c r="JG1062"/>
  <c r="JF1063"/>
  <c r="JD1065" l="1"/>
  <c r="JE1064"/>
  <c r="JH1063"/>
  <c r="JI1063"/>
  <c r="JG1063"/>
  <c r="JF1064"/>
  <c r="JD1066" l="1"/>
  <c r="JE1065"/>
  <c r="JH1064"/>
  <c r="JI1064"/>
  <c r="JG1064"/>
  <c r="JF1065"/>
  <c r="JD1067" l="1"/>
  <c r="JE1066"/>
  <c r="JH1065"/>
  <c r="JI1065"/>
  <c r="JG1065"/>
  <c r="JF1066"/>
  <c r="JD1068" l="1"/>
  <c r="JE1067"/>
  <c r="JH1066"/>
  <c r="JI1066"/>
  <c r="JG1066"/>
  <c r="JF1067"/>
  <c r="JD1069" l="1"/>
  <c r="JE1068"/>
  <c r="JH1067"/>
  <c r="JI1067"/>
  <c r="JG1067"/>
  <c r="JF1068"/>
  <c r="JD1070" l="1"/>
  <c r="JE1069"/>
  <c r="JH1068"/>
  <c r="JI1068"/>
  <c r="JG1068"/>
  <c r="JF1069"/>
  <c r="JD1071" l="1"/>
  <c r="JE1070"/>
  <c r="JH1069"/>
  <c r="JI1069"/>
  <c r="JG1069"/>
  <c r="JF1070"/>
  <c r="JD1072" l="1"/>
  <c r="JE1071"/>
  <c r="JH1070"/>
  <c r="JI1070"/>
  <c r="JG1070"/>
  <c r="JF1071"/>
  <c r="JD1073" l="1"/>
  <c r="JE1072"/>
  <c r="JH1071"/>
  <c r="JI1071"/>
  <c r="JG1071"/>
  <c r="JF1072"/>
  <c r="JD1074" l="1"/>
  <c r="JE1073"/>
  <c r="JH1072"/>
  <c r="JI1072"/>
  <c r="JG1072"/>
  <c r="JF1073"/>
  <c r="JD1075" l="1"/>
  <c r="JE1074"/>
  <c r="JH1073"/>
  <c r="JI1073"/>
  <c r="JG1073"/>
  <c r="JF1074"/>
  <c r="JD1076" l="1"/>
  <c r="JE1075"/>
  <c r="JH1074"/>
  <c r="JI1074"/>
  <c r="JG1074"/>
  <c r="JF1075"/>
  <c r="JD1077" l="1"/>
  <c r="JE1076"/>
  <c r="JH1075"/>
  <c r="JI1075"/>
  <c r="JG1075"/>
  <c r="JF1076"/>
  <c r="JD1078" l="1"/>
  <c r="JE1077"/>
  <c r="JH1076"/>
  <c r="JI1076"/>
  <c r="JG1076"/>
  <c r="JF1077"/>
  <c r="JD1079" l="1"/>
  <c r="JE1078"/>
  <c r="JH1077"/>
  <c r="JI1077"/>
  <c r="JG1077"/>
  <c r="JF1078"/>
  <c r="JD1080" l="1"/>
  <c r="JE1079"/>
  <c r="JH1078"/>
  <c r="JI1078"/>
  <c r="JG1078"/>
  <c r="JF1079"/>
  <c r="JD1081" l="1"/>
  <c r="JE1080"/>
  <c r="JH1079"/>
  <c r="JI1079"/>
  <c r="JG1079"/>
  <c r="JF1080"/>
  <c r="JD1082" l="1"/>
  <c r="JE1081"/>
  <c r="JH1080"/>
  <c r="JI1080"/>
  <c r="JG1080"/>
  <c r="JF1081"/>
  <c r="JD1083" l="1"/>
  <c r="JE1082"/>
  <c r="JH1081"/>
  <c r="JI1081"/>
  <c r="JG1081"/>
  <c r="JF1082"/>
  <c r="JD1084" l="1"/>
  <c r="JE1083"/>
  <c r="JH1082"/>
  <c r="JI1082"/>
  <c r="JG1082"/>
  <c r="JF1083"/>
  <c r="JD1085" l="1"/>
  <c r="JE1084"/>
  <c r="JH1083"/>
  <c r="JI1083"/>
  <c r="JG1083"/>
  <c r="JF1084"/>
  <c r="JD1086" l="1"/>
  <c r="JE1085"/>
  <c r="JH1084"/>
  <c r="JI1084"/>
  <c r="JG1084"/>
  <c r="JF1085"/>
  <c r="JD1087" l="1"/>
  <c r="JE1086"/>
  <c r="JH1085"/>
  <c r="JI1085"/>
  <c r="JG1085"/>
  <c r="JF1086"/>
  <c r="JD1088" l="1"/>
  <c r="JE1087"/>
  <c r="JH1086"/>
  <c r="JI1086"/>
  <c r="JG1086"/>
  <c r="JF1087"/>
  <c r="JD1089" l="1"/>
  <c r="JE1088"/>
  <c r="JH1087"/>
  <c r="JI1087"/>
  <c r="JG1087"/>
  <c r="JF1088"/>
  <c r="JD1090" l="1"/>
  <c r="JE1089"/>
  <c r="JH1088"/>
  <c r="JI1088"/>
  <c r="JG1088"/>
  <c r="JF1089"/>
  <c r="JD1091" l="1"/>
  <c r="JE1090"/>
  <c r="JH1089"/>
  <c r="JI1089"/>
  <c r="JG1089"/>
  <c r="JF1090"/>
  <c r="JD1092" l="1"/>
  <c r="JE1091"/>
  <c r="JH1090"/>
  <c r="JI1090"/>
  <c r="JG1090"/>
  <c r="JF1091"/>
  <c r="JD1093" l="1"/>
  <c r="JE1092"/>
  <c r="JH1091"/>
  <c r="JI1091"/>
  <c r="JG1091"/>
  <c r="JF1092"/>
  <c r="JD1094" l="1"/>
  <c r="JE1093"/>
  <c r="JH1092"/>
  <c r="JI1092"/>
  <c r="JG1092"/>
  <c r="JF1093"/>
  <c r="JD1095" l="1"/>
  <c r="JE1094"/>
  <c r="JH1093"/>
  <c r="JI1093"/>
  <c r="JG1093"/>
  <c r="JF1094"/>
  <c r="JD1096" l="1"/>
  <c r="JE1095"/>
  <c r="JH1094"/>
  <c r="JI1094"/>
  <c r="JG1094"/>
  <c r="JF1095"/>
  <c r="JD1097" l="1"/>
  <c r="JE1096"/>
  <c r="JH1095"/>
  <c r="JI1095"/>
  <c r="JG1095"/>
  <c r="JF1096"/>
  <c r="JD1098" l="1"/>
  <c r="JE1097"/>
  <c r="JH1096"/>
  <c r="JI1096"/>
  <c r="JG1096"/>
  <c r="JF1097"/>
  <c r="JD1099" l="1"/>
  <c r="JE1098"/>
  <c r="JH1097"/>
  <c r="JI1097"/>
  <c r="JG1097"/>
  <c r="JF1098"/>
  <c r="JD1100" l="1"/>
  <c r="JE1099"/>
  <c r="JH1098"/>
  <c r="JI1098"/>
  <c r="JG1098"/>
  <c r="JF1099"/>
  <c r="JD1101" l="1"/>
  <c r="JE1100"/>
  <c r="JH1099"/>
  <c r="JI1099"/>
  <c r="JG1099"/>
  <c r="JF1100"/>
  <c r="JD1102" l="1"/>
  <c r="JE1101"/>
  <c r="JH1100"/>
  <c r="JI1100"/>
  <c r="JG1100"/>
  <c r="JF1101"/>
  <c r="JD1103" l="1"/>
  <c r="JE1102"/>
  <c r="JH1101"/>
  <c r="JI1101"/>
  <c r="JG1101"/>
  <c r="JF1102"/>
  <c r="JD1104" l="1"/>
  <c r="JE1103"/>
  <c r="JH1102"/>
  <c r="JI1102"/>
  <c r="JG1102"/>
  <c r="JF1103"/>
  <c r="JD1105" l="1"/>
  <c r="JE1104"/>
  <c r="JH1103"/>
  <c r="JI1103"/>
  <c r="JG1103"/>
  <c r="JF1104"/>
  <c r="JD1106" l="1"/>
  <c r="JE1105"/>
  <c r="JH1104"/>
  <c r="JG1105"/>
  <c r="JI1104"/>
  <c r="JG1104"/>
  <c r="JF1105"/>
  <c r="JD1107" l="1"/>
  <c r="JE1106"/>
  <c r="JH1105"/>
  <c r="JI1105"/>
  <c r="JG1106"/>
  <c r="JH1106"/>
  <c r="JD1108" l="1"/>
  <c r="JE1107"/>
  <c r="JI1106"/>
  <c r="JF1106"/>
  <c r="JG1107"/>
  <c r="JH1107"/>
  <c r="JD1109" l="1"/>
  <c r="JE1108"/>
  <c r="JI1107"/>
  <c r="JF1107"/>
  <c r="JF1108"/>
  <c r="JG1108"/>
  <c r="JH1108"/>
  <c r="JD1110" l="1"/>
  <c r="JE1109"/>
  <c r="JI1108"/>
  <c r="JF1109"/>
  <c r="JD1111" l="1"/>
  <c r="JE1110"/>
  <c r="JH1109"/>
  <c r="JI1109"/>
  <c r="JG1109"/>
  <c r="JF1110"/>
  <c r="JD1112" l="1"/>
  <c r="JE1111"/>
  <c r="JH1110"/>
  <c r="JI1110"/>
  <c r="JG1110"/>
  <c r="JF1111"/>
  <c r="JD1113" l="1"/>
  <c r="JE1112"/>
  <c r="JH1111"/>
  <c r="JI1111"/>
  <c r="JG1111"/>
  <c r="JF1112"/>
  <c r="JD1114" l="1"/>
  <c r="JE1113"/>
  <c r="JH1112"/>
  <c r="JI1112"/>
  <c r="JG1112"/>
  <c r="JF1113"/>
  <c r="JD1115" l="1"/>
  <c r="JE1114"/>
  <c r="JH1113"/>
  <c r="JI1113"/>
  <c r="JG1113"/>
  <c r="JF1114"/>
  <c r="JD1116" l="1"/>
  <c r="JE1115"/>
  <c r="JH1114"/>
  <c r="JI1114"/>
  <c r="JG1114"/>
  <c r="JF1115"/>
  <c r="JD1117" l="1"/>
  <c r="JE1116"/>
  <c r="JH1115"/>
  <c r="JG1116"/>
  <c r="JI1115"/>
  <c r="JG1115"/>
  <c r="JF1116"/>
  <c r="JD1118" l="1"/>
  <c r="JE1117"/>
  <c r="JH1116"/>
  <c r="JI1116"/>
  <c r="JF1117"/>
  <c r="JG1117"/>
  <c r="JH1117"/>
  <c r="JD1119" l="1"/>
  <c r="JE1118"/>
  <c r="JI1117"/>
  <c r="JF1118"/>
  <c r="JD1120" l="1"/>
  <c r="JE1119"/>
  <c r="JH1118"/>
  <c r="JI1118"/>
  <c r="JG1118"/>
  <c r="JF1119"/>
  <c r="JD1121" l="1"/>
  <c r="JE1120"/>
  <c r="JH1119"/>
  <c r="JI1119"/>
  <c r="JG1119"/>
  <c r="JF1120"/>
  <c r="JD1122" l="1"/>
  <c r="JE1121"/>
  <c r="JH1120"/>
  <c r="JI1120"/>
  <c r="JG1120"/>
  <c r="JF1121"/>
  <c r="JD1123" l="1"/>
  <c r="JE1122"/>
  <c r="JH1121"/>
  <c r="JI1121"/>
  <c r="JG1121"/>
  <c r="JF1122"/>
  <c r="JD1124" l="1"/>
  <c r="JE1123"/>
  <c r="JH1122"/>
  <c r="JI1122"/>
  <c r="JG1122"/>
  <c r="JF1123"/>
  <c r="JD1125" l="1"/>
  <c r="JE1124"/>
  <c r="JH1123"/>
  <c r="JI1123"/>
  <c r="JG1123"/>
  <c r="JF1124"/>
  <c r="JD1126" l="1"/>
  <c r="JE1125"/>
  <c r="JH1124"/>
  <c r="JI1124"/>
  <c r="JG1124"/>
  <c r="JF1125"/>
  <c r="JD1127" l="1"/>
  <c r="JE1126"/>
  <c r="JH1125"/>
  <c r="JI1125"/>
  <c r="JG1125"/>
  <c r="JF1126"/>
  <c r="JD1128" l="1"/>
  <c r="JE1127"/>
  <c r="JH1126"/>
  <c r="JI1126"/>
  <c r="JG1126"/>
  <c r="JF1127"/>
  <c r="JD1129" l="1"/>
  <c r="JE1128"/>
  <c r="JH1127"/>
  <c r="JI1127"/>
  <c r="JG1127"/>
  <c r="JF1128"/>
  <c r="JD1130" l="1"/>
  <c r="JE1129"/>
  <c r="JH1128"/>
  <c r="JI1128"/>
  <c r="JG1128"/>
  <c r="JF1129"/>
  <c r="JD1131" l="1"/>
  <c r="JE1130"/>
  <c r="JH1129"/>
  <c r="JI1129"/>
  <c r="JG1129"/>
  <c r="JF1130"/>
  <c r="JD1132" l="1"/>
  <c r="JE1131"/>
  <c r="JH1130"/>
  <c r="JI1130"/>
  <c r="JG1130"/>
  <c r="JF1131"/>
  <c r="JD1133" l="1"/>
  <c r="JE1132"/>
  <c r="JH1131"/>
  <c r="JI1131"/>
  <c r="JG1131"/>
  <c r="JF1132"/>
  <c r="JD1134" l="1"/>
  <c r="JE1133"/>
  <c r="JH1132"/>
  <c r="JI1132"/>
  <c r="JG1132"/>
  <c r="JF1133"/>
  <c r="JD1135" l="1"/>
  <c r="JE1134"/>
  <c r="JH1133"/>
  <c r="JI1133"/>
  <c r="JG1133"/>
  <c r="JF1134"/>
  <c r="JD1136" l="1"/>
  <c r="JE1135"/>
  <c r="JH1134"/>
  <c r="JI1134"/>
  <c r="JG1134"/>
  <c r="JF1135"/>
  <c r="JD1137" l="1"/>
  <c r="JE1136"/>
  <c r="JH1135"/>
  <c r="JI1135"/>
  <c r="JG1135"/>
  <c r="JF1136"/>
  <c r="JD1138" l="1"/>
  <c r="JE1137"/>
  <c r="JH1136"/>
  <c r="JI1136"/>
  <c r="JG1136"/>
  <c r="JF1137"/>
  <c r="JD1139" l="1"/>
  <c r="JE1138"/>
  <c r="JH1137"/>
  <c r="JI1137"/>
  <c r="JG1137"/>
  <c r="JF1138"/>
  <c r="JD1140" l="1"/>
  <c r="JE1139"/>
  <c r="JH1138"/>
  <c r="JI1138"/>
  <c r="JG1138"/>
  <c r="JF1139"/>
  <c r="JD1141" l="1"/>
  <c r="JE1140"/>
  <c r="JH1139"/>
  <c r="JI1139"/>
  <c r="JG1139"/>
  <c r="JF1140"/>
  <c r="JD1142" l="1"/>
  <c r="JE1141"/>
  <c r="JH1140"/>
  <c r="JI1140"/>
  <c r="JG1140"/>
  <c r="JF1141"/>
  <c r="JD1143" l="1"/>
  <c r="JE1142"/>
  <c r="JH1141"/>
  <c r="JI1141"/>
  <c r="JG1141"/>
  <c r="JF1142"/>
  <c r="JD1144" l="1"/>
  <c r="JE1143"/>
  <c r="JH1142"/>
  <c r="JI1142"/>
  <c r="JG1142"/>
  <c r="JF1143"/>
  <c r="JD1145" l="1"/>
  <c r="JE1144"/>
  <c r="JI1143"/>
  <c r="JG1143"/>
  <c r="JH1143"/>
  <c r="JF1144"/>
  <c r="JG1144"/>
  <c r="JH1144"/>
  <c r="JD1146" l="1"/>
  <c r="JE1145"/>
  <c r="JI1144"/>
  <c r="JF1145"/>
  <c r="JD1147" l="1"/>
  <c r="JE1146"/>
  <c r="JH1145"/>
  <c r="JI1145"/>
  <c r="JG1145"/>
  <c r="JF1146"/>
  <c r="JD1148" l="1"/>
  <c r="JE1147"/>
  <c r="JH1146"/>
  <c r="JI1146"/>
  <c r="JG1146"/>
  <c r="JF1147"/>
  <c r="JD1149" l="1"/>
  <c r="JE1148"/>
  <c r="JH1147"/>
  <c r="JI1147"/>
  <c r="JG1147"/>
  <c r="JF1148"/>
  <c r="JD1150" l="1"/>
  <c r="JE1149"/>
  <c r="JH1148"/>
  <c r="JG1149"/>
  <c r="JI1148"/>
  <c r="JG1148"/>
  <c r="JF1149"/>
  <c r="JD1151" l="1"/>
  <c r="JE1150"/>
  <c r="JH1149"/>
  <c r="JI1149"/>
  <c r="JF1150"/>
  <c r="JG1150"/>
  <c r="JH1150"/>
  <c r="JD1152" l="1"/>
  <c r="JE1151"/>
  <c r="JI1150"/>
  <c r="JF1151"/>
  <c r="JD1153" l="1"/>
  <c r="JE1152"/>
  <c r="JH1151"/>
  <c r="JI1151"/>
  <c r="JG1151"/>
  <c r="JF1152"/>
  <c r="JD1154" l="1"/>
  <c r="JE1153"/>
  <c r="JH1152"/>
  <c r="JI1152"/>
  <c r="JG1152"/>
  <c r="JF1153"/>
  <c r="JD1155" l="1"/>
  <c r="JE1154"/>
  <c r="JH1153"/>
  <c r="JI1153"/>
  <c r="JG1153"/>
  <c r="JF1154"/>
  <c r="JD1156" l="1"/>
  <c r="JE1155"/>
  <c r="JH1154"/>
  <c r="JI1154"/>
  <c r="JG1154"/>
  <c r="JF1155"/>
  <c r="JD1157" l="1"/>
  <c r="JE1156"/>
  <c r="JH1155"/>
  <c r="JI1155"/>
  <c r="JG1155"/>
  <c r="JF1156"/>
  <c r="JD1158" l="1"/>
  <c r="JE1157"/>
  <c r="JH1156"/>
  <c r="JI1156"/>
  <c r="JG1156"/>
  <c r="JF1157"/>
  <c r="JD1159" l="1"/>
  <c r="JE1158"/>
  <c r="JH1157"/>
  <c r="JI1157"/>
  <c r="JG1157"/>
  <c r="JF1158"/>
  <c r="JD1160" l="1"/>
  <c r="JE1159"/>
  <c r="JH1158"/>
  <c r="JI1158"/>
  <c r="JG1158"/>
  <c r="JF1159"/>
  <c r="JD1161" l="1"/>
  <c r="JE1160"/>
  <c r="JH1159"/>
  <c r="JI1159"/>
  <c r="JG1159"/>
  <c r="JF1160"/>
  <c r="JD1162" l="1"/>
  <c r="JE1161"/>
  <c r="JH1160"/>
  <c r="JI1160"/>
  <c r="JG1160"/>
  <c r="JF1161"/>
  <c r="JD1163" l="1"/>
  <c r="JE1162"/>
  <c r="JH1161"/>
  <c r="JI1161"/>
  <c r="JG1161"/>
  <c r="JF1162"/>
  <c r="JD1164" l="1"/>
  <c r="JE1163"/>
  <c r="JH1162"/>
  <c r="JI1162"/>
  <c r="JG1162"/>
  <c r="JF1163"/>
  <c r="JD1165" l="1"/>
  <c r="JE1164"/>
  <c r="JH1163"/>
  <c r="JI1163"/>
  <c r="JG1163"/>
  <c r="JF1164"/>
  <c r="JD1166" l="1"/>
  <c r="JE1165"/>
  <c r="JH1164"/>
  <c r="JI1164"/>
  <c r="JG1164"/>
  <c r="JF1165"/>
  <c r="JD1167" l="1"/>
  <c r="JE1166"/>
  <c r="JH1165"/>
  <c r="JI1165"/>
  <c r="JG1165"/>
  <c r="JF1166"/>
  <c r="JD1168" l="1"/>
  <c r="JE1167"/>
  <c r="JH1166"/>
  <c r="JI1166"/>
  <c r="JG1166"/>
  <c r="JF1167"/>
  <c r="JD1169" l="1"/>
  <c r="JE1168"/>
  <c r="JH1167"/>
  <c r="JI1167"/>
  <c r="JG1167"/>
  <c r="JF1168"/>
  <c r="JD1170" l="1"/>
  <c r="JE1169"/>
  <c r="JH1168"/>
  <c r="JI1168"/>
  <c r="JG1168"/>
  <c r="JF1169"/>
  <c r="JD1171" l="1"/>
  <c r="JE1170"/>
  <c r="JH1169"/>
  <c r="JI1169"/>
  <c r="JG1169"/>
  <c r="JF1170"/>
  <c r="JD1172" l="1"/>
  <c r="JE1171"/>
  <c r="JH1170"/>
  <c r="JI1170"/>
  <c r="JG1170"/>
  <c r="JF1171"/>
  <c r="JD1173" l="1"/>
  <c r="JE1172"/>
  <c r="JH1171"/>
  <c r="JI1171"/>
  <c r="JG1171"/>
  <c r="JF1172"/>
  <c r="JD1174" l="1"/>
  <c r="JE1173"/>
  <c r="JH1172"/>
  <c r="JI1172"/>
  <c r="JG1172"/>
  <c r="JF1173"/>
  <c r="JD1175" l="1"/>
  <c r="JE1174"/>
  <c r="JH1173"/>
  <c r="JI1173"/>
  <c r="JG1173"/>
  <c r="JF1174"/>
  <c r="JD1176" l="1"/>
  <c r="JE1175"/>
  <c r="JH1174"/>
  <c r="JI1174"/>
  <c r="JG1174"/>
  <c r="JF1175"/>
  <c r="JD1177" l="1"/>
  <c r="JE1176"/>
  <c r="JH1175"/>
  <c r="JI1175"/>
  <c r="JG1175"/>
  <c r="JF1176"/>
  <c r="JD1178" l="1"/>
  <c r="JE1177"/>
  <c r="JH1176"/>
  <c r="JI1176"/>
  <c r="JG1176"/>
  <c r="JF1177"/>
  <c r="JD1179" l="1"/>
  <c r="JE1178"/>
  <c r="JH1177"/>
  <c r="JI1177"/>
  <c r="JG1177"/>
  <c r="JF1178"/>
  <c r="JD1180" l="1"/>
  <c r="JE1179"/>
  <c r="JH1178"/>
  <c r="JI1178"/>
  <c r="JG1178"/>
  <c r="JF1179"/>
  <c r="JD1181" l="1"/>
  <c r="JE1180"/>
  <c r="JH1179"/>
  <c r="JI1179"/>
  <c r="JG1179"/>
  <c r="JF1180"/>
  <c r="JD1182" l="1"/>
  <c r="JE1181"/>
  <c r="JH1180"/>
  <c r="JG1181"/>
  <c r="JI1180"/>
  <c r="JG1180"/>
  <c r="JF1181"/>
  <c r="JD1183" l="1"/>
  <c r="JE1182"/>
  <c r="JH1181"/>
  <c r="JI1181"/>
  <c r="JF1182"/>
  <c r="JG1182"/>
  <c r="JH1182"/>
  <c r="JD1184" l="1"/>
  <c r="JE1183"/>
  <c r="JI1182"/>
  <c r="JF1183"/>
  <c r="JD1185" l="1"/>
  <c r="JE1184"/>
  <c r="JH1183"/>
  <c r="JI1183"/>
  <c r="JG1183"/>
  <c r="JF1184"/>
  <c r="JD1186" l="1"/>
  <c r="JE1185"/>
  <c r="JH1184"/>
  <c r="JI1184"/>
  <c r="JG1184"/>
  <c r="JF1185"/>
  <c r="JD1187" l="1"/>
  <c r="JE1186"/>
  <c r="JH1185"/>
  <c r="JI1185"/>
  <c r="JG1185"/>
  <c r="JF1186"/>
  <c r="JD1188" l="1"/>
  <c r="JE1187"/>
  <c r="JH1186"/>
  <c r="JI1186"/>
  <c r="JG1186"/>
  <c r="JF1187"/>
  <c r="JD1189" l="1"/>
  <c r="JE1188"/>
  <c r="JH1187"/>
  <c r="JI1187"/>
  <c r="JG1187"/>
  <c r="JF1188"/>
  <c r="JD1190" l="1"/>
  <c r="JE1189"/>
  <c r="JH1188"/>
  <c r="JI1188"/>
  <c r="JG1188"/>
  <c r="JF1189"/>
  <c r="JD1191" l="1"/>
  <c r="JE1190"/>
  <c r="JH1189"/>
  <c r="JI1189"/>
  <c r="JG1189"/>
  <c r="JF1190"/>
  <c r="JD1192" l="1"/>
  <c r="JE1191"/>
  <c r="JH1190"/>
  <c r="JI1190"/>
  <c r="JG1190"/>
  <c r="JF1191"/>
  <c r="JD1193" l="1"/>
  <c r="JE1192"/>
  <c r="JH1191"/>
  <c r="JI1191"/>
  <c r="JG1191"/>
  <c r="JF1192"/>
  <c r="JD1194" l="1"/>
  <c r="JE1193"/>
  <c r="JH1192"/>
  <c r="JI1192"/>
  <c r="JG1192"/>
  <c r="JF1193"/>
  <c r="JD1195" l="1"/>
  <c r="JE1194"/>
  <c r="JH1193"/>
  <c r="JI1193"/>
  <c r="JG1193"/>
  <c r="JF1194"/>
  <c r="JD1196" l="1"/>
  <c r="JE1195"/>
  <c r="JH1194"/>
  <c r="JI1194"/>
  <c r="JG1194"/>
  <c r="JF1195"/>
  <c r="JD1197" l="1"/>
  <c r="JE1196"/>
  <c r="JH1195"/>
  <c r="JI1195"/>
  <c r="JG1195"/>
  <c r="JF1196"/>
  <c r="JD1198" l="1"/>
  <c r="JE1197"/>
  <c r="JH1196"/>
  <c r="JI1196"/>
  <c r="JG1196"/>
  <c r="JF1197"/>
  <c r="JD1199" l="1"/>
  <c r="JE1198"/>
  <c r="JH1197"/>
  <c r="JI1197"/>
  <c r="JG1197"/>
  <c r="JF1198"/>
  <c r="JD1200" l="1"/>
  <c r="JE1199"/>
  <c r="JH1198"/>
  <c r="JI1198"/>
  <c r="JG1198"/>
  <c r="JF1199"/>
  <c r="JD1201" l="1"/>
  <c r="JE1200"/>
  <c r="JH1199"/>
  <c r="JI1199"/>
  <c r="JG1199"/>
  <c r="JF1200"/>
  <c r="JD1202" l="1"/>
  <c r="JE1201"/>
  <c r="JH1200"/>
  <c r="JI1200"/>
  <c r="JG1200"/>
  <c r="JF1201"/>
  <c r="JD1203" l="1"/>
  <c r="JE1202"/>
  <c r="JH1201"/>
  <c r="JI1201"/>
  <c r="JG1201"/>
  <c r="JF1202"/>
  <c r="JD1204" l="1"/>
  <c r="JE1203"/>
  <c r="JH1202"/>
  <c r="JI1202"/>
  <c r="JG1202"/>
  <c r="JF1203"/>
  <c r="JD1205" l="1"/>
  <c r="JE1204"/>
  <c r="JH1203"/>
  <c r="JI1203"/>
  <c r="JG1203"/>
  <c r="JF1204"/>
  <c r="JD1206" l="1"/>
  <c r="JE1205"/>
  <c r="JH1204"/>
  <c r="JI1204"/>
  <c r="JG1204"/>
  <c r="JF1205"/>
  <c r="JD1207" l="1"/>
  <c r="JE1206"/>
  <c r="JH1205"/>
  <c r="JI1205"/>
  <c r="JG1205"/>
  <c r="JF1206"/>
  <c r="JD1208" l="1"/>
  <c r="JE1207"/>
  <c r="JH1206"/>
  <c r="JI1206"/>
  <c r="JG1206"/>
  <c r="JF1207"/>
  <c r="JD1209" l="1"/>
  <c r="JE1208"/>
  <c r="JH1207"/>
  <c r="JI1207"/>
  <c r="JG1207"/>
  <c r="JF1208"/>
  <c r="JD1210" l="1"/>
  <c r="JE1209"/>
  <c r="JH1208"/>
  <c r="JI1208"/>
  <c r="JG1208"/>
  <c r="JF1209"/>
  <c r="JD1211" l="1"/>
  <c r="JE1210"/>
  <c r="JH1209"/>
  <c r="JI1209"/>
  <c r="JG1209"/>
  <c r="JF1210"/>
  <c r="JD1212" l="1"/>
  <c r="JE1211"/>
  <c r="JH1210"/>
  <c r="JI1210"/>
  <c r="JG1210"/>
  <c r="JF1211"/>
  <c r="JD1213" l="1"/>
  <c r="JE1212"/>
  <c r="JH1211"/>
  <c r="JI1211"/>
  <c r="JG1211"/>
  <c r="JF1212"/>
  <c r="JD1214" l="1"/>
  <c r="JE1213"/>
  <c r="JH1212"/>
  <c r="JG1213"/>
  <c r="JI1212"/>
  <c r="JG1212"/>
  <c r="JF1213"/>
  <c r="JD1215" l="1"/>
  <c r="JE1214"/>
  <c r="JH1213"/>
  <c r="JI1213"/>
  <c r="JF1214"/>
  <c r="JG1214"/>
  <c r="JH1214"/>
  <c r="JD1216" l="1"/>
  <c r="JE1215"/>
  <c r="JI1214"/>
  <c r="JF1215"/>
  <c r="JD1217" l="1"/>
  <c r="JE1216"/>
  <c r="JH1215"/>
  <c r="JI1215"/>
  <c r="JG1215"/>
  <c r="JF1216"/>
  <c r="JD1218" l="1"/>
  <c r="JE1217"/>
  <c r="JH1216"/>
  <c r="JI1216"/>
  <c r="JG1216"/>
  <c r="JF1217"/>
  <c r="JD1219" l="1"/>
  <c r="JE1218"/>
  <c r="JH1217"/>
  <c r="JI1217"/>
  <c r="JG1217"/>
  <c r="JF1218"/>
  <c r="JD1220" l="1"/>
  <c r="JE1219"/>
  <c r="JH1218"/>
  <c r="JI1218"/>
  <c r="JG1218"/>
  <c r="JF1219"/>
  <c r="JD1221" l="1"/>
  <c r="JE1220"/>
  <c r="JH1219"/>
  <c r="JI1219"/>
  <c r="JG1219"/>
  <c r="JF1220"/>
  <c r="JD1222" l="1"/>
  <c r="JE1221"/>
  <c r="JH1220"/>
  <c r="JI1220"/>
  <c r="JG1220"/>
  <c r="JF1221"/>
  <c r="JD1223" l="1"/>
  <c r="JE1222"/>
  <c r="JH1221"/>
  <c r="JI1221"/>
  <c r="JG1221"/>
  <c r="JF1222"/>
  <c r="JD1224" l="1"/>
  <c r="JE1223"/>
  <c r="JH1222"/>
  <c r="JI1222"/>
  <c r="JG1222"/>
  <c r="JF1223"/>
  <c r="JD1225" l="1"/>
  <c r="JE1224"/>
  <c r="JH1223"/>
  <c r="JI1223"/>
  <c r="JG1223"/>
  <c r="JF1224"/>
  <c r="JD1226" l="1"/>
  <c r="JE1225"/>
  <c r="JH1224"/>
  <c r="JI1224"/>
  <c r="JG1224"/>
  <c r="JF1225"/>
  <c r="JD1227" l="1"/>
  <c r="JE1226"/>
  <c r="JH1225"/>
  <c r="JI1225"/>
  <c r="JG1225"/>
  <c r="JF1226"/>
  <c r="JD1228" l="1"/>
  <c r="JE1227"/>
  <c r="JH1226"/>
  <c r="JI1226"/>
  <c r="JG1226"/>
  <c r="JF1227"/>
  <c r="JD1229" l="1"/>
  <c r="JE1228"/>
  <c r="JH1227"/>
  <c r="JI1227"/>
  <c r="JG1227"/>
  <c r="JF1228"/>
  <c r="JD1230" l="1"/>
  <c r="JE1229"/>
  <c r="JH1228"/>
  <c r="JI1228"/>
  <c r="JG1228"/>
  <c r="JF1229"/>
  <c r="JD1231" l="1"/>
  <c r="JE1230"/>
  <c r="JH1229"/>
  <c r="JI1229"/>
  <c r="JG1229"/>
  <c r="JF1230"/>
  <c r="JD1232" l="1"/>
  <c r="JE1231"/>
  <c r="JH1230"/>
  <c r="JI1230"/>
  <c r="JG1230"/>
  <c r="JF1231"/>
  <c r="JD1233" l="1"/>
  <c r="JE1232"/>
  <c r="JH1231"/>
  <c r="JI1231"/>
  <c r="JG1231"/>
  <c r="JF1232"/>
  <c r="JD1234" l="1"/>
  <c r="JE1233"/>
  <c r="JH1232"/>
  <c r="JI1232"/>
  <c r="JG1232"/>
  <c r="JF1233"/>
  <c r="JD1235" l="1"/>
  <c r="JE1234"/>
  <c r="JH1233"/>
  <c r="JI1233"/>
  <c r="JG1233"/>
  <c r="JF1234"/>
  <c r="JD1236" l="1"/>
  <c r="JE1235"/>
  <c r="JH1234"/>
  <c r="JI1234"/>
  <c r="JG1234"/>
  <c r="JF1235"/>
  <c r="JD1237" l="1"/>
  <c r="JE1236"/>
  <c r="JH1235"/>
  <c r="JI1235"/>
  <c r="JG1235"/>
  <c r="JF1236"/>
  <c r="JD1238" l="1"/>
  <c r="JE1237"/>
  <c r="JH1236"/>
  <c r="JI1236"/>
  <c r="JG1236"/>
  <c r="JF1237"/>
  <c r="JD1239" l="1"/>
  <c r="JE1238"/>
  <c r="JH1237"/>
  <c r="JI1237"/>
  <c r="JG1237"/>
  <c r="JF1238"/>
  <c r="JD1240" l="1"/>
  <c r="JE1239"/>
  <c r="JH1238"/>
  <c r="JI1238"/>
  <c r="JG1238"/>
  <c r="JF1239"/>
  <c r="JD1241" l="1"/>
  <c r="JE1240"/>
  <c r="JH1239"/>
  <c r="JI1239"/>
  <c r="JG1239"/>
  <c r="JF1240"/>
  <c r="JD1242" l="1"/>
  <c r="JE1241"/>
  <c r="JH1240"/>
  <c r="JI1240"/>
  <c r="JG1240"/>
  <c r="JF1241"/>
  <c r="JD1243" l="1"/>
  <c r="JE1242"/>
  <c r="JH1241"/>
  <c r="JI1241"/>
  <c r="JG1241"/>
  <c r="JF1242"/>
  <c r="JD1244" l="1"/>
  <c r="JE1243"/>
  <c r="JH1242"/>
  <c r="JI1242"/>
  <c r="JG1242"/>
  <c r="JF1243"/>
  <c r="JD1245" l="1"/>
  <c r="JE1244"/>
  <c r="JH1243"/>
  <c r="JI1243"/>
  <c r="JG1243"/>
  <c r="JF1244"/>
  <c r="JD1246" l="1"/>
  <c r="JE1245"/>
  <c r="JH1244"/>
  <c r="JI1244"/>
  <c r="JG1244"/>
  <c r="JF1245"/>
  <c r="JD1247" l="1"/>
  <c r="JE1246"/>
  <c r="JH1245"/>
  <c r="JG1246"/>
  <c r="JI1245"/>
  <c r="JG1245"/>
  <c r="JF1246"/>
  <c r="JD1248" l="1"/>
  <c r="JE1247"/>
  <c r="JH1246"/>
  <c r="JI1246"/>
  <c r="JH1247"/>
  <c r="JD1249" l="1"/>
  <c r="JE1248"/>
  <c r="JF1247"/>
  <c r="JG1247"/>
  <c r="JI1247"/>
  <c r="JF1248"/>
  <c r="JD1250" l="1"/>
  <c r="JE1249"/>
  <c r="JH1248"/>
  <c r="JI1248"/>
  <c r="JG1248"/>
  <c r="JF1249"/>
  <c r="JD1251" l="1"/>
  <c r="JE1250"/>
  <c r="JH1249"/>
  <c r="JI1249"/>
  <c r="JG1249"/>
  <c r="JF1250"/>
  <c r="JD1252" l="1"/>
  <c r="JE1251"/>
  <c r="JH1250"/>
  <c r="JI1250"/>
  <c r="JG1250"/>
  <c r="JF1251"/>
  <c r="JD1253" l="1"/>
  <c r="JE1252"/>
  <c r="JH1251"/>
  <c r="JI1251"/>
  <c r="JG1251"/>
  <c r="JF1252"/>
  <c r="JD1254" l="1"/>
  <c r="JE1253"/>
  <c r="JH1252"/>
  <c r="JI1252"/>
  <c r="JG1252"/>
  <c r="JF1253"/>
  <c r="JD1255" l="1"/>
  <c r="JE1254"/>
  <c r="JH1253"/>
  <c r="JI1253"/>
  <c r="JG1253"/>
  <c r="JF1254"/>
  <c r="JD1256" l="1"/>
  <c r="JE1255"/>
  <c r="JH1254"/>
  <c r="JI1254"/>
  <c r="JG1254"/>
  <c r="JF1255"/>
  <c r="JD1257" l="1"/>
  <c r="JE1256"/>
  <c r="JH1255"/>
  <c r="JI1255"/>
  <c r="JG1255"/>
  <c r="JF1256"/>
  <c r="JD1258" l="1"/>
  <c r="JE1257"/>
  <c r="JH1256"/>
  <c r="JI1256"/>
  <c r="JG1256"/>
  <c r="JF1257"/>
  <c r="JD1259" l="1"/>
  <c r="JE1258"/>
  <c r="JH1257"/>
  <c r="JI1257"/>
  <c r="JG1257"/>
  <c r="JF1258"/>
  <c r="JD1260" l="1"/>
  <c r="JE1259"/>
  <c r="JH1258"/>
  <c r="JI1258"/>
  <c r="JG1258"/>
  <c r="JF1259"/>
  <c r="JD1261" l="1"/>
  <c r="JE1260"/>
  <c r="JH1259"/>
  <c r="JI1259"/>
  <c r="JG1259"/>
  <c r="JF1260"/>
  <c r="JD1262" l="1"/>
  <c r="JE1261"/>
  <c r="JH1260"/>
  <c r="JI1260"/>
  <c r="JG1260"/>
  <c r="JF1261"/>
  <c r="JD1263" l="1"/>
  <c r="JE1262"/>
  <c r="JH1261"/>
  <c r="JI1261"/>
  <c r="JG1261"/>
  <c r="JF1262"/>
  <c r="JD1264" l="1"/>
  <c r="JE1263"/>
  <c r="JH1262"/>
  <c r="JI1262"/>
  <c r="JG1262"/>
  <c r="JF1263"/>
  <c r="JD1265" l="1"/>
  <c r="JE1264"/>
  <c r="JH1263"/>
  <c r="JI1263"/>
  <c r="JG1263"/>
  <c r="JF1264"/>
  <c r="JD1266" l="1"/>
  <c r="JE1265"/>
  <c r="JH1264"/>
  <c r="JI1264"/>
  <c r="JG1264"/>
  <c r="JF1265"/>
  <c r="JD1267" l="1"/>
  <c r="JE1266"/>
  <c r="JH1265"/>
  <c r="JI1265"/>
  <c r="JG1265"/>
  <c r="JF1266"/>
  <c r="JD1268" l="1"/>
  <c r="JE1267"/>
  <c r="JH1266"/>
  <c r="JI1266"/>
  <c r="JG1266"/>
  <c r="JF1267"/>
  <c r="JD1269" l="1"/>
  <c r="JE1268"/>
  <c r="JH1267"/>
  <c r="JI1267"/>
  <c r="JG1267"/>
  <c r="JF1268"/>
  <c r="JD1270" l="1"/>
  <c r="JE1269"/>
  <c r="JH1268"/>
  <c r="JI1268"/>
  <c r="JG1268"/>
  <c r="JF1269"/>
  <c r="JD1271" l="1"/>
  <c r="JE1270"/>
  <c r="JH1269"/>
  <c r="JI1269"/>
  <c r="JG1269"/>
  <c r="JF1270"/>
  <c r="JD1272" l="1"/>
  <c r="JE1271"/>
  <c r="JH1270"/>
  <c r="JI1270"/>
  <c r="JG1270"/>
  <c r="JF1271"/>
  <c r="JD1273" l="1"/>
  <c r="JE1272"/>
  <c r="JH1271"/>
  <c r="JI1271"/>
  <c r="JG1271"/>
  <c r="JF1272"/>
  <c r="JD1274" l="1"/>
  <c r="JE1273"/>
  <c r="JH1272"/>
  <c r="JI1272"/>
  <c r="JG1272"/>
  <c r="JF1273"/>
  <c r="JD1275" l="1"/>
  <c r="JE1274"/>
  <c r="JH1273"/>
  <c r="JI1273"/>
  <c r="JG1273"/>
  <c r="JF1274"/>
  <c r="JD1276" l="1"/>
  <c r="JE1275"/>
  <c r="JH1274"/>
  <c r="JI1274"/>
  <c r="JG1274"/>
  <c r="JF1275"/>
  <c r="JD1277" l="1"/>
  <c r="JE1276"/>
  <c r="JH1275"/>
  <c r="JI1275"/>
  <c r="JG1275"/>
  <c r="JF1276"/>
  <c r="JD1278" l="1"/>
  <c r="JE1277"/>
  <c r="JH1276"/>
  <c r="JI1276"/>
  <c r="JG1276"/>
  <c r="JF1277"/>
  <c r="JD1279" l="1"/>
  <c r="JE1278"/>
  <c r="JH1277"/>
  <c r="JI1277"/>
  <c r="JG1277"/>
  <c r="JF1278"/>
  <c r="JD1280" l="1"/>
  <c r="JE1279"/>
  <c r="JH1278"/>
  <c r="JI1278"/>
  <c r="JG1278"/>
  <c r="JF1279"/>
  <c r="JD1281" l="1"/>
  <c r="JE1280"/>
  <c r="JH1279"/>
  <c r="JI1279"/>
  <c r="JG1279"/>
  <c r="JF1280"/>
  <c r="JD1282" l="1"/>
  <c r="JE1281"/>
  <c r="JH1280"/>
  <c r="JI1280"/>
  <c r="JG1280"/>
  <c r="JF1281"/>
  <c r="JD1283" l="1"/>
  <c r="JE1282"/>
  <c r="JH1281"/>
  <c r="JI1281"/>
  <c r="JG1281"/>
  <c r="JF1282"/>
  <c r="JD1284" l="1"/>
  <c r="JE1283"/>
  <c r="JH1282"/>
  <c r="JI1282"/>
  <c r="JG1282"/>
  <c r="JF1283"/>
  <c r="JD1285" l="1"/>
  <c r="JE1284"/>
  <c r="JH1283"/>
  <c r="JI1283"/>
  <c r="JG1283"/>
  <c r="JF1284"/>
  <c r="JD1286" l="1"/>
  <c r="JE1285"/>
  <c r="JH1284"/>
  <c r="JI1284"/>
  <c r="JG1284"/>
  <c r="JF1285"/>
  <c r="JD1287" l="1"/>
  <c r="JE1286"/>
  <c r="JH1285"/>
  <c r="JI1285"/>
  <c r="JG1285"/>
  <c r="JF1286"/>
  <c r="JD1288" l="1"/>
  <c r="JE1287"/>
  <c r="JH1286"/>
  <c r="JI1286"/>
  <c r="JG1286"/>
  <c r="JF1287"/>
  <c r="JD1289" l="1"/>
  <c r="JE1288"/>
  <c r="JH1287"/>
  <c r="JI1287"/>
  <c r="JG1287"/>
  <c r="JF1288"/>
  <c r="JD1290" l="1"/>
  <c r="JE1289"/>
  <c r="JH1288"/>
  <c r="JI1288"/>
  <c r="JG1288"/>
  <c r="JF1289"/>
  <c r="JD1291" l="1"/>
  <c r="JE1290"/>
  <c r="JH1289"/>
  <c r="JI1289"/>
  <c r="JG1289"/>
  <c r="JF1290"/>
  <c r="JD1292" l="1"/>
  <c r="JE1291"/>
  <c r="JH1290"/>
  <c r="JI1290"/>
  <c r="JG1290"/>
  <c r="JF1291"/>
  <c r="JD1293" l="1"/>
  <c r="JE1292"/>
  <c r="JH1291"/>
  <c r="JI1291"/>
  <c r="JG1291"/>
  <c r="JF1292"/>
  <c r="JD1294" l="1"/>
  <c r="JE1293"/>
  <c r="JH1292"/>
  <c r="JI1292"/>
  <c r="JG1292"/>
  <c r="JF1293"/>
  <c r="JD1295" l="1"/>
  <c r="JE1294"/>
  <c r="JH1293"/>
  <c r="JI1293"/>
  <c r="JG1293"/>
  <c r="JF1294"/>
  <c r="JD1296" l="1"/>
  <c r="JE1295"/>
  <c r="JH1294"/>
  <c r="JI1294"/>
  <c r="JG1294"/>
  <c r="JF1295"/>
  <c r="JD1297" l="1"/>
  <c r="JE1296"/>
  <c r="JH1295"/>
  <c r="JI1295"/>
  <c r="JG1295"/>
  <c r="JF1296"/>
  <c r="JD1298" l="1"/>
  <c r="JE1297"/>
  <c r="JH1296"/>
  <c r="JI1296"/>
  <c r="JG1296"/>
  <c r="JF1297"/>
  <c r="JD1299" l="1"/>
  <c r="JE1298"/>
  <c r="JH1297"/>
  <c r="JI1297"/>
  <c r="JG1297"/>
  <c r="JF1298"/>
  <c r="JD1300" l="1"/>
  <c r="JE1299"/>
  <c r="JH1298"/>
  <c r="JI1298"/>
  <c r="JG1298"/>
  <c r="JF1299"/>
  <c r="JD1301" l="1"/>
  <c r="JE1300"/>
  <c r="JH1299"/>
  <c r="JI1299"/>
  <c r="JG1299"/>
  <c r="JF1300"/>
  <c r="JD1302" l="1"/>
  <c r="JE1301"/>
  <c r="JH1300"/>
  <c r="JI1300"/>
  <c r="JG1300"/>
  <c r="JF1301"/>
  <c r="JD1303" l="1"/>
  <c r="JE1302"/>
  <c r="JH1301"/>
  <c r="JI1301"/>
  <c r="JG1301"/>
  <c r="JF1302"/>
  <c r="JD1304" l="1"/>
  <c r="JE1303"/>
  <c r="JH1302"/>
  <c r="JI1302"/>
  <c r="JG1302"/>
  <c r="JF1303"/>
  <c r="JD1305" l="1"/>
  <c r="JE1304"/>
  <c r="JH1303"/>
  <c r="JI1303"/>
  <c r="JG1303"/>
  <c r="JF1304"/>
  <c r="JD1306" l="1"/>
  <c r="JE1305"/>
  <c r="JH1304"/>
  <c r="JI1304"/>
  <c r="JG1304"/>
  <c r="JF1305"/>
  <c r="JD1307" l="1"/>
  <c r="JE1306"/>
  <c r="JH1305"/>
  <c r="JI1305"/>
  <c r="JG1305"/>
  <c r="JF1306"/>
  <c r="JD1308" l="1"/>
  <c r="JE1307"/>
  <c r="JH1306"/>
  <c r="JI1306"/>
  <c r="JG1306"/>
  <c r="JF1307"/>
  <c r="JD1309" l="1"/>
  <c r="JE1308"/>
  <c r="JH1307"/>
  <c r="JI1307"/>
  <c r="JG1307"/>
  <c r="JF1308"/>
  <c r="JD1310" l="1"/>
  <c r="JE1309"/>
  <c r="JH1308"/>
  <c r="JI1308"/>
  <c r="JG1308"/>
  <c r="JF1309"/>
  <c r="JD1311" l="1"/>
  <c r="JE1310"/>
  <c r="JH1309"/>
  <c r="JI1309"/>
  <c r="JG1309"/>
  <c r="JF1310"/>
  <c r="JD1312" l="1"/>
  <c r="JE1311"/>
  <c r="JH1310"/>
  <c r="JG1311"/>
  <c r="JI1310"/>
  <c r="JG1310"/>
  <c r="JF1311"/>
  <c r="JD1313" l="1"/>
  <c r="JE1312"/>
  <c r="JH1311"/>
  <c r="JI1311"/>
  <c r="JF1312"/>
  <c r="JG1312"/>
  <c r="JH1312"/>
  <c r="JD1314" l="1"/>
  <c r="JE1313"/>
  <c r="JI1312"/>
  <c r="JF1313"/>
  <c r="JD1315" l="1"/>
  <c r="JE1314"/>
  <c r="JH1313"/>
  <c r="JI1313"/>
  <c r="JG1313"/>
  <c r="JF1314"/>
  <c r="JD1316" l="1"/>
  <c r="JE1315"/>
  <c r="JH1314"/>
  <c r="JI1314"/>
  <c r="JG1314"/>
  <c r="JF1315"/>
  <c r="JD1317" l="1"/>
  <c r="JE1316"/>
  <c r="JH1315"/>
  <c r="JI1315"/>
  <c r="JG1315"/>
  <c r="JF1316"/>
  <c r="JD1318" l="1"/>
  <c r="JE1317"/>
  <c r="JH1316"/>
  <c r="JI1316"/>
  <c r="JG1316"/>
  <c r="JF1317"/>
  <c r="JD1319" l="1"/>
  <c r="JE1318"/>
  <c r="JH1317"/>
  <c r="JI1317"/>
  <c r="JG1317"/>
  <c r="JF1318"/>
  <c r="JD1320" l="1"/>
  <c r="JE1319"/>
  <c r="JH1318"/>
  <c r="JI1318"/>
  <c r="JG1318"/>
  <c r="JF1319"/>
  <c r="JD1321" l="1"/>
  <c r="JE1320"/>
  <c r="JH1319"/>
  <c r="JI1319"/>
  <c r="JG1319"/>
  <c r="JF1320"/>
  <c r="JD1322" l="1"/>
  <c r="JE1321"/>
  <c r="JH1320"/>
  <c r="JI1320"/>
  <c r="JG1320"/>
  <c r="JF1321"/>
  <c r="JD1323" l="1"/>
  <c r="JE1322"/>
  <c r="JH1321"/>
  <c r="JI1321"/>
  <c r="JG1321"/>
  <c r="JF1322"/>
  <c r="JD1324" l="1"/>
  <c r="JE1323"/>
  <c r="JH1322"/>
  <c r="JI1322"/>
  <c r="JG1322"/>
  <c r="JF1323"/>
  <c r="JD1325" l="1"/>
  <c r="JE1324"/>
  <c r="JH1323"/>
  <c r="JI1323"/>
  <c r="JG1323"/>
  <c r="JF1324"/>
  <c r="JD1326" l="1"/>
  <c r="JE1325"/>
  <c r="JH1324"/>
  <c r="JI1324"/>
  <c r="JG1324"/>
  <c r="JF1325"/>
  <c r="JD1327" l="1"/>
  <c r="JE1326"/>
  <c r="JH1325"/>
  <c r="JI1325"/>
  <c r="JG1325"/>
  <c r="JF1326"/>
  <c r="JD1328" l="1"/>
  <c r="JE1327"/>
  <c r="JH1326"/>
  <c r="JI1326"/>
  <c r="JG1326"/>
  <c r="JF1327"/>
  <c r="JD1329" l="1"/>
  <c r="JE1328"/>
  <c r="JH1327"/>
  <c r="JI1327"/>
  <c r="JG1327"/>
  <c r="JF1328"/>
  <c r="JD1330" l="1"/>
  <c r="JE1329"/>
  <c r="JH1328"/>
  <c r="JI1328"/>
  <c r="JG1328"/>
  <c r="JF1329"/>
  <c r="JD1331" l="1"/>
  <c r="JE1330"/>
  <c r="JH1329"/>
  <c r="JI1329"/>
  <c r="JG1329"/>
  <c r="JF1330"/>
  <c r="JD1332" l="1"/>
  <c r="JE1331"/>
  <c r="JH1330"/>
  <c r="JI1330"/>
  <c r="JG1330"/>
  <c r="JF1331"/>
  <c r="JD1333" l="1"/>
  <c r="JE1332"/>
  <c r="JH1331"/>
  <c r="JI1331"/>
  <c r="JG1331"/>
  <c r="JF1332"/>
  <c r="JD1334" l="1"/>
  <c r="JE1333"/>
  <c r="JH1332"/>
  <c r="JI1332"/>
  <c r="JG1332"/>
  <c r="JF1333"/>
  <c r="JD1335" l="1"/>
  <c r="JE1334"/>
  <c r="JH1333"/>
  <c r="JG1334"/>
  <c r="JI1333"/>
  <c r="JG1333"/>
  <c r="JF1334"/>
  <c r="JD1336" l="1"/>
  <c r="JE1335"/>
  <c r="JH1334"/>
  <c r="JI1334"/>
  <c r="JF1335"/>
  <c r="JG1335"/>
  <c r="JH1335"/>
  <c r="JD1337" l="1"/>
  <c r="JE1336"/>
  <c r="JI1335"/>
  <c r="JF1336"/>
  <c r="JD1338" l="1"/>
  <c r="JE1337"/>
  <c r="JH1336"/>
  <c r="JI1336"/>
  <c r="JG1336"/>
  <c r="JF1337"/>
  <c r="JD1339" l="1"/>
  <c r="JE1338"/>
  <c r="JH1337"/>
  <c r="JI1337"/>
  <c r="JG1337"/>
  <c r="JF1338"/>
  <c r="JD1340" l="1"/>
  <c r="JE1339"/>
  <c r="JH1338"/>
  <c r="JI1338"/>
  <c r="JG1338"/>
  <c r="JF1339"/>
  <c r="JD1341" l="1"/>
  <c r="JE1340"/>
  <c r="JH1339"/>
  <c r="JI1339"/>
  <c r="JG1339"/>
  <c r="JF1340"/>
  <c r="JD1342" l="1"/>
  <c r="JE1341"/>
  <c r="JH1340"/>
  <c r="JI1340"/>
  <c r="JG1340"/>
  <c r="JF1341"/>
  <c r="JD1343" l="1"/>
  <c r="JE1342"/>
  <c r="JH1341"/>
  <c r="JI1341"/>
  <c r="JG1341"/>
  <c r="JF1342"/>
  <c r="JD1344" l="1"/>
  <c r="JE1343"/>
  <c r="JH1342"/>
  <c r="JI1342"/>
  <c r="JG1342"/>
  <c r="JF1343"/>
  <c r="JD1345" l="1"/>
  <c r="JE1344"/>
  <c r="JH1343"/>
  <c r="JI1343"/>
  <c r="JG1343"/>
  <c r="JF1344"/>
  <c r="JD1346" l="1"/>
  <c r="JE1345"/>
  <c r="JH1344"/>
  <c r="JI1344"/>
  <c r="JG1344"/>
  <c r="JF1345"/>
  <c r="JD1347" l="1"/>
  <c r="JE1346"/>
  <c r="JH1345"/>
  <c r="JI1345"/>
  <c r="JG1345"/>
  <c r="JF1346"/>
  <c r="JD1348" l="1"/>
  <c r="JE1347"/>
  <c r="JH1346"/>
  <c r="JI1346"/>
  <c r="JG1346"/>
  <c r="JF1347"/>
  <c r="JD1349" l="1"/>
  <c r="JE1348"/>
  <c r="JH1347"/>
  <c r="JI1347"/>
  <c r="JG1347"/>
  <c r="JF1348"/>
  <c r="JD1350" l="1"/>
  <c r="JE1349"/>
  <c r="JH1348"/>
  <c r="JI1348"/>
  <c r="JG1348"/>
  <c r="JF1349"/>
  <c r="JD1351" l="1"/>
  <c r="JE1350"/>
  <c r="JH1349"/>
  <c r="JI1349"/>
  <c r="JG1349"/>
  <c r="JF1350"/>
  <c r="JD1352" l="1"/>
  <c r="JE1351"/>
  <c r="JH1350"/>
  <c r="JI1350"/>
  <c r="JG1350"/>
  <c r="JF1351"/>
  <c r="JD1353" l="1"/>
  <c r="JE1352"/>
  <c r="JH1351"/>
  <c r="JI1351"/>
  <c r="JG1351"/>
  <c r="JF1352"/>
  <c r="JD1354" l="1"/>
  <c r="JE1353"/>
  <c r="JH1352"/>
  <c r="JI1352"/>
  <c r="JG1352"/>
  <c r="JF1353"/>
  <c r="JD1355" l="1"/>
  <c r="JE1354"/>
  <c r="JH1353"/>
  <c r="JI1353"/>
  <c r="JG1353"/>
  <c r="JF1354"/>
  <c r="JD1356" l="1"/>
  <c r="JE1355"/>
  <c r="JH1354"/>
  <c r="JI1354"/>
  <c r="JG1354"/>
  <c r="JF1355"/>
  <c r="JD1357" l="1"/>
  <c r="JE1356"/>
  <c r="JH1355"/>
  <c r="JI1355"/>
  <c r="JG1355"/>
  <c r="JF1356"/>
  <c r="JD1358" l="1"/>
  <c r="JE1357"/>
  <c r="JH1356"/>
  <c r="JI1356"/>
  <c r="JG1356"/>
  <c r="JF1357"/>
  <c r="JD1359" l="1"/>
  <c r="JE1358"/>
  <c r="JH1357"/>
  <c r="JI1357"/>
  <c r="JG1357"/>
  <c r="JF1358"/>
  <c r="JD1360" l="1"/>
  <c r="JE1359"/>
  <c r="JH1358"/>
  <c r="JI1358"/>
  <c r="JG1358"/>
  <c r="JF1359"/>
  <c r="JD1361" l="1"/>
  <c r="JE1360"/>
  <c r="JH1359"/>
  <c r="JI1359"/>
  <c r="JG1359"/>
  <c r="JF1360"/>
  <c r="JD1362" l="1"/>
  <c r="JE1361"/>
  <c r="JH1360"/>
  <c r="JI1360"/>
  <c r="JG1360"/>
  <c r="JF1361"/>
  <c r="JD1363" l="1"/>
  <c r="JE1362"/>
  <c r="JH1361"/>
  <c r="JI1361"/>
  <c r="JG1361"/>
  <c r="JF1362"/>
  <c r="JD1364" l="1"/>
  <c r="JE1363"/>
  <c r="JH1362"/>
  <c r="JI1362"/>
  <c r="JG1362"/>
  <c r="JF1363"/>
  <c r="JD1365" l="1"/>
  <c r="JE1364"/>
  <c r="JH1363"/>
  <c r="JI1363"/>
  <c r="JG1363"/>
  <c r="JF1364"/>
  <c r="JD1366" l="1"/>
  <c r="JE1365"/>
  <c r="JH1364"/>
  <c r="JI1364"/>
  <c r="JG1364"/>
  <c r="JF1365"/>
  <c r="JD1367" l="1"/>
  <c r="JE1366"/>
  <c r="JH1365"/>
  <c r="JI1365"/>
  <c r="JG1365"/>
  <c r="JF1366"/>
  <c r="JD1368" l="1"/>
  <c r="JE1367"/>
  <c r="JH1366"/>
  <c r="JI1366"/>
  <c r="JG1366"/>
  <c r="JF1367"/>
  <c r="JD1369" l="1"/>
  <c r="JE1368"/>
  <c r="JH1367"/>
  <c r="JI1367"/>
  <c r="JG1367"/>
  <c r="JF1368"/>
  <c r="JD1370" l="1"/>
  <c r="JE1369"/>
  <c r="JH1368"/>
  <c r="JI1368"/>
  <c r="JG1368"/>
  <c r="JF1369"/>
  <c r="JD1371" l="1"/>
  <c r="JE1370"/>
  <c r="JH1369"/>
  <c r="JI1369"/>
  <c r="JG1369"/>
  <c r="JF1370"/>
  <c r="JD1372" l="1"/>
  <c r="JE1371"/>
  <c r="JH1370"/>
  <c r="JI1370"/>
  <c r="JG1370"/>
  <c r="JF1371"/>
  <c r="JD1373" l="1"/>
  <c r="JE1372"/>
  <c r="JH1371"/>
  <c r="JI1371"/>
  <c r="JG1371"/>
  <c r="JF1372"/>
  <c r="JD1374" l="1"/>
  <c r="JE1373"/>
  <c r="JH1372"/>
  <c r="JI1372"/>
  <c r="JG1372"/>
  <c r="JF1373"/>
  <c r="JD1375" l="1"/>
  <c r="JE1374"/>
  <c r="JH1373"/>
  <c r="JI1373"/>
  <c r="JG1373"/>
  <c r="JF1374"/>
  <c r="JD1376" l="1"/>
  <c r="JE1375"/>
  <c r="JH1374"/>
  <c r="JI1374"/>
  <c r="JG1374"/>
  <c r="JF1375"/>
  <c r="JD1377" l="1"/>
  <c r="JE1376"/>
  <c r="JH1375"/>
  <c r="JF1376"/>
  <c r="JG1376"/>
  <c r="JI1375"/>
  <c r="JG1375"/>
  <c r="JH1376"/>
  <c r="JD1378" l="1"/>
  <c r="JE1377"/>
  <c r="JI1376"/>
  <c r="JF1377"/>
  <c r="JD1379" l="1"/>
  <c r="JE1378"/>
  <c r="JH1377"/>
  <c r="JI1377"/>
  <c r="JG1377"/>
  <c r="JF1378"/>
  <c r="JD1380" l="1"/>
  <c r="JE1379"/>
  <c r="JH1378"/>
  <c r="JI1378"/>
  <c r="JG1378"/>
  <c r="JF1379"/>
  <c r="JD1381" l="1"/>
  <c r="JE1380"/>
  <c r="JH1379"/>
  <c r="JI1379"/>
  <c r="JG1379"/>
  <c r="JF1380"/>
  <c r="JD1382" l="1"/>
  <c r="JE1381"/>
  <c r="JH1380"/>
  <c r="JI1380"/>
  <c r="JG1380"/>
  <c r="JF1381"/>
  <c r="JD1383" l="1"/>
  <c r="JE1382"/>
  <c r="JH1381"/>
  <c r="JI1381"/>
  <c r="JG1381"/>
  <c r="JF1382"/>
  <c r="JD1384" l="1"/>
  <c r="JE1383"/>
  <c r="JH1382"/>
  <c r="JI1382"/>
  <c r="JG1382"/>
  <c r="JF1383"/>
  <c r="JD1385" l="1"/>
  <c r="JE1384"/>
  <c r="JH1383"/>
  <c r="JI1383"/>
  <c r="JG1383"/>
  <c r="JF1384"/>
  <c r="JD1386" l="1"/>
  <c r="JE1385"/>
  <c r="JH1384"/>
  <c r="JI1384"/>
  <c r="JG1384"/>
  <c r="JF1385"/>
  <c r="JD1387" l="1"/>
  <c r="JE1386"/>
  <c r="JH1385"/>
  <c r="JI1385"/>
  <c r="JG1385"/>
  <c r="JF1386"/>
  <c r="JD1388" l="1"/>
  <c r="JE1387"/>
  <c r="JH1386"/>
  <c r="JI1386"/>
  <c r="JG1386"/>
  <c r="JF1387"/>
  <c r="JD1389" l="1"/>
  <c r="JE1388"/>
  <c r="JH1387"/>
  <c r="JI1387"/>
  <c r="JG1387"/>
  <c r="JF1388"/>
  <c r="JD1390" l="1"/>
  <c r="JE1389"/>
  <c r="JH1388"/>
  <c r="JI1388"/>
  <c r="JG1388"/>
  <c r="JF1389"/>
  <c r="JD1391" l="1"/>
  <c r="JE1390"/>
  <c r="JH1389"/>
  <c r="JI1389"/>
  <c r="JG1389"/>
  <c r="JF1390"/>
  <c r="JD1392" l="1"/>
  <c r="JE1391"/>
  <c r="JH1390"/>
  <c r="JI1390"/>
  <c r="JG1390"/>
  <c r="JF1391"/>
  <c r="JD1393" l="1"/>
  <c r="JE1392"/>
  <c r="JH1391"/>
  <c r="JI1391"/>
  <c r="JG1391"/>
  <c r="JF1392"/>
  <c r="JD1394" l="1"/>
  <c r="JE1393"/>
  <c r="JH1392"/>
  <c r="JI1392"/>
  <c r="JG1392"/>
  <c r="JF1393"/>
  <c r="JD1395" l="1"/>
  <c r="JE1394"/>
  <c r="JH1393"/>
  <c r="JI1393"/>
  <c r="JG1393"/>
  <c r="JF1394"/>
  <c r="JD1396" l="1"/>
  <c r="JE1395"/>
  <c r="JH1394"/>
  <c r="JI1394"/>
  <c r="JG1394"/>
  <c r="JF1395"/>
  <c r="JD1397" l="1"/>
  <c r="JE1396"/>
  <c r="JH1395"/>
  <c r="JI1395"/>
  <c r="JG1395"/>
  <c r="JF1396"/>
  <c r="JD1398" l="1"/>
  <c r="JE1397"/>
  <c r="JH1396"/>
  <c r="JI1396"/>
  <c r="JG1396"/>
  <c r="JF1397"/>
  <c r="JD1399" l="1"/>
  <c r="JE1398"/>
  <c r="JH1397"/>
  <c r="JI1397"/>
  <c r="JG1397"/>
  <c r="JF1398"/>
  <c r="JD1400" l="1"/>
  <c r="JE1399"/>
  <c r="JH1398"/>
  <c r="JI1398"/>
  <c r="JG1398"/>
  <c r="JF1399"/>
  <c r="JD1401" l="1"/>
  <c r="JE1400"/>
  <c r="JH1399"/>
  <c r="JI1399"/>
  <c r="JG1399"/>
  <c r="JF1400"/>
  <c r="JD1402" l="1"/>
  <c r="JE1401"/>
  <c r="JH1400"/>
  <c r="JI1400"/>
  <c r="JG1400"/>
  <c r="JF1401"/>
  <c r="JD1403" l="1"/>
  <c r="JE1402"/>
  <c r="JH1401"/>
  <c r="JI1401"/>
  <c r="JG1401"/>
  <c r="JF1402"/>
  <c r="JD1404" l="1"/>
  <c r="JE1403"/>
  <c r="JH1402"/>
  <c r="JI1402"/>
  <c r="JG1402"/>
  <c r="JF1403"/>
  <c r="JD1405" l="1"/>
  <c r="JE1404"/>
  <c r="JH1403"/>
  <c r="JI1403"/>
  <c r="JG1403"/>
  <c r="JF1404"/>
  <c r="JD1406" l="1"/>
  <c r="JE1405"/>
  <c r="JH1404"/>
  <c r="JI1404"/>
  <c r="JG1404"/>
  <c r="JF1405"/>
  <c r="JD1407" l="1"/>
  <c r="JE1406"/>
  <c r="JH1405"/>
  <c r="JI1405"/>
  <c r="JG1405"/>
  <c r="JF1406"/>
  <c r="JD1408" l="1"/>
  <c r="JE1407"/>
  <c r="JH1406"/>
  <c r="JI1406"/>
  <c r="JG1406"/>
  <c r="JF1407"/>
  <c r="JD1409" l="1"/>
  <c r="JE1408"/>
  <c r="JH1407"/>
  <c r="JI1407"/>
  <c r="JG1407"/>
  <c r="JF1408"/>
  <c r="JD1410" l="1"/>
  <c r="JE1409"/>
  <c r="JH1408"/>
  <c r="JG1409"/>
  <c r="JI1408"/>
  <c r="JG1408"/>
  <c r="JF1409"/>
  <c r="JD1411" l="1"/>
  <c r="JE1410"/>
  <c r="JH1409"/>
  <c r="JI1409"/>
  <c r="JF1410"/>
  <c r="JG1410"/>
  <c r="JH1410"/>
  <c r="JD1412" l="1"/>
  <c r="JE1411"/>
  <c r="JI1410"/>
  <c r="JF1411"/>
  <c r="JD1413" l="1"/>
  <c r="JE1412"/>
  <c r="JH1411"/>
  <c r="JI1411"/>
  <c r="JG1411"/>
  <c r="JF1412"/>
  <c r="JD1414" l="1"/>
  <c r="JE1413"/>
  <c r="JH1412"/>
  <c r="JI1412"/>
  <c r="JG1412"/>
  <c r="JF1413"/>
  <c r="JD1415" l="1"/>
  <c r="JE1414"/>
  <c r="JH1413"/>
  <c r="JI1413"/>
  <c r="JG1413"/>
  <c r="JI1414"/>
  <c r="JE1415" l="1"/>
  <c r="JD1416"/>
  <c r="JG1414"/>
  <c r="JH1415"/>
  <c r="JF1414"/>
  <c r="JH1414"/>
  <c r="JG1415"/>
  <c r="JF1415"/>
  <c r="JI1415"/>
  <c r="JE1416" l="1"/>
  <c r="JD1417"/>
  <c r="JH1416"/>
  <c r="JG1416"/>
  <c r="JE1417" l="1"/>
  <c r="JD1418"/>
  <c r="JF1416"/>
  <c r="JI1416"/>
  <c r="JH1417"/>
  <c r="JG1417"/>
  <c r="JE1418" l="1"/>
  <c r="JD1419"/>
  <c r="JF1417"/>
  <c r="JI1417"/>
  <c r="JH1418"/>
  <c r="JG1418"/>
  <c r="JE1419" l="1"/>
  <c r="JD1420"/>
  <c r="JF1418"/>
  <c r="JI1418"/>
  <c r="JH1419"/>
  <c r="JG1419"/>
  <c r="JE1420" l="1"/>
  <c r="JD1421"/>
  <c r="JF1419"/>
  <c r="JI1419"/>
  <c r="JH1420"/>
  <c r="JG1420"/>
  <c r="JE1421" l="1"/>
  <c r="JD1422"/>
  <c r="JF1420"/>
  <c r="JI1420"/>
  <c r="JH1421"/>
  <c r="JG1421"/>
  <c r="JE1422" l="1"/>
  <c r="JD1423"/>
  <c r="JF1421"/>
  <c r="JI1421"/>
  <c r="JH1422"/>
  <c r="JG1422"/>
  <c r="JE1423" l="1"/>
  <c r="JD1424"/>
  <c r="JF1422"/>
  <c r="JI1422"/>
  <c r="JH1423"/>
  <c r="JG1423"/>
  <c r="JE1424" l="1"/>
  <c r="JD1425"/>
  <c r="JF1423"/>
  <c r="JI1423"/>
  <c r="JH1424"/>
  <c r="JG1424"/>
  <c r="JE1425" l="1"/>
  <c r="JD1426"/>
  <c r="JF1424"/>
  <c r="JI1424"/>
  <c r="JH1425"/>
  <c r="JG1425"/>
  <c r="JE1426" l="1"/>
  <c r="JD1427"/>
  <c r="JF1425"/>
  <c r="JI1425"/>
  <c r="JH1426"/>
  <c r="JG1426"/>
  <c r="JE1427" l="1"/>
  <c r="JD1428"/>
  <c r="JF1426"/>
  <c r="JI1426"/>
  <c r="JH1427"/>
  <c r="JG1427"/>
  <c r="JE1428" l="1"/>
  <c r="JD1429"/>
  <c r="JF1427"/>
  <c r="JI1427"/>
  <c r="JH1428"/>
  <c r="JG1428"/>
  <c r="JE1429" l="1"/>
  <c r="JD1430"/>
  <c r="JF1428"/>
  <c r="JI1428"/>
  <c r="JH1429"/>
  <c r="JG1429"/>
  <c r="JE1430" l="1"/>
  <c r="JD1431"/>
  <c r="JF1429"/>
  <c r="JI1429"/>
  <c r="JH1430"/>
  <c r="JG1430"/>
  <c r="JE1431" l="1"/>
  <c r="JD1432"/>
  <c r="JF1430"/>
  <c r="JI1430"/>
  <c r="JH1431"/>
  <c r="JG1431"/>
  <c r="JE1432" l="1"/>
  <c r="JD1433"/>
  <c r="JF1431"/>
  <c r="JI1431"/>
  <c r="JH1432"/>
  <c r="JG1432"/>
  <c r="JE1433" l="1"/>
  <c r="JD1434"/>
  <c r="JF1432"/>
  <c r="JI1432"/>
  <c r="JH1433"/>
  <c r="JG1433"/>
  <c r="JE1434" l="1"/>
  <c r="JD1435"/>
  <c r="JF1433"/>
  <c r="JI1433"/>
  <c r="JH1434"/>
  <c r="JG1434"/>
  <c r="JE1435" l="1"/>
  <c r="JD1436"/>
  <c r="JF1434"/>
  <c r="JI1434"/>
  <c r="JH1435"/>
  <c r="JG1435"/>
  <c r="JE1436" l="1"/>
  <c r="JD1437"/>
  <c r="JF1435"/>
  <c r="JI1435"/>
  <c r="JH1436"/>
  <c r="JG1436"/>
  <c r="JE1437" l="1"/>
  <c r="JD1438"/>
  <c r="JF1436"/>
  <c r="JI1436"/>
  <c r="JH1437"/>
  <c r="JG1437"/>
  <c r="JE1438" l="1"/>
  <c r="JD1439"/>
  <c r="JF1437"/>
  <c r="JI1437"/>
  <c r="JH1438"/>
  <c r="JG1438"/>
  <c r="JE1439" l="1"/>
  <c r="JD1440"/>
  <c r="JF1438"/>
  <c r="JI1438"/>
  <c r="JH1439"/>
  <c r="JG1439"/>
  <c r="JE1440" l="1"/>
  <c r="JD1441"/>
  <c r="JF1439"/>
  <c r="JI1439"/>
  <c r="JH1440"/>
  <c r="JG1440"/>
  <c r="JE1441" l="1"/>
  <c r="JD1442"/>
  <c r="JF1440"/>
  <c r="JG1441"/>
  <c r="JF1441"/>
  <c r="JI1440"/>
  <c r="JH1441"/>
  <c r="JI1441"/>
  <c r="JE1442" l="1"/>
  <c r="JD1443"/>
  <c r="JH1442"/>
  <c r="JG1442"/>
  <c r="JE1443" l="1"/>
  <c r="JD1444"/>
  <c r="JF1442"/>
  <c r="JI1442"/>
  <c r="JH1443"/>
  <c r="JG1443"/>
  <c r="JE1444" l="1"/>
  <c r="JD1445"/>
  <c r="JF1443"/>
  <c r="JI1443"/>
  <c r="JH1444"/>
  <c r="JG1444"/>
  <c r="JE1445" l="1"/>
  <c r="JD1446"/>
  <c r="JF1444"/>
  <c r="JI1444"/>
  <c r="JH1445"/>
  <c r="JG1445"/>
  <c r="JE1446" l="1"/>
  <c r="JD1447"/>
  <c r="JF1445"/>
  <c r="JI1445"/>
  <c r="JH1446"/>
  <c r="JG1446"/>
  <c r="JE1447" l="1"/>
  <c r="JD1448"/>
  <c r="JF1446"/>
  <c r="JF1447"/>
  <c r="JI1446"/>
  <c r="JH1447"/>
  <c r="JG1447"/>
  <c r="JE1448" l="1"/>
  <c r="JD1449"/>
  <c r="JH1448"/>
  <c r="JI1447"/>
  <c r="JG1448"/>
  <c r="JF1448"/>
  <c r="JI1448"/>
  <c r="JE1449" l="1"/>
  <c r="JD1450"/>
  <c r="JH1449"/>
  <c r="JG1449"/>
  <c r="JE1450" l="1"/>
  <c r="JD1451"/>
  <c r="JF1449"/>
  <c r="JI1449"/>
  <c r="JH1450"/>
  <c r="JG1450"/>
  <c r="JE1451" l="1"/>
  <c r="JD1452"/>
  <c r="JF1450"/>
  <c r="JI1450"/>
  <c r="JH1451"/>
  <c r="JG1451"/>
  <c r="JE1452" l="1"/>
  <c r="JD1453"/>
  <c r="JF1451"/>
  <c r="JI1451"/>
  <c r="JH1452"/>
  <c r="JG1452"/>
  <c r="JE1453" l="1"/>
  <c r="JD1454"/>
  <c r="JF1452"/>
  <c r="JI1452"/>
  <c r="JH1453"/>
  <c r="JG1453"/>
  <c r="JE1454" l="1"/>
  <c r="JD1455"/>
  <c r="JF1453"/>
  <c r="JI1453"/>
  <c r="JH1454"/>
  <c r="JG1454"/>
  <c r="JE1455" l="1"/>
  <c r="JD1456"/>
  <c r="JF1454"/>
  <c r="JI1454"/>
  <c r="JH1455"/>
  <c r="JG1455"/>
  <c r="JE1456" l="1"/>
  <c r="JD1457"/>
  <c r="JF1455"/>
  <c r="JI1455"/>
  <c r="JH1456"/>
  <c r="JG1456"/>
  <c r="JE1457" l="1"/>
  <c r="JD1458"/>
  <c r="JF1456"/>
  <c r="JF1457"/>
  <c r="JI1456"/>
  <c r="JH1457"/>
  <c r="JG1457"/>
  <c r="JE1458" l="1"/>
  <c r="JD1459"/>
  <c r="JH1458"/>
  <c r="JI1457"/>
  <c r="JG1458"/>
  <c r="JF1458"/>
  <c r="JI1458"/>
  <c r="JE1459" l="1"/>
  <c r="JD1460"/>
  <c r="JF1459"/>
  <c r="JH1459"/>
  <c r="JG1459"/>
  <c r="JE1460" l="1"/>
  <c r="JD1461"/>
  <c r="JH1460"/>
  <c r="JI1459"/>
  <c r="JG1460"/>
  <c r="JF1460"/>
  <c r="JI1460"/>
  <c r="JE1461" l="1"/>
  <c r="JD1462"/>
  <c r="JF1461"/>
  <c r="JH1461"/>
  <c r="JG1461"/>
  <c r="JE1462" l="1"/>
  <c r="JD1463"/>
  <c r="JH1462"/>
  <c r="JI1461"/>
  <c r="JG1462"/>
  <c r="JF1462"/>
  <c r="JI1462"/>
  <c r="JE1463" l="1"/>
  <c r="JD1464"/>
  <c r="JF1463"/>
  <c r="JH1463"/>
  <c r="JG1463"/>
  <c r="JE1464" l="1"/>
  <c r="JD1465"/>
  <c r="JH1464"/>
  <c r="JI1463"/>
  <c r="JG1464"/>
  <c r="JF1464"/>
  <c r="JI1464"/>
  <c r="JE1465" l="1"/>
  <c r="JD1466"/>
  <c r="JH1465"/>
  <c r="JG1465"/>
  <c r="JE1466" l="1"/>
  <c r="JD1467"/>
  <c r="JF1465"/>
  <c r="JI1465"/>
  <c r="JH1466"/>
  <c r="JG1466"/>
  <c r="JE1467" l="1"/>
  <c r="JD1468"/>
  <c r="JF1466"/>
  <c r="JI1466"/>
  <c r="JH1467"/>
  <c r="JG1467"/>
  <c r="JE1468" l="1"/>
  <c r="JD1469"/>
  <c r="JF1467"/>
  <c r="JI1467"/>
  <c r="JH1468"/>
  <c r="JG1468"/>
  <c r="JE1469" l="1"/>
  <c r="JD1470"/>
  <c r="JF1468"/>
  <c r="JI1468"/>
  <c r="JH1469"/>
  <c r="JG1469"/>
  <c r="JE1470" l="1"/>
  <c r="JD1471"/>
  <c r="JF1469"/>
  <c r="JF1470"/>
  <c r="JI1469"/>
  <c r="JH1470"/>
  <c r="JG1470"/>
  <c r="JE1471" l="1"/>
  <c r="JD1472"/>
  <c r="JH1471"/>
  <c r="JI1470"/>
  <c r="JG1471"/>
  <c r="JF1471"/>
  <c r="JI1471"/>
  <c r="JE1472" l="1"/>
  <c r="JD1473"/>
  <c r="JH1472"/>
  <c r="JG1472"/>
  <c r="JE1473" l="1"/>
  <c r="JD1474"/>
  <c r="JF1472"/>
  <c r="JG1473"/>
  <c r="JF1473"/>
  <c r="JI1472"/>
  <c r="JH1473"/>
  <c r="JI1473"/>
  <c r="JE1474" l="1"/>
  <c r="JD1475"/>
  <c r="JH1474"/>
  <c r="JG1474"/>
  <c r="JE1475" l="1"/>
  <c r="JD1476"/>
  <c r="JF1474"/>
  <c r="JI1474"/>
  <c r="JH1475"/>
  <c r="JG1475"/>
  <c r="JE1476" l="1"/>
  <c r="JD1477"/>
  <c r="JF1475"/>
  <c r="JI1475"/>
  <c r="JH1476"/>
  <c r="JG1476"/>
  <c r="JE1477" l="1"/>
  <c r="JD1478"/>
  <c r="JF1476"/>
  <c r="JI1476"/>
  <c r="JH1477"/>
  <c r="JG1477"/>
  <c r="JE1478" l="1"/>
  <c r="JD1479"/>
  <c r="JF1477"/>
  <c r="JI1477"/>
  <c r="JH1478"/>
  <c r="JG1478"/>
  <c r="JE1479" l="1"/>
  <c r="JD1480"/>
  <c r="JF1478"/>
  <c r="JF1479"/>
  <c r="JI1478"/>
  <c r="JH1479"/>
  <c r="JG1479"/>
  <c r="JE1480" l="1"/>
  <c r="JD1481"/>
  <c r="JH1480"/>
  <c r="JI1479"/>
  <c r="JG1480"/>
  <c r="JF1480"/>
  <c r="JI1480"/>
  <c r="JE1481" l="1"/>
  <c r="JD1482"/>
  <c r="JH1481"/>
  <c r="JG1481"/>
  <c r="JE1482" l="1"/>
  <c r="JD1483"/>
  <c r="JF1481"/>
  <c r="JG1482"/>
  <c r="JF1482"/>
  <c r="JI1481"/>
  <c r="JH1482"/>
  <c r="JI1482"/>
  <c r="JE1483" l="1"/>
  <c r="JD1484"/>
  <c r="JF1483"/>
  <c r="JH1483"/>
  <c r="JG1483"/>
  <c r="JE1484" l="1"/>
  <c r="JD1485"/>
  <c r="JH1484"/>
  <c r="JI1483"/>
  <c r="JG1484"/>
  <c r="JF1484"/>
  <c r="JI1484"/>
  <c r="JE1485" l="1"/>
  <c r="JD1486"/>
  <c r="JF1485"/>
  <c r="JH1485"/>
  <c r="JG1485"/>
  <c r="JE1486" l="1"/>
  <c r="JD1487"/>
  <c r="JH1486"/>
  <c r="JI1485"/>
  <c r="JG1486"/>
  <c r="JF1486"/>
  <c r="JI1486"/>
  <c r="JE1487" l="1"/>
  <c r="JD1488"/>
  <c r="JH1487"/>
  <c r="JG1487"/>
  <c r="JE1488" l="1"/>
  <c r="JD1489"/>
  <c r="JF1487"/>
  <c r="JF1488"/>
  <c r="JI1487"/>
  <c r="JH1488"/>
  <c r="JG1488"/>
  <c r="JE1489" l="1"/>
  <c r="JD1490"/>
  <c r="JH1489"/>
  <c r="JI1488"/>
  <c r="JG1489"/>
  <c r="JF1489"/>
  <c r="JI1489"/>
  <c r="JE1490" l="1"/>
  <c r="JD1491"/>
  <c r="JH1490"/>
  <c r="JG1490"/>
  <c r="JE1491" l="1"/>
  <c r="JD1492"/>
  <c r="JF1490"/>
  <c r="JF1491"/>
  <c r="JI1490"/>
  <c r="JH1491"/>
  <c r="JG1491"/>
  <c r="JE1492" l="1"/>
  <c r="JD1493"/>
  <c r="JH1492"/>
  <c r="JI1491"/>
  <c r="JG1492"/>
  <c r="JF1492"/>
  <c r="JI1492"/>
  <c r="JE1493" l="1"/>
  <c r="JD1494"/>
  <c r="JF1493"/>
  <c r="JH1493"/>
  <c r="JG1493"/>
  <c r="JE1494" l="1"/>
  <c r="JD1495"/>
  <c r="JH1494"/>
  <c r="JI1493"/>
  <c r="JG1494"/>
  <c r="JF1494"/>
  <c r="JI1494"/>
  <c r="JE1495" l="1"/>
  <c r="JD1496"/>
  <c r="JF1495"/>
  <c r="JH1495"/>
  <c r="JG1495"/>
  <c r="JE1496" l="1"/>
  <c r="JD1497"/>
  <c r="JH1496"/>
  <c r="JI1495"/>
  <c r="JG1496"/>
  <c r="JF1496"/>
  <c r="JI1496"/>
  <c r="JE1497" l="1"/>
  <c r="JD1498"/>
  <c r="JF1497"/>
  <c r="JH1497"/>
  <c r="JG1497"/>
  <c r="JE1498" l="1"/>
  <c r="JD1499"/>
  <c r="JH1498"/>
  <c r="JI1497"/>
  <c r="JG1498"/>
  <c r="JF1498"/>
  <c r="JI1498"/>
  <c r="JE1499" l="1"/>
  <c r="JD1500"/>
  <c r="JH1499"/>
  <c r="JG1499"/>
  <c r="JE1500" l="1"/>
  <c r="JD1501"/>
  <c r="JF1499"/>
  <c r="JF1500"/>
  <c r="JI1499"/>
  <c r="JH1500"/>
  <c r="JG1500"/>
  <c r="JE1501" l="1"/>
  <c r="JD1502"/>
  <c r="JH1501"/>
  <c r="JI1500"/>
  <c r="JG1501"/>
  <c r="JF1501"/>
  <c r="JI1501"/>
  <c r="JE1502" l="1"/>
  <c r="JD1503"/>
  <c r="JH1502"/>
  <c r="JG1502"/>
  <c r="JE1503" l="1"/>
  <c r="JD1504"/>
  <c r="JF1502"/>
  <c r="JF1503"/>
  <c r="JI1502"/>
  <c r="JH1503"/>
  <c r="JG1503"/>
  <c r="JE1504" l="1"/>
  <c r="JD1505"/>
  <c r="JH1504"/>
  <c r="JI1503"/>
  <c r="JG1504"/>
  <c r="JF1504"/>
  <c r="JI1504"/>
  <c r="JE1505" l="1"/>
  <c r="JD1506"/>
  <c r="JF1505"/>
  <c r="JH1505"/>
  <c r="JG1505"/>
  <c r="JE1506" l="1"/>
  <c r="JD1507"/>
  <c r="JH1506"/>
  <c r="JI1505"/>
  <c r="JI1506"/>
  <c r="JE1507" l="1"/>
  <c r="JD1508"/>
  <c r="JG1506"/>
  <c r="JF1506"/>
  <c r="JH1507"/>
  <c r="JG1507"/>
  <c r="JE1508" l="1"/>
  <c r="JD1509"/>
  <c r="JF1507"/>
  <c r="JI1507"/>
  <c r="JH1508"/>
  <c r="JG1508"/>
  <c r="JE1509" l="1"/>
  <c r="JD1510"/>
  <c r="JF1508"/>
  <c r="JF1509"/>
  <c r="JI1508"/>
  <c r="JH1509"/>
  <c r="JG1509"/>
  <c r="JE1510" l="1"/>
  <c r="JD1511"/>
  <c r="JH1510"/>
  <c r="JI1509"/>
  <c r="JG1510"/>
  <c r="JF1510"/>
  <c r="JI1510"/>
  <c r="JE1511" l="1"/>
  <c r="JD1512"/>
  <c r="JH1511"/>
  <c r="JG1511"/>
  <c r="JE1512" l="1"/>
  <c r="JD1513"/>
  <c r="JF1511"/>
  <c r="JG1512"/>
  <c r="JF1512"/>
  <c r="JI1511"/>
  <c r="JH1512"/>
  <c r="JI1512"/>
  <c r="JE1513" l="1"/>
  <c r="JD1514"/>
  <c r="JF1513"/>
  <c r="JH1513"/>
  <c r="JG1513"/>
  <c r="JE1514" l="1"/>
  <c r="JD1515"/>
  <c r="JH1514"/>
  <c r="JI1513"/>
  <c r="JG1514"/>
  <c r="JF1514"/>
  <c r="JI1514"/>
  <c r="JE1515" l="1"/>
  <c r="JD1516"/>
  <c r="JG1515"/>
  <c r="JF1515"/>
  <c r="JH1515"/>
  <c r="JI1515"/>
  <c r="JE1516" l="1"/>
  <c r="JD1517"/>
  <c r="JF1516"/>
  <c r="JH1516"/>
  <c r="JG1516"/>
  <c r="JE1517" l="1"/>
  <c r="JD1518"/>
  <c r="JH1517"/>
  <c r="JI1516"/>
  <c r="JG1517"/>
  <c r="JF1517"/>
  <c r="JI1517"/>
  <c r="JE1518" l="1"/>
  <c r="JD1519"/>
  <c r="JG1518"/>
  <c r="JF1518"/>
  <c r="JH1518"/>
  <c r="JI1518"/>
  <c r="JE1519" l="1"/>
  <c r="JD1520"/>
  <c r="JF1519"/>
  <c r="JH1519"/>
  <c r="JG1519"/>
  <c r="JE1520" l="1"/>
  <c r="JD1521"/>
  <c r="JH1520"/>
  <c r="JI1519"/>
  <c r="JG1520"/>
  <c r="JF1520"/>
  <c r="JI1520"/>
  <c r="JE1521" l="1"/>
  <c r="JD1522"/>
  <c r="JF1521"/>
  <c r="JH1521"/>
  <c r="JG1521"/>
  <c r="JE1522" l="1"/>
  <c r="JD1523"/>
  <c r="JH1522"/>
  <c r="JI1521"/>
  <c r="JG1522"/>
  <c r="JF1522"/>
  <c r="JI1522"/>
  <c r="JE1523" l="1"/>
  <c r="JD1524"/>
  <c r="JH1523"/>
  <c r="JG1523"/>
  <c r="JE1524" l="1"/>
  <c r="JD1525"/>
  <c r="JF1523"/>
  <c r="JF1524"/>
  <c r="JI1523"/>
  <c r="JH1524"/>
  <c r="JG1524"/>
  <c r="JE1525" l="1"/>
  <c r="JD1526"/>
  <c r="JH1525"/>
  <c r="JI1524"/>
  <c r="JG1525"/>
  <c r="JF1525"/>
  <c r="JI1525"/>
  <c r="JE1526" l="1"/>
  <c r="JD1527"/>
  <c r="JF1526"/>
  <c r="JH1526"/>
  <c r="JG1526"/>
  <c r="JE1527" l="1"/>
  <c r="JD1528"/>
  <c r="JH1527"/>
  <c r="JI1526"/>
  <c r="JG1527"/>
  <c r="JF1527"/>
  <c r="JI1527"/>
  <c r="JE1528" l="1"/>
  <c r="JD1529"/>
  <c r="JH1528"/>
  <c r="JG1528"/>
  <c r="JE1529" l="1"/>
  <c r="JD1530"/>
  <c r="JF1528"/>
  <c r="JI1528"/>
  <c r="JH1529"/>
  <c r="JG1529"/>
  <c r="JE1530" l="1"/>
  <c r="JD1531"/>
  <c r="JF1529"/>
  <c r="JI1529"/>
  <c r="JH1530"/>
  <c r="JG1530"/>
  <c r="JE1531" l="1"/>
  <c r="JD1532"/>
  <c r="JF1530"/>
  <c r="JI1530"/>
  <c r="JH1531"/>
  <c r="JG1531"/>
  <c r="JE1532" l="1"/>
  <c r="JD1533"/>
  <c r="JF1531"/>
  <c r="JI1531"/>
  <c r="JH1532"/>
  <c r="JG1532"/>
  <c r="JE1533" l="1"/>
  <c r="JD1534"/>
  <c r="JF1532"/>
  <c r="JI1532"/>
  <c r="JH1533"/>
  <c r="JG1533"/>
  <c r="JE1534" l="1"/>
  <c r="JD1535"/>
  <c r="JF1533"/>
  <c r="JI1533"/>
  <c r="JH1534"/>
  <c r="JG1534"/>
  <c r="JE1535" l="1"/>
  <c r="JD1536"/>
  <c r="JF1534"/>
  <c r="JI1534"/>
  <c r="JH1535"/>
  <c r="JG1535"/>
  <c r="JE1536" l="1"/>
  <c r="JD1537"/>
  <c r="JF1535"/>
  <c r="JI1535"/>
  <c r="JH1536"/>
  <c r="JG1536"/>
  <c r="JE1537" l="1"/>
  <c r="JD1538"/>
  <c r="JF1536"/>
  <c r="JF1537"/>
  <c r="JI1536"/>
  <c r="JH1537"/>
  <c r="JG1537"/>
  <c r="JE1538" l="1"/>
  <c r="JD1539"/>
  <c r="JH1538"/>
  <c r="JI1537"/>
  <c r="JG1538"/>
  <c r="JF1538"/>
  <c r="JI1538"/>
  <c r="JE1539" l="1"/>
  <c r="JD1540"/>
  <c r="JF1539"/>
  <c r="JH1539"/>
  <c r="JG1539"/>
  <c r="JE1540" l="1"/>
  <c r="JD1541"/>
  <c r="JH1540"/>
  <c r="JI1539"/>
  <c r="JG1540"/>
  <c r="JF1540"/>
  <c r="JI1540"/>
  <c r="JE1541" l="1"/>
  <c r="JD1542"/>
  <c r="JH1541"/>
  <c r="JG1541"/>
  <c r="JE1542" l="1"/>
  <c r="JD1543"/>
  <c r="JF1541"/>
  <c r="JI1541"/>
  <c r="JH1542"/>
  <c r="JG1542"/>
  <c r="JE1543" l="1"/>
  <c r="JD1544"/>
  <c r="JF1542"/>
  <c r="JI1542"/>
  <c r="JH1543"/>
  <c r="JG1543"/>
  <c r="JE1544" l="1"/>
  <c r="JD1545"/>
  <c r="JF1543"/>
  <c r="JI1543"/>
  <c r="JH1544"/>
  <c r="JG1544"/>
  <c r="JE1545" l="1"/>
  <c r="JD1546"/>
  <c r="JF1544"/>
  <c r="JI1544"/>
  <c r="JH1545"/>
  <c r="JG1545"/>
  <c r="JE1546" l="1"/>
  <c r="JD1547"/>
  <c r="JF1545"/>
  <c r="JI1545"/>
  <c r="JH1546"/>
  <c r="JG1546"/>
  <c r="JE1547" l="1"/>
  <c r="JD1548"/>
  <c r="JF1546"/>
  <c r="JI1546"/>
  <c r="JH1547"/>
  <c r="JG1547"/>
  <c r="JE1548" l="1"/>
  <c r="JD1549"/>
  <c r="JF1547"/>
  <c r="JI1547"/>
  <c r="JH1548"/>
  <c r="JG1548"/>
  <c r="JE1549" l="1"/>
  <c r="JD1550"/>
  <c r="JF1548"/>
  <c r="JI1548"/>
  <c r="JH1549"/>
  <c r="JG1549"/>
  <c r="JE1550" l="1"/>
  <c r="JD1551"/>
  <c r="JF1549"/>
  <c r="JI1549"/>
  <c r="JH1550"/>
  <c r="JG1550"/>
  <c r="JE1551" l="1"/>
  <c r="JD1552"/>
  <c r="JF1550"/>
  <c r="JI1550"/>
  <c r="JH1551"/>
  <c r="JG1551"/>
  <c r="JE1552" l="1"/>
  <c r="JD1553"/>
  <c r="JF1551"/>
  <c r="JI1551"/>
  <c r="JH1552"/>
  <c r="JG1552"/>
  <c r="JE1553" l="1"/>
  <c r="JD1554"/>
  <c r="JF1552"/>
  <c r="JI1552"/>
  <c r="JH1553"/>
  <c r="JG1553"/>
  <c r="JE1554" l="1"/>
  <c r="JD1555"/>
  <c r="JF1553"/>
  <c r="JF1554"/>
  <c r="JI1553"/>
  <c r="JH1554"/>
  <c r="JG1554"/>
  <c r="JE1555" l="1"/>
  <c r="JD1556"/>
  <c r="JH1555"/>
  <c r="JI1554"/>
  <c r="JG1555"/>
  <c r="JF1555"/>
  <c r="JI1555"/>
  <c r="JE1556" l="1"/>
  <c r="JD1557"/>
  <c r="JF1556"/>
  <c r="JH1556"/>
  <c r="JG1556"/>
  <c r="JE1557" l="1"/>
  <c r="JD1558"/>
  <c r="JH1557"/>
  <c r="JI1556"/>
  <c r="JG1557"/>
  <c r="JF1557"/>
  <c r="JI1557"/>
  <c r="JE1558" l="1"/>
  <c r="JD1559"/>
  <c r="JF1558"/>
  <c r="JH1558"/>
  <c r="JG1558"/>
  <c r="JE1559" l="1"/>
  <c r="JD1560"/>
  <c r="JH1559"/>
  <c r="JI1558"/>
  <c r="JG1559"/>
  <c r="JF1559"/>
  <c r="JI1559"/>
  <c r="JE1560" l="1"/>
  <c r="JD1561"/>
  <c r="JH1560"/>
  <c r="JG1560"/>
  <c r="JE1561" l="1"/>
  <c r="JD1562"/>
  <c r="JF1560"/>
  <c r="JI1560"/>
  <c r="JH1561"/>
  <c r="JG1561"/>
  <c r="JE1562" l="1"/>
  <c r="JD1563"/>
  <c r="JF1561"/>
  <c r="JI1561"/>
  <c r="JH1562"/>
  <c r="JG1562"/>
  <c r="JE1563" l="1"/>
  <c r="JD1564"/>
  <c r="JF1562"/>
  <c r="JF1563"/>
  <c r="JI1562"/>
  <c r="JH1563"/>
  <c r="JG1563"/>
  <c r="JE1564" l="1"/>
  <c r="JD1565"/>
  <c r="JH1564"/>
  <c r="JI1563"/>
  <c r="JG1564"/>
  <c r="JF1564"/>
  <c r="JI1564"/>
  <c r="JE1565" l="1"/>
  <c r="JD1566"/>
  <c r="JF1565"/>
  <c r="JH1565"/>
  <c r="JG1565"/>
  <c r="JE1566" l="1"/>
  <c r="JD1567"/>
  <c r="JH1566"/>
  <c r="JI1565"/>
  <c r="JG1566"/>
  <c r="JF1566"/>
  <c r="JI1566"/>
  <c r="JE1567" l="1"/>
  <c r="JD1568"/>
  <c r="JH1567"/>
  <c r="JG1567"/>
  <c r="JE1568" l="1"/>
  <c r="JD1569"/>
  <c r="JF1567"/>
  <c r="JI1567"/>
  <c r="JH1568"/>
  <c r="JG1568"/>
  <c r="JE1569" l="1"/>
  <c r="JD1570"/>
  <c r="JF1568"/>
  <c r="JI1568"/>
  <c r="JH1569"/>
  <c r="JG1569"/>
  <c r="JE1570" l="1"/>
  <c r="JD1571"/>
  <c r="JF1569"/>
  <c r="JI1569"/>
  <c r="JH1570"/>
  <c r="JG1570"/>
  <c r="JE1571" l="1"/>
  <c r="JD1572"/>
  <c r="JF1570"/>
  <c r="JI1570"/>
  <c r="JH1571"/>
  <c r="JG1571"/>
  <c r="JE1572" l="1"/>
  <c r="JD1573"/>
  <c r="JF1571"/>
  <c r="JG1572"/>
  <c r="JF1572"/>
  <c r="JI1571"/>
  <c r="JH1572"/>
  <c r="JI1572"/>
  <c r="JE1573" l="1"/>
  <c r="JD1574"/>
  <c r="JH1573"/>
  <c r="JG1573"/>
  <c r="JE1574" l="1"/>
  <c r="JD1575"/>
  <c r="JF1573"/>
  <c r="JI1573"/>
  <c r="JH1574"/>
  <c r="JG1574"/>
  <c r="JE1575" l="1"/>
  <c r="JD1576"/>
  <c r="JF1574"/>
  <c r="JI1574"/>
  <c r="JH1575"/>
  <c r="JG1575"/>
  <c r="JE1576" l="1"/>
  <c r="JD1577"/>
  <c r="JF1575"/>
  <c r="JI1575"/>
  <c r="JH1576"/>
  <c r="JG1576"/>
  <c r="JE1577" l="1"/>
  <c r="JD1578"/>
  <c r="JF1576"/>
  <c r="JF1577"/>
  <c r="JI1576"/>
  <c r="JH1577"/>
  <c r="JG1577"/>
  <c r="JE1578" l="1"/>
  <c r="JD1579"/>
  <c r="JH1578"/>
  <c r="JI1577"/>
  <c r="JG1578"/>
  <c r="JF1578"/>
  <c r="JI1578"/>
  <c r="JE1579" l="1"/>
  <c r="JD1580"/>
  <c r="JH1579"/>
  <c r="JG1579"/>
  <c r="JE1580" l="1"/>
  <c r="JD1581"/>
  <c r="JF1579"/>
  <c r="JI1579"/>
  <c r="JH1580"/>
  <c r="JG1580"/>
  <c r="JE1581" l="1"/>
  <c r="JD1582"/>
  <c r="JF1580"/>
  <c r="JI1580"/>
  <c r="JH1581"/>
  <c r="JG1581"/>
  <c r="JE1582" l="1"/>
  <c r="JD1583"/>
  <c r="JF1581"/>
  <c r="JI1581"/>
  <c r="JH1582"/>
  <c r="JG1582"/>
  <c r="JE1583" l="1"/>
  <c r="JD1584"/>
  <c r="JF1582"/>
  <c r="JI1582"/>
  <c r="JH1583"/>
  <c r="JG1583"/>
  <c r="JE1584" l="1"/>
  <c r="JD1585"/>
  <c r="JF1583"/>
  <c r="JI1583"/>
  <c r="JH1584"/>
  <c r="JG1584"/>
  <c r="JE1585" l="1"/>
  <c r="JD1586"/>
  <c r="JF1584"/>
  <c r="JI1584"/>
  <c r="JH1585"/>
  <c r="JG1585"/>
  <c r="JE1586" l="1"/>
  <c r="JD1587"/>
  <c r="JF1585"/>
  <c r="JI1585"/>
  <c r="JH1586"/>
  <c r="JG1586"/>
  <c r="JE1587" l="1"/>
  <c r="JD1588"/>
  <c r="JF1586"/>
  <c r="JI1586"/>
  <c r="JH1587"/>
  <c r="JG1587"/>
  <c r="JE1588" l="1"/>
  <c r="JD1589"/>
  <c r="JF1587"/>
  <c r="JI1587"/>
  <c r="JH1588"/>
  <c r="JG1588"/>
  <c r="JE1589" l="1"/>
  <c r="JD1590"/>
  <c r="JF1588"/>
  <c r="JF1589"/>
  <c r="JI1588"/>
  <c r="JH1589"/>
  <c r="JG1589"/>
  <c r="JE1590" l="1"/>
  <c r="JD1591"/>
  <c r="JH1590"/>
  <c r="JI1589"/>
  <c r="JG1590"/>
  <c r="JF1590"/>
  <c r="JI1590"/>
  <c r="JE1591" l="1"/>
  <c r="JD1592"/>
  <c r="JH1591"/>
  <c r="JG1591"/>
  <c r="JE1592" l="1"/>
  <c r="JD1593"/>
  <c r="JF1591"/>
  <c r="JF1592"/>
  <c r="JI1591"/>
  <c r="JH1592"/>
  <c r="JG1592"/>
  <c r="JE1593" l="1"/>
  <c r="JD1594"/>
  <c r="JH1593"/>
  <c r="JI1592"/>
  <c r="JG1593"/>
  <c r="JF1593"/>
  <c r="JI1593"/>
  <c r="JE1594" l="1"/>
  <c r="JD1595"/>
  <c r="JF1594"/>
  <c r="JH1594"/>
  <c r="JG1594"/>
  <c r="JE1595" l="1"/>
  <c r="JD1596"/>
  <c r="JH1595"/>
  <c r="JI1594"/>
  <c r="JG1595"/>
  <c r="JF1595"/>
  <c r="JI1595"/>
  <c r="JE1596" l="1"/>
  <c r="JD1597"/>
  <c r="JF1596"/>
  <c r="JH1596"/>
  <c r="JG1596"/>
  <c r="JE1597" l="1"/>
  <c r="JD1598"/>
  <c r="JH1597"/>
  <c r="JI1596"/>
  <c r="JG1597"/>
  <c r="JF1597"/>
  <c r="JI1597"/>
  <c r="JE1598" l="1"/>
  <c r="JD1599"/>
  <c r="JH1598"/>
  <c r="JG1598"/>
  <c r="JE1599" l="1"/>
  <c r="JD1600"/>
  <c r="JF1598"/>
  <c r="JF1599"/>
  <c r="JI1598"/>
  <c r="JH1599"/>
  <c r="JG1599"/>
  <c r="JE1600" l="1"/>
  <c r="JD1601"/>
  <c r="JH1600"/>
  <c r="JI1599"/>
  <c r="JG1600"/>
  <c r="JF1600"/>
  <c r="JI1600"/>
  <c r="JE1601" l="1"/>
  <c r="JD1602"/>
  <c r="JF1601"/>
  <c r="JH1601"/>
  <c r="JG1601"/>
  <c r="JE1602" l="1"/>
  <c r="JD1603"/>
  <c r="JH1602"/>
  <c r="JI1601"/>
  <c r="JG1602"/>
  <c r="JF1602"/>
  <c r="JI1602"/>
  <c r="JE1603" l="1"/>
  <c r="JD1604"/>
  <c r="JF1603"/>
  <c r="JH1603"/>
  <c r="JG1603"/>
  <c r="JE1604" l="1"/>
  <c r="JD1605"/>
  <c r="JH1604"/>
  <c r="JI1603"/>
  <c r="JG1604"/>
  <c r="JF1604"/>
  <c r="JI1604"/>
  <c r="JE1605" l="1"/>
  <c r="JD1606"/>
  <c r="JH1605"/>
  <c r="JG1605"/>
  <c r="JE1606" l="1"/>
  <c r="JD1607"/>
  <c r="JF1605"/>
  <c r="JI1605"/>
  <c r="JH1606"/>
  <c r="JG1606"/>
  <c r="JE1607" l="1"/>
  <c r="JD1608"/>
  <c r="JF1606"/>
  <c r="JI1606"/>
  <c r="JH1607"/>
  <c r="JG1607"/>
  <c r="JE1608" l="1"/>
  <c r="JD1609"/>
  <c r="JF1607"/>
  <c r="JI1607"/>
  <c r="JH1608"/>
  <c r="JG1608"/>
  <c r="JE1609" l="1"/>
  <c r="JD1610"/>
  <c r="JF1608"/>
  <c r="JI1608"/>
  <c r="JH1609"/>
  <c r="JG1609"/>
  <c r="JE1610" l="1"/>
  <c r="JD1611"/>
  <c r="JF1609"/>
  <c r="JI1609"/>
  <c r="JH1610"/>
  <c r="JG1610"/>
  <c r="JE1611" l="1"/>
  <c r="JD1612"/>
  <c r="JF1610"/>
  <c r="JI1610"/>
  <c r="JH1611"/>
  <c r="JG1611"/>
  <c r="JE1612" l="1"/>
  <c r="JD1613"/>
  <c r="JF1611"/>
  <c r="JI1611"/>
  <c r="JH1612"/>
  <c r="JG1612"/>
  <c r="JE1613" l="1"/>
  <c r="JD1614"/>
  <c r="JF1612"/>
  <c r="JI1612"/>
  <c r="JH1613"/>
  <c r="JG1613"/>
  <c r="JE1614" l="1"/>
  <c r="JD1615"/>
  <c r="JF1613"/>
  <c r="JI1613"/>
  <c r="JH1614"/>
  <c r="JG1614"/>
  <c r="JE1615" l="1"/>
  <c r="JD1616"/>
  <c r="JF1614"/>
  <c r="JI1614"/>
  <c r="JH1615"/>
  <c r="JG1615"/>
  <c r="JE1616" l="1"/>
  <c r="JD1617"/>
  <c r="JF1615"/>
  <c r="JI1615"/>
  <c r="JH1616"/>
  <c r="JG1616"/>
  <c r="JE1617" l="1"/>
  <c r="JD1618"/>
  <c r="JF1616"/>
  <c r="JI1616"/>
  <c r="JH1617"/>
  <c r="JG1617"/>
  <c r="JE1618" l="1"/>
  <c r="JD1619"/>
  <c r="JF1617"/>
  <c r="JI1617"/>
  <c r="JH1618"/>
  <c r="JG1618"/>
  <c r="JE1619" l="1"/>
  <c r="JD1620"/>
  <c r="JF1618"/>
  <c r="JI1618"/>
  <c r="JH1619"/>
  <c r="JG1619"/>
  <c r="JE1620" l="1"/>
  <c r="JD1621"/>
  <c r="JF1619"/>
  <c r="JI1619"/>
  <c r="JH1620"/>
  <c r="JG1620"/>
  <c r="JE1621" l="1"/>
  <c r="JD1622"/>
  <c r="JF1620"/>
  <c r="JI1620"/>
  <c r="JH1621"/>
  <c r="JG1621"/>
  <c r="JE1622" l="1"/>
  <c r="JD1623"/>
  <c r="JF1621"/>
  <c r="JI1621"/>
  <c r="JH1622"/>
  <c r="JG1622"/>
  <c r="JE1623" l="1"/>
  <c r="JD1624"/>
  <c r="JF1622"/>
  <c r="JF1623"/>
  <c r="JI1622"/>
  <c r="JH1623"/>
  <c r="JG1623"/>
  <c r="JE1624" l="1"/>
  <c r="JD1625"/>
  <c r="JH1624"/>
  <c r="JI1623"/>
  <c r="JG1624"/>
  <c r="JF1624"/>
  <c r="JI1624"/>
  <c r="JE1625" l="1"/>
  <c r="JD1626"/>
  <c r="JH1625"/>
  <c r="JG1625"/>
  <c r="JE1626" l="1"/>
  <c r="JD1627"/>
  <c r="JF1625"/>
  <c r="JG1626"/>
  <c r="JF1626"/>
  <c r="JI1625"/>
  <c r="JH1626"/>
  <c r="JI1626"/>
  <c r="JE1627" l="1"/>
  <c r="JD1628"/>
  <c r="JF1627"/>
  <c r="JH1627"/>
  <c r="JG1627"/>
  <c r="JE1628" l="1"/>
  <c r="JD1629"/>
  <c r="JH1628"/>
  <c r="JI1627"/>
  <c r="JG1628"/>
  <c r="JF1628"/>
  <c r="JI1628"/>
  <c r="JE1629" l="1"/>
  <c r="JD1630"/>
  <c r="JF1629"/>
  <c r="JH1629"/>
  <c r="JG1629"/>
  <c r="JE1630" l="1"/>
  <c r="JD1631"/>
  <c r="JH1630"/>
  <c r="JI1629"/>
  <c r="JG1630"/>
  <c r="JF1630"/>
  <c r="JI1630"/>
  <c r="JE1631" l="1"/>
  <c r="JD1632"/>
  <c r="JH1631"/>
  <c r="JG1631"/>
  <c r="JE1632" l="1"/>
  <c r="JD1633"/>
  <c r="JF1631"/>
  <c r="JF1632"/>
  <c r="JI1631"/>
  <c r="JH1632"/>
  <c r="JG1632"/>
  <c r="JE1633" l="1"/>
  <c r="JD1634"/>
  <c r="JH1633"/>
  <c r="JI1632"/>
  <c r="JG1633"/>
  <c r="JF1633"/>
  <c r="JI1633"/>
  <c r="JE1634" l="1"/>
  <c r="JD1635"/>
  <c r="JH1634"/>
  <c r="JG1634"/>
  <c r="JE1635" l="1"/>
  <c r="JD1636"/>
  <c r="JF1634"/>
  <c r="JF1635"/>
  <c r="JI1634"/>
  <c r="JH1635"/>
  <c r="JG1635"/>
  <c r="JE1636" l="1"/>
  <c r="JD1637"/>
  <c r="JH1636"/>
  <c r="JI1635"/>
  <c r="JF1636"/>
  <c r="JI1636"/>
  <c r="JE1637" l="1"/>
  <c r="JD1638"/>
  <c r="JH1637"/>
  <c r="JG1636"/>
  <c r="JG1637"/>
  <c r="JF1637"/>
  <c r="JI1637"/>
  <c r="JE1638" l="1"/>
  <c r="JD1639"/>
  <c r="JG1638"/>
  <c r="JF1638"/>
  <c r="JH1638"/>
  <c r="JI1638"/>
  <c r="JE1639" l="1"/>
  <c r="JD1640"/>
  <c r="JF1639"/>
  <c r="JH1639"/>
  <c r="JG1639"/>
  <c r="JE1640" l="1"/>
  <c r="JD1641"/>
  <c r="JH1640"/>
  <c r="JI1639"/>
  <c r="JG1640"/>
  <c r="JF1640"/>
  <c r="JI1640"/>
  <c r="JE1641" l="1"/>
  <c r="JD1642"/>
  <c r="JF1641"/>
  <c r="JH1641"/>
  <c r="JG1641"/>
  <c r="JE1642" l="1"/>
  <c r="JD1643"/>
  <c r="JH1642"/>
  <c r="JI1641"/>
  <c r="JG1642"/>
  <c r="JF1642"/>
  <c r="JI1642"/>
  <c r="JE1643" l="1"/>
  <c r="JD1644"/>
  <c r="JF1643"/>
  <c r="JH1643"/>
  <c r="JG1643"/>
  <c r="JE1644" l="1"/>
  <c r="JD1645"/>
  <c r="JH1644"/>
  <c r="JI1643"/>
  <c r="JG1644"/>
  <c r="JF1644"/>
  <c r="JI1644"/>
  <c r="JE1645" l="1"/>
  <c r="JD1646"/>
  <c r="JH1645"/>
  <c r="JG1645"/>
  <c r="JE1646" l="1"/>
  <c r="JD1647"/>
  <c r="JF1645"/>
  <c r="JI1645"/>
  <c r="JH1646"/>
  <c r="JG1646"/>
  <c r="JE1647" l="1"/>
  <c r="JD1648"/>
  <c r="JF1646"/>
  <c r="JF1647"/>
  <c r="JI1646"/>
  <c r="JH1647"/>
  <c r="JG1647"/>
  <c r="JE1648" l="1"/>
  <c r="JD1649"/>
  <c r="JH1648"/>
  <c r="JI1647"/>
  <c r="JG1648"/>
  <c r="JF1648"/>
  <c r="JI1648"/>
  <c r="JE1649" l="1"/>
  <c r="JD1650"/>
  <c r="JF1649"/>
  <c r="JH1649"/>
  <c r="JG1649"/>
  <c r="JE1650" l="1"/>
  <c r="JD1651"/>
  <c r="JH1650"/>
  <c r="JI1649"/>
  <c r="JG1650"/>
  <c r="JF1650"/>
  <c r="JI1650"/>
  <c r="JE1651" l="1"/>
  <c r="JD1652"/>
  <c r="JF1651"/>
  <c r="JH1651"/>
  <c r="JG1651"/>
  <c r="JE1652" l="1"/>
  <c r="JD1653"/>
  <c r="JH1652"/>
  <c r="JF1652"/>
  <c r="JI1651"/>
  <c r="JG1652"/>
  <c r="JI1652"/>
  <c r="JE1653" l="1"/>
  <c r="JD1654"/>
  <c r="JF1653"/>
  <c r="JH1653"/>
  <c r="JG1653"/>
  <c r="JE1654" l="1"/>
  <c r="JD1655"/>
  <c r="JH1654"/>
  <c r="JI1653"/>
  <c r="JG1654"/>
  <c r="JF1654"/>
  <c r="JI1654"/>
  <c r="JE1655" l="1"/>
  <c r="JD1656"/>
  <c r="JH1655"/>
  <c r="JG1655"/>
  <c r="JE1656" l="1"/>
  <c r="JD1657"/>
  <c r="JF1655"/>
  <c r="JF1656"/>
  <c r="JI1655"/>
  <c r="JH1656"/>
  <c r="JG1656"/>
  <c r="JE1657" l="1"/>
  <c r="JD1658"/>
  <c r="JH1657"/>
  <c r="JI1656"/>
  <c r="JG1657"/>
  <c r="JF1657"/>
  <c r="JI1657"/>
  <c r="JE1658" l="1"/>
  <c r="JD1659"/>
  <c r="JF1658"/>
  <c r="JH1658"/>
  <c r="JG1658"/>
  <c r="JE1659" l="1"/>
  <c r="JD1660"/>
  <c r="JH1659"/>
  <c r="JI1658"/>
  <c r="JF1659"/>
  <c r="JI1659"/>
  <c r="JE1660" l="1"/>
  <c r="JD1661"/>
  <c r="JH1660"/>
  <c r="JG1659"/>
  <c r="JG1660"/>
  <c r="JF1660"/>
  <c r="JI1660"/>
  <c r="JE1661" l="1"/>
  <c r="JD1662"/>
  <c r="JF1661"/>
  <c r="JH1661"/>
  <c r="JG1661"/>
  <c r="JE1662" l="1"/>
  <c r="JD1663"/>
  <c r="JH1662"/>
  <c r="JI1661"/>
  <c r="JG1662"/>
  <c r="JF1662"/>
  <c r="JI1662"/>
  <c r="JE1663" l="1"/>
  <c r="JD1664"/>
  <c r="JH1663"/>
  <c r="JG1663"/>
  <c r="JE1664" l="1"/>
  <c r="JD1665"/>
  <c r="JF1663"/>
  <c r="JI1663"/>
  <c r="JH1664"/>
  <c r="JG1664"/>
  <c r="JE1665" l="1"/>
  <c r="JD1666"/>
  <c r="JF1664"/>
  <c r="JI1664"/>
  <c r="JH1665"/>
  <c r="JG1665"/>
  <c r="JE1666" l="1"/>
  <c r="JD1667"/>
  <c r="JF1665"/>
  <c r="JI1665"/>
  <c r="JH1666"/>
  <c r="JG1666"/>
  <c r="JE1667" l="1"/>
  <c r="JD1668"/>
  <c r="JF1666"/>
  <c r="JI1666"/>
  <c r="JH1667"/>
  <c r="JG1667"/>
  <c r="JE1668" l="1"/>
  <c r="JD1669"/>
  <c r="JF1667"/>
  <c r="JI1667"/>
  <c r="JH1668"/>
  <c r="JG1668"/>
  <c r="JE1669" l="1"/>
  <c r="JD1670"/>
  <c r="JF1668"/>
  <c r="JF1669"/>
  <c r="JI1668"/>
  <c r="JH1669"/>
  <c r="JG1669"/>
  <c r="JE1670" l="1"/>
  <c r="JD1671"/>
  <c r="JH1670"/>
  <c r="JI1669"/>
  <c r="JG1670"/>
  <c r="JF1670"/>
  <c r="JI1670"/>
  <c r="JE1671" l="1"/>
  <c r="JD1672"/>
  <c r="JF1671"/>
  <c r="JH1671"/>
  <c r="JG1671"/>
  <c r="JE1672" l="1"/>
  <c r="JD1673"/>
  <c r="JH1672"/>
  <c r="JI1671"/>
  <c r="JG1672"/>
  <c r="JF1672"/>
  <c r="JI1672"/>
  <c r="JE1673" l="1"/>
  <c r="JD1674"/>
  <c r="JH1673"/>
  <c r="JG1673"/>
  <c r="JE1674" l="1"/>
  <c r="JD1675"/>
  <c r="JF1673"/>
  <c r="JF1674"/>
  <c r="JI1673"/>
  <c r="JH1674"/>
  <c r="JG1674"/>
  <c r="JE1675" l="1"/>
  <c r="JD1676"/>
  <c r="JH1675"/>
  <c r="JI1674"/>
  <c r="JG1675"/>
  <c r="JF1675"/>
  <c r="JI1675"/>
  <c r="JE1676" l="1"/>
  <c r="JD1677"/>
  <c r="JH1676"/>
  <c r="JG1676"/>
  <c r="JE1677" l="1"/>
  <c r="JD1678"/>
  <c r="JF1676"/>
  <c r="JF1677"/>
  <c r="JI1676"/>
  <c r="JH1677"/>
  <c r="JG1677"/>
  <c r="JE1678" l="1"/>
  <c r="JD1679"/>
  <c r="JH1678"/>
  <c r="JI1677"/>
  <c r="JG1678"/>
  <c r="JF1678"/>
  <c r="JI1678"/>
  <c r="JE1679" l="1"/>
  <c r="JD1680"/>
  <c r="JH1679"/>
  <c r="JG1679"/>
  <c r="JE1680" l="1"/>
  <c r="JD1681"/>
  <c r="JF1679"/>
  <c r="JI1679"/>
  <c r="JH1680"/>
  <c r="JG1680"/>
  <c r="JE1681" l="1"/>
  <c r="JD1682"/>
  <c r="JF1680"/>
  <c r="JI1680"/>
  <c r="JH1681"/>
  <c r="JG1681"/>
  <c r="JE1682" l="1"/>
  <c r="JD1683"/>
  <c r="JF1681"/>
  <c r="JI1681"/>
  <c r="JH1682"/>
  <c r="JG1682"/>
  <c r="JE1683" l="1"/>
  <c r="JD1684"/>
  <c r="JF1682"/>
  <c r="JF1683"/>
  <c r="JI1682"/>
  <c r="JH1683"/>
  <c r="JG1683"/>
  <c r="JE1684" l="1"/>
  <c r="JD1685"/>
  <c r="JH1684"/>
  <c r="JI1683"/>
  <c r="JG1684"/>
  <c r="JF1684"/>
  <c r="JI1684"/>
  <c r="JE1685" l="1"/>
  <c r="JD1686"/>
  <c r="JH1685"/>
  <c r="JG1685"/>
  <c r="JE1686" l="1"/>
  <c r="JD1687"/>
  <c r="JF1685"/>
  <c r="JF1686"/>
  <c r="JI1685"/>
  <c r="JH1686"/>
  <c r="JG1686"/>
  <c r="JE1687" l="1"/>
  <c r="JD1688"/>
  <c r="JH1687"/>
  <c r="JI1686"/>
  <c r="JG1687"/>
  <c r="JF1687"/>
  <c r="JI1687"/>
  <c r="JE1688" l="1"/>
  <c r="JD1689"/>
  <c r="JF1688"/>
  <c r="JH1688"/>
  <c r="JG1688"/>
  <c r="JE1689" l="1"/>
  <c r="JD1690"/>
  <c r="JH1689"/>
  <c r="JI1688"/>
  <c r="JF1689"/>
  <c r="JI1689"/>
  <c r="JE1690" l="1"/>
  <c r="JD1691"/>
  <c r="JH1690"/>
  <c r="JG1689"/>
  <c r="JG1690"/>
  <c r="JF1690"/>
  <c r="JI1690"/>
  <c r="JE1691" l="1"/>
  <c r="JD1692"/>
  <c r="JF1691"/>
  <c r="JH1691"/>
  <c r="JG1691"/>
  <c r="JE1692" l="1"/>
  <c r="JD1693"/>
  <c r="JH1692"/>
  <c r="JI1691"/>
  <c r="JF1692"/>
  <c r="JI1692"/>
  <c r="JE1693" l="1"/>
  <c r="JD1694"/>
  <c r="JH1693"/>
  <c r="JG1692"/>
  <c r="JF1693"/>
  <c r="JI1693"/>
  <c r="JE1694" l="1"/>
  <c r="JD1695"/>
  <c r="JH1694"/>
  <c r="JG1693"/>
  <c r="JG1694"/>
  <c r="JF1694"/>
  <c r="JI1694"/>
  <c r="JE1695" l="1"/>
  <c r="JD1696"/>
  <c r="JH1695"/>
  <c r="JG1695"/>
  <c r="JE1696" l="1"/>
  <c r="JD1697"/>
  <c r="JF1695"/>
  <c r="JI1695"/>
  <c r="JH1696"/>
  <c r="JG1696"/>
  <c r="JE1697" l="1"/>
  <c r="JD1698"/>
  <c r="JF1696"/>
  <c r="JI1696"/>
  <c r="JH1697"/>
  <c r="JG1697"/>
  <c r="JE1698" l="1"/>
  <c r="JD1699"/>
  <c r="JF1697"/>
  <c r="JF1698"/>
  <c r="JI1697"/>
  <c r="JH1698"/>
  <c r="JG1698"/>
  <c r="JE1699" l="1"/>
  <c r="JD1700"/>
  <c r="JH1699"/>
  <c r="JI1698"/>
  <c r="JG1699"/>
  <c r="JF1699"/>
  <c r="JI1699"/>
  <c r="JE1700" l="1"/>
  <c r="JD1701"/>
  <c r="JH1700"/>
  <c r="JG1700"/>
  <c r="JE1701" l="1"/>
  <c r="JD1702"/>
  <c r="JF1700"/>
  <c r="JF1701"/>
  <c r="JI1700"/>
  <c r="JH1701"/>
  <c r="JG1701"/>
  <c r="JE1702" l="1"/>
  <c r="JD1703"/>
  <c r="JH1702"/>
  <c r="JI1701"/>
  <c r="JI1702"/>
  <c r="JE1703" l="1"/>
  <c r="JD1704"/>
  <c r="JG1702"/>
  <c r="JF1702"/>
  <c r="JH1703"/>
  <c r="JG1703"/>
  <c r="JE1704" l="1"/>
  <c r="JD1705"/>
  <c r="JF1703"/>
  <c r="JF1704"/>
  <c r="JI1703"/>
  <c r="JH1704"/>
  <c r="JG1704"/>
  <c r="JE1705" l="1"/>
  <c r="JD1706"/>
  <c r="JH1705"/>
  <c r="JI1704"/>
  <c r="JG1705"/>
  <c r="JF1705"/>
  <c r="JI1705"/>
  <c r="JE1706" l="1"/>
  <c r="JD1707"/>
  <c r="JH1706"/>
  <c r="JG1706"/>
  <c r="JE1707" l="1"/>
  <c r="JD1708"/>
  <c r="JF1706"/>
  <c r="JG1707"/>
  <c r="JF1707"/>
  <c r="JI1706"/>
  <c r="JH1707"/>
  <c r="JI1707"/>
  <c r="JE1708" l="1"/>
  <c r="JD1709"/>
  <c r="JF1708"/>
  <c r="JH1708"/>
  <c r="JG1708"/>
  <c r="JE1709" l="1"/>
  <c r="JD1710"/>
  <c r="JH1709"/>
  <c r="JI1708"/>
  <c r="JG1709"/>
  <c r="JF1709"/>
  <c r="JI1709"/>
  <c r="JE1710" l="1"/>
  <c r="JD1711"/>
  <c r="JG1710"/>
  <c r="JF1710"/>
  <c r="JH1710"/>
  <c r="JI1710"/>
  <c r="JE1711" l="1"/>
  <c r="JD1712"/>
  <c r="JF1711"/>
  <c r="JH1711"/>
  <c r="JG1711"/>
  <c r="JE1712" l="1"/>
  <c r="JD1713"/>
  <c r="JH1712"/>
  <c r="JI1711"/>
  <c r="JG1712"/>
  <c r="JF1712"/>
  <c r="JI1712"/>
  <c r="JE1713" l="1"/>
  <c r="JD1714"/>
  <c r="JF1713"/>
  <c r="JH1713"/>
  <c r="JG1713"/>
  <c r="JE1714" l="1"/>
  <c r="JD1715"/>
  <c r="JH1714"/>
  <c r="JI1713"/>
  <c r="JG1714"/>
  <c r="JF1714"/>
  <c r="JI1714"/>
  <c r="JE1715" l="1"/>
  <c r="JD1716"/>
  <c r="JF1715"/>
  <c r="JH1715"/>
  <c r="JG1715"/>
  <c r="JE1716" l="1"/>
  <c r="JD1717"/>
  <c r="JH1716"/>
  <c r="JI1715"/>
  <c r="JG1716"/>
  <c r="JF1716"/>
  <c r="JI1716"/>
  <c r="JE1717" l="1"/>
  <c r="JD1718"/>
  <c r="JG1717"/>
  <c r="JF1717"/>
  <c r="JH1717"/>
  <c r="JI1717"/>
  <c r="JE1718" l="1"/>
  <c r="JD1719"/>
  <c r="JG1718"/>
  <c r="JF1718"/>
  <c r="JH1718"/>
  <c r="JI1718"/>
  <c r="JE1719" l="1"/>
  <c r="JD1720"/>
  <c r="JH1719"/>
  <c r="JG1719"/>
  <c r="JE1720" l="1"/>
  <c r="JD1721"/>
  <c r="JF1719"/>
  <c r="JI1719"/>
  <c r="JH1720"/>
  <c r="JG1720"/>
  <c r="JE1721" l="1"/>
  <c r="JD1722"/>
  <c r="JF1720"/>
  <c r="JI1720"/>
  <c r="JH1721"/>
  <c r="JG1721"/>
  <c r="JE1722" l="1"/>
  <c r="JD1723"/>
  <c r="JF1721"/>
  <c r="JI1721"/>
  <c r="JH1722"/>
  <c r="JG1722"/>
  <c r="JE1723" l="1"/>
  <c r="JD1724"/>
  <c r="JF1722"/>
  <c r="JI1722"/>
  <c r="JH1723"/>
  <c r="JG1723"/>
  <c r="JE1724" l="1"/>
  <c r="JD1725"/>
  <c r="JF1723"/>
  <c r="JI1723"/>
  <c r="JH1724"/>
  <c r="JG1724"/>
  <c r="JE1725" l="1"/>
  <c r="JD1726"/>
  <c r="JF1724"/>
  <c r="JI1724"/>
  <c r="JH1725"/>
  <c r="JG1725"/>
  <c r="JE1726" l="1"/>
  <c r="JD1727"/>
  <c r="JF1725"/>
  <c r="JI1725"/>
  <c r="JH1726"/>
  <c r="JG1726"/>
  <c r="JE1727" l="1"/>
  <c r="JD1728"/>
  <c r="JF1726"/>
  <c r="JI1726"/>
  <c r="JH1727"/>
  <c r="JG1727"/>
  <c r="JE1728" l="1"/>
  <c r="JD1729"/>
  <c r="JF1727"/>
  <c r="JI1727"/>
  <c r="JH1728"/>
  <c r="JG1728"/>
  <c r="JE1729" l="1"/>
  <c r="JD1730"/>
  <c r="JF1728"/>
  <c r="JI1728"/>
  <c r="JH1729"/>
  <c r="JG1729"/>
  <c r="JE1730" l="1"/>
  <c r="JD1731"/>
  <c r="JF1729"/>
  <c r="JF1730"/>
  <c r="JI1729"/>
  <c r="JH1730"/>
  <c r="JG1730"/>
  <c r="JE1731" l="1"/>
  <c r="JD1732"/>
  <c r="JH1731"/>
  <c r="JI1730"/>
  <c r="JG1731"/>
  <c r="JF1731"/>
  <c r="JI1731"/>
  <c r="JE1732" l="1"/>
  <c r="JD1733"/>
  <c r="JF1732"/>
  <c r="JH1732"/>
  <c r="JG1732"/>
  <c r="JE1733" l="1"/>
  <c r="JD1734"/>
  <c r="JH1733"/>
  <c r="JI1732"/>
  <c r="JG1733"/>
  <c r="JF1733"/>
  <c r="JI1733"/>
  <c r="JE1734" l="1"/>
  <c r="JD1735"/>
  <c r="JF1734"/>
  <c r="JH1734"/>
  <c r="JG1734"/>
  <c r="JE1735" l="1"/>
  <c r="JD1736"/>
  <c r="JH1735"/>
  <c r="JI1734"/>
  <c r="JG1735"/>
  <c r="JF1735"/>
  <c r="JI1735"/>
  <c r="JE1736" l="1"/>
  <c r="JD1737"/>
  <c r="JF1736"/>
  <c r="JH1736"/>
  <c r="JG1736"/>
  <c r="JE1737" l="1"/>
  <c r="JD1738"/>
  <c r="JH1737"/>
  <c r="JI1736"/>
  <c r="JG1737"/>
  <c r="JF1737"/>
  <c r="JI1737"/>
  <c r="JE1738" l="1"/>
  <c r="JD1739"/>
  <c r="JF1738"/>
  <c r="JH1738"/>
  <c r="JG1738"/>
  <c r="JE1739" l="1"/>
  <c r="JD1740"/>
  <c r="JH1739"/>
  <c r="JI1738"/>
  <c r="JG1739"/>
  <c r="JF1739"/>
  <c r="JI1739"/>
  <c r="JE1740" l="1"/>
  <c r="JD1741"/>
  <c r="JH1740"/>
  <c r="JG1740"/>
  <c r="JE1741" l="1"/>
  <c r="JD1742"/>
  <c r="JF1740"/>
  <c r="JF1741"/>
  <c r="JI1740"/>
  <c r="JH1741"/>
  <c r="JG1741"/>
  <c r="JE1742" l="1"/>
  <c r="JD1743"/>
  <c r="JH1742"/>
  <c r="JI1741"/>
  <c r="JG1742"/>
  <c r="JF1742"/>
  <c r="JI1742"/>
  <c r="JE1743" l="1"/>
  <c r="JD1744"/>
  <c r="JF1743"/>
  <c r="JH1743"/>
  <c r="JG1743"/>
  <c r="JE1744" l="1"/>
  <c r="JD1745"/>
  <c r="JH1744"/>
  <c r="JI1743"/>
  <c r="JG1744"/>
  <c r="JF1744"/>
  <c r="JI1744"/>
  <c r="JE1745" l="1"/>
  <c r="JD1746"/>
  <c r="JF1745"/>
  <c r="JH1745"/>
  <c r="JG1745"/>
  <c r="JE1746" l="1"/>
  <c r="JD1747"/>
  <c r="JH1746"/>
  <c r="JI1745"/>
  <c r="JG1746"/>
  <c r="JF1746"/>
  <c r="JI1746"/>
  <c r="JE1747" l="1"/>
  <c r="JD1748"/>
  <c r="JH1747"/>
  <c r="JG1747"/>
  <c r="JE1748" l="1"/>
  <c r="JD1749"/>
  <c r="JF1747"/>
  <c r="JI1747"/>
  <c r="JH1748"/>
  <c r="JG1748"/>
  <c r="JE1749" l="1"/>
  <c r="JD1750"/>
  <c r="JF1748"/>
  <c r="JI1748"/>
  <c r="JH1749"/>
  <c r="JG1749"/>
  <c r="JE1750" l="1"/>
  <c r="JD1751"/>
  <c r="JF1749"/>
  <c r="JI1749"/>
  <c r="JH1750"/>
  <c r="JG1750"/>
  <c r="JE1751" l="1"/>
  <c r="JD1752"/>
  <c r="JF1750"/>
  <c r="JI1750"/>
  <c r="JH1751"/>
  <c r="JG1751"/>
  <c r="JE1752" l="1"/>
  <c r="JD1753"/>
  <c r="JF1751"/>
  <c r="JI1751"/>
  <c r="JH1752"/>
  <c r="JG1752"/>
  <c r="JE1753" l="1"/>
  <c r="JD1754"/>
  <c r="JF1752"/>
  <c r="JI1752"/>
  <c r="JH1753"/>
  <c r="JG1753"/>
  <c r="JE1754" l="1"/>
  <c r="JD1755"/>
  <c r="JF1753"/>
  <c r="JI1753"/>
  <c r="JH1754"/>
  <c r="JG1754"/>
  <c r="JE1755" l="1"/>
  <c r="JD1756"/>
  <c r="JF1754"/>
  <c r="JI1754"/>
  <c r="JH1755"/>
  <c r="JG1755"/>
  <c r="JD1757" l="1"/>
  <c r="JE1756"/>
  <c r="JF1755"/>
  <c r="JI1755"/>
  <c r="JF1756"/>
  <c r="JG1756"/>
  <c r="JH1756"/>
  <c r="JD1758" l="1"/>
  <c r="JE1757"/>
  <c r="JI1756"/>
  <c r="JF1757"/>
  <c r="JD1759" l="1"/>
  <c r="JE1758"/>
  <c r="JH1757"/>
  <c r="JI1757"/>
  <c r="JG1757"/>
  <c r="JF1758"/>
  <c r="JD1760" l="1"/>
  <c r="JE1759"/>
  <c r="JH1758"/>
  <c r="JI1758"/>
  <c r="JG1758"/>
  <c r="JF1759"/>
  <c r="JD1761" l="1"/>
  <c r="JE1760"/>
  <c r="JH1759"/>
  <c r="JI1759"/>
  <c r="JG1759"/>
  <c r="JF1760"/>
  <c r="JD1762" l="1"/>
  <c r="JE1761"/>
  <c r="JH1760"/>
  <c r="JI1760"/>
  <c r="JG1760"/>
  <c r="JF1761"/>
  <c r="JD1763" l="1"/>
  <c r="JE1762"/>
  <c r="JH1761"/>
  <c r="JI1761"/>
  <c r="JG1761"/>
  <c r="JF1762"/>
  <c r="JD1764" l="1"/>
  <c r="JE1763"/>
  <c r="JH1762"/>
  <c r="JI1762"/>
  <c r="JG1762"/>
  <c r="JF1763"/>
  <c r="JD1765" l="1"/>
  <c r="JE1764"/>
  <c r="JH1763"/>
  <c r="JI1763"/>
  <c r="JG1763"/>
  <c r="JF1764"/>
  <c r="JD1766" l="1"/>
  <c r="JE1765"/>
  <c r="JH1764"/>
  <c r="JI1764"/>
  <c r="JG1764"/>
  <c r="JF1765"/>
  <c r="JD1767" l="1"/>
  <c r="JE1766"/>
  <c r="JH1765"/>
  <c r="JI1765"/>
  <c r="JG1765"/>
  <c r="JF1766"/>
  <c r="JD1768" l="1"/>
  <c r="JE1767"/>
  <c r="JH1766"/>
  <c r="JI1766"/>
  <c r="JG1766"/>
  <c r="JF1767"/>
  <c r="JD1769" l="1"/>
  <c r="JE1768"/>
  <c r="JH1767"/>
  <c r="JF1768"/>
  <c r="JG1768"/>
  <c r="JI1767"/>
  <c r="JG1767"/>
  <c r="JH1768"/>
  <c r="JD1770" l="1"/>
  <c r="JE1769"/>
  <c r="JI1768"/>
  <c r="JF1769"/>
  <c r="JD1771" l="1"/>
  <c r="JE1770"/>
  <c r="JH1769"/>
  <c r="JI1769"/>
  <c r="JG1769"/>
  <c r="JF1770"/>
  <c r="JD1772" l="1"/>
  <c r="JE1771"/>
  <c r="JH1770"/>
  <c r="JI1770"/>
  <c r="JG1770"/>
  <c r="JF1771"/>
  <c r="JD1773" l="1"/>
  <c r="JE1772"/>
  <c r="JH1771"/>
  <c r="JI1771"/>
  <c r="JG1771"/>
  <c r="JF1772"/>
  <c r="JD1774" l="1"/>
  <c r="JE1773"/>
  <c r="JH1772"/>
  <c r="JI1772"/>
  <c r="JG1772"/>
  <c r="JF1773"/>
  <c r="JD1775" l="1"/>
  <c r="JE1774"/>
  <c r="JH1773"/>
  <c r="JI1773"/>
  <c r="JG1773"/>
  <c r="JF1774"/>
  <c r="JD1776" l="1"/>
  <c r="JE1775"/>
  <c r="JH1774"/>
  <c r="JI1774"/>
  <c r="JG1774"/>
  <c r="JF1775"/>
  <c r="JD1777" l="1"/>
  <c r="JE1776"/>
  <c r="JH1775"/>
  <c r="JI1775"/>
  <c r="JG1775"/>
  <c r="JF1776"/>
  <c r="JD1778" l="1"/>
  <c r="JE1777"/>
  <c r="JH1776"/>
  <c r="JI1776"/>
  <c r="JG1776"/>
  <c r="JF1777"/>
  <c r="JD1779" l="1"/>
  <c r="JE1778"/>
  <c r="JH1777"/>
  <c r="JI1777"/>
  <c r="JG1777"/>
  <c r="JF1778"/>
  <c r="JD1780" l="1"/>
  <c r="JE1779"/>
  <c r="JH1778"/>
  <c r="JI1778"/>
  <c r="JG1778"/>
  <c r="JF1779"/>
  <c r="JD1781" l="1"/>
  <c r="JE1780"/>
  <c r="JH1779"/>
  <c r="JI1779"/>
  <c r="JG1779"/>
  <c r="JF1780"/>
  <c r="JD1782" l="1"/>
  <c r="JE1781"/>
  <c r="JH1780"/>
  <c r="JI1780"/>
  <c r="JG1780"/>
  <c r="JF1781"/>
  <c r="JD1783" l="1"/>
  <c r="JE1782"/>
  <c r="JH1781"/>
  <c r="JI1781"/>
  <c r="JG1781"/>
  <c r="JF1782"/>
  <c r="JD1784" l="1"/>
  <c r="JE1783"/>
  <c r="JH1782"/>
  <c r="JI1782"/>
  <c r="JG1782"/>
  <c r="JF1783"/>
  <c r="JD1785" l="1"/>
  <c r="JE1784"/>
  <c r="JH1783"/>
  <c r="JI1783"/>
  <c r="JG1783"/>
  <c r="JF1784"/>
  <c r="JD1786" l="1"/>
  <c r="JE1785"/>
  <c r="JH1784"/>
  <c r="JI1784"/>
  <c r="JG1784"/>
  <c r="JF1785"/>
  <c r="JD1787" l="1"/>
  <c r="JE1786"/>
  <c r="JH1785"/>
  <c r="JI1785"/>
  <c r="JG1785"/>
  <c r="JF1786"/>
  <c r="JD1788" l="1"/>
  <c r="JE1787"/>
  <c r="JH1786"/>
  <c r="JI1786"/>
  <c r="JG1786"/>
  <c r="JF1787"/>
  <c r="JD1789" l="1"/>
  <c r="JE1788"/>
  <c r="JH1787"/>
  <c r="JI1787"/>
  <c r="JG1787"/>
  <c r="JF1788"/>
  <c r="JD1790" l="1"/>
  <c r="JE1789"/>
  <c r="JH1788"/>
  <c r="JI1788"/>
  <c r="JG1788"/>
  <c r="JF1789"/>
  <c r="JD1791" l="1"/>
  <c r="JE1790"/>
  <c r="JH1789"/>
  <c r="JI1789"/>
  <c r="JG1789"/>
  <c r="JF1790"/>
  <c r="JD1792" l="1"/>
  <c r="JE1791"/>
  <c r="JH1790"/>
  <c r="JI1790"/>
  <c r="JG1790"/>
  <c r="JF1791"/>
  <c r="JD1793" l="1"/>
  <c r="JE1792"/>
  <c r="JH1791"/>
  <c r="JI1791"/>
  <c r="JG1791"/>
  <c r="JF1792"/>
  <c r="JD1794" l="1"/>
  <c r="JE1793"/>
  <c r="JH1792"/>
  <c r="JI1792"/>
  <c r="JG1792"/>
  <c r="JF1793"/>
  <c r="JD1795" l="1"/>
  <c r="JE1794"/>
  <c r="JH1793"/>
  <c r="JI1793"/>
  <c r="JG1793"/>
  <c r="JF1794"/>
  <c r="JD1796" l="1"/>
  <c r="JE1795"/>
  <c r="JH1794"/>
  <c r="JI1794"/>
  <c r="JG1794"/>
  <c r="JF1795"/>
  <c r="JD1797" l="1"/>
  <c r="JE1796"/>
  <c r="JH1795"/>
  <c r="JI1795"/>
  <c r="JG1795"/>
  <c r="JF1796"/>
  <c r="JD1798" l="1"/>
  <c r="JE1797"/>
  <c r="JH1796"/>
  <c r="JI1796"/>
  <c r="JG1796"/>
  <c r="JF1797"/>
  <c r="JD1799" l="1"/>
  <c r="JE1798"/>
  <c r="JH1797"/>
  <c r="JI1797"/>
  <c r="JG1797"/>
  <c r="JF1798"/>
  <c r="JD1800" l="1"/>
  <c r="JE1799"/>
  <c r="JH1798"/>
  <c r="JI1798"/>
  <c r="JG1798"/>
  <c r="JF1799"/>
  <c r="JD1801" l="1"/>
  <c r="JE1800"/>
  <c r="JH1799"/>
  <c r="JG1800"/>
  <c r="JI1799"/>
  <c r="JG1799"/>
  <c r="JF1800"/>
  <c r="JD1802" l="1"/>
  <c r="JE1801"/>
  <c r="JH1800"/>
  <c r="JI1800"/>
  <c r="JF1801"/>
  <c r="JG1801"/>
  <c r="JH1801"/>
  <c r="JD1803" l="1"/>
  <c r="JE1802"/>
  <c r="JI1801"/>
  <c r="JF1802"/>
  <c r="JD1804" l="1"/>
  <c r="JE1803"/>
  <c r="JH1802"/>
  <c r="JI1802"/>
  <c r="JG1802"/>
  <c r="JF1803"/>
  <c r="JD1805" l="1"/>
  <c r="JE1804"/>
  <c r="JH1803"/>
  <c r="JI1803"/>
  <c r="JG1803"/>
  <c r="JF1804"/>
  <c r="JD1806" l="1"/>
  <c r="JE1805"/>
  <c r="JH1804"/>
  <c r="JI1804"/>
  <c r="JG1804"/>
  <c r="JF1805"/>
  <c r="JD1807" l="1"/>
  <c r="JE1806"/>
  <c r="JH1805"/>
  <c r="JI1805"/>
  <c r="JG1805"/>
  <c r="JF1806"/>
  <c r="JD1808" l="1"/>
  <c r="JE1807"/>
  <c r="JH1806"/>
  <c r="JI1806"/>
  <c r="JG1806"/>
  <c r="JF1807"/>
  <c r="JD1809" l="1"/>
  <c r="JE1808"/>
  <c r="JH1807"/>
  <c r="JI1807"/>
  <c r="JG1807"/>
  <c r="JF1808"/>
  <c r="JD1810" l="1"/>
  <c r="JE1809"/>
  <c r="JH1808"/>
  <c r="JI1808"/>
  <c r="JG1808"/>
  <c r="JF1809"/>
  <c r="JD1811" l="1"/>
  <c r="JE1810"/>
  <c r="JH1809"/>
  <c r="JI1809"/>
  <c r="JG1809"/>
  <c r="JF1810"/>
  <c r="JD1812" l="1"/>
  <c r="JE1811"/>
  <c r="JH1810"/>
  <c r="JI1810"/>
  <c r="JG1810"/>
  <c r="JF1811"/>
  <c r="JD1813" l="1"/>
  <c r="JE1812"/>
  <c r="JH1811"/>
  <c r="JI1811"/>
  <c r="JG1811"/>
  <c r="JF1812"/>
  <c r="JD1814" l="1"/>
  <c r="JE1813"/>
  <c r="JH1812"/>
  <c r="JI1812"/>
  <c r="JG1812"/>
  <c r="JF1813"/>
  <c r="JD1815" l="1"/>
  <c r="JE1814"/>
  <c r="JH1813"/>
  <c r="JI1813"/>
  <c r="JG1813"/>
  <c r="JF1814"/>
  <c r="JD1816" l="1"/>
  <c r="JE1815"/>
  <c r="JH1814"/>
  <c r="JI1814"/>
  <c r="JG1814"/>
  <c r="JF1815"/>
  <c r="JD1817" l="1"/>
  <c r="JE1816"/>
  <c r="JH1815"/>
  <c r="JI1815"/>
  <c r="JG1815"/>
  <c r="JF1816"/>
  <c r="JD1818" l="1"/>
  <c r="JE1817"/>
  <c r="JH1816"/>
  <c r="JI1816"/>
  <c r="JG1816"/>
  <c r="JF1817"/>
  <c r="JD1819" l="1"/>
  <c r="JE1818"/>
  <c r="JH1817"/>
  <c r="JI1817"/>
  <c r="JG1817"/>
  <c r="JF1818"/>
  <c r="JD1820" l="1"/>
  <c r="JE1819"/>
  <c r="JH1818"/>
  <c r="JI1818"/>
  <c r="JG1818"/>
  <c r="JF1819"/>
  <c r="JD1821" l="1"/>
  <c r="JE1820"/>
  <c r="JH1819"/>
  <c r="JI1819"/>
  <c r="JG1819"/>
  <c r="JF1820"/>
  <c r="JD1822" l="1"/>
  <c r="JE1821"/>
  <c r="JH1820"/>
  <c r="JI1820"/>
  <c r="JG1820"/>
  <c r="JF1821"/>
  <c r="JD1823" l="1"/>
  <c r="JE1822"/>
  <c r="JH1821"/>
  <c r="JI1821"/>
  <c r="JG1821"/>
  <c r="JF1822"/>
  <c r="JD1824" l="1"/>
  <c r="JE1823"/>
  <c r="JH1822"/>
  <c r="JI1822"/>
  <c r="JG1822"/>
  <c r="JF1823"/>
  <c r="JD1825" l="1"/>
  <c r="JE1824"/>
  <c r="JH1823"/>
  <c r="JI1823"/>
  <c r="JG1823"/>
  <c r="JF1824"/>
  <c r="JD1826" l="1"/>
  <c r="JE1825"/>
  <c r="JH1824"/>
  <c r="JI1824"/>
  <c r="JG1824"/>
  <c r="JF1825"/>
  <c r="JD1827" l="1"/>
  <c r="JE1826"/>
  <c r="JH1825"/>
  <c r="JI1825"/>
  <c r="JG1825"/>
  <c r="JF1826"/>
  <c r="JD1828" l="1"/>
  <c r="JE1827"/>
  <c r="JH1826"/>
  <c r="JI1826"/>
  <c r="JG1826"/>
  <c r="JF1827"/>
  <c r="JD1829" l="1"/>
  <c r="JE1828"/>
  <c r="JH1827"/>
  <c r="JI1827"/>
  <c r="JG1827"/>
  <c r="JF1828"/>
  <c r="JD1830" l="1"/>
  <c r="JE1829"/>
  <c r="JH1828"/>
  <c r="JI1828"/>
  <c r="JG1828"/>
  <c r="JF1829"/>
  <c r="JD1831" l="1"/>
  <c r="JE1830"/>
  <c r="JH1829"/>
  <c r="JI1829"/>
  <c r="JG1829"/>
  <c r="JF1830"/>
  <c r="JD1832" l="1"/>
  <c r="JE1831"/>
  <c r="JH1830"/>
  <c r="JI1830"/>
  <c r="JG1830"/>
  <c r="JF1831"/>
  <c r="JD1833" l="1"/>
  <c r="JE1832"/>
  <c r="JH1831"/>
  <c r="JI1831"/>
  <c r="JG1831"/>
  <c r="JF1832"/>
  <c r="JD1834" l="1"/>
  <c r="JE1833"/>
  <c r="JH1832"/>
  <c r="JI1832"/>
  <c r="JG1832"/>
  <c r="JF1833"/>
  <c r="JD1835" l="1"/>
  <c r="JE1834"/>
  <c r="JH1833"/>
  <c r="JI1833"/>
  <c r="JG1833"/>
  <c r="JF1834"/>
  <c r="JD1836" l="1"/>
  <c r="JE1835"/>
  <c r="JH1834"/>
  <c r="JI1834"/>
  <c r="JG1834"/>
  <c r="JF1835"/>
  <c r="JD1837" l="1"/>
  <c r="JE1836"/>
  <c r="JH1835"/>
  <c r="JI1835"/>
  <c r="JG1835"/>
  <c r="JF1836"/>
  <c r="JD1838" l="1"/>
  <c r="JE1837"/>
  <c r="JH1836"/>
  <c r="JI1836"/>
  <c r="JG1836"/>
  <c r="JF1837"/>
  <c r="JD1839" l="1"/>
  <c r="JE1838"/>
  <c r="JH1837"/>
  <c r="JI1837"/>
  <c r="JG1837"/>
  <c r="JF1838"/>
  <c r="JD1840" l="1"/>
  <c r="JE1839"/>
  <c r="JH1838"/>
  <c r="JI1838"/>
  <c r="JG1838"/>
  <c r="JF1839"/>
  <c r="JD1841" l="1"/>
  <c r="JE1840"/>
  <c r="JH1839"/>
  <c r="JI1839"/>
  <c r="JG1839"/>
  <c r="JF1840"/>
  <c r="JD1842" l="1"/>
  <c r="JE1841"/>
  <c r="JH1840"/>
  <c r="JI1840"/>
  <c r="JG1840"/>
  <c r="JF1841"/>
  <c r="JD1843" l="1"/>
  <c r="JE1842"/>
  <c r="JH1841"/>
  <c r="JI1841"/>
  <c r="JG1841"/>
  <c r="JF1842"/>
  <c r="JD1844" l="1"/>
  <c r="JE1843"/>
  <c r="JH1842"/>
  <c r="JI1842"/>
  <c r="JG1842"/>
  <c r="JF1843"/>
  <c r="JD1845" l="1"/>
  <c r="JE1844"/>
  <c r="JH1843"/>
  <c r="JI1843"/>
  <c r="JG1843"/>
  <c r="JF1844"/>
  <c r="JD1846" l="1"/>
  <c r="JE1845"/>
  <c r="JH1844"/>
  <c r="JI1844"/>
  <c r="JG1844"/>
  <c r="JF1845"/>
  <c r="JD1847" l="1"/>
  <c r="JE1846"/>
  <c r="JH1845"/>
  <c r="JI1845"/>
  <c r="JG1845"/>
  <c r="JF1846"/>
  <c r="JD1848" l="1"/>
  <c r="JE1847"/>
  <c r="JH1846"/>
  <c r="JI1846"/>
  <c r="JG1846"/>
  <c r="JF1847"/>
  <c r="JD1849" l="1"/>
  <c r="JE1848"/>
  <c r="JH1847"/>
  <c r="JI1847"/>
  <c r="JG1847"/>
  <c r="JF1848"/>
  <c r="JD1850" l="1"/>
  <c r="JE1849"/>
  <c r="JH1848"/>
  <c r="JI1848"/>
  <c r="JG1848"/>
  <c r="JF1849"/>
  <c r="JD1851" l="1"/>
  <c r="JE1850"/>
  <c r="JH1849"/>
  <c r="JI1849"/>
  <c r="JG1849"/>
  <c r="JF1850"/>
  <c r="JD1852" l="1"/>
  <c r="JE1851"/>
  <c r="JH1850"/>
  <c r="JI1850"/>
  <c r="JG1850"/>
  <c r="JF1851"/>
  <c r="JD1853" l="1"/>
  <c r="JE1852"/>
  <c r="JH1851"/>
  <c r="JI1851"/>
  <c r="JG1851"/>
  <c r="JF1852"/>
  <c r="JD1854" l="1"/>
  <c r="JE1853"/>
  <c r="JH1852"/>
  <c r="JI1852"/>
  <c r="JG1852"/>
  <c r="JF1853"/>
  <c r="JD1855" l="1"/>
  <c r="JE1854"/>
  <c r="JH1853"/>
  <c r="JI1853"/>
  <c r="JG1853"/>
  <c r="JF1854"/>
  <c r="JD1856" l="1"/>
  <c r="JE1855"/>
  <c r="JH1854"/>
  <c r="JI1854"/>
  <c r="JG1854"/>
  <c r="JF1855"/>
  <c r="JD1857" l="1"/>
  <c r="JE1856"/>
  <c r="JH1855"/>
  <c r="JI1855"/>
  <c r="JG1855"/>
  <c r="JF1856"/>
  <c r="JD1858" l="1"/>
  <c r="JE1857"/>
  <c r="JH1856"/>
  <c r="JI1856"/>
  <c r="JG1856"/>
  <c r="JF1857"/>
  <c r="JD1859" l="1"/>
  <c r="JE1858"/>
  <c r="JH1857"/>
  <c r="JI1857"/>
  <c r="JG1857"/>
  <c r="JF1858"/>
  <c r="JD1860" l="1"/>
  <c r="JE1859"/>
  <c r="JH1858"/>
  <c r="JI1858"/>
  <c r="JG1858"/>
  <c r="JF1859"/>
  <c r="JD1861" l="1"/>
  <c r="JE1860"/>
  <c r="JH1859"/>
  <c r="JI1859"/>
  <c r="JG1859"/>
  <c r="JF1860"/>
  <c r="JD1862" l="1"/>
  <c r="JE1861"/>
  <c r="JH1860"/>
  <c r="JI1860"/>
  <c r="JG1860"/>
  <c r="JF1861"/>
  <c r="JD1863" l="1"/>
  <c r="JE1862"/>
  <c r="JH1861"/>
  <c r="JI1861"/>
  <c r="JG1861"/>
  <c r="JF1862"/>
  <c r="JD1864" l="1"/>
  <c r="JE1863"/>
  <c r="JH1862"/>
  <c r="JI1862"/>
  <c r="JG1862"/>
  <c r="JF1863"/>
  <c r="JD1865" l="1"/>
  <c r="JE1864"/>
  <c r="JH1863"/>
  <c r="JI1863"/>
  <c r="JG1863"/>
  <c r="JF1864"/>
  <c r="JD1866" l="1"/>
  <c r="JE1865"/>
  <c r="JI1864"/>
  <c r="JG1864"/>
  <c r="JH1864"/>
  <c r="JF1865"/>
  <c r="JG1865"/>
  <c r="JH1865"/>
  <c r="JD1867" l="1"/>
  <c r="JE1866"/>
  <c r="JG1866"/>
  <c r="JI1865"/>
  <c r="JF1866"/>
  <c r="JD1868" l="1"/>
  <c r="JE1867"/>
  <c r="JH1866"/>
  <c r="JI1866"/>
  <c r="JG1867"/>
  <c r="JH1867"/>
  <c r="JD1869" l="1"/>
  <c r="JE1868"/>
  <c r="JI1867"/>
  <c r="JF1867"/>
  <c r="JF1868"/>
  <c r="JG1868"/>
  <c r="JH1868"/>
  <c r="JD1870" l="1"/>
  <c r="JE1869"/>
  <c r="JI1868"/>
  <c r="JF1869"/>
  <c r="JD1871" l="1"/>
  <c r="JE1870"/>
  <c r="JH1869"/>
  <c r="JI1869"/>
  <c r="JG1869"/>
  <c r="JF1870"/>
  <c r="JD1872" l="1"/>
  <c r="JE1871"/>
  <c r="JH1870"/>
  <c r="JI1870"/>
  <c r="JG1870"/>
  <c r="JF1871"/>
  <c r="JD1873" l="1"/>
  <c r="JE1872"/>
  <c r="JH1871"/>
  <c r="JI1871"/>
  <c r="JG1871"/>
  <c r="JF1872"/>
  <c r="JD1874" l="1"/>
  <c r="JE1873"/>
  <c r="JH1872"/>
  <c r="JI1872"/>
  <c r="JG1872"/>
  <c r="JF1873"/>
  <c r="JD1875" l="1"/>
  <c r="JE1874"/>
  <c r="JH1873"/>
  <c r="JI1873"/>
  <c r="JG1873"/>
  <c r="JF1874"/>
  <c r="JD1876" l="1"/>
  <c r="JE1875"/>
  <c r="JH1874"/>
  <c r="JI1874"/>
  <c r="JG1874"/>
  <c r="JF1875"/>
  <c r="JD1877" l="1"/>
  <c r="JE1876"/>
  <c r="JH1875"/>
  <c r="JI1875"/>
  <c r="JG1875"/>
  <c r="JF1876"/>
  <c r="JD1878" l="1"/>
  <c r="JE1877"/>
  <c r="JH1876"/>
  <c r="JI1876"/>
  <c r="JG1876"/>
  <c r="JF1877"/>
  <c r="JD1879" l="1"/>
  <c r="JE1878"/>
  <c r="JH1877"/>
  <c r="JI1877"/>
  <c r="JG1877"/>
  <c r="JF1878"/>
  <c r="JD1880" l="1"/>
  <c r="JE1879"/>
  <c r="JH1878"/>
  <c r="JI1878"/>
  <c r="JG1878"/>
  <c r="JF1879"/>
  <c r="JD1881" l="1"/>
  <c r="JE1880"/>
  <c r="JH1879"/>
  <c r="JI1879"/>
  <c r="JG1879"/>
  <c r="JF1880"/>
  <c r="JD1882" l="1"/>
  <c r="JE1881"/>
  <c r="JH1880"/>
  <c r="JI1880"/>
  <c r="JG1880"/>
  <c r="JF1881"/>
  <c r="JD1883" l="1"/>
  <c r="JE1882"/>
  <c r="JH1881"/>
  <c r="JI1881"/>
  <c r="JG1881"/>
  <c r="JF1882"/>
  <c r="JD1884" l="1"/>
  <c r="JE1883"/>
  <c r="JH1882"/>
  <c r="JI1882"/>
  <c r="JG1882"/>
  <c r="JF1883"/>
  <c r="JD1885" l="1"/>
  <c r="JE1884"/>
  <c r="JH1883"/>
  <c r="JI1883"/>
  <c r="JG1883"/>
  <c r="JF1884"/>
  <c r="JD1886" l="1"/>
  <c r="JE1885"/>
  <c r="JH1884"/>
  <c r="JI1884"/>
  <c r="JG1884"/>
  <c r="JF1885"/>
  <c r="JD1887" l="1"/>
  <c r="JE1886"/>
  <c r="JH1885"/>
  <c r="JI1885"/>
  <c r="JG1885"/>
  <c r="JF1886"/>
  <c r="JD1888" l="1"/>
  <c r="JE1887"/>
  <c r="JH1886"/>
  <c r="JI1886"/>
  <c r="JG1886"/>
  <c r="JF1887"/>
  <c r="JD1889" l="1"/>
  <c r="JE1888"/>
  <c r="JH1887"/>
  <c r="JI1887"/>
  <c r="JG1887"/>
  <c r="JF1888"/>
  <c r="JD1890" l="1"/>
  <c r="JE1889"/>
  <c r="JH1888"/>
  <c r="JI1888"/>
  <c r="JG1888"/>
  <c r="JF1889"/>
  <c r="JD1891" l="1"/>
  <c r="JE1890"/>
  <c r="JH1889"/>
  <c r="JI1889"/>
  <c r="JG1889"/>
  <c r="JF1890"/>
  <c r="JD1892" l="1"/>
  <c r="JE1891"/>
  <c r="JH1890"/>
  <c r="JI1890"/>
  <c r="JG1890"/>
  <c r="JF1891"/>
  <c r="JD1893" l="1"/>
  <c r="JE1892"/>
  <c r="JH1891"/>
  <c r="JI1891"/>
  <c r="JG1891"/>
  <c r="JF1892"/>
  <c r="JD1894" l="1"/>
  <c r="JE1893"/>
  <c r="JH1892"/>
  <c r="JI1892"/>
  <c r="JG1892"/>
  <c r="JF1893"/>
  <c r="JD1895" l="1"/>
  <c r="JE1894"/>
  <c r="JH1893"/>
  <c r="JI1893"/>
  <c r="JG1893"/>
  <c r="JF1894"/>
  <c r="JD1896" l="1"/>
  <c r="JE1895"/>
  <c r="JH1894"/>
  <c r="JI1894"/>
  <c r="JG1894"/>
  <c r="JF1895"/>
  <c r="JD1897" l="1"/>
  <c r="JE1896"/>
  <c r="JH1895"/>
  <c r="JI1895"/>
  <c r="JG1895"/>
  <c r="JF1896"/>
  <c r="JD1898" l="1"/>
  <c r="JE1897"/>
  <c r="JH1896"/>
  <c r="JI1896"/>
  <c r="JG1896"/>
  <c r="JF1897"/>
  <c r="JD1899" l="1"/>
  <c r="JE1898"/>
  <c r="JH1897"/>
  <c r="JI1897"/>
  <c r="JG1897"/>
  <c r="JF1898"/>
  <c r="JG1898"/>
  <c r="JH1898"/>
  <c r="JD1900" l="1"/>
  <c r="JE1899"/>
  <c r="JI1898"/>
  <c r="JF1899"/>
  <c r="JD1901" l="1"/>
  <c r="JE1900"/>
  <c r="JH1899"/>
  <c r="JI1899"/>
  <c r="JG1899"/>
  <c r="JF1900"/>
  <c r="JD1902" l="1"/>
  <c r="JE1901"/>
  <c r="JH1900"/>
  <c r="JI1900"/>
  <c r="JG1900"/>
  <c r="JF1901"/>
  <c r="JD1903" l="1"/>
  <c r="JE1902"/>
  <c r="JH1901"/>
  <c r="JI1901"/>
  <c r="JG1901"/>
  <c r="JF1902"/>
  <c r="JD1904" l="1"/>
  <c r="JE1903"/>
  <c r="JH1902"/>
  <c r="JI1902"/>
  <c r="JG1902"/>
  <c r="JF1903"/>
  <c r="JD1905" l="1"/>
  <c r="JE1904"/>
  <c r="JH1903"/>
  <c r="JI1903"/>
  <c r="JG1903"/>
  <c r="JF1904"/>
  <c r="JD1906" l="1"/>
  <c r="JE1905"/>
  <c r="JH1904"/>
  <c r="JI1904"/>
  <c r="JG1904"/>
  <c r="JF1905"/>
  <c r="JD1907" l="1"/>
  <c r="JE1906"/>
  <c r="JH1905"/>
  <c r="JI1905"/>
  <c r="JG1905"/>
  <c r="JF1906"/>
  <c r="JD1908" l="1"/>
  <c r="JE1907"/>
  <c r="JH1906"/>
  <c r="JI1906"/>
  <c r="JG1906"/>
  <c r="JF1907"/>
  <c r="JD1909" l="1"/>
  <c r="JE1908"/>
  <c r="JH1907"/>
  <c r="JI1907"/>
  <c r="JG1907"/>
  <c r="JF1908"/>
  <c r="JD1910" l="1"/>
  <c r="JE1909"/>
  <c r="JH1908"/>
  <c r="JI1908"/>
  <c r="JG1908"/>
  <c r="JF1909"/>
  <c r="JD1911" l="1"/>
  <c r="JE1910"/>
  <c r="JH1909"/>
  <c r="JI1909"/>
  <c r="JG1909"/>
  <c r="JF1910"/>
  <c r="JD1912" l="1"/>
  <c r="JE1911"/>
  <c r="JH1910"/>
  <c r="JI1910"/>
  <c r="JG1910"/>
  <c r="JF1911"/>
  <c r="JD1913" l="1"/>
  <c r="JE1912"/>
  <c r="JH1911"/>
  <c r="JI1911"/>
  <c r="JG1911"/>
  <c r="JF1912"/>
  <c r="JD1914" l="1"/>
  <c r="JE1913"/>
  <c r="JH1912"/>
  <c r="JI1912"/>
  <c r="JG1912"/>
  <c r="JF1913"/>
  <c r="JD1915" l="1"/>
  <c r="JE1914"/>
  <c r="JH1913"/>
  <c r="JI1913"/>
  <c r="JG1913"/>
  <c r="JF1914"/>
  <c r="JD1916" l="1"/>
  <c r="JE1915"/>
  <c r="JH1914"/>
  <c r="JI1914"/>
  <c r="JG1914"/>
  <c r="JF1915"/>
  <c r="JD1917" l="1"/>
  <c r="JE1916"/>
  <c r="JH1915"/>
  <c r="JI1915"/>
  <c r="JG1915"/>
  <c r="JF1916"/>
  <c r="JD1918" l="1"/>
  <c r="JE1917"/>
  <c r="JH1916"/>
  <c r="JI1916"/>
  <c r="JG1916"/>
  <c r="JF1917"/>
  <c r="JD1919" l="1"/>
  <c r="JE1918"/>
  <c r="JH1917"/>
  <c r="JI1917"/>
  <c r="JG1917"/>
  <c r="JF1918"/>
  <c r="JD1920" l="1"/>
  <c r="JE1919"/>
  <c r="JH1918"/>
  <c r="JI1918"/>
  <c r="JG1918"/>
  <c r="JF1919"/>
  <c r="JD1921" l="1"/>
  <c r="JE1920"/>
  <c r="JH1919"/>
  <c r="JI1919"/>
  <c r="JG1919"/>
  <c r="JF1920"/>
  <c r="JD1922" l="1"/>
  <c r="JE1921"/>
  <c r="JH1920"/>
  <c r="JI1920"/>
  <c r="JG1920"/>
  <c r="JF1921"/>
  <c r="JD1923" l="1"/>
  <c r="JE1922"/>
  <c r="JH1921"/>
  <c r="JI1921"/>
  <c r="JG1921"/>
  <c r="JF1922"/>
  <c r="JD1924" l="1"/>
  <c r="JE1923"/>
  <c r="JH1922"/>
  <c r="JI1922"/>
  <c r="JG1922"/>
  <c r="JF1923"/>
  <c r="JD1925" l="1"/>
  <c r="JE1924"/>
  <c r="JH1923"/>
  <c r="JI1923"/>
  <c r="JG1923"/>
  <c r="JF1924"/>
  <c r="JD1926" l="1"/>
  <c r="JE1925"/>
  <c r="JH1924"/>
  <c r="JI1924"/>
  <c r="JG1924"/>
  <c r="JF1925"/>
  <c r="JD1927" l="1"/>
  <c r="JE1926"/>
  <c r="JH1925"/>
  <c r="JI1925"/>
  <c r="JG1925"/>
  <c r="JF1926"/>
  <c r="JD1928" l="1"/>
  <c r="JE1927"/>
  <c r="JH1926"/>
  <c r="JI1926"/>
  <c r="JG1926"/>
  <c r="JF1927"/>
  <c r="JD1929" l="1"/>
  <c r="JE1928"/>
  <c r="JH1927"/>
  <c r="JI1927"/>
  <c r="JG1927"/>
  <c r="JF1928"/>
  <c r="JD1930" l="1"/>
  <c r="JE1929"/>
  <c r="JH1928"/>
  <c r="JI1928"/>
  <c r="JG1928"/>
  <c r="JF1929"/>
  <c r="JD1931" l="1"/>
  <c r="JE1930"/>
  <c r="JH1929"/>
  <c r="JI1929"/>
  <c r="JG1929"/>
  <c r="JF1930"/>
  <c r="JD1932" l="1"/>
  <c r="JE1931"/>
  <c r="JH1930"/>
  <c r="JI1930"/>
  <c r="JG1930"/>
  <c r="JF1931"/>
  <c r="JD1933" l="1"/>
  <c r="JE1932"/>
  <c r="JH1931"/>
  <c r="JI1931"/>
  <c r="JG1931"/>
  <c r="JF1932"/>
  <c r="JD1934" l="1"/>
  <c r="JE1933"/>
  <c r="JH1932"/>
  <c r="JI1932"/>
  <c r="JG1932"/>
  <c r="JF1933"/>
  <c r="JD1935" l="1"/>
  <c r="JE1934"/>
  <c r="JH1933"/>
  <c r="JI1933"/>
  <c r="JG1933"/>
  <c r="JF1934"/>
  <c r="JD1936" l="1"/>
  <c r="JE1935"/>
  <c r="JH1934"/>
  <c r="JI1934"/>
  <c r="JG1934"/>
  <c r="JF1935"/>
  <c r="JD1937" l="1"/>
  <c r="JE1936"/>
  <c r="JH1935"/>
  <c r="JI1935"/>
  <c r="JG1935"/>
  <c r="JF1936"/>
  <c r="JD1938" l="1"/>
  <c r="JE1937"/>
  <c r="JH1936"/>
  <c r="JI1936"/>
  <c r="JG1936"/>
  <c r="JF1937"/>
  <c r="JD1939" l="1"/>
  <c r="JE1938"/>
  <c r="JH1937"/>
  <c r="JI1937"/>
  <c r="JG1937"/>
  <c r="JF1938"/>
  <c r="JD1940" l="1"/>
  <c r="JE1939"/>
  <c r="JH1938"/>
  <c r="JI1938"/>
  <c r="JG1938"/>
  <c r="JF1939"/>
  <c r="JD1941" l="1"/>
  <c r="JE1940"/>
  <c r="JH1939"/>
  <c r="JI1939"/>
  <c r="JG1939"/>
  <c r="JF1940"/>
  <c r="JD1942" l="1"/>
  <c r="JE1941"/>
  <c r="JH1940"/>
  <c r="JI1940"/>
  <c r="JG1940"/>
  <c r="JF1941"/>
  <c r="JD1943" l="1"/>
  <c r="JE1942"/>
  <c r="JH1941"/>
  <c r="JI1941"/>
  <c r="JG1941"/>
  <c r="JF1942"/>
  <c r="JD1944" l="1"/>
  <c r="JE1943"/>
  <c r="JH1942"/>
  <c r="JI1942"/>
  <c r="JG1942"/>
  <c r="JF1943"/>
  <c r="JD1945" l="1"/>
  <c r="JE1944"/>
  <c r="JH1943"/>
  <c r="JI1943"/>
  <c r="JG1943"/>
  <c r="JF1944"/>
  <c r="JD1946" l="1"/>
  <c r="JE1945"/>
  <c r="JH1944"/>
  <c r="JI1944"/>
  <c r="JG1944"/>
  <c r="JF1945"/>
  <c r="JD1947" l="1"/>
  <c r="JE1946"/>
  <c r="JH1945"/>
  <c r="JI1945"/>
  <c r="JG1945"/>
  <c r="JF1946"/>
  <c r="JD1948" l="1"/>
  <c r="JE1947"/>
  <c r="JH1946"/>
  <c r="JI1946"/>
  <c r="JG1946"/>
  <c r="JF1947"/>
  <c r="JD1949" l="1"/>
  <c r="JE1948"/>
  <c r="JH1947"/>
  <c r="JI1947"/>
  <c r="JG1947"/>
  <c r="JF1948"/>
  <c r="JD1950" l="1"/>
  <c r="JE1949"/>
  <c r="JH1948"/>
  <c r="JI1948"/>
  <c r="JG1948"/>
  <c r="JF1949"/>
  <c r="JD1951" l="1"/>
  <c r="JE1950"/>
  <c r="JH1949"/>
  <c r="JI1949"/>
  <c r="JG1949"/>
  <c r="JF1950"/>
  <c r="JD1952" l="1"/>
  <c r="JE1951"/>
  <c r="JH1950"/>
  <c r="JI1950"/>
  <c r="JG1950"/>
  <c r="JF1951"/>
  <c r="JD1953" l="1"/>
  <c r="JE1952"/>
  <c r="JH1951"/>
  <c r="JI1951"/>
  <c r="JG1951"/>
  <c r="JF1952"/>
  <c r="JD1954" l="1"/>
  <c r="JE1953"/>
  <c r="JH1952"/>
  <c r="JI1952"/>
  <c r="JG1952"/>
  <c r="JF1953"/>
  <c r="JD1955" l="1"/>
  <c r="JE1954"/>
  <c r="JH1953"/>
  <c r="JI1953"/>
  <c r="JG1953"/>
  <c r="JF1954"/>
  <c r="JD1956" l="1"/>
  <c r="JE1955"/>
  <c r="JH1954"/>
  <c r="JI1954"/>
  <c r="JG1954"/>
  <c r="JF1955"/>
  <c r="JD1957" l="1"/>
  <c r="JE1956"/>
  <c r="JH1955"/>
  <c r="JI1955"/>
  <c r="JG1955"/>
  <c r="JF1956"/>
  <c r="JD1958" l="1"/>
  <c r="JE1957"/>
  <c r="JH1956"/>
  <c r="JI1956"/>
  <c r="JG1956"/>
  <c r="JF1957"/>
  <c r="JD1959" l="1"/>
  <c r="JE1958"/>
  <c r="JH1957"/>
  <c r="JI1957"/>
  <c r="JG1957"/>
  <c r="JF1958"/>
  <c r="JD1960" l="1"/>
  <c r="JE1959"/>
  <c r="JH1958"/>
  <c r="JI1958"/>
  <c r="JG1958"/>
  <c r="JF1959"/>
  <c r="JD1961" l="1"/>
  <c r="JE1960"/>
  <c r="JH1959"/>
  <c r="JI1959"/>
  <c r="JG1959"/>
  <c r="JF1960"/>
  <c r="JD1962" l="1"/>
  <c r="JE1961"/>
  <c r="JH1960"/>
  <c r="JI1960"/>
  <c r="JG1960"/>
  <c r="JF1961"/>
  <c r="JD1963" l="1"/>
  <c r="JE1962"/>
  <c r="JH1961"/>
  <c r="JI1961"/>
  <c r="JG1961"/>
  <c r="JF1962"/>
  <c r="JD1964" l="1"/>
  <c r="JE1963"/>
  <c r="JH1962"/>
  <c r="JF1963"/>
  <c r="JG1963"/>
  <c r="JI1962"/>
  <c r="JG1962"/>
  <c r="JH1963"/>
  <c r="JD1965" l="1"/>
  <c r="JE1964"/>
  <c r="JI1963"/>
  <c r="JF1964"/>
  <c r="JD1966" l="1"/>
  <c r="JE1965"/>
  <c r="JH1964"/>
  <c r="JI1964"/>
  <c r="JG1964"/>
  <c r="JF1965"/>
  <c r="JD1967" l="1"/>
  <c r="JE1966"/>
  <c r="JH1965"/>
  <c r="JI1965"/>
  <c r="JG1965"/>
  <c r="JF1966"/>
  <c r="JD1968" l="1"/>
  <c r="JE1967"/>
  <c r="JH1966"/>
  <c r="JI1966"/>
  <c r="JG1966"/>
  <c r="JF1967"/>
  <c r="JD1969" l="1"/>
  <c r="JE1968"/>
  <c r="JH1967"/>
  <c r="JI1967"/>
  <c r="JG1967"/>
  <c r="JF1968"/>
  <c r="JD1970" l="1"/>
  <c r="JE1969"/>
  <c r="JH1968"/>
  <c r="JI1968"/>
  <c r="JG1968"/>
  <c r="JF1969"/>
  <c r="JD1971" l="1"/>
  <c r="JE1970"/>
  <c r="JH1969"/>
  <c r="JI1969"/>
  <c r="JG1969"/>
  <c r="JF1970"/>
  <c r="JD1972" l="1"/>
  <c r="JE1971"/>
  <c r="JH1970"/>
  <c r="JI1970"/>
  <c r="JG1970"/>
  <c r="JF1971"/>
  <c r="JD1973" l="1"/>
  <c r="JE1972"/>
  <c r="JH1971"/>
  <c r="JI1971"/>
  <c r="JG1971"/>
  <c r="JF1972"/>
  <c r="JD1974" l="1"/>
  <c r="JE1973"/>
  <c r="JH1972"/>
  <c r="JI1972"/>
  <c r="JG1972"/>
  <c r="JF1973"/>
  <c r="JD1975" l="1"/>
  <c r="JE1974"/>
  <c r="JH1973"/>
  <c r="JI1973"/>
  <c r="JG1973"/>
  <c r="JF1974"/>
  <c r="JD1976" l="1"/>
  <c r="JE1975"/>
  <c r="JH1974"/>
  <c r="JI1974"/>
  <c r="JG1974"/>
  <c r="JF1975"/>
  <c r="JD1977" l="1"/>
  <c r="JE1976"/>
  <c r="JH1975"/>
  <c r="JI1975"/>
  <c r="JG1975"/>
  <c r="JF1976"/>
  <c r="JD1978" l="1"/>
  <c r="JE1977"/>
  <c r="JH1976"/>
  <c r="JI1976"/>
  <c r="JG1976"/>
  <c r="JF1977"/>
  <c r="JD1979" l="1"/>
  <c r="JE1978"/>
  <c r="JH1977"/>
  <c r="JI1977"/>
  <c r="JG1977"/>
  <c r="JF1978"/>
  <c r="JD1980" l="1"/>
  <c r="JE1979"/>
  <c r="JH1978"/>
  <c r="JI1978"/>
  <c r="JG1978"/>
  <c r="JF1979"/>
  <c r="JD1981" l="1"/>
  <c r="JE1980"/>
  <c r="JH1979"/>
  <c r="JI1979"/>
  <c r="JG1979"/>
  <c r="JF1980"/>
  <c r="JD1982" l="1"/>
  <c r="JE1981"/>
  <c r="JH1980"/>
  <c r="JI1980"/>
  <c r="JG1980"/>
  <c r="JF1981"/>
  <c r="JD1983" l="1"/>
  <c r="JE1982"/>
  <c r="JH1981"/>
  <c r="JI1981"/>
  <c r="JG1981"/>
  <c r="JF1982"/>
  <c r="JD1984" l="1"/>
  <c r="JE1983"/>
  <c r="JH1982"/>
  <c r="JI1982"/>
  <c r="JG1982"/>
  <c r="JF1983"/>
  <c r="JD1985" l="1"/>
  <c r="JE1984"/>
  <c r="JH1983"/>
  <c r="JI1983"/>
  <c r="JG1983"/>
  <c r="JF1984"/>
  <c r="JD1986" l="1"/>
  <c r="JE1985"/>
  <c r="JH1984"/>
  <c r="JI1984"/>
  <c r="JG1984"/>
  <c r="JF1985"/>
  <c r="JD1987" l="1"/>
  <c r="JE1986"/>
  <c r="JH1985"/>
  <c r="JI1985"/>
  <c r="JG1985"/>
  <c r="JF1986"/>
  <c r="JD1988" l="1"/>
  <c r="JE1987"/>
  <c r="JH1986"/>
  <c r="JI1986"/>
  <c r="JG1986"/>
  <c r="JF1987"/>
  <c r="JD1989" l="1"/>
  <c r="JE1988"/>
  <c r="JH1987"/>
  <c r="JI1987"/>
  <c r="JG1987"/>
  <c r="JF1988"/>
  <c r="JD1990" l="1"/>
  <c r="JE1989"/>
  <c r="JH1988"/>
  <c r="JI1988"/>
  <c r="JG1988"/>
  <c r="JF1989"/>
  <c r="JD1991" l="1"/>
  <c r="JE1990"/>
  <c r="JH1989"/>
  <c r="JI1989"/>
  <c r="JG1989"/>
  <c r="JF1990"/>
  <c r="JD1992" l="1"/>
  <c r="JE1991"/>
  <c r="JH1990"/>
  <c r="JI1990"/>
  <c r="JG1990"/>
  <c r="JF1991"/>
  <c r="JD1993" l="1"/>
  <c r="JE1992"/>
  <c r="JH1991"/>
  <c r="JI1991"/>
  <c r="JG1991"/>
  <c r="JF1992"/>
  <c r="JD1994" l="1"/>
  <c r="JE1993"/>
  <c r="JH1992"/>
  <c r="JI1992"/>
  <c r="JG1992"/>
  <c r="JF1993"/>
  <c r="JD1995" l="1"/>
  <c r="JE1994"/>
  <c r="JH1993"/>
  <c r="JI1993"/>
  <c r="JG1993"/>
  <c r="JF1994"/>
  <c r="JD1996" l="1"/>
  <c r="JE1995"/>
  <c r="JH1994"/>
  <c r="JI1994"/>
  <c r="JG1994"/>
  <c r="JF1995"/>
  <c r="JD1997" l="1"/>
  <c r="JE1996"/>
  <c r="JH1995"/>
  <c r="JI1995"/>
  <c r="JG1995"/>
  <c r="JF1996"/>
  <c r="JD1998" l="1"/>
  <c r="JE1997"/>
  <c r="JH1996"/>
  <c r="JI1996"/>
  <c r="JG1996"/>
  <c r="JF1997"/>
  <c r="JD1999" l="1"/>
  <c r="JE1998"/>
  <c r="JH1997"/>
  <c r="JI1997"/>
  <c r="JG1997"/>
  <c r="JF1998"/>
  <c r="JD2000" l="1"/>
  <c r="JE1999"/>
  <c r="JH1998"/>
  <c r="JI1998"/>
  <c r="JG1998"/>
  <c r="JF1999"/>
  <c r="JD2001" l="1"/>
  <c r="JE2000"/>
  <c r="JH1999"/>
  <c r="JI1999"/>
  <c r="JG1999"/>
  <c r="JF2000"/>
  <c r="JD2002" l="1"/>
  <c r="JE2001"/>
  <c r="JH2000"/>
  <c r="JI2000"/>
  <c r="JG2000"/>
  <c r="JF2001"/>
  <c r="JD2003" l="1"/>
  <c r="JE2002"/>
  <c r="JH2001"/>
  <c r="JI2001"/>
  <c r="JG2001"/>
  <c r="JF2002"/>
  <c r="JD2004" l="1"/>
  <c r="JE2003"/>
  <c r="JH2002"/>
  <c r="JI2002"/>
  <c r="JG2002"/>
  <c r="JF2003"/>
  <c r="JD2005" l="1"/>
  <c r="JE2004"/>
  <c r="JH2003"/>
  <c r="JI2003"/>
  <c r="JG2003"/>
  <c r="JF2004"/>
  <c r="JD2006" l="1"/>
  <c r="JE2005"/>
  <c r="JH2004"/>
  <c r="JI2004"/>
  <c r="JG2004"/>
  <c r="JF2005"/>
  <c r="JD2007" l="1"/>
  <c r="JE2006"/>
  <c r="JH2005"/>
  <c r="JI2005"/>
  <c r="JG2005"/>
  <c r="JF2006"/>
  <c r="JD2008" l="1"/>
  <c r="JE2007"/>
  <c r="JH2006"/>
  <c r="JI2006"/>
  <c r="JG2006"/>
  <c r="JF2007"/>
  <c r="JD2009" l="1"/>
  <c r="JE2008"/>
  <c r="JH2007"/>
  <c r="JI2007"/>
  <c r="JG2007"/>
  <c r="JF2008"/>
  <c r="JD2010" l="1"/>
  <c r="JE2009"/>
  <c r="JH2008"/>
  <c r="JI2008"/>
  <c r="JG2008"/>
  <c r="JF2009"/>
  <c r="JD2011" l="1"/>
  <c r="JE2010"/>
  <c r="JH2009"/>
  <c r="JI2009"/>
  <c r="JG2009"/>
  <c r="JF2010"/>
  <c r="JD2012" l="1"/>
  <c r="JE2011"/>
  <c r="JH2010"/>
  <c r="JI2010"/>
  <c r="JG2010"/>
  <c r="JF2011"/>
  <c r="JD2013" l="1"/>
  <c r="JE2012"/>
  <c r="JH2011"/>
  <c r="JI2011"/>
  <c r="JG2011"/>
  <c r="JF2012"/>
  <c r="JD2014" l="1"/>
  <c r="JE2013"/>
  <c r="JH2012"/>
  <c r="JI2012"/>
  <c r="JG2012"/>
  <c r="JF2013"/>
  <c r="JD2015" l="1"/>
  <c r="JE2014"/>
  <c r="JH2013"/>
  <c r="JI2013"/>
  <c r="JG2013"/>
  <c r="JF2014"/>
  <c r="JD2016" l="1"/>
  <c r="JE2015"/>
  <c r="JH2014"/>
  <c r="JI2014"/>
  <c r="JG2014"/>
  <c r="JF2015"/>
  <c r="JD2017" l="1"/>
  <c r="JE2016"/>
  <c r="JH2015"/>
  <c r="JI2015"/>
  <c r="JG2015"/>
  <c r="JF2016"/>
  <c r="JD2018" l="1"/>
  <c r="JE2017"/>
  <c r="JH2016"/>
  <c r="JI2016"/>
  <c r="JG2016"/>
  <c r="JF2017"/>
  <c r="JD2019" l="1"/>
  <c r="JE2018"/>
  <c r="JH2017"/>
  <c r="JI2017"/>
  <c r="JG2017"/>
  <c r="JF2018"/>
  <c r="JD2020" l="1"/>
  <c r="JE2019"/>
  <c r="JH2018"/>
  <c r="JI2018"/>
  <c r="JG2018"/>
  <c r="JF2019"/>
  <c r="JD2021" l="1"/>
  <c r="JE2020"/>
  <c r="JH2019"/>
  <c r="JI2019"/>
  <c r="JG2019"/>
  <c r="JF2020"/>
  <c r="JD2022" l="1"/>
  <c r="JE2021"/>
  <c r="JH2020"/>
  <c r="JI2020"/>
  <c r="JG2020"/>
  <c r="JF2021"/>
  <c r="JD2023" l="1"/>
  <c r="JE2022"/>
  <c r="JH2021"/>
  <c r="JI2021"/>
  <c r="JG2021"/>
  <c r="JF2022"/>
  <c r="JD2024" l="1"/>
  <c r="JE2023"/>
  <c r="JH2022"/>
  <c r="JI2022"/>
  <c r="JG2022"/>
  <c r="JF2023"/>
  <c r="JD2025" l="1"/>
  <c r="JE2024"/>
  <c r="JH2023"/>
  <c r="JI2023"/>
  <c r="JG2023"/>
  <c r="JF2024"/>
  <c r="JD2026" l="1"/>
  <c r="JE2025"/>
  <c r="JH2024"/>
  <c r="JI2024"/>
  <c r="JG2024"/>
  <c r="JF2025"/>
  <c r="JD2027" l="1"/>
  <c r="JE2026"/>
  <c r="JH2025"/>
  <c r="JI2025"/>
  <c r="JG2025"/>
  <c r="JF2026"/>
  <c r="JD2028" l="1"/>
  <c r="JE2027"/>
  <c r="JH2026"/>
  <c r="JI2026"/>
  <c r="JG2026"/>
  <c r="JF2027"/>
  <c r="JD2029" l="1"/>
  <c r="JE2028"/>
  <c r="JH2027"/>
  <c r="JI2027"/>
  <c r="JG2027"/>
  <c r="JF2028"/>
  <c r="JD2030" l="1"/>
  <c r="JE2029"/>
  <c r="JH2028"/>
  <c r="JI2028"/>
  <c r="JG2028"/>
  <c r="JF2029"/>
  <c r="JD2031" l="1"/>
  <c r="JE2030"/>
  <c r="JH2029"/>
  <c r="JI2029"/>
  <c r="JG2029"/>
  <c r="JF2030"/>
  <c r="JD2032" l="1"/>
  <c r="JE2031"/>
  <c r="JH2030"/>
  <c r="JI2030"/>
  <c r="JG2030"/>
  <c r="JF2031"/>
  <c r="JD2033" l="1"/>
  <c r="JE2032"/>
  <c r="JH2031"/>
  <c r="JI2031"/>
  <c r="JG2031"/>
  <c r="JF2032"/>
  <c r="JD2034" l="1"/>
  <c r="JE2033"/>
  <c r="JH2032"/>
  <c r="JI2032"/>
  <c r="JG2032"/>
  <c r="JF2033"/>
  <c r="JD2035" l="1"/>
  <c r="JE2034"/>
  <c r="JH2033"/>
  <c r="JI2033"/>
  <c r="JG2033"/>
  <c r="JF2034"/>
  <c r="JD2036" l="1"/>
  <c r="JE2035"/>
  <c r="JH2034"/>
  <c r="JI2034"/>
  <c r="JG2034"/>
  <c r="JF2035"/>
  <c r="JD2037" l="1"/>
  <c r="JE2036"/>
  <c r="JH2035"/>
  <c r="JI2035"/>
  <c r="JG2035"/>
  <c r="JF2036"/>
  <c r="JD2038" l="1"/>
  <c r="JE2037"/>
  <c r="JH2036"/>
  <c r="JI2036"/>
  <c r="JG2036"/>
  <c r="JF2037"/>
  <c r="JD2039" l="1"/>
  <c r="JE2038"/>
  <c r="JH2037"/>
  <c r="JI2037"/>
  <c r="JG2037"/>
  <c r="JF2038"/>
  <c r="JD2040" l="1"/>
  <c r="JE2039"/>
  <c r="JH2038"/>
  <c r="JI2038"/>
  <c r="JG2038"/>
  <c r="JF2039"/>
  <c r="JD2041" l="1"/>
  <c r="JE2040"/>
  <c r="JH2039"/>
  <c r="JI2039"/>
  <c r="JG2039"/>
  <c r="JF2040"/>
  <c r="JD2042" l="1"/>
  <c r="JE2041"/>
  <c r="JH2040"/>
  <c r="JI2040"/>
  <c r="JG2040"/>
  <c r="JF2041"/>
  <c r="JD2043" l="1"/>
  <c r="JE2042"/>
  <c r="JH2041"/>
  <c r="JI2041"/>
  <c r="JG2041"/>
  <c r="JF2042"/>
  <c r="JD2044" l="1"/>
  <c r="JE2043"/>
  <c r="JH2042"/>
  <c r="JI2042"/>
  <c r="JG2042"/>
  <c r="JF2043"/>
  <c r="JD2045" l="1"/>
  <c r="JE2044"/>
  <c r="JH2043"/>
  <c r="JI2043"/>
  <c r="JG2043"/>
  <c r="JF2044"/>
  <c r="JD2046" l="1"/>
  <c r="JE2045"/>
  <c r="JH2044"/>
  <c r="JI2044"/>
  <c r="JG2044"/>
  <c r="JF2045"/>
  <c r="JD2047" l="1"/>
  <c r="JE2046"/>
  <c r="JH2045"/>
  <c r="JI2045"/>
  <c r="JG2045"/>
  <c r="JF2046"/>
  <c r="JD2048" l="1"/>
  <c r="JE2047"/>
  <c r="JH2046"/>
  <c r="JI2046"/>
  <c r="JG2046"/>
  <c r="JF2047"/>
  <c r="JD2049" l="1"/>
  <c r="JE2048"/>
  <c r="JH2047"/>
  <c r="JI2047"/>
  <c r="JG2047"/>
  <c r="JF2048"/>
  <c r="JD2050" l="1"/>
  <c r="JE2049"/>
  <c r="JH2048"/>
  <c r="JI2048"/>
  <c r="JG2048"/>
  <c r="JF2049"/>
  <c r="JD2051" l="1"/>
  <c r="JE2050"/>
  <c r="JH2049"/>
  <c r="JI2049"/>
  <c r="JG2049"/>
  <c r="JF2050"/>
  <c r="JD2052" l="1"/>
  <c r="JE2051"/>
  <c r="JH2050"/>
  <c r="JI2050"/>
  <c r="JG2050"/>
  <c r="JF2051"/>
  <c r="JD2053" l="1"/>
  <c r="JE2052"/>
  <c r="JH2051"/>
  <c r="JI2051"/>
  <c r="JG2051"/>
  <c r="JF2052"/>
  <c r="JD2054" l="1"/>
  <c r="JE2053"/>
  <c r="JH2052"/>
  <c r="JI2052"/>
  <c r="JG2052"/>
  <c r="JF2053"/>
  <c r="JD2055" l="1"/>
  <c r="JE2054"/>
  <c r="JH2053"/>
  <c r="JI2053"/>
  <c r="JG2053"/>
  <c r="JF2054"/>
  <c r="JD2056" l="1"/>
  <c r="JE2055"/>
  <c r="JH2054"/>
  <c r="JI2054"/>
  <c r="JG2054"/>
  <c r="JF2055"/>
  <c r="JD2057" l="1"/>
  <c r="JE2056"/>
  <c r="JH2055"/>
  <c r="JI2055"/>
  <c r="JG2055"/>
  <c r="JF2056"/>
  <c r="JD2058" l="1"/>
  <c r="JE2057"/>
  <c r="JH2056"/>
  <c r="JI2056"/>
  <c r="JG2056"/>
  <c r="JF2057"/>
  <c r="JD2059" l="1"/>
  <c r="JE2058"/>
  <c r="JH2057"/>
  <c r="JI2057"/>
  <c r="JG2057"/>
  <c r="JF2058"/>
  <c r="JD2060" l="1"/>
  <c r="JE2059"/>
  <c r="JH2058"/>
  <c r="JI2058"/>
  <c r="JG2058"/>
  <c r="JF2059"/>
  <c r="JD2061" l="1"/>
  <c r="JE2060"/>
  <c r="JH2059"/>
  <c r="JI2059"/>
  <c r="JG2059"/>
  <c r="JF2060"/>
  <c r="JD2062" l="1"/>
  <c r="JE2061"/>
  <c r="JH2060"/>
  <c r="JI2060"/>
  <c r="JG2060"/>
  <c r="JF2061"/>
  <c r="JD2063" l="1"/>
  <c r="JE2062"/>
  <c r="JH2061"/>
  <c r="JI2061"/>
  <c r="JG2061"/>
  <c r="JF2062"/>
  <c r="JD2064" l="1"/>
  <c r="JE2063"/>
  <c r="JH2062"/>
  <c r="JI2062"/>
  <c r="JG2062"/>
  <c r="JF2063"/>
  <c r="JD2065" l="1"/>
  <c r="JE2064"/>
  <c r="JH2063"/>
  <c r="JI2063"/>
  <c r="JG2063"/>
  <c r="JF2064"/>
  <c r="JD2066" l="1"/>
  <c r="JE2065"/>
  <c r="JH2064"/>
  <c r="JI2064"/>
  <c r="JG2064"/>
  <c r="JF2065"/>
  <c r="JD2067" l="1"/>
  <c r="JE2066"/>
  <c r="JH2065"/>
  <c r="JI2065"/>
  <c r="JG2065"/>
  <c r="JF2066"/>
  <c r="JD2068" l="1"/>
  <c r="JE2067"/>
  <c r="JH2066"/>
  <c r="JI2066"/>
  <c r="JG2066"/>
  <c r="JF2067"/>
  <c r="JD2069" l="1"/>
  <c r="JE2068"/>
  <c r="JH2067"/>
  <c r="JI2067"/>
  <c r="JG2067"/>
  <c r="JF2068"/>
  <c r="JD2070" l="1"/>
  <c r="JE2069"/>
  <c r="JH2068"/>
  <c r="JI2068"/>
  <c r="JG2068"/>
  <c r="JF2069"/>
  <c r="JD2071" l="1"/>
  <c r="JE2070"/>
  <c r="JH2069"/>
  <c r="JI2069"/>
  <c r="JG2069"/>
  <c r="JF2070"/>
  <c r="JD2072" l="1"/>
  <c r="JE2071"/>
  <c r="JH2070"/>
  <c r="JI2070"/>
  <c r="JG2070"/>
  <c r="JF2071"/>
  <c r="JD2073" l="1"/>
  <c r="JE2072"/>
  <c r="JH2071"/>
  <c r="JI2071"/>
  <c r="JG2071"/>
  <c r="JF2072"/>
  <c r="JD2074" l="1"/>
  <c r="JE2073"/>
  <c r="JH2072"/>
  <c r="JI2072"/>
  <c r="JG2072"/>
  <c r="JF2073"/>
  <c r="JD2075" l="1"/>
  <c r="JE2074"/>
  <c r="JH2073"/>
  <c r="JI2073"/>
  <c r="JG2073"/>
  <c r="JF2074"/>
  <c r="JD2076" l="1"/>
  <c r="JE2075"/>
  <c r="JH2074"/>
  <c r="JI2074"/>
  <c r="JG2074"/>
  <c r="JF2075"/>
  <c r="JD2077" l="1"/>
  <c r="JE2076"/>
  <c r="JH2075"/>
  <c r="JI2075"/>
  <c r="JG2075"/>
  <c r="JF2076"/>
  <c r="JD2078" l="1"/>
  <c r="JE2077"/>
  <c r="JH2076"/>
  <c r="JI2076"/>
  <c r="JG2076"/>
  <c r="JF2077"/>
  <c r="JD2079" l="1"/>
  <c r="JE2078"/>
  <c r="JH2077"/>
  <c r="JI2077"/>
  <c r="JG2077"/>
  <c r="JF2078"/>
  <c r="JD2080" l="1"/>
  <c r="JE2079"/>
  <c r="JH2078"/>
  <c r="JI2078"/>
  <c r="JG2078"/>
  <c r="JF2079"/>
  <c r="JD2081" l="1"/>
  <c r="JE2080"/>
  <c r="JH2079"/>
  <c r="JI2079"/>
  <c r="JG2079"/>
  <c r="JF2080"/>
  <c r="JD2082" l="1"/>
  <c r="JE2081"/>
  <c r="JH2080"/>
  <c r="JI2080"/>
  <c r="JG2080"/>
  <c r="JF2081"/>
  <c r="JD2083" l="1"/>
  <c r="JE2082"/>
  <c r="JH2081"/>
  <c r="JI2081"/>
  <c r="JG2081"/>
  <c r="JF2082"/>
  <c r="JD2084" l="1"/>
  <c r="JE2083"/>
  <c r="JH2082"/>
  <c r="JI2082"/>
  <c r="JG2082"/>
  <c r="JF2083"/>
  <c r="JD2085" l="1"/>
  <c r="JE2084"/>
  <c r="JH2083"/>
  <c r="JI2083"/>
  <c r="JG2083"/>
  <c r="JF2084"/>
  <c r="JD2086" l="1"/>
  <c r="JE2085"/>
  <c r="JH2084"/>
  <c r="JI2084"/>
  <c r="JG2084"/>
  <c r="JF2085"/>
  <c r="JD2087" l="1"/>
  <c r="JE2086"/>
  <c r="JH2085"/>
  <c r="JI2085"/>
  <c r="JG2085"/>
  <c r="JF2086"/>
  <c r="JD2088" l="1"/>
  <c r="JE2087"/>
  <c r="JH2086"/>
  <c r="JI2086"/>
  <c r="JG2086"/>
  <c r="JF2087"/>
  <c r="JD2089" l="1"/>
  <c r="JE2088"/>
  <c r="JH2087"/>
  <c r="JI2087"/>
  <c r="JG2087"/>
  <c r="JF2088"/>
  <c r="JD2090" l="1"/>
  <c r="JE2089"/>
  <c r="JH2088"/>
  <c r="JI2088"/>
  <c r="JG2088"/>
  <c r="JF2089"/>
  <c r="JD2091" l="1"/>
  <c r="JE2090"/>
  <c r="JH2089"/>
  <c r="JI2089"/>
  <c r="JG2089"/>
  <c r="JF2090"/>
  <c r="JD2092" l="1"/>
  <c r="JE2091"/>
  <c r="JH2090"/>
  <c r="JI2090"/>
  <c r="JG2090"/>
  <c r="JF2091"/>
  <c r="JD2093" l="1"/>
  <c r="JE2092"/>
  <c r="JH2091"/>
  <c r="JI2091"/>
  <c r="JG2091"/>
  <c r="JF2092"/>
  <c r="JD2094" l="1"/>
  <c r="JE2093"/>
  <c r="JH2092"/>
  <c r="JI2092"/>
  <c r="JG2092"/>
  <c r="JF2093"/>
  <c r="JD2095" l="1"/>
  <c r="JE2094"/>
  <c r="JH2093"/>
  <c r="JI2093"/>
  <c r="JG2093"/>
  <c r="JF2094"/>
  <c r="JD2096" l="1"/>
  <c r="JE2095"/>
  <c r="JH2094"/>
  <c r="JI2094"/>
  <c r="JG2094"/>
  <c r="JF2095"/>
  <c r="JD2097" l="1"/>
  <c r="JE2096"/>
  <c r="JH2095"/>
  <c r="JI2095"/>
  <c r="JG2095"/>
  <c r="JF2096"/>
  <c r="JD2098" l="1"/>
  <c r="JE2097"/>
  <c r="JH2096"/>
  <c r="JI2096"/>
  <c r="JG2096"/>
  <c r="JI2097"/>
  <c r="JE2098" l="1"/>
  <c r="JD2099"/>
  <c r="JG2097"/>
  <c r="JH2098"/>
  <c r="JH2097"/>
  <c r="JF2097"/>
  <c r="JF2098"/>
  <c r="JI2098"/>
  <c r="JE2099" l="1"/>
  <c r="JD2100"/>
  <c r="JH2099"/>
  <c r="JG2098"/>
  <c r="JG2099"/>
  <c r="JF2099"/>
  <c r="JI2099"/>
  <c r="JE2100" l="1"/>
  <c r="JD2101"/>
  <c r="JF2100"/>
  <c r="JH2100"/>
  <c r="JG2100"/>
  <c r="JE2101" l="1"/>
  <c r="JD2102"/>
  <c r="JH2101"/>
  <c r="JI2100"/>
  <c r="JG2101"/>
  <c r="JF2101"/>
  <c r="JI2101"/>
  <c r="JE2102" l="1"/>
  <c r="JD2103"/>
  <c r="JH2102"/>
  <c r="JG2102"/>
  <c r="JE2103" l="1"/>
  <c r="JD2104"/>
  <c r="JF2102"/>
  <c r="JI2102"/>
  <c r="JH2103"/>
  <c r="JG2103"/>
  <c r="JE2104" l="1"/>
  <c r="JD2105"/>
  <c r="JF2103"/>
  <c r="JI2103"/>
  <c r="JH2104"/>
  <c r="JG2104"/>
  <c r="JE2105" l="1"/>
  <c r="JD2106"/>
  <c r="JF2104"/>
  <c r="JF2105"/>
  <c r="JI2104"/>
  <c r="JH2105"/>
  <c r="JG2105"/>
  <c r="JE2106" l="1"/>
  <c r="JD2107"/>
  <c r="JH2106"/>
  <c r="JI2105"/>
  <c r="JG2106"/>
  <c r="JF2106"/>
  <c r="JI2106"/>
  <c r="JE2107" l="1"/>
  <c r="JD2108"/>
  <c r="JF2107"/>
  <c r="JH2107"/>
  <c r="JG2107"/>
  <c r="JE2108" l="1"/>
  <c r="JD2109"/>
  <c r="JH2108"/>
  <c r="JI2107"/>
  <c r="JG2108"/>
  <c r="JF2108"/>
  <c r="JI2108"/>
  <c r="JE2109" l="1"/>
  <c r="JD2110"/>
  <c r="JH2109"/>
  <c r="JG2109"/>
  <c r="JE2110" l="1"/>
  <c r="JD2111"/>
  <c r="JF2109"/>
  <c r="JI2109"/>
  <c r="JH2110"/>
  <c r="JG2110"/>
  <c r="JE2111" l="1"/>
  <c r="JD2112"/>
  <c r="JF2110"/>
  <c r="JI2110"/>
  <c r="JH2111"/>
  <c r="JG2111"/>
  <c r="JE2112" l="1"/>
  <c r="JD2113"/>
  <c r="JF2111"/>
  <c r="JI2111"/>
  <c r="JH2112"/>
  <c r="JG2112"/>
  <c r="JE2113" l="1"/>
  <c r="JD2114"/>
  <c r="JF2112"/>
  <c r="JI2112"/>
  <c r="JH2113"/>
  <c r="JG2113"/>
  <c r="JE2114" l="1"/>
  <c r="JD2115"/>
  <c r="JF2113"/>
  <c r="JI2113"/>
  <c r="JH2114"/>
  <c r="JG2114"/>
  <c r="JE2115" l="1"/>
  <c r="JD2116"/>
  <c r="JF2114"/>
  <c r="JI2114"/>
  <c r="JH2115"/>
  <c r="JG2115"/>
  <c r="JE2116" l="1"/>
  <c r="JD2117"/>
  <c r="JF2115"/>
  <c r="JI2115"/>
  <c r="JH2116"/>
  <c r="JG2116"/>
  <c r="JE2117" l="1"/>
  <c r="JD2118"/>
  <c r="JF2116"/>
  <c r="JI2116"/>
  <c r="JH2117"/>
  <c r="JG2117"/>
  <c r="JE2118" l="1"/>
  <c r="JD2119"/>
  <c r="JF2117"/>
  <c r="JI2117"/>
  <c r="JH2118"/>
  <c r="JG2118"/>
  <c r="JE2119" l="1"/>
  <c r="JD2120"/>
  <c r="JF2118"/>
  <c r="JI2118"/>
  <c r="JH2119"/>
  <c r="JG2119"/>
  <c r="JE2120" l="1"/>
  <c r="JD2121"/>
  <c r="JF2119"/>
  <c r="JI2119"/>
  <c r="JH2120"/>
  <c r="JG2120"/>
  <c r="JE2121" l="1"/>
  <c r="JD2122"/>
  <c r="JF2120"/>
  <c r="JI2120"/>
  <c r="JH2121"/>
  <c r="JG2121"/>
  <c r="JE2122" l="1"/>
  <c r="JD2123"/>
  <c r="JF2121"/>
  <c r="JI2121"/>
  <c r="JH2122"/>
  <c r="JG2122"/>
  <c r="JE2123" l="1"/>
  <c r="JD2124"/>
  <c r="JF2122"/>
  <c r="JI2122"/>
  <c r="JH2123"/>
  <c r="JG2123"/>
  <c r="JE2124" l="1"/>
  <c r="JD2125"/>
  <c r="JF2123"/>
  <c r="JI2123"/>
  <c r="JH2124"/>
  <c r="JG2124"/>
  <c r="JE2125" l="1"/>
  <c r="JD2126"/>
  <c r="JF2124"/>
  <c r="JG2125"/>
  <c r="JF2125"/>
  <c r="JI2124"/>
  <c r="JH2125"/>
  <c r="JI2125"/>
  <c r="JE2126" l="1"/>
  <c r="JD2127"/>
  <c r="JH2126"/>
  <c r="JG2126"/>
  <c r="JE2127" l="1"/>
  <c r="JD2128"/>
  <c r="JF2126"/>
  <c r="JI2126"/>
  <c r="JH2127"/>
  <c r="JG2127"/>
  <c r="JE2128" l="1"/>
  <c r="JD2129"/>
  <c r="JF2127"/>
  <c r="JI2127"/>
  <c r="JH2128"/>
  <c r="JG2128"/>
  <c r="JE2129" l="1"/>
  <c r="JD2130"/>
  <c r="JF2128"/>
  <c r="JI2128"/>
  <c r="JH2129"/>
  <c r="JG2129"/>
  <c r="JE2130" l="1"/>
  <c r="JD2131"/>
  <c r="JF2129"/>
  <c r="JI2129"/>
  <c r="JH2130"/>
  <c r="JG2130"/>
  <c r="JE2131" l="1"/>
  <c r="JD2132"/>
  <c r="JF2130"/>
  <c r="JI2130"/>
  <c r="JH2131"/>
  <c r="JG2131"/>
  <c r="JE2132" l="1"/>
  <c r="JD2133"/>
  <c r="JF2131"/>
  <c r="JI2131"/>
  <c r="JH2132"/>
  <c r="JG2132"/>
  <c r="JE2133" l="1"/>
  <c r="JD2134"/>
  <c r="JF2132"/>
  <c r="JI2132"/>
  <c r="JH2133"/>
  <c r="JG2133"/>
  <c r="JE2134" l="1"/>
  <c r="JD2135"/>
  <c r="JF2133"/>
  <c r="JI2133"/>
  <c r="JH2134"/>
  <c r="JG2134"/>
  <c r="JE2135" l="1"/>
  <c r="JD2136"/>
  <c r="JF2134"/>
  <c r="JI2134"/>
  <c r="JH2135"/>
  <c r="JG2135"/>
  <c r="JE2136" l="1"/>
  <c r="JD2137"/>
  <c r="JF2135"/>
  <c r="JI2135"/>
  <c r="JH2136"/>
  <c r="JG2136"/>
  <c r="JE2137" l="1"/>
  <c r="JD2138"/>
  <c r="JF2136"/>
  <c r="JI2136"/>
  <c r="JH2137"/>
  <c r="JG2137"/>
  <c r="JE2138" l="1"/>
  <c r="JD2139"/>
  <c r="JF2137"/>
  <c r="JI2137"/>
  <c r="JH2138"/>
  <c r="JG2138"/>
  <c r="JE2139" l="1"/>
  <c r="JD2140"/>
  <c r="JF2138"/>
  <c r="JI2138"/>
  <c r="JH2139"/>
  <c r="JG2139"/>
  <c r="JE2140" l="1"/>
  <c r="JD2141"/>
  <c r="JF2139"/>
  <c r="JI2139"/>
  <c r="JH2140"/>
  <c r="JG2140"/>
  <c r="JE2141" l="1"/>
  <c r="JD2142"/>
  <c r="JF2140"/>
  <c r="JI2140"/>
  <c r="JH2141"/>
  <c r="JG2141"/>
  <c r="JE2142" l="1"/>
  <c r="JD2143"/>
  <c r="JF2141"/>
  <c r="JI2141"/>
  <c r="JH2142"/>
  <c r="JG2142"/>
  <c r="JE2143" l="1"/>
  <c r="JD2144"/>
  <c r="JF2142"/>
  <c r="JI2142"/>
  <c r="JH2143"/>
  <c r="JG2143"/>
  <c r="JE2144" l="1"/>
  <c r="JD2145"/>
  <c r="JF2143"/>
  <c r="JI2143"/>
  <c r="JH2144"/>
  <c r="JG2144"/>
  <c r="JE2145" l="1"/>
  <c r="JD2146"/>
  <c r="JF2144"/>
  <c r="JI2144"/>
  <c r="JH2145"/>
  <c r="JG2145"/>
  <c r="JE2146" l="1"/>
  <c r="JD2147"/>
  <c r="JF2145"/>
  <c r="JI2145"/>
  <c r="JH2146"/>
  <c r="JG2146"/>
  <c r="JE2147" l="1"/>
  <c r="JD2148"/>
  <c r="JF2146"/>
  <c r="JI2146"/>
  <c r="JH2147"/>
  <c r="JG2147"/>
  <c r="JE2148" l="1"/>
  <c r="JD2149"/>
  <c r="JF2147"/>
  <c r="JI2147"/>
  <c r="JH2148"/>
  <c r="JG2148"/>
  <c r="JE2149" l="1"/>
  <c r="JD2150"/>
  <c r="JF2148"/>
  <c r="JI2148"/>
  <c r="JH2149"/>
  <c r="JG2149"/>
  <c r="JE2150" l="1"/>
  <c r="JD2151"/>
  <c r="JF2149"/>
  <c r="JI2149"/>
  <c r="JH2150"/>
  <c r="JG2150"/>
  <c r="JE2151" l="1"/>
  <c r="JD2152"/>
  <c r="JF2150"/>
  <c r="JI2150"/>
  <c r="JH2151"/>
  <c r="JG2151"/>
  <c r="JE2152" l="1"/>
  <c r="JD2153"/>
  <c r="JF2151"/>
  <c r="JI2151"/>
  <c r="JH2152"/>
  <c r="JG2152"/>
  <c r="JE2153" l="1"/>
  <c r="JD2154"/>
  <c r="JF2152"/>
  <c r="JI2152"/>
  <c r="JH2153"/>
  <c r="JG2153"/>
  <c r="JE2154" l="1"/>
  <c r="JD2155"/>
  <c r="JF2153"/>
  <c r="JI2153"/>
  <c r="JH2154"/>
  <c r="JG2154"/>
  <c r="JE2155" l="1"/>
  <c r="JD2156"/>
  <c r="JF2154"/>
  <c r="JI2154"/>
  <c r="JH2155"/>
  <c r="JG2155"/>
  <c r="JE2156" l="1"/>
  <c r="JD2157"/>
  <c r="JF2155"/>
  <c r="JI2155"/>
  <c r="JH2156"/>
  <c r="JG2156"/>
  <c r="JE2157" l="1"/>
  <c r="JD2158"/>
  <c r="JF2156"/>
  <c r="JF2157"/>
  <c r="JI2156"/>
  <c r="JH2157"/>
  <c r="JG2157"/>
  <c r="JE2158" l="1"/>
  <c r="JD2159"/>
  <c r="JH2158"/>
  <c r="JI2157"/>
  <c r="JG2158"/>
  <c r="JF2158"/>
  <c r="JI2158"/>
  <c r="JE2159" l="1"/>
  <c r="JD2160"/>
  <c r="JH2159"/>
  <c r="JG2159"/>
  <c r="JE2160" l="1"/>
  <c r="JD2161"/>
  <c r="JF2159"/>
  <c r="JI2159"/>
  <c r="JH2160"/>
  <c r="JG2160"/>
  <c r="JE2161" l="1"/>
  <c r="JD2162"/>
  <c r="JF2160"/>
  <c r="JI2160"/>
  <c r="JH2161"/>
  <c r="JG2161"/>
  <c r="JE2162" l="1"/>
  <c r="JD2163"/>
  <c r="JF2161"/>
  <c r="JI2161"/>
  <c r="JH2162"/>
  <c r="JG2162"/>
  <c r="JE2163" l="1"/>
  <c r="JD2164"/>
  <c r="JF2162"/>
  <c r="JI2162"/>
  <c r="JH2163"/>
  <c r="JG2163"/>
  <c r="JE2164" l="1"/>
  <c r="JD2165"/>
  <c r="JF2163"/>
  <c r="JI2163"/>
  <c r="JH2164"/>
  <c r="JG2164"/>
  <c r="JE2165" l="1"/>
  <c r="JD2166"/>
  <c r="JF2164"/>
  <c r="JI2164"/>
  <c r="JH2165"/>
  <c r="JG2165"/>
  <c r="JE2166" l="1"/>
  <c r="JD2167"/>
  <c r="JF2165"/>
  <c r="JI2165"/>
  <c r="JH2166"/>
  <c r="JG2166"/>
  <c r="JE2167" l="1"/>
  <c r="JD2168"/>
  <c r="JF2166"/>
  <c r="JI2166"/>
  <c r="JH2167"/>
  <c r="JG2167"/>
  <c r="JE2168" l="1"/>
  <c r="JD2169"/>
  <c r="JF2167"/>
  <c r="JI2167"/>
  <c r="JH2168"/>
  <c r="JG2168"/>
  <c r="JE2169" l="1"/>
  <c r="JD2170"/>
  <c r="JF2168"/>
  <c r="JI2168"/>
  <c r="JH2169"/>
  <c r="JG2169"/>
  <c r="JE2170" l="1"/>
  <c r="JD2171"/>
  <c r="JF2169"/>
  <c r="JI2169"/>
  <c r="JH2170"/>
  <c r="JG2170"/>
  <c r="JE2171" l="1"/>
  <c r="JD2172"/>
  <c r="JF2170"/>
  <c r="JI2170"/>
  <c r="JH2171"/>
  <c r="JG2171"/>
  <c r="JE2172" l="1"/>
  <c r="JD2173"/>
  <c r="JF2171"/>
  <c r="JI2171"/>
  <c r="JH2172"/>
  <c r="JG2172"/>
  <c r="JE2173" l="1"/>
  <c r="JD2174"/>
  <c r="JF2172"/>
  <c r="JI2172"/>
  <c r="JH2173"/>
  <c r="JG2173"/>
  <c r="JE2174" l="1"/>
  <c r="JD2175"/>
  <c r="JF2173"/>
  <c r="JI2173"/>
  <c r="JH2174"/>
  <c r="JG2174"/>
  <c r="JE2175" l="1"/>
  <c r="JD2176"/>
  <c r="JF2174"/>
  <c r="JI2174"/>
  <c r="JH2175"/>
  <c r="JG2175"/>
  <c r="JE2176" l="1"/>
  <c r="JD2177"/>
  <c r="JF2175"/>
  <c r="JI2175"/>
  <c r="JH2176"/>
  <c r="JG2176"/>
  <c r="JE2177" l="1"/>
  <c r="JD2178"/>
  <c r="JF2176"/>
  <c r="JF2177"/>
  <c r="JI2176"/>
  <c r="JH2177"/>
  <c r="JG2177"/>
  <c r="JE2178" l="1"/>
  <c r="JD2179"/>
  <c r="JH2178"/>
  <c r="JI2177"/>
  <c r="JG2178"/>
  <c r="JF2178"/>
  <c r="JI2178"/>
  <c r="JE2179" l="1"/>
  <c r="JD2180"/>
  <c r="JH2179"/>
  <c r="JG2179"/>
  <c r="JE2180" l="1"/>
  <c r="JD2181"/>
  <c r="JF2179"/>
  <c r="JI2179"/>
  <c r="JH2180"/>
  <c r="JG2180"/>
  <c r="JE2181" l="1"/>
  <c r="JD2182"/>
  <c r="JF2180"/>
  <c r="JI2180"/>
  <c r="JH2181"/>
  <c r="JG2181"/>
  <c r="JE2182" l="1"/>
  <c r="JD2183"/>
  <c r="JF2181"/>
  <c r="JI2181"/>
  <c r="JH2182"/>
  <c r="JG2182"/>
  <c r="JE2183" l="1"/>
  <c r="JD2184"/>
  <c r="JF2182"/>
  <c r="JI2182"/>
  <c r="JH2183"/>
  <c r="JG2183"/>
  <c r="JE2184" l="1"/>
  <c r="JD2185"/>
  <c r="JF2183"/>
  <c r="JI2183"/>
  <c r="JH2184"/>
  <c r="JG2184"/>
  <c r="JE2185" l="1"/>
  <c r="JD2186"/>
  <c r="JF2184"/>
  <c r="JI2184"/>
  <c r="JH2185"/>
  <c r="JG2185"/>
  <c r="JE2186" l="1"/>
  <c r="JD2187"/>
  <c r="JF2185"/>
  <c r="JI2185"/>
  <c r="JH2186"/>
  <c r="JG2186"/>
  <c r="JE2187" l="1"/>
  <c r="JD2188"/>
  <c r="JF2186"/>
  <c r="JI2186"/>
  <c r="JH2187"/>
  <c r="JG2187"/>
  <c r="JE2188" l="1"/>
  <c r="JD2189"/>
  <c r="JF2187"/>
  <c r="JI2187"/>
  <c r="JH2188"/>
  <c r="JG2188"/>
  <c r="JE2189" l="1"/>
  <c r="JD2190"/>
  <c r="JF2188"/>
  <c r="JF2189"/>
  <c r="JI2188"/>
  <c r="JH2189"/>
  <c r="JG2189"/>
  <c r="JE2190" l="1"/>
  <c r="JD2191"/>
  <c r="JH2190"/>
  <c r="JI2189"/>
  <c r="JG2190"/>
  <c r="JF2190"/>
  <c r="JI2190"/>
  <c r="JE2191" l="1"/>
  <c r="JD2192"/>
  <c r="JF2191"/>
  <c r="JH2191"/>
  <c r="JG2191"/>
  <c r="JE2192" l="1"/>
  <c r="JD2193"/>
  <c r="JH2192"/>
  <c r="JI2191"/>
  <c r="JG2192"/>
  <c r="JF2192"/>
  <c r="JI2192"/>
  <c r="JE2193" l="1"/>
  <c r="JD2194"/>
  <c r="JF2193"/>
  <c r="JH2193"/>
  <c r="JG2193"/>
  <c r="JE2194" l="1"/>
  <c r="JD2195"/>
  <c r="JH2194"/>
  <c r="JI2193"/>
  <c r="JG2194"/>
  <c r="JF2194"/>
  <c r="JI2194"/>
  <c r="JE2195" l="1"/>
  <c r="JD2196"/>
  <c r="JF2195"/>
  <c r="JH2195"/>
  <c r="JG2195"/>
  <c r="JE2196" l="1"/>
  <c r="JD2197"/>
  <c r="JH2196"/>
  <c r="JI2195"/>
  <c r="JG2196"/>
  <c r="JF2196"/>
  <c r="JI2196"/>
  <c r="JE2197" l="1"/>
  <c r="JD2198"/>
  <c r="JF2197"/>
  <c r="JH2197"/>
  <c r="JG2197"/>
  <c r="JE2198" l="1"/>
  <c r="JD2199"/>
  <c r="JH2198"/>
  <c r="JI2197"/>
  <c r="JG2198"/>
  <c r="JF2198"/>
  <c r="JI2198"/>
  <c r="JE2199" l="1"/>
  <c r="JD2200"/>
  <c r="JF2199"/>
  <c r="JH2199"/>
  <c r="JG2199"/>
  <c r="JE2200" l="1"/>
  <c r="JD2201"/>
  <c r="JH2200"/>
  <c r="JI2199"/>
  <c r="JG2200"/>
  <c r="JF2200"/>
  <c r="JI2200"/>
  <c r="JE2201" l="1"/>
  <c r="JD2202"/>
  <c r="JH2201"/>
  <c r="JG2201"/>
  <c r="JE2202" l="1"/>
  <c r="JD2203"/>
  <c r="JF2201"/>
  <c r="JF2202"/>
  <c r="JI2201"/>
  <c r="JH2202"/>
  <c r="JG2202"/>
  <c r="JE2203" l="1"/>
  <c r="JD2204"/>
  <c r="JH2203"/>
  <c r="JI2202"/>
  <c r="JG2203"/>
  <c r="JF2203"/>
  <c r="JI2203"/>
  <c r="JE2204" l="1"/>
  <c r="JD2205"/>
  <c r="JH2204"/>
  <c r="JG2204"/>
  <c r="JE2205" l="1"/>
  <c r="JD2206"/>
  <c r="JF2204"/>
  <c r="JI2204"/>
  <c r="JH2205"/>
  <c r="JG2205"/>
  <c r="JE2206" l="1"/>
  <c r="JD2207"/>
  <c r="JF2205"/>
  <c r="JI2205"/>
  <c r="JH2206"/>
  <c r="JG2206"/>
  <c r="JE2207" l="1"/>
  <c r="JD2208"/>
  <c r="JF2206"/>
  <c r="JI2206"/>
  <c r="JH2207"/>
  <c r="JG2207"/>
  <c r="JE2208" l="1"/>
  <c r="JD2209"/>
  <c r="JF2207"/>
  <c r="JI2207"/>
  <c r="JH2208"/>
  <c r="JG2208"/>
  <c r="JE2209" l="1"/>
  <c r="JD2210"/>
  <c r="JF2208"/>
  <c r="JI2208"/>
  <c r="JH2209"/>
  <c r="JG2209"/>
  <c r="JE2210" l="1"/>
  <c r="JD2211"/>
  <c r="JF2209"/>
  <c r="JI2209"/>
  <c r="JH2210"/>
  <c r="JG2210"/>
  <c r="JE2211" l="1"/>
  <c r="JD2212"/>
  <c r="JF2210"/>
  <c r="JI2210"/>
  <c r="JH2211"/>
  <c r="JG2211"/>
  <c r="JE2212" l="1"/>
  <c r="JD2213"/>
  <c r="JF2211"/>
  <c r="JI2211"/>
  <c r="JH2212"/>
  <c r="JG2212"/>
  <c r="JE2213" l="1"/>
  <c r="JD2214"/>
  <c r="JF2212"/>
  <c r="JI2212"/>
  <c r="JH2213"/>
  <c r="JG2213"/>
  <c r="JE2214" l="1"/>
  <c r="JD2215"/>
  <c r="JF2213"/>
  <c r="JI2213"/>
  <c r="JH2214"/>
  <c r="JG2214"/>
  <c r="JE2215" l="1"/>
  <c r="JD2216"/>
  <c r="JF2214"/>
  <c r="JI2214"/>
  <c r="JH2215"/>
  <c r="JG2215"/>
  <c r="JE2216" l="1"/>
  <c r="JD2217"/>
  <c r="JF2215"/>
  <c r="JF2216"/>
  <c r="JI2215"/>
  <c r="JH2216"/>
  <c r="JG2216"/>
  <c r="JE2217" l="1"/>
  <c r="JD2218"/>
  <c r="JH2217"/>
  <c r="JI2216"/>
  <c r="JG2217"/>
  <c r="JF2217"/>
  <c r="JI2217"/>
  <c r="JE2218" l="1"/>
  <c r="JD2219"/>
  <c r="JF2218"/>
  <c r="JH2218"/>
  <c r="JG2218"/>
  <c r="JE2219" l="1"/>
  <c r="JD2220"/>
  <c r="JH2219"/>
  <c r="JI2218"/>
  <c r="JG2219"/>
  <c r="JF2219"/>
  <c r="JI2219"/>
  <c r="JE2220" l="1"/>
  <c r="JD2221"/>
  <c r="JH2220"/>
  <c r="JG2220"/>
  <c r="JE2221" l="1"/>
  <c r="JD2222"/>
  <c r="JF2220"/>
  <c r="JI2220"/>
  <c r="JH2221"/>
  <c r="JG2221"/>
  <c r="JE2222" l="1"/>
  <c r="JD2223"/>
  <c r="JF2221"/>
  <c r="JI2221"/>
  <c r="JH2222"/>
  <c r="JG2222"/>
  <c r="JE2223" l="1"/>
  <c r="JD2224"/>
  <c r="JF2222"/>
  <c r="JI2222"/>
  <c r="JH2223"/>
  <c r="JG2223"/>
  <c r="JE2224" l="1"/>
  <c r="JD2225"/>
  <c r="JF2223"/>
  <c r="JF2224"/>
  <c r="JI2223"/>
  <c r="JH2224"/>
  <c r="JG2224"/>
  <c r="JE2225" l="1"/>
  <c r="JD2226"/>
  <c r="JH2225"/>
  <c r="JI2224"/>
  <c r="JF2225"/>
  <c r="JG2225"/>
  <c r="JI2225"/>
  <c r="JE2226" l="1"/>
  <c r="JD2227"/>
  <c r="JF2226"/>
  <c r="JH2226"/>
  <c r="JG2226"/>
  <c r="JE2227" l="1"/>
  <c r="JD2228"/>
  <c r="JH2227"/>
  <c r="JI2226"/>
  <c r="JG2227"/>
  <c r="JF2227"/>
  <c r="JI2227"/>
  <c r="JE2228" l="1"/>
  <c r="JD2229"/>
  <c r="JH2228"/>
  <c r="JG2228"/>
  <c r="JE2229" l="1"/>
  <c r="JD2230"/>
  <c r="JF2228"/>
  <c r="JI2228"/>
  <c r="JH2229"/>
  <c r="JG2229"/>
  <c r="JE2230" l="1"/>
  <c r="JD2231"/>
  <c r="JF2229"/>
  <c r="JI2229"/>
  <c r="JH2230"/>
  <c r="JG2230"/>
  <c r="JE2231" l="1"/>
  <c r="JD2232"/>
  <c r="JF2230"/>
  <c r="JI2230"/>
  <c r="JH2231"/>
  <c r="JG2231"/>
  <c r="JE2232" l="1"/>
  <c r="JD2233"/>
  <c r="JF2231"/>
  <c r="JI2231"/>
  <c r="JH2232"/>
  <c r="JG2232"/>
  <c r="JE2233" l="1"/>
  <c r="JD2234"/>
  <c r="JF2232"/>
  <c r="JI2232"/>
  <c r="JH2233"/>
  <c r="JG2233"/>
  <c r="JE2234" l="1"/>
  <c r="JD2235"/>
  <c r="JF2233"/>
  <c r="JI2233"/>
  <c r="JH2234"/>
  <c r="JG2234"/>
  <c r="JE2235" l="1"/>
  <c r="JD2236"/>
  <c r="JF2234"/>
  <c r="JI2234"/>
  <c r="JH2235"/>
  <c r="JG2235"/>
  <c r="JE2236" l="1"/>
  <c r="JD2237"/>
  <c r="JF2235"/>
  <c r="JI2235"/>
  <c r="JH2236"/>
  <c r="JG2236"/>
  <c r="JE2237" l="1"/>
  <c r="JD2238"/>
  <c r="JF2236"/>
  <c r="JI2236"/>
  <c r="JH2237"/>
  <c r="JG2237"/>
  <c r="JE2238" l="1"/>
  <c r="JD2239"/>
  <c r="JF2237"/>
  <c r="JI2237"/>
  <c r="JH2238"/>
  <c r="JG2238"/>
  <c r="JE2239" l="1"/>
  <c r="JD2240"/>
  <c r="JF2238"/>
  <c r="JI2238"/>
  <c r="JH2239"/>
  <c r="JG2239"/>
  <c r="JE2240" l="1"/>
  <c r="JD2241"/>
  <c r="JF2239"/>
  <c r="JI2239"/>
  <c r="JH2240"/>
  <c r="JG2240"/>
  <c r="JE2241" l="1"/>
  <c r="JD2242"/>
  <c r="JF2240"/>
  <c r="JI2240"/>
  <c r="JH2241"/>
  <c r="JG2241"/>
  <c r="JE2242" l="1"/>
  <c r="JD2243"/>
  <c r="JF2241"/>
  <c r="JI2241"/>
  <c r="JH2242"/>
  <c r="JG2242"/>
  <c r="JE2243" l="1"/>
  <c r="JD2244"/>
  <c r="JF2242"/>
  <c r="JI2242"/>
  <c r="JH2243"/>
  <c r="JG2243"/>
  <c r="JE2244" l="1"/>
  <c r="JD2245"/>
  <c r="JF2243"/>
  <c r="JI2243"/>
  <c r="JH2244"/>
  <c r="JG2244"/>
  <c r="JE2245" l="1"/>
  <c r="JD2246"/>
  <c r="JF2244"/>
  <c r="JI2244"/>
  <c r="JH2245"/>
  <c r="JG2245"/>
  <c r="JE2246" l="1"/>
  <c r="JD2247"/>
  <c r="JF2245"/>
  <c r="JI2245"/>
  <c r="JH2246"/>
  <c r="JG2246"/>
  <c r="JE2247" l="1"/>
  <c r="JD2248"/>
  <c r="JF2246"/>
  <c r="JF2247"/>
  <c r="JI2246"/>
  <c r="JH2247"/>
  <c r="JG2247"/>
  <c r="JE2248" l="1"/>
  <c r="JD2249"/>
  <c r="JH2248"/>
  <c r="JI2247"/>
  <c r="JG2248"/>
  <c r="JF2248"/>
  <c r="JI2248"/>
  <c r="JE2249" l="1"/>
  <c r="JD2250"/>
  <c r="JF2249"/>
  <c r="JH2249"/>
  <c r="JG2249"/>
  <c r="JE2250" l="1"/>
  <c r="JD2251"/>
  <c r="JH2250"/>
  <c r="JI2249"/>
  <c r="JG2250"/>
  <c r="JF2250"/>
  <c r="JI2250"/>
  <c r="JE2251" l="1"/>
  <c r="JD2252"/>
  <c r="JH2251"/>
  <c r="JG2251"/>
  <c r="JE2252" l="1"/>
  <c r="JD2253"/>
  <c r="JF2251"/>
  <c r="JI2251"/>
  <c r="JH2252"/>
  <c r="JG2252"/>
  <c r="JE2253" l="1"/>
  <c r="JD2254"/>
  <c r="JF2252"/>
  <c r="JI2252"/>
  <c r="JH2253"/>
  <c r="JG2253"/>
  <c r="JE2254" l="1"/>
  <c r="JD2255"/>
  <c r="JF2253"/>
  <c r="JI2253"/>
  <c r="JH2254"/>
  <c r="JG2254"/>
  <c r="JE2255" l="1"/>
  <c r="JD2256"/>
  <c r="JF2254"/>
  <c r="JI2254"/>
  <c r="JH2255"/>
  <c r="JG2255"/>
  <c r="JE2256" l="1"/>
  <c r="JD2257"/>
  <c r="JF2255"/>
  <c r="JG2256"/>
  <c r="JF2256"/>
  <c r="JI2255"/>
  <c r="JH2256"/>
  <c r="JI2256"/>
  <c r="JE2257" l="1"/>
  <c r="JD2258"/>
  <c r="JH2257"/>
  <c r="JG2257"/>
  <c r="JE2258" l="1"/>
  <c r="JD2259"/>
  <c r="JF2257"/>
  <c r="JI2257"/>
  <c r="JH2258"/>
  <c r="JG2258"/>
  <c r="JE2259" l="1"/>
  <c r="JD2260"/>
  <c r="JF2258"/>
  <c r="JI2258"/>
  <c r="JH2259"/>
  <c r="JG2259"/>
  <c r="JE2260" l="1"/>
  <c r="JD2261"/>
  <c r="JF2259"/>
  <c r="JI2259"/>
  <c r="JH2260"/>
  <c r="JG2260"/>
  <c r="JE2261" l="1"/>
  <c r="JD2262"/>
  <c r="JF2260"/>
  <c r="JI2260"/>
  <c r="JH2261"/>
  <c r="JG2261"/>
  <c r="JE2262" l="1"/>
  <c r="JD2263"/>
  <c r="JF2261"/>
  <c r="JI2261"/>
  <c r="JH2262"/>
  <c r="JG2262"/>
  <c r="JE2263" l="1"/>
  <c r="JD2264"/>
  <c r="JF2262"/>
  <c r="JI2262"/>
  <c r="JH2263"/>
  <c r="JG2263"/>
  <c r="JE2264" l="1"/>
  <c r="JD2265"/>
  <c r="JF2263"/>
  <c r="JI2263"/>
  <c r="JH2264"/>
  <c r="JG2264"/>
  <c r="JE2265" l="1"/>
  <c r="JD2266"/>
  <c r="JF2264"/>
  <c r="JI2264"/>
  <c r="JH2265"/>
  <c r="JG2265"/>
  <c r="JE2266" l="1"/>
  <c r="JD2267"/>
  <c r="JF2265"/>
  <c r="JI2265"/>
  <c r="JH2266"/>
  <c r="JG2266"/>
  <c r="JE2267" l="1"/>
  <c r="JD2268"/>
  <c r="JF2266"/>
  <c r="JI2266"/>
  <c r="JH2267"/>
  <c r="JG2267"/>
  <c r="JD2269" l="1"/>
  <c r="JE2268"/>
  <c r="JF2267"/>
  <c r="JI2267"/>
  <c r="JG2268"/>
  <c r="JH2268"/>
  <c r="JD2270" l="1"/>
  <c r="JE2269"/>
  <c r="JI2268"/>
  <c r="JF2268"/>
  <c r="JF2269"/>
  <c r="JG2269"/>
  <c r="JH2269"/>
  <c r="JD2271" l="1"/>
  <c r="JE2270"/>
  <c r="JI2269"/>
  <c r="JF2270"/>
  <c r="JD2272" l="1"/>
  <c r="JE2271"/>
  <c r="JH2270"/>
  <c r="JI2270"/>
  <c r="JG2270"/>
  <c r="JF2271"/>
  <c r="JD2273" l="1"/>
  <c r="JE2272"/>
  <c r="JH2271"/>
  <c r="JI2271"/>
  <c r="JG2271"/>
  <c r="JF2272"/>
  <c r="JD2274" l="1"/>
  <c r="JE2273"/>
  <c r="JH2272"/>
  <c r="JI2272"/>
  <c r="JG2272"/>
  <c r="JF2273"/>
  <c r="JD2275" l="1"/>
  <c r="JE2274"/>
  <c r="JH2273"/>
  <c r="JI2273"/>
  <c r="JG2273"/>
  <c r="JF2274"/>
  <c r="JD2276" l="1"/>
  <c r="JE2275"/>
  <c r="JH2274"/>
  <c r="JI2274"/>
  <c r="JG2274"/>
  <c r="JF2275"/>
  <c r="JD2277" l="1"/>
  <c r="JE2276"/>
  <c r="JH2275"/>
  <c r="JI2275"/>
  <c r="JG2275"/>
  <c r="JF2276"/>
  <c r="JD2278" l="1"/>
  <c r="JE2277"/>
  <c r="JH2276"/>
  <c r="JI2276"/>
  <c r="JG2276"/>
  <c r="JF2277"/>
  <c r="JD2279" l="1"/>
  <c r="JE2278"/>
  <c r="JH2277"/>
  <c r="JI2277"/>
  <c r="JG2277"/>
  <c r="JF2278"/>
  <c r="JD2280" l="1"/>
  <c r="JE2279"/>
  <c r="JH2278"/>
  <c r="JI2278"/>
  <c r="JG2278"/>
  <c r="JF2279"/>
  <c r="JD2281" l="1"/>
  <c r="JE2280"/>
  <c r="JH2279"/>
  <c r="JI2279"/>
  <c r="JG2279"/>
  <c r="JF2280"/>
  <c r="JD2282" l="1"/>
  <c r="JE2281"/>
  <c r="JH2280"/>
  <c r="JI2280"/>
  <c r="JG2280"/>
  <c r="JF2281"/>
  <c r="JD2283" l="1"/>
  <c r="JE2282"/>
  <c r="JH2281"/>
  <c r="JI2281"/>
  <c r="JG2281"/>
  <c r="JF2282"/>
  <c r="JD2284" l="1"/>
  <c r="JE2283"/>
  <c r="JH2282"/>
  <c r="JI2282"/>
  <c r="JG2282"/>
  <c r="JF2283"/>
  <c r="JD2285" l="1"/>
  <c r="JE2284"/>
  <c r="JH2283"/>
  <c r="JI2283"/>
  <c r="JG2283"/>
  <c r="JF2284"/>
  <c r="JD2286" l="1"/>
  <c r="JE2285"/>
  <c r="JH2284"/>
  <c r="JI2284"/>
  <c r="JG2284"/>
  <c r="JF2285"/>
  <c r="JD2287" l="1"/>
  <c r="JE2286"/>
  <c r="JH2285"/>
  <c r="JI2285"/>
  <c r="JG2285"/>
  <c r="JF2286"/>
  <c r="JD2288" l="1"/>
  <c r="JE2287"/>
  <c r="JH2286"/>
  <c r="JI2286"/>
  <c r="JG2286"/>
  <c r="JF2287"/>
  <c r="JD2289" l="1"/>
  <c r="JE2288"/>
  <c r="JH2287"/>
  <c r="JI2287"/>
  <c r="JG2287"/>
  <c r="JF2288"/>
  <c r="JD2290" l="1"/>
  <c r="JE2289"/>
  <c r="JH2288"/>
  <c r="JI2288"/>
  <c r="JG2288"/>
  <c r="JF2289"/>
  <c r="JD2291" l="1"/>
  <c r="JE2290"/>
  <c r="JH2289"/>
  <c r="JI2289"/>
  <c r="JG2289"/>
  <c r="JF2290"/>
  <c r="JD2292" l="1"/>
  <c r="JE2291"/>
  <c r="JH2290"/>
  <c r="JI2290"/>
  <c r="JG2290"/>
  <c r="JF2291"/>
  <c r="JD2293" l="1"/>
  <c r="JE2292"/>
  <c r="JH2291"/>
  <c r="JI2291"/>
  <c r="JG2291"/>
  <c r="JF2292"/>
  <c r="JD2294" l="1"/>
  <c r="JE2293"/>
  <c r="JH2292"/>
  <c r="JI2292"/>
  <c r="JG2292"/>
  <c r="JF2293"/>
  <c r="JD2295" l="1"/>
  <c r="JE2294"/>
  <c r="JH2293"/>
  <c r="JI2293"/>
  <c r="JG2293"/>
  <c r="JF2294"/>
  <c r="JD2296" l="1"/>
  <c r="JE2295"/>
  <c r="JH2294"/>
  <c r="JI2294"/>
  <c r="JG2294"/>
  <c r="JF2295"/>
  <c r="JD2297" l="1"/>
  <c r="JE2296"/>
  <c r="JH2295"/>
  <c r="JI2295"/>
  <c r="JG2295"/>
  <c r="JF2296"/>
  <c r="JD2298" l="1"/>
  <c r="JE2297"/>
  <c r="JH2296"/>
  <c r="JI2296"/>
  <c r="JG2296"/>
  <c r="JF2297"/>
  <c r="JD2299" l="1"/>
  <c r="JE2298"/>
  <c r="JH2297"/>
  <c r="JI2297"/>
  <c r="JG2297"/>
  <c r="JF2298"/>
  <c r="JD2300" l="1"/>
  <c r="JE2299"/>
  <c r="JH2298"/>
  <c r="JI2298"/>
  <c r="JG2298"/>
  <c r="JF2299"/>
  <c r="JD2301" l="1"/>
  <c r="JE2300"/>
  <c r="JH2299"/>
  <c r="JI2299"/>
  <c r="JG2299"/>
  <c r="JF2300"/>
  <c r="JD2302" l="1"/>
  <c r="JE2301"/>
  <c r="JH2300"/>
  <c r="JI2300"/>
  <c r="JG2300"/>
  <c r="JF2301"/>
  <c r="JD2303" l="1"/>
  <c r="JE2302"/>
  <c r="JH2301"/>
  <c r="JI2301"/>
  <c r="JG2301"/>
  <c r="JF2302"/>
  <c r="JD2304" l="1"/>
  <c r="JE2303"/>
  <c r="JH2302"/>
  <c r="JI2302"/>
  <c r="JG2302"/>
  <c r="JF2303"/>
  <c r="JD2305" l="1"/>
  <c r="JE2304"/>
  <c r="JH2303"/>
  <c r="JI2303"/>
  <c r="JG2303"/>
  <c r="JF2304"/>
  <c r="JD2306" l="1"/>
  <c r="JE2305"/>
  <c r="JH2304"/>
  <c r="JI2304"/>
  <c r="JG2304"/>
  <c r="JF2305"/>
  <c r="JD2307" l="1"/>
  <c r="JE2306"/>
  <c r="JH2305"/>
  <c r="JI2305"/>
  <c r="JG2305"/>
  <c r="JF2306"/>
  <c r="JD2308" l="1"/>
  <c r="JE2307"/>
  <c r="JH2306"/>
  <c r="JI2306"/>
  <c r="JG2306"/>
  <c r="JF2307"/>
  <c r="JD2309" l="1"/>
  <c r="JE2308"/>
  <c r="JH2307"/>
  <c r="JI2307"/>
  <c r="JG2307"/>
  <c r="JF2308"/>
  <c r="JD2310" l="1"/>
  <c r="JE2309"/>
  <c r="JH2308"/>
  <c r="JI2308"/>
  <c r="JG2308"/>
  <c r="JF2309"/>
  <c r="JD2311" l="1"/>
  <c r="JE2310"/>
  <c r="JH2309"/>
  <c r="JI2309"/>
  <c r="JG2309"/>
  <c r="JF2310"/>
  <c r="JD2312" l="1"/>
  <c r="JE2311"/>
  <c r="JH2310"/>
  <c r="JI2310"/>
  <c r="JG2310"/>
  <c r="JF2311"/>
  <c r="JD2313" l="1"/>
  <c r="JE2312"/>
  <c r="JH2311"/>
  <c r="JI2311"/>
  <c r="JG2311"/>
  <c r="JF2312"/>
  <c r="JD2314" l="1"/>
  <c r="JE2313"/>
  <c r="JH2312"/>
  <c r="JI2312"/>
  <c r="JG2312"/>
  <c r="JF2313"/>
  <c r="JD2315" l="1"/>
  <c r="JE2314"/>
  <c r="JH2313"/>
  <c r="JI2313"/>
  <c r="JG2313"/>
  <c r="JF2314"/>
  <c r="JD2316" l="1"/>
  <c r="JE2315"/>
  <c r="JH2314"/>
  <c r="JI2314"/>
  <c r="JG2314"/>
  <c r="JF2315"/>
  <c r="JD2317" l="1"/>
  <c r="JE2316"/>
  <c r="JH2315"/>
  <c r="JI2315"/>
  <c r="JG2315"/>
  <c r="JF2316"/>
  <c r="JD2318" l="1"/>
  <c r="JE2317"/>
  <c r="JH2316"/>
  <c r="JI2316"/>
  <c r="JG2316"/>
  <c r="JF2317"/>
  <c r="JD2319" l="1"/>
  <c r="JE2318"/>
  <c r="JH2317"/>
  <c r="JI2317"/>
  <c r="JG2317"/>
  <c r="JF2318"/>
  <c r="JD2320" l="1"/>
  <c r="JE2319"/>
  <c r="JH2318"/>
  <c r="JI2318"/>
  <c r="JG2318"/>
  <c r="JF2319"/>
  <c r="JD2321" l="1"/>
  <c r="JE2320"/>
  <c r="JH2319"/>
  <c r="JI2319"/>
  <c r="JG2319"/>
  <c r="JF2320"/>
  <c r="JD2322" l="1"/>
  <c r="JE2321"/>
  <c r="JH2320"/>
  <c r="JI2320"/>
  <c r="JG2320"/>
  <c r="JF2321"/>
  <c r="JD2323" l="1"/>
  <c r="JE2322"/>
  <c r="JH2321"/>
  <c r="JG2322"/>
  <c r="JI2321"/>
  <c r="JG2321"/>
  <c r="JF2322"/>
  <c r="JD2324" l="1"/>
  <c r="JE2323"/>
  <c r="JH2322"/>
  <c r="JI2322"/>
  <c r="JF2323"/>
  <c r="JG2323"/>
  <c r="JH2323"/>
  <c r="JD2325" l="1"/>
  <c r="JE2324"/>
  <c r="JI2323"/>
  <c r="JF2324"/>
  <c r="JD2326" l="1"/>
  <c r="JE2325"/>
  <c r="JH2324"/>
  <c r="JI2324"/>
  <c r="JG2324"/>
  <c r="JF2325"/>
  <c r="JD2327" l="1"/>
  <c r="JE2326"/>
  <c r="JH2325"/>
  <c r="JI2325"/>
  <c r="JG2325"/>
  <c r="JF2326"/>
  <c r="JD2328" l="1"/>
  <c r="JE2327"/>
  <c r="JH2326"/>
  <c r="JI2326"/>
  <c r="JG2326"/>
  <c r="JF2327"/>
  <c r="JD2329" l="1"/>
  <c r="JE2328"/>
  <c r="JH2327"/>
  <c r="JI2327"/>
  <c r="JG2327"/>
  <c r="JF2328"/>
  <c r="JD2330" l="1"/>
  <c r="JE2329"/>
  <c r="JH2328"/>
  <c r="JI2328"/>
  <c r="JG2328"/>
  <c r="JF2329"/>
  <c r="JD2331" l="1"/>
  <c r="JE2330"/>
  <c r="JH2329"/>
  <c r="JI2329"/>
  <c r="JG2329"/>
  <c r="JF2330"/>
  <c r="JD2332" l="1"/>
  <c r="JE2331"/>
  <c r="JH2330"/>
  <c r="JI2330"/>
  <c r="JG2330"/>
  <c r="JF2331"/>
  <c r="JD2333" l="1"/>
  <c r="JE2332"/>
  <c r="JH2331"/>
  <c r="JI2331"/>
  <c r="JG2331"/>
  <c r="JF2332"/>
  <c r="JD2334" l="1"/>
  <c r="JE2333"/>
  <c r="JH2332"/>
  <c r="JI2332"/>
  <c r="JG2332"/>
  <c r="JF2333"/>
  <c r="JD2335" l="1"/>
  <c r="JE2334"/>
  <c r="JH2333"/>
  <c r="JI2333"/>
  <c r="JG2333"/>
  <c r="JF2334"/>
  <c r="JD2336" l="1"/>
  <c r="JE2335"/>
  <c r="JH2334"/>
  <c r="JI2334"/>
  <c r="JG2334"/>
  <c r="JF2335"/>
  <c r="JD2337" l="1"/>
  <c r="JE2336"/>
  <c r="JH2335"/>
  <c r="JI2335"/>
  <c r="JG2335"/>
  <c r="JF2336"/>
  <c r="JD2338" l="1"/>
  <c r="JE2337"/>
  <c r="JH2336"/>
  <c r="JI2336"/>
  <c r="JG2336"/>
  <c r="JF2337"/>
  <c r="JD2339" l="1"/>
  <c r="JE2338"/>
  <c r="JH2337"/>
  <c r="JI2337"/>
  <c r="JG2337"/>
  <c r="JF2338"/>
  <c r="JD2340" l="1"/>
  <c r="JE2339"/>
  <c r="JH2338"/>
  <c r="JI2338"/>
  <c r="JG2338"/>
  <c r="JF2339"/>
  <c r="JD2341" l="1"/>
  <c r="JE2340"/>
  <c r="JH2339"/>
  <c r="JI2339"/>
  <c r="JG2339"/>
  <c r="JF2340"/>
  <c r="JD2342" l="1"/>
  <c r="JE2341"/>
  <c r="JH2340"/>
  <c r="JI2340"/>
  <c r="JG2340"/>
  <c r="JF2341"/>
  <c r="JD2343" l="1"/>
  <c r="JE2342"/>
  <c r="JH2341"/>
  <c r="JI2341"/>
  <c r="JG2341"/>
  <c r="JF2342"/>
  <c r="JD2344" l="1"/>
  <c r="JE2343"/>
  <c r="JH2342"/>
  <c r="JI2342"/>
  <c r="JG2342"/>
  <c r="JF2343"/>
  <c r="JD2345" l="1"/>
  <c r="JE2344"/>
  <c r="JH2343"/>
  <c r="JI2343"/>
  <c r="JG2343"/>
  <c r="JF2344"/>
  <c r="JD2346" l="1"/>
  <c r="JE2345"/>
  <c r="JH2344"/>
  <c r="JI2344"/>
  <c r="JG2344"/>
  <c r="JF2345"/>
  <c r="JD2347" l="1"/>
  <c r="JE2346"/>
  <c r="JH2345"/>
  <c r="JI2345"/>
  <c r="JG2345"/>
  <c r="JF2346"/>
  <c r="JD2348" l="1"/>
  <c r="JE2347"/>
  <c r="JH2346"/>
  <c r="JI2346"/>
  <c r="JG2346"/>
  <c r="JF2347"/>
  <c r="JD2349" l="1"/>
  <c r="JE2348"/>
  <c r="JH2347"/>
  <c r="JI2347"/>
  <c r="JG2347"/>
  <c r="JF2348"/>
  <c r="JD2350" l="1"/>
  <c r="JE2349"/>
  <c r="JH2348"/>
  <c r="JI2348"/>
  <c r="JG2348"/>
  <c r="JF2349"/>
  <c r="JD2351" l="1"/>
  <c r="JE2350"/>
  <c r="JH2349"/>
  <c r="JI2349"/>
  <c r="JG2349"/>
  <c r="JF2350"/>
  <c r="JD2352" l="1"/>
  <c r="JE2351"/>
  <c r="JH2350"/>
  <c r="JI2350"/>
  <c r="JG2350"/>
  <c r="JF2351"/>
  <c r="JD2353" l="1"/>
  <c r="JE2352"/>
  <c r="JH2351"/>
  <c r="JI2351"/>
  <c r="JG2351"/>
  <c r="JF2352"/>
  <c r="JD2354" l="1"/>
  <c r="JE2353"/>
  <c r="JH2352"/>
  <c r="JI2352"/>
  <c r="JG2352"/>
  <c r="JF2353"/>
  <c r="JD2355" l="1"/>
  <c r="JE2354"/>
  <c r="JH2353"/>
  <c r="JI2353"/>
  <c r="JG2353"/>
  <c r="JF2354"/>
  <c r="JD2356" l="1"/>
  <c r="JE2355"/>
  <c r="JH2354"/>
  <c r="JI2354"/>
  <c r="JG2354"/>
  <c r="JF2355"/>
  <c r="JD2357" l="1"/>
  <c r="JE2356"/>
  <c r="JH2355"/>
  <c r="JI2355"/>
  <c r="JG2355"/>
  <c r="JF2356"/>
  <c r="JD2358" l="1"/>
  <c r="JE2357"/>
  <c r="JH2356"/>
  <c r="JI2356"/>
  <c r="JG2356"/>
  <c r="JF2357"/>
  <c r="JD2359" l="1"/>
  <c r="JE2358"/>
  <c r="JH2357"/>
  <c r="JI2357"/>
  <c r="JG2357"/>
  <c r="JF2358"/>
  <c r="JD2360" l="1"/>
  <c r="JE2359"/>
  <c r="JH2358"/>
  <c r="JI2358"/>
  <c r="JG2358"/>
  <c r="JF2359"/>
  <c r="JD2361" l="1"/>
  <c r="JE2360"/>
  <c r="JH2359"/>
  <c r="JI2359"/>
  <c r="JG2359"/>
  <c r="JF2360"/>
  <c r="JD2362" l="1"/>
  <c r="JE2361"/>
  <c r="JH2360"/>
  <c r="JI2360"/>
  <c r="JG2360"/>
  <c r="JF2361"/>
  <c r="JD2363" l="1"/>
  <c r="JE2362"/>
  <c r="JH2361"/>
  <c r="JI2361"/>
  <c r="JG2361"/>
  <c r="JF2362"/>
  <c r="JD2364" l="1"/>
  <c r="JE2363"/>
  <c r="JH2362"/>
  <c r="JI2362"/>
  <c r="JG2362"/>
  <c r="JF2363"/>
  <c r="JD2365" l="1"/>
  <c r="JE2364"/>
  <c r="JH2363"/>
  <c r="JI2363"/>
  <c r="JG2363"/>
  <c r="JF2364"/>
  <c r="JD2366" l="1"/>
  <c r="JE2365"/>
  <c r="JH2364"/>
  <c r="JI2364"/>
  <c r="JG2364"/>
  <c r="JF2365"/>
  <c r="JD2367" l="1"/>
  <c r="JE2366"/>
  <c r="JH2365"/>
  <c r="JI2365"/>
  <c r="JG2365"/>
  <c r="JF2366"/>
  <c r="JD2368" l="1"/>
  <c r="JE2367"/>
  <c r="JH2366"/>
  <c r="JI2366"/>
  <c r="JG2366"/>
  <c r="JF2367"/>
  <c r="JD2369" l="1"/>
  <c r="JE2368"/>
  <c r="JH2367"/>
  <c r="JI2367"/>
  <c r="JG2367"/>
  <c r="JF2368"/>
  <c r="JD2370" l="1"/>
  <c r="JE2369"/>
  <c r="JH2368"/>
  <c r="JI2368"/>
  <c r="JG2368"/>
  <c r="JF2369"/>
  <c r="JD2371" l="1"/>
  <c r="JE2370"/>
  <c r="JH2369"/>
  <c r="JI2369"/>
  <c r="JG2369"/>
  <c r="JF2370"/>
  <c r="JD2372" l="1"/>
  <c r="JE2371"/>
  <c r="JH2370"/>
  <c r="JI2370"/>
  <c r="JG2370"/>
  <c r="JF2371"/>
  <c r="JD2373" l="1"/>
  <c r="JE2372"/>
  <c r="JH2371"/>
  <c r="JI2371"/>
  <c r="JG2371"/>
  <c r="JF2372"/>
  <c r="JD2374" l="1"/>
  <c r="JE2373"/>
  <c r="JH2372"/>
  <c r="JI2372"/>
  <c r="JG2372"/>
  <c r="JF2373"/>
  <c r="JD2375" l="1"/>
  <c r="JE2374"/>
  <c r="JH2373"/>
  <c r="JI2373"/>
  <c r="JG2373"/>
  <c r="JF2374"/>
  <c r="JD2376" l="1"/>
  <c r="JE2375"/>
  <c r="JH2374"/>
  <c r="JI2374"/>
  <c r="JG2374"/>
  <c r="JF2375"/>
  <c r="JD2377" l="1"/>
  <c r="JE2376"/>
  <c r="JH2375"/>
  <c r="JI2375"/>
  <c r="JG2375"/>
  <c r="JF2376"/>
  <c r="JD2378" l="1"/>
  <c r="JE2377"/>
  <c r="JH2376"/>
  <c r="JI2376"/>
  <c r="JG2376"/>
  <c r="JF2377"/>
  <c r="JD2379" l="1"/>
  <c r="JE2378"/>
  <c r="JH2377"/>
  <c r="JI2377"/>
  <c r="JG2377"/>
  <c r="JF2378"/>
  <c r="JD2380" l="1"/>
  <c r="JE2379"/>
  <c r="JH2378"/>
  <c r="JI2378"/>
  <c r="JG2378"/>
  <c r="JF2379"/>
  <c r="JD2381" l="1"/>
  <c r="JE2380"/>
  <c r="JH2379"/>
  <c r="JI2379"/>
  <c r="JG2379"/>
  <c r="JF2380"/>
  <c r="JD2382" l="1"/>
  <c r="JE2381"/>
  <c r="JH2380"/>
  <c r="JI2380"/>
  <c r="JG2380"/>
  <c r="JF2381"/>
  <c r="JD2383" l="1"/>
  <c r="JE2382"/>
  <c r="JH2381"/>
  <c r="JI2381"/>
  <c r="JG2381"/>
  <c r="JF2382"/>
  <c r="JD2384" l="1"/>
  <c r="JE2383"/>
  <c r="JH2382"/>
  <c r="JI2382"/>
  <c r="JG2382"/>
  <c r="JF2383"/>
  <c r="JD2385" l="1"/>
  <c r="JE2384"/>
  <c r="JH2383"/>
  <c r="JI2383"/>
  <c r="JG2383"/>
  <c r="JF2384"/>
  <c r="JD2386" l="1"/>
  <c r="JE2385"/>
  <c r="JH2384"/>
  <c r="JI2384"/>
  <c r="JG2384"/>
  <c r="JF2385"/>
  <c r="JD2387" l="1"/>
  <c r="JE2386"/>
  <c r="JH2385"/>
  <c r="JI2385"/>
  <c r="JG2385"/>
  <c r="JF2386"/>
  <c r="JD2388" l="1"/>
  <c r="JE2387"/>
  <c r="JH2386"/>
  <c r="JI2386"/>
  <c r="JG2386"/>
  <c r="JF2387"/>
  <c r="JD2389" l="1"/>
  <c r="JE2388"/>
  <c r="JH2387"/>
  <c r="JI2387"/>
  <c r="JG2387"/>
  <c r="JF2388"/>
  <c r="JD2390" l="1"/>
  <c r="JE2389"/>
  <c r="JH2388"/>
  <c r="JI2388"/>
  <c r="JG2388"/>
  <c r="JF2389"/>
  <c r="JD2391" l="1"/>
  <c r="JE2390"/>
  <c r="JH2389"/>
  <c r="JI2389"/>
  <c r="JG2389"/>
  <c r="JF2390"/>
  <c r="JD2392" l="1"/>
  <c r="JE2391"/>
  <c r="JH2390"/>
  <c r="JI2390"/>
  <c r="JG2390"/>
  <c r="JF2391"/>
  <c r="JD2393" l="1"/>
  <c r="JE2392"/>
  <c r="JH2391"/>
  <c r="JI2391"/>
  <c r="JG2391"/>
  <c r="JF2392"/>
  <c r="JD2394" l="1"/>
  <c r="JE2393"/>
  <c r="JH2392"/>
  <c r="JI2392"/>
  <c r="JG2392"/>
  <c r="JF2393"/>
  <c r="JD2395" l="1"/>
  <c r="JE2394"/>
  <c r="JH2393"/>
  <c r="JI2393"/>
  <c r="JG2393"/>
  <c r="JF2394"/>
  <c r="JD2396" l="1"/>
  <c r="JE2395"/>
  <c r="JH2394"/>
  <c r="JI2394"/>
  <c r="JG2394"/>
  <c r="JF2395"/>
  <c r="JD2397" l="1"/>
  <c r="JE2396"/>
  <c r="JH2395"/>
  <c r="JI2395"/>
  <c r="JG2395"/>
  <c r="JF2396"/>
  <c r="JD2398" l="1"/>
  <c r="JE2397"/>
  <c r="JH2396"/>
  <c r="JI2396"/>
  <c r="JG2396"/>
  <c r="JF2397"/>
  <c r="JD2399" l="1"/>
  <c r="JE2398"/>
  <c r="JH2397"/>
  <c r="JI2397"/>
  <c r="JG2397"/>
  <c r="JF2398"/>
  <c r="JD2400" l="1"/>
  <c r="JE2399"/>
  <c r="JH2398"/>
  <c r="JI2398"/>
  <c r="JG2398"/>
  <c r="JF2399"/>
  <c r="JD2401" l="1"/>
  <c r="JE2400"/>
  <c r="JH2399"/>
  <c r="JI2399"/>
  <c r="JG2399"/>
  <c r="JF2400"/>
  <c r="JD2402" l="1"/>
  <c r="JE2401"/>
  <c r="JH2400"/>
  <c r="JI2400"/>
  <c r="JG2400"/>
  <c r="JF2401"/>
  <c r="JD2403" l="1"/>
  <c r="JE2402"/>
  <c r="JH2401"/>
  <c r="JI2401"/>
  <c r="JG2401"/>
  <c r="JF2402"/>
  <c r="JD2404" l="1"/>
  <c r="JE2403"/>
  <c r="JH2402"/>
  <c r="JI2402"/>
  <c r="JG2402"/>
  <c r="JF2403"/>
  <c r="JD2405" l="1"/>
  <c r="JE2404"/>
  <c r="JH2403"/>
  <c r="JI2403"/>
  <c r="JG2403"/>
  <c r="JF2404"/>
  <c r="JD2406" l="1"/>
  <c r="JE2405"/>
  <c r="JH2404"/>
  <c r="JI2404"/>
  <c r="JG2404"/>
  <c r="JF2405"/>
  <c r="JD2407" l="1"/>
  <c r="JE2406"/>
  <c r="JH2405"/>
  <c r="JI2405"/>
  <c r="JG2405"/>
  <c r="JF2406"/>
  <c r="JD2408" l="1"/>
  <c r="JE2407"/>
  <c r="JH2406"/>
  <c r="JI2406"/>
  <c r="JG2406"/>
  <c r="JF2407"/>
  <c r="JD2409" l="1"/>
  <c r="JE2408"/>
  <c r="JH2407"/>
  <c r="JI2407"/>
  <c r="JG2407"/>
  <c r="JF2408"/>
  <c r="JD2410" l="1"/>
  <c r="JE2409"/>
  <c r="JH2408"/>
  <c r="JI2408"/>
  <c r="JG2408"/>
  <c r="JF2409"/>
  <c r="JD2411" l="1"/>
  <c r="JE2410"/>
  <c r="JH2409"/>
  <c r="JI2409"/>
  <c r="JG2409"/>
  <c r="JF2410"/>
  <c r="JD2412" l="1"/>
  <c r="JE2411"/>
  <c r="JH2410"/>
  <c r="JI2410"/>
  <c r="JG2410"/>
  <c r="JF2411"/>
  <c r="JD2413" l="1"/>
  <c r="JE2412"/>
  <c r="JH2411"/>
  <c r="JI2411"/>
  <c r="JG2411"/>
  <c r="JF2412"/>
  <c r="JD2414" l="1"/>
  <c r="JE2413"/>
  <c r="JH2412"/>
  <c r="JI2412"/>
  <c r="JG2412"/>
  <c r="JF2413"/>
  <c r="JD2415" l="1"/>
  <c r="JE2414"/>
  <c r="JH2413"/>
  <c r="JI2413"/>
  <c r="JG2413"/>
  <c r="JF2414"/>
  <c r="JD2416" l="1"/>
  <c r="JE2415"/>
  <c r="JH2414"/>
  <c r="JI2414"/>
  <c r="JG2414"/>
  <c r="JF2415"/>
  <c r="JD2417" l="1"/>
  <c r="JE2416"/>
  <c r="JH2415"/>
  <c r="JI2415"/>
  <c r="JG2415"/>
  <c r="JF2416"/>
  <c r="JD2418" l="1"/>
  <c r="JE2417"/>
  <c r="JH2416"/>
  <c r="JI2416"/>
  <c r="JG2416"/>
  <c r="JF2417"/>
  <c r="JD2419" l="1"/>
  <c r="JE2418"/>
  <c r="JH2417"/>
  <c r="JI2417"/>
  <c r="JG2417"/>
  <c r="JF2418"/>
  <c r="JD2420" l="1"/>
  <c r="JE2419"/>
  <c r="JH2418"/>
  <c r="JI2418"/>
  <c r="JG2418"/>
  <c r="JF2419"/>
  <c r="JD2421" l="1"/>
  <c r="JE2420"/>
  <c r="JH2419"/>
  <c r="JI2419"/>
  <c r="JG2419"/>
  <c r="JF2420"/>
  <c r="JD2422" l="1"/>
  <c r="JE2421"/>
  <c r="JH2420"/>
  <c r="JI2420"/>
  <c r="JG2420"/>
  <c r="JF2421"/>
  <c r="JD2423" l="1"/>
  <c r="JE2422"/>
  <c r="JH2421"/>
  <c r="JI2421"/>
  <c r="JG2421"/>
  <c r="JF2422"/>
  <c r="JD2424" l="1"/>
  <c r="JE2423"/>
  <c r="JH2422"/>
  <c r="JI2422"/>
  <c r="JG2422"/>
  <c r="JF2423"/>
  <c r="JD2425" l="1"/>
  <c r="JE2424"/>
  <c r="JH2423"/>
  <c r="JI2423"/>
  <c r="JG2423"/>
  <c r="JF2424"/>
  <c r="JD2426" l="1"/>
  <c r="JE2425"/>
  <c r="JH2424"/>
  <c r="JI2424"/>
  <c r="JG2424"/>
  <c r="JF2425"/>
  <c r="JD2427" l="1"/>
  <c r="JE2426"/>
  <c r="JH2425"/>
  <c r="JI2425"/>
  <c r="JG2425"/>
  <c r="JF2426"/>
  <c r="JD2428" l="1"/>
  <c r="JE2427"/>
  <c r="JH2426"/>
  <c r="JI2426"/>
  <c r="JG2426"/>
  <c r="JF2427"/>
  <c r="JD2429" l="1"/>
  <c r="JE2428"/>
  <c r="JH2427"/>
  <c r="JI2427"/>
  <c r="JG2427"/>
  <c r="JF2428"/>
  <c r="JD2430" l="1"/>
  <c r="JE2429"/>
  <c r="JH2428"/>
  <c r="JI2428"/>
  <c r="JG2428"/>
  <c r="JF2429"/>
  <c r="JD2431" l="1"/>
  <c r="JE2430"/>
  <c r="JH2429"/>
  <c r="JI2429"/>
  <c r="JG2429"/>
  <c r="JF2430"/>
  <c r="JD2432" l="1"/>
  <c r="JE2431"/>
  <c r="JH2430"/>
  <c r="JI2430"/>
  <c r="JG2430"/>
  <c r="JF2431"/>
  <c r="JD2433" l="1"/>
  <c r="JE2432"/>
  <c r="JH2431"/>
  <c r="JI2431"/>
  <c r="JG2431"/>
  <c r="JF2432"/>
  <c r="JD2434" l="1"/>
  <c r="JE2433"/>
  <c r="JH2432"/>
  <c r="JI2432"/>
  <c r="JG2432"/>
  <c r="JF2433"/>
  <c r="JD2435" l="1"/>
  <c r="JE2434"/>
  <c r="JH2433"/>
  <c r="JI2433"/>
  <c r="JG2433"/>
  <c r="JF2434"/>
  <c r="JD2436" l="1"/>
  <c r="JE2435"/>
  <c r="JH2434"/>
  <c r="JI2434"/>
  <c r="JG2434"/>
  <c r="JF2435"/>
  <c r="JD2437" l="1"/>
  <c r="JE2436"/>
  <c r="JH2435"/>
  <c r="JI2435"/>
  <c r="JG2435"/>
  <c r="JF2436"/>
  <c r="JD2438" l="1"/>
  <c r="JE2437"/>
  <c r="JH2436"/>
  <c r="JI2436"/>
  <c r="JG2436"/>
  <c r="JF2437"/>
  <c r="JD2439" l="1"/>
  <c r="JE2438"/>
  <c r="JH2437"/>
  <c r="JI2437"/>
  <c r="JG2437"/>
  <c r="JI2438"/>
  <c r="JD2440" l="1"/>
  <c r="JE2439"/>
  <c r="JH2438"/>
  <c r="JF2438"/>
  <c r="JG2438"/>
  <c r="JF2439"/>
  <c r="JD2441" l="1"/>
  <c r="JE2440"/>
  <c r="JH2439"/>
  <c r="JI2439"/>
  <c r="JG2439"/>
  <c r="JF2440"/>
  <c r="JD2442" l="1"/>
  <c r="JE2441"/>
  <c r="JH2440"/>
  <c r="JI2440"/>
  <c r="JG2440"/>
  <c r="JF2441"/>
  <c r="JD2443" l="1"/>
  <c r="JE2442"/>
  <c r="JH2441"/>
  <c r="JI2441"/>
  <c r="JG2441"/>
  <c r="JF2442"/>
  <c r="JD2444" l="1"/>
  <c r="JE2443"/>
  <c r="JH2442"/>
  <c r="JI2442"/>
  <c r="JG2442"/>
  <c r="JF2443"/>
  <c r="JD2445" l="1"/>
  <c r="JE2444"/>
  <c r="JH2443"/>
  <c r="JI2443"/>
  <c r="JG2443"/>
  <c r="JF2444"/>
  <c r="JD2446" l="1"/>
  <c r="JE2445"/>
  <c r="JH2444"/>
  <c r="JI2444"/>
  <c r="JG2444"/>
  <c r="JF2445"/>
  <c r="JD2447" l="1"/>
  <c r="JE2446"/>
  <c r="JH2445"/>
  <c r="JI2445"/>
  <c r="JG2445"/>
  <c r="JF2446"/>
  <c r="JD2448" l="1"/>
  <c r="JE2447"/>
  <c r="JH2446"/>
  <c r="JI2446"/>
  <c r="JG2446"/>
  <c r="JF2447"/>
  <c r="JD2449" l="1"/>
  <c r="JE2448"/>
  <c r="JH2447"/>
  <c r="JI2447"/>
  <c r="JG2447"/>
  <c r="JF2448"/>
  <c r="JD2450" l="1"/>
  <c r="JE2449"/>
  <c r="JH2448"/>
  <c r="JI2448"/>
  <c r="JG2448"/>
  <c r="JF2449"/>
  <c r="JD2451" l="1"/>
  <c r="JE2450"/>
  <c r="JH2449"/>
  <c r="JI2449"/>
  <c r="JG2449"/>
  <c r="JF2450"/>
  <c r="JD2452" l="1"/>
  <c r="JE2451"/>
  <c r="JH2450"/>
  <c r="JI2450"/>
  <c r="JG2450"/>
  <c r="JF2451"/>
  <c r="JD2453" l="1"/>
  <c r="JE2452"/>
  <c r="JH2451"/>
  <c r="JF2452"/>
  <c r="JG2452"/>
  <c r="JI2451"/>
  <c r="JG2451"/>
  <c r="JH2452"/>
  <c r="JD2454" l="1"/>
  <c r="JE2453"/>
  <c r="JI2452"/>
  <c r="JF2453"/>
  <c r="JD2455" l="1"/>
  <c r="JE2454"/>
  <c r="JH2453"/>
  <c r="JI2453"/>
  <c r="JG2453"/>
  <c r="JF2454"/>
  <c r="JD2456" l="1"/>
  <c r="JE2455"/>
  <c r="JH2454"/>
  <c r="JI2454"/>
  <c r="JG2454"/>
  <c r="JF2455"/>
  <c r="JD2457" l="1"/>
  <c r="JE2456"/>
  <c r="JH2455"/>
  <c r="JI2455"/>
  <c r="JG2455"/>
  <c r="JF2456"/>
  <c r="JD2458" l="1"/>
  <c r="JE2457"/>
  <c r="JH2456"/>
  <c r="JI2456"/>
  <c r="JG2456"/>
  <c r="JF2457"/>
  <c r="JD2459" l="1"/>
  <c r="JE2458"/>
  <c r="JH2457"/>
  <c r="JI2457"/>
  <c r="JG2457"/>
  <c r="JF2458"/>
  <c r="JD2460" l="1"/>
  <c r="JE2459"/>
  <c r="JH2458"/>
  <c r="JI2458"/>
  <c r="JG2458"/>
  <c r="JF2459"/>
  <c r="JD2461" l="1"/>
  <c r="JE2460"/>
  <c r="JH2459"/>
  <c r="JI2459"/>
  <c r="JG2459"/>
  <c r="JF2460"/>
  <c r="JD2462" l="1"/>
  <c r="JE2461"/>
  <c r="JH2460"/>
  <c r="JI2460"/>
  <c r="JG2460"/>
  <c r="JF2461"/>
  <c r="JD2463" l="1"/>
  <c r="JE2462"/>
  <c r="JH2461"/>
  <c r="JI2461"/>
  <c r="JG2461"/>
  <c r="JF2462"/>
  <c r="JD2464" l="1"/>
  <c r="JE2463"/>
  <c r="JH2462"/>
  <c r="JI2462"/>
  <c r="JG2462"/>
  <c r="JF2463"/>
  <c r="JD2465" l="1"/>
  <c r="JE2464"/>
  <c r="JH2463"/>
  <c r="JI2463"/>
  <c r="JG2463"/>
  <c r="JF2464"/>
  <c r="JD2466" l="1"/>
  <c r="JE2465"/>
  <c r="JH2464"/>
  <c r="JI2464"/>
  <c r="JG2464"/>
  <c r="JF2465"/>
  <c r="JD2467" l="1"/>
  <c r="JE2466"/>
  <c r="JH2465"/>
  <c r="JI2465"/>
  <c r="JG2465"/>
  <c r="JF2466"/>
  <c r="JD2468" l="1"/>
  <c r="JE2467"/>
  <c r="JH2466"/>
  <c r="JI2466"/>
  <c r="JG2466"/>
  <c r="JF2467"/>
  <c r="JD2469" l="1"/>
  <c r="JE2468"/>
  <c r="JH2467"/>
  <c r="JI2467"/>
  <c r="JG2467"/>
  <c r="JF2468"/>
  <c r="JD2470" l="1"/>
  <c r="JE2469"/>
  <c r="JH2468"/>
  <c r="JI2468"/>
  <c r="JG2468"/>
  <c r="JF2469"/>
  <c r="JD2471" l="1"/>
  <c r="JE2470"/>
  <c r="JH2469"/>
  <c r="JI2469"/>
  <c r="JG2469"/>
  <c r="JF2470"/>
  <c r="JD2472" l="1"/>
  <c r="JE2471"/>
  <c r="JH2470"/>
  <c r="JI2470"/>
  <c r="JG2470"/>
  <c r="JF2471"/>
  <c r="JD2473" l="1"/>
  <c r="JE2472"/>
  <c r="JH2471"/>
  <c r="JI2471"/>
  <c r="JG2471"/>
  <c r="JF2472"/>
  <c r="JD2474" l="1"/>
  <c r="JE2473"/>
  <c r="JH2472"/>
  <c r="JI2472"/>
  <c r="JG2472"/>
  <c r="JF2473"/>
  <c r="JD2475" l="1"/>
  <c r="JE2474"/>
  <c r="JH2473"/>
  <c r="JI2473"/>
  <c r="JG2473"/>
  <c r="JF2474"/>
  <c r="JD2476" l="1"/>
  <c r="JE2475"/>
  <c r="JH2474"/>
  <c r="JI2474"/>
  <c r="JG2474"/>
  <c r="JF2475"/>
  <c r="JD2477" l="1"/>
  <c r="JE2476"/>
  <c r="JH2475"/>
  <c r="JI2475"/>
  <c r="JG2475"/>
  <c r="JF2476"/>
  <c r="JD2478" l="1"/>
  <c r="JE2477"/>
  <c r="JH2476"/>
  <c r="JI2476"/>
  <c r="JG2476"/>
  <c r="JF2477"/>
  <c r="JD2479" l="1"/>
  <c r="JE2478"/>
  <c r="JH2477"/>
  <c r="JI2477"/>
  <c r="JG2477"/>
  <c r="JF2478"/>
  <c r="JD2480" l="1"/>
  <c r="JE2479"/>
  <c r="JH2478"/>
  <c r="JI2478"/>
  <c r="JG2478"/>
  <c r="JF2479"/>
  <c r="JD2481" l="1"/>
  <c r="JE2480"/>
  <c r="JH2479"/>
  <c r="JI2479"/>
  <c r="JG2479"/>
  <c r="JF2480"/>
  <c r="JD2482" l="1"/>
  <c r="JE2481"/>
  <c r="JH2480"/>
  <c r="JI2480"/>
  <c r="JG2480"/>
  <c r="JF2481"/>
  <c r="JD2483" l="1"/>
  <c r="JE2482"/>
  <c r="JH2481"/>
  <c r="JI2481"/>
  <c r="JG2481"/>
  <c r="JF2482"/>
  <c r="JD2484" l="1"/>
  <c r="JE2483"/>
  <c r="JH2482"/>
  <c r="JI2482"/>
  <c r="JG2482"/>
  <c r="JF2483"/>
  <c r="JD2485" l="1"/>
  <c r="JE2484"/>
  <c r="JH2483"/>
  <c r="JI2483"/>
  <c r="JG2483"/>
  <c r="JF2484"/>
  <c r="JD2486" l="1"/>
  <c r="JE2485"/>
  <c r="JH2484"/>
  <c r="JI2484"/>
  <c r="JG2484"/>
  <c r="JF2485"/>
  <c r="JD2487" l="1"/>
  <c r="JE2486"/>
  <c r="JH2485"/>
  <c r="JI2485"/>
  <c r="JG2485"/>
  <c r="JF2486"/>
  <c r="JD2488" l="1"/>
  <c r="JE2487"/>
  <c r="JH2486"/>
  <c r="JI2486"/>
  <c r="JG2486"/>
  <c r="JF2487"/>
  <c r="JD2489" l="1"/>
  <c r="JE2488"/>
  <c r="JH2487"/>
  <c r="JI2487"/>
  <c r="JG2487"/>
  <c r="JF2488"/>
  <c r="JD2490" l="1"/>
  <c r="JE2489"/>
  <c r="JH2488"/>
  <c r="JI2488"/>
  <c r="JG2488"/>
  <c r="JF2489"/>
  <c r="JD2491" l="1"/>
  <c r="JE2490"/>
  <c r="JH2489"/>
  <c r="JI2489"/>
  <c r="JG2489"/>
  <c r="JF2490"/>
  <c r="JD2492" l="1"/>
  <c r="JE2491"/>
  <c r="JH2490"/>
  <c r="JI2490"/>
  <c r="JG2490"/>
  <c r="JF2491"/>
  <c r="JD2493" l="1"/>
  <c r="JE2492"/>
  <c r="JH2491"/>
  <c r="JI2491"/>
  <c r="JG2491"/>
  <c r="JF2492"/>
  <c r="JD2494" l="1"/>
  <c r="JE2493"/>
  <c r="JH2492"/>
  <c r="JI2492"/>
  <c r="JG2492"/>
  <c r="JF2493"/>
  <c r="JD2495" l="1"/>
  <c r="JE2494"/>
  <c r="JH2493"/>
  <c r="JI2493"/>
  <c r="JG2493"/>
  <c r="JF2494"/>
  <c r="JD2496" l="1"/>
  <c r="JE2495"/>
  <c r="JH2494"/>
  <c r="JI2494"/>
  <c r="JG2494"/>
  <c r="JF2495"/>
  <c r="JD2497" l="1"/>
  <c r="JE2496"/>
  <c r="JH2495"/>
  <c r="JI2495"/>
  <c r="JG2495"/>
  <c r="JF2496"/>
  <c r="JD2498" l="1"/>
  <c r="JE2497"/>
  <c r="JH2496"/>
  <c r="JI2496"/>
  <c r="JG2496"/>
  <c r="JF2497"/>
  <c r="JD2499" l="1"/>
  <c r="JE2498"/>
  <c r="JH2497"/>
  <c r="JI2497"/>
  <c r="JG2497"/>
  <c r="JF2498"/>
  <c r="JD2500" l="1"/>
  <c r="JE2499"/>
  <c r="JH2498"/>
  <c r="JI2498"/>
  <c r="JG2498"/>
  <c r="JF2499"/>
  <c r="JD2501" l="1"/>
  <c r="JE2500"/>
  <c r="JH2499"/>
  <c r="JI2499"/>
  <c r="JG2499"/>
  <c r="JF2500"/>
  <c r="JD2502" l="1"/>
  <c r="JE2501"/>
  <c r="JH2500"/>
  <c r="JI2500"/>
  <c r="JG2500"/>
  <c r="JF2501"/>
  <c r="JD2503" l="1"/>
  <c r="JE2502"/>
  <c r="JH2501"/>
  <c r="JI2501"/>
  <c r="JG2501"/>
  <c r="JF2502"/>
  <c r="JD2504" l="1"/>
  <c r="JE2503"/>
  <c r="JH2502"/>
  <c r="JI2502"/>
  <c r="JG2502"/>
  <c r="JF2503"/>
  <c r="JD2505" l="1"/>
  <c r="JE2504"/>
  <c r="JH2503"/>
  <c r="JI2503"/>
  <c r="JG2503"/>
  <c r="JF2504"/>
  <c r="JD2506" l="1"/>
  <c r="JE2505"/>
  <c r="JH2504"/>
  <c r="JI2504"/>
  <c r="JG2504"/>
  <c r="JF2505"/>
  <c r="JD2507" l="1"/>
  <c r="JE2506"/>
  <c r="JH2505"/>
  <c r="JI2505"/>
  <c r="JG2505"/>
  <c r="JF2506"/>
  <c r="JD2508" l="1"/>
  <c r="JE2507"/>
  <c r="JH2506"/>
  <c r="JI2506"/>
  <c r="JG2506"/>
  <c r="JF2507"/>
  <c r="JD2509" l="1"/>
  <c r="JE2508"/>
  <c r="JH2507"/>
  <c r="JI2507"/>
  <c r="JG2507"/>
  <c r="JF2508"/>
  <c r="JD2510" l="1"/>
  <c r="JE2509"/>
  <c r="JH2508"/>
  <c r="JI2508"/>
  <c r="JG2508"/>
  <c r="JF2509"/>
  <c r="JD2511" l="1"/>
  <c r="JE2510"/>
  <c r="JH2509"/>
  <c r="JI2509"/>
  <c r="JG2509"/>
  <c r="JF2510"/>
  <c r="JD2512" l="1"/>
  <c r="JE2511"/>
  <c r="JH2510"/>
  <c r="JI2510"/>
  <c r="JG2510"/>
  <c r="JF2511"/>
  <c r="JD2513" l="1"/>
  <c r="JE2512"/>
  <c r="JH2511"/>
  <c r="JI2511"/>
  <c r="JG2511"/>
  <c r="JF2512"/>
  <c r="JD2514" l="1"/>
  <c r="JE2513"/>
  <c r="JH2512"/>
  <c r="JI2512"/>
  <c r="JG2512"/>
  <c r="JF2513"/>
  <c r="JD2515" l="1"/>
  <c r="JE2514"/>
  <c r="JH2513"/>
  <c r="JI2513"/>
  <c r="JG2513"/>
  <c r="JF2514"/>
  <c r="JD2516" l="1"/>
  <c r="JE2515"/>
  <c r="JH2514"/>
  <c r="JI2514"/>
  <c r="JG2514"/>
  <c r="JF2515"/>
  <c r="JD2517" l="1"/>
  <c r="JE2516"/>
  <c r="JH2515"/>
  <c r="JI2515"/>
  <c r="JG2515"/>
  <c r="JF2516"/>
  <c r="JD2518" l="1"/>
  <c r="JE2517"/>
  <c r="JH2516"/>
  <c r="JI2516"/>
  <c r="JG2516"/>
  <c r="JF2517"/>
  <c r="JD2519" l="1"/>
  <c r="JE2518"/>
  <c r="JH2517"/>
  <c r="JG2518"/>
  <c r="JI2517"/>
  <c r="JG2517"/>
  <c r="JF2518"/>
  <c r="JD2520" l="1"/>
  <c r="JE2519"/>
  <c r="JH2518"/>
  <c r="JI2518"/>
  <c r="JF2519"/>
  <c r="JG2519"/>
  <c r="JH2519"/>
  <c r="JD2521" l="1"/>
  <c r="JE2520"/>
  <c r="JI2519"/>
  <c r="JF2520"/>
  <c r="JD2522" l="1"/>
  <c r="JE2521"/>
  <c r="JH2520"/>
  <c r="JI2520"/>
  <c r="JG2520"/>
  <c r="JF2521"/>
  <c r="JD2523" l="1"/>
  <c r="JE2522"/>
  <c r="JH2521"/>
  <c r="JI2521"/>
  <c r="JG2521"/>
  <c r="JF2522"/>
  <c r="JE2523" l="1"/>
  <c r="JH2522"/>
  <c r="JI2522"/>
  <c r="JG2522"/>
  <c r="JF2523"/>
  <c r="JG2523"/>
  <c r="JH2523"/>
  <c r="JI2523" l="1"/>
  <c r="EB3" i="12" l="1"/>
  <c r="DV3"/>
  <c r="DX3"/>
  <c r="DZ3"/>
  <c r="DU3"/>
  <c r="DR18"/>
  <c r="DY3" l="1"/>
  <c r="EA3"/>
  <c r="DS3"/>
  <c r="DT3"/>
  <c r="EC3"/>
  <c r="DR3"/>
  <c r="DW3"/>
  <c r="I7" i="55"/>
  <c r="N104" l="1"/>
  <c r="O104" s="1"/>
  <c r="N5"/>
  <c r="O5" s="1"/>
  <c r="N6"/>
  <c r="O6" s="1"/>
  <c r="N7"/>
  <c r="O7" s="1"/>
  <c r="N8"/>
  <c r="O8" s="1"/>
  <c r="N9"/>
  <c r="O9" s="1"/>
  <c r="N10"/>
  <c r="O10" s="1"/>
  <c r="N11"/>
  <c r="O11" s="1"/>
  <c r="N12"/>
  <c r="O12" s="1"/>
  <c r="N13"/>
  <c r="O13" s="1"/>
  <c r="N14"/>
  <c r="O14" s="1"/>
  <c r="N15"/>
  <c r="O15" s="1"/>
  <c r="N16"/>
  <c r="O16" s="1"/>
  <c r="N17"/>
  <c r="O17" s="1"/>
  <c r="N18"/>
  <c r="O18" s="1"/>
  <c r="N19"/>
  <c r="O19" s="1"/>
  <c r="N20"/>
  <c r="O20" s="1"/>
  <c r="N21"/>
  <c r="O21" s="1"/>
  <c r="N22"/>
  <c r="O22" s="1"/>
  <c r="N23"/>
  <c r="O23" s="1"/>
  <c r="N24"/>
  <c r="O24" s="1"/>
  <c r="N25"/>
  <c r="O25" s="1"/>
  <c r="N26"/>
  <c r="O26" s="1"/>
  <c r="N27"/>
  <c r="O27" s="1"/>
  <c r="N28"/>
  <c r="O28" s="1"/>
  <c r="N29"/>
  <c r="O29" s="1"/>
  <c r="N30"/>
  <c r="O30" s="1"/>
  <c r="N31"/>
  <c r="O31" s="1"/>
  <c r="N32"/>
  <c r="O32" s="1"/>
  <c r="N33"/>
  <c r="O33" s="1"/>
  <c r="N34"/>
  <c r="O34" s="1"/>
  <c r="N35"/>
  <c r="O35" s="1"/>
  <c r="N36"/>
  <c r="O36" s="1"/>
  <c r="N37"/>
  <c r="O37" s="1"/>
  <c r="N38"/>
  <c r="O38" s="1"/>
  <c r="N39"/>
  <c r="O39" s="1"/>
  <c r="N40"/>
  <c r="O40" s="1"/>
  <c r="N41"/>
  <c r="O41" s="1"/>
  <c r="N42"/>
  <c r="O42" s="1"/>
  <c r="N43"/>
  <c r="O43" s="1"/>
  <c r="N44"/>
  <c r="O44" s="1"/>
  <c r="N45"/>
  <c r="O45" s="1"/>
  <c r="N46"/>
  <c r="O46" s="1"/>
  <c r="N47"/>
  <c r="O47" s="1"/>
  <c r="N48"/>
  <c r="O48" s="1"/>
  <c r="N49"/>
  <c r="O49" s="1"/>
  <c r="N50"/>
  <c r="O50" s="1"/>
  <c r="N51"/>
  <c r="O51" s="1"/>
  <c r="N52"/>
  <c r="O52" s="1"/>
  <c r="N53"/>
  <c r="O53" s="1"/>
  <c r="N54"/>
  <c r="O54" s="1"/>
  <c r="N55"/>
  <c r="O55" s="1"/>
  <c r="N56"/>
  <c r="O56" s="1"/>
  <c r="N57"/>
  <c r="O57" s="1"/>
  <c r="N58"/>
  <c r="O58" s="1"/>
  <c r="N59"/>
  <c r="O59" s="1"/>
  <c r="N60"/>
  <c r="O60" s="1"/>
  <c r="N61"/>
  <c r="O61" s="1"/>
  <c r="N62"/>
  <c r="O62" s="1"/>
  <c r="N63"/>
  <c r="O63" s="1"/>
  <c r="N64"/>
  <c r="O64" s="1"/>
  <c r="N65"/>
  <c r="O65" s="1"/>
  <c r="N66"/>
  <c r="O66" s="1"/>
  <c r="N67"/>
  <c r="O67" s="1"/>
  <c r="N68"/>
  <c r="O68" s="1"/>
  <c r="N69"/>
  <c r="O69" s="1"/>
  <c r="N70"/>
  <c r="O70" s="1"/>
  <c r="N71"/>
  <c r="O71" s="1"/>
  <c r="N72"/>
  <c r="O72" s="1"/>
  <c r="N73"/>
  <c r="O73" s="1"/>
  <c r="N74"/>
  <c r="O74" s="1"/>
  <c r="N75"/>
  <c r="O75" s="1"/>
  <c r="N76"/>
  <c r="O76" s="1"/>
  <c r="N77"/>
  <c r="O77" s="1"/>
  <c r="N78"/>
  <c r="O78" s="1"/>
  <c r="N79"/>
  <c r="O79" s="1"/>
  <c r="N80"/>
  <c r="O80" s="1"/>
  <c r="N81"/>
  <c r="O81" s="1"/>
  <c r="N82"/>
  <c r="O82" s="1"/>
  <c r="N83"/>
  <c r="O83" s="1"/>
  <c r="N84"/>
  <c r="O84" s="1"/>
  <c r="N85"/>
  <c r="O85" s="1"/>
  <c r="N86"/>
  <c r="O86" s="1"/>
  <c r="N87"/>
  <c r="O87" s="1"/>
  <c r="N88"/>
  <c r="O88" s="1"/>
  <c r="N89"/>
  <c r="O89" s="1"/>
  <c r="N90"/>
  <c r="O90" s="1"/>
  <c r="N91"/>
  <c r="O91" s="1"/>
  <c r="N92"/>
  <c r="O92" s="1"/>
  <c r="N93"/>
  <c r="O93" s="1"/>
  <c r="N94"/>
  <c r="O94" s="1"/>
  <c r="N95"/>
  <c r="O95" s="1"/>
  <c r="N96"/>
  <c r="O96" s="1"/>
  <c r="N97"/>
  <c r="O97" s="1"/>
  <c r="N98"/>
  <c r="O98" s="1"/>
  <c r="N99"/>
  <c r="O99" s="1"/>
  <c r="N100"/>
  <c r="O100" s="1"/>
  <c r="N101"/>
  <c r="O101" s="1"/>
  <c r="N102"/>
  <c r="O102" s="1"/>
  <c r="N103"/>
  <c r="O103" s="1"/>
  <c r="N4"/>
  <c r="O4" s="1"/>
  <c r="U13" i="12"/>
  <c r="V12"/>
  <c r="U15"/>
  <c r="U14"/>
  <c r="Z12" i="9" a="1"/>
  <c r="Z12" l="1"/>
  <c r="V11" a="1"/>
  <c r="V11" l="1"/>
  <c r="V14" i="12" l="1"/>
  <c r="U12"/>
  <c r="V13"/>
  <c r="F11" i="9" a="1"/>
  <c r="L13" a="1"/>
  <c r="F11" l="1"/>
  <c r="G11" s="1"/>
  <c r="L13"/>
  <c r="M13" s="1"/>
  <c r="F12" l="1"/>
  <c r="L5" a="1"/>
  <c r="L5" l="1"/>
  <c r="L4" a="1"/>
  <c r="L4" l="1"/>
  <c r="M4" s="1"/>
  <c r="M5"/>
  <c r="L6" l="1"/>
  <c r="L7" a="1"/>
  <c r="L7" l="1"/>
  <c r="C27" a="1"/>
  <c r="C27" l="1"/>
  <c r="C28" a="1"/>
  <c r="Z27" l="1"/>
  <c r="AK27"/>
  <c r="AJ27"/>
  <c r="AY27"/>
  <c r="AX27"/>
  <c r="AL27"/>
  <c r="AB27"/>
  <c r="AV27"/>
  <c r="C28"/>
  <c r="AO27"/>
  <c r="AZ27"/>
  <c r="AM27"/>
  <c r="AE27"/>
  <c r="AC27"/>
  <c r="AQ27"/>
  <c r="AD27"/>
  <c r="AW27"/>
  <c r="AS27"/>
  <c r="AF27"/>
  <c r="AP27"/>
  <c r="AA27"/>
  <c r="AU27"/>
  <c r="AI27"/>
  <c r="AG27"/>
  <c r="AN27"/>
  <c r="AT27"/>
  <c r="AH27"/>
  <c r="AR27"/>
  <c r="V27"/>
  <c r="W27"/>
  <c r="X27"/>
  <c r="Y27"/>
  <c r="BJ28"/>
  <c r="N27"/>
  <c r="H27"/>
  <c r="BJ27"/>
  <c r="L27"/>
  <c r="G27"/>
  <c r="U27"/>
  <c r="K27"/>
  <c r="P27"/>
  <c r="Q27"/>
  <c r="S27"/>
  <c r="C29" a="1"/>
  <c r="M27"/>
  <c r="I27"/>
  <c r="D27"/>
  <c r="O27"/>
  <c r="J27"/>
  <c r="R27"/>
  <c r="T27"/>
  <c r="AA28" l="1"/>
  <c r="AY28"/>
  <c r="AQ28"/>
  <c r="AC28"/>
  <c r="E27"/>
  <c r="CX27" s="1"/>
  <c r="AM28"/>
  <c r="AS28"/>
  <c r="AG28"/>
  <c r="AJ28"/>
  <c r="AT28"/>
  <c r="X28"/>
  <c r="AL28"/>
  <c r="AR28"/>
  <c r="AU28"/>
  <c r="AH28"/>
  <c r="AW28"/>
  <c r="AE28"/>
  <c r="AF28"/>
  <c r="AO28"/>
  <c r="C29"/>
  <c r="V28"/>
  <c r="AX28"/>
  <c r="AV28"/>
  <c r="Y28"/>
  <c r="AB28"/>
  <c r="AZ28"/>
  <c r="AD28"/>
  <c r="W28"/>
  <c r="AP28"/>
  <c r="AI28"/>
  <c r="Z28"/>
  <c r="AK28"/>
  <c r="AN28"/>
  <c r="C30" a="1"/>
  <c r="H28"/>
  <c r="I28"/>
  <c r="D28"/>
  <c r="L28"/>
  <c r="P28"/>
  <c r="U28"/>
  <c r="BJ29"/>
  <c r="R28"/>
  <c r="O28"/>
  <c r="J28"/>
  <c r="Q28"/>
  <c r="S28"/>
  <c r="N28"/>
  <c r="K28"/>
  <c r="M28"/>
  <c r="G28"/>
  <c r="T28"/>
  <c r="X29" l="1"/>
  <c r="CE27"/>
  <c r="CV27"/>
  <c r="DB27"/>
  <c r="AW29"/>
  <c r="CH27"/>
  <c r="CR27"/>
  <c r="CQ27"/>
  <c r="Y29"/>
  <c r="CG27"/>
  <c r="DD27"/>
  <c r="CY27"/>
  <c r="CM27"/>
  <c r="CJ27"/>
  <c r="CW27"/>
  <c r="DE27"/>
  <c r="CU27"/>
  <c r="CL27"/>
  <c r="CS27"/>
  <c r="CZ27"/>
  <c r="CT27"/>
  <c r="DF27"/>
  <c r="DA27"/>
  <c r="AA29"/>
  <c r="AL29"/>
  <c r="E28"/>
  <c r="DB28" s="1"/>
  <c r="AS29"/>
  <c r="AJ29"/>
  <c r="DC27"/>
  <c r="CP27"/>
  <c r="CI27"/>
  <c r="CK27"/>
  <c r="CN27"/>
  <c r="CF27"/>
  <c r="CO27"/>
  <c r="AK29"/>
  <c r="AB29"/>
  <c r="AX29"/>
  <c r="AI29"/>
  <c r="AT29"/>
  <c r="Z29"/>
  <c r="AQ29"/>
  <c r="AG29"/>
  <c r="AR29"/>
  <c r="AH29"/>
  <c r="V29"/>
  <c r="AY29"/>
  <c r="AO29"/>
  <c r="AC29"/>
  <c r="AZ29"/>
  <c r="AP29"/>
  <c r="AD29"/>
  <c r="C30"/>
  <c r="AU29"/>
  <c r="AM29"/>
  <c r="AE29"/>
  <c r="W29"/>
  <c r="AV29"/>
  <c r="AN29"/>
  <c r="AF29"/>
  <c r="Y30"/>
  <c r="CD27"/>
  <c r="CB27"/>
  <c r="CC27"/>
  <c r="BQ27"/>
  <c r="H29"/>
  <c r="BT27"/>
  <c r="CA27"/>
  <c r="BW27"/>
  <c r="J29"/>
  <c r="O29"/>
  <c r="S29"/>
  <c r="L29"/>
  <c r="P29"/>
  <c r="BZ27"/>
  <c r="BO27"/>
  <c r="F27"/>
  <c r="G29"/>
  <c r="BJ30"/>
  <c r="BS27"/>
  <c r="M29"/>
  <c r="BR27"/>
  <c r="BV27"/>
  <c r="BP27"/>
  <c r="N29"/>
  <c r="BU27"/>
  <c r="K29"/>
  <c r="R29"/>
  <c r="U29"/>
  <c r="BY27"/>
  <c r="BX27"/>
  <c r="T29"/>
  <c r="D29"/>
  <c r="BN27"/>
  <c r="C31" a="1"/>
  <c r="I29"/>
  <c r="Q29"/>
  <c r="X30" l="1"/>
  <c r="CU28"/>
  <c r="CR28"/>
  <c r="CW28"/>
  <c r="CM28"/>
  <c r="CB28"/>
  <c r="CI28"/>
  <c r="CN28"/>
  <c r="CH28"/>
  <c r="CV28"/>
  <c r="DA28"/>
  <c r="CT28"/>
  <c r="CY28"/>
  <c r="DD28"/>
  <c r="CJ28"/>
  <c r="CL28"/>
  <c r="CG28"/>
  <c r="DE28"/>
  <c r="CD28"/>
  <c r="DC28"/>
  <c r="CP28"/>
  <c r="CQ28"/>
  <c r="CX28"/>
  <c r="CF28"/>
  <c r="CK28"/>
  <c r="CC28"/>
  <c r="CO28"/>
  <c r="CS28"/>
  <c r="CE28"/>
  <c r="CZ28"/>
  <c r="DF28"/>
  <c r="E29"/>
  <c r="CS29" s="1"/>
  <c r="AY30"/>
  <c r="AB30"/>
  <c r="AP30"/>
  <c r="AK30"/>
  <c r="AZ30"/>
  <c r="AS30"/>
  <c r="AC30"/>
  <c r="AX30"/>
  <c r="AJ30"/>
  <c r="AW30"/>
  <c r="AI30"/>
  <c r="AL30"/>
  <c r="Z30"/>
  <c r="AO30"/>
  <c r="AA30"/>
  <c r="AT30"/>
  <c r="AD30"/>
  <c r="AQ30"/>
  <c r="AG30"/>
  <c r="AR30"/>
  <c r="AH30"/>
  <c r="V30"/>
  <c r="C31"/>
  <c r="AU30"/>
  <c r="AM30"/>
  <c r="AE30"/>
  <c r="W30"/>
  <c r="AV30"/>
  <c r="AN30"/>
  <c r="AF30"/>
  <c r="BR28"/>
  <c r="BV28"/>
  <c r="BN28"/>
  <c r="K30"/>
  <c r="BY28"/>
  <c r="F28"/>
  <c r="BZ28"/>
  <c r="I30"/>
  <c r="M30"/>
  <c r="O30"/>
  <c r="BT28"/>
  <c r="CA28"/>
  <c r="BQ28"/>
  <c r="C32" a="1"/>
  <c r="P30"/>
  <c r="H30"/>
  <c r="Q30"/>
  <c r="T30"/>
  <c r="S30"/>
  <c r="L30"/>
  <c r="BS28"/>
  <c r="BW28"/>
  <c r="J30"/>
  <c r="BX28"/>
  <c r="BU28"/>
  <c r="G30"/>
  <c r="BO28"/>
  <c r="D30"/>
  <c r="N30"/>
  <c r="BP28"/>
  <c r="BJ31"/>
  <c r="R30"/>
  <c r="U30"/>
  <c r="AL31" l="1"/>
  <c r="E30"/>
  <c r="CC30" s="1"/>
  <c r="CK29"/>
  <c r="DD29"/>
  <c r="CW29"/>
  <c r="CR29"/>
  <c r="CG29"/>
  <c r="CN29"/>
  <c r="DA29"/>
  <c r="CF29"/>
  <c r="CV29"/>
  <c r="CO29"/>
  <c r="DE29"/>
  <c r="CJ29"/>
  <c r="CZ29"/>
  <c r="CC29"/>
  <c r="CB29"/>
  <c r="CI29"/>
  <c r="CQ29"/>
  <c r="CY29"/>
  <c r="CD29"/>
  <c r="CL29"/>
  <c r="DB29"/>
  <c r="CE29"/>
  <c r="CM29"/>
  <c r="CU29"/>
  <c r="DC29"/>
  <c r="CH29"/>
  <c r="CP29"/>
  <c r="CX29"/>
  <c r="DF29"/>
  <c r="CT29"/>
  <c r="AT31"/>
  <c r="AD31"/>
  <c r="AS31"/>
  <c r="AC31"/>
  <c r="V31"/>
  <c r="AK31"/>
  <c r="C32"/>
  <c r="AY31"/>
  <c r="AQ31"/>
  <c r="AI31"/>
  <c r="AA31"/>
  <c r="AZ31"/>
  <c r="AR31"/>
  <c r="AJ31"/>
  <c r="AB31"/>
  <c r="AW31"/>
  <c r="AO31"/>
  <c r="AG31"/>
  <c r="Y31"/>
  <c r="AX31"/>
  <c r="AP31"/>
  <c r="AH31"/>
  <c r="Z31"/>
  <c r="AU31"/>
  <c r="AM31"/>
  <c r="AE31"/>
  <c r="W31"/>
  <c r="AV31"/>
  <c r="AN31"/>
  <c r="AF31"/>
  <c r="X31"/>
  <c r="P31"/>
  <c r="BZ30"/>
  <c r="C33" a="1"/>
  <c r="L31"/>
  <c r="BV29"/>
  <c r="H31"/>
  <c r="F29"/>
  <c r="BR30"/>
  <c r="M31"/>
  <c r="BU29"/>
  <c r="BT29"/>
  <c r="D31"/>
  <c r="J31"/>
  <c r="BJ32"/>
  <c r="BO30"/>
  <c r="U31"/>
  <c r="BX29"/>
  <c r="BP29"/>
  <c r="BO29"/>
  <c r="S31"/>
  <c r="O31"/>
  <c r="BW29"/>
  <c r="G31"/>
  <c r="CA29"/>
  <c r="K31"/>
  <c r="I31"/>
  <c r="BN29"/>
  <c r="BR29"/>
  <c r="T31"/>
  <c r="R31"/>
  <c r="N31"/>
  <c r="BT30"/>
  <c r="BS29"/>
  <c r="BY29"/>
  <c r="BZ29"/>
  <c r="Q31"/>
  <c r="BQ29"/>
  <c r="CY30" l="1"/>
  <c r="CW30"/>
  <c r="CG30"/>
  <c r="CI30"/>
  <c r="CX30"/>
  <c r="DD30"/>
  <c r="CH30"/>
  <c r="CR30"/>
  <c r="AR32"/>
  <c r="CO30"/>
  <c r="DE30"/>
  <c r="CP30"/>
  <c r="DF30"/>
  <c r="CQ30"/>
  <c r="CJ30"/>
  <c r="CZ30"/>
  <c r="CB30"/>
  <c r="CK30"/>
  <c r="CS30"/>
  <c r="DA30"/>
  <c r="CD30"/>
  <c r="CL30"/>
  <c r="CT30"/>
  <c r="DB30"/>
  <c r="CE30"/>
  <c r="CM30"/>
  <c r="CU30"/>
  <c r="DC30"/>
  <c r="CN30"/>
  <c r="CV30"/>
  <c r="CF30"/>
  <c r="E31"/>
  <c r="CB31" s="1"/>
  <c r="AB32"/>
  <c r="AA32"/>
  <c r="AI32"/>
  <c r="AJ32"/>
  <c r="AY32"/>
  <c r="AZ32"/>
  <c r="AQ32"/>
  <c r="C33"/>
  <c r="AW32"/>
  <c r="AO32"/>
  <c r="AG32"/>
  <c r="Y32"/>
  <c r="AX32"/>
  <c r="AP32"/>
  <c r="Z32"/>
  <c r="AU32"/>
  <c r="AM32"/>
  <c r="AE32"/>
  <c r="W32"/>
  <c r="AV32"/>
  <c r="AN32"/>
  <c r="AF32"/>
  <c r="X32"/>
  <c r="AS32"/>
  <c r="AK32"/>
  <c r="AC32"/>
  <c r="AT32"/>
  <c r="AL32"/>
  <c r="AD32"/>
  <c r="V32"/>
  <c r="AH32"/>
  <c r="L32"/>
  <c r="J32"/>
  <c r="Q32"/>
  <c r="BW30"/>
  <c r="BU30"/>
  <c r="K32"/>
  <c r="BS30"/>
  <c r="BZ31"/>
  <c r="C34" a="1"/>
  <c r="F30"/>
  <c r="BV30"/>
  <c r="N32"/>
  <c r="BP30"/>
  <c r="BO31"/>
  <c r="O32"/>
  <c r="G32"/>
  <c r="CA31"/>
  <c r="BJ33"/>
  <c r="D32"/>
  <c r="CA30"/>
  <c r="BQ30"/>
  <c r="BN30"/>
  <c r="BX30"/>
  <c r="P32"/>
  <c r="T32"/>
  <c r="I32"/>
  <c r="S32"/>
  <c r="BQ31"/>
  <c r="BY30"/>
  <c r="M32"/>
  <c r="R32"/>
  <c r="U32"/>
  <c r="H32"/>
  <c r="CH31" l="1"/>
  <c r="CR31"/>
  <c r="CU31"/>
  <c r="CQ31"/>
  <c r="CJ31"/>
  <c r="CZ31"/>
  <c r="CK31"/>
  <c r="DF31"/>
  <c r="CG31"/>
  <c r="CT31"/>
  <c r="C34"/>
  <c r="CF31"/>
  <c r="CN31"/>
  <c r="CV31"/>
  <c r="DD31"/>
  <c r="CE31"/>
  <c r="CP31"/>
  <c r="DA31"/>
  <c r="CM31"/>
  <c r="DB31"/>
  <c r="CW31"/>
  <c r="CC31"/>
  <c r="CO31"/>
  <c r="DC31"/>
  <c r="CI31"/>
  <c r="CL31"/>
  <c r="CX31"/>
  <c r="DE31"/>
  <c r="CY31"/>
  <c r="CD31"/>
  <c r="CS31"/>
  <c r="E32"/>
  <c r="CC32" s="1"/>
  <c r="AW33"/>
  <c r="AG33"/>
  <c r="AX33"/>
  <c r="AH33"/>
  <c r="AU33"/>
  <c r="AE33"/>
  <c r="AV33"/>
  <c r="AF33"/>
  <c r="AO33"/>
  <c r="Y33"/>
  <c r="AP33"/>
  <c r="Z33"/>
  <c r="AM33"/>
  <c r="W33"/>
  <c r="AN33"/>
  <c r="X33"/>
  <c r="AS33"/>
  <c r="AK33"/>
  <c r="AC33"/>
  <c r="AT33"/>
  <c r="AL33"/>
  <c r="AD33"/>
  <c r="V33"/>
  <c r="AY33"/>
  <c r="AQ33"/>
  <c r="AI33"/>
  <c r="AA33"/>
  <c r="AZ33"/>
  <c r="AR33"/>
  <c r="AJ33"/>
  <c r="AB33"/>
  <c r="BR31"/>
  <c r="BS31"/>
  <c r="BY31"/>
  <c r="L33"/>
  <c r="BX32"/>
  <c r="BN32"/>
  <c r="BV31"/>
  <c r="R33"/>
  <c r="N34"/>
  <c r="H33"/>
  <c r="T33"/>
  <c r="BT31"/>
  <c r="C35" a="1"/>
  <c r="O33"/>
  <c r="G33"/>
  <c r="K33"/>
  <c r="S34"/>
  <c r="BY32"/>
  <c r="M33"/>
  <c r="BP32"/>
  <c r="Q33"/>
  <c r="BZ32"/>
  <c r="BT32"/>
  <c r="F31"/>
  <c r="J33"/>
  <c r="BN31"/>
  <c r="BP31"/>
  <c r="D33"/>
  <c r="BU31"/>
  <c r="S33"/>
  <c r="I33"/>
  <c r="BW32"/>
  <c r="R34"/>
  <c r="U33"/>
  <c r="BW31"/>
  <c r="P33"/>
  <c r="BR32"/>
  <c r="BX31"/>
  <c r="N33"/>
  <c r="BO32"/>
  <c r="CY32" l="1"/>
  <c r="CV32"/>
  <c r="CR32"/>
  <c r="DA32"/>
  <c r="C35"/>
  <c r="W34"/>
  <c r="Y34"/>
  <c r="AA34"/>
  <c r="AC34"/>
  <c r="AE34"/>
  <c r="AG34"/>
  <c r="AI34"/>
  <c r="AK34"/>
  <c r="AM34"/>
  <c r="AO34"/>
  <c r="AQ34"/>
  <c r="AS34"/>
  <c r="AU34"/>
  <c r="AW34"/>
  <c r="AY34"/>
  <c r="V34"/>
  <c r="X34"/>
  <c r="Z34"/>
  <c r="AB34"/>
  <c r="AD34"/>
  <c r="AF34"/>
  <c r="AH34"/>
  <c r="AJ34"/>
  <c r="AL34"/>
  <c r="AN34"/>
  <c r="AP34"/>
  <c r="AR34"/>
  <c r="AT34"/>
  <c r="AV34"/>
  <c r="AX34"/>
  <c r="AZ34"/>
  <c r="DB32"/>
  <c r="CK32"/>
  <c r="CL32"/>
  <c r="CU32"/>
  <c r="CS32"/>
  <c r="CD32"/>
  <c r="CT32"/>
  <c r="CE32"/>
  <c r="CF32"/>
  <c r="CJ32"/>
  <c r="CB32"/>
  <c r="CG32"/>
  <c r="CO32"/>
  <c r="CW32"/>
  <c r="DE32"/>
  <c r="CH32"/>
  <c r="CP32"/>
  <c r="CX32"/>
  <c r="DF32"/>
  <c r="CM32"/>
  <c r="DC32"/>
  <c r="CN32"/>
  <c r="DD32"/>
  <c r="CZ32"/>
  <c r="CQ32"/>
  <c r="CI32"/>
  <c r="E33"/>
  <c r="BJ35"/>
  <c r="Q34"/>
  <c r="M35"/>
  <c r="G34"/>
  <c r="F32"/>
  <c r="CA32"/>
  <c r="I35"/>
  <c r="BJ34"/>
  <c r="K34"/>
  <c r="L34"/>
  <c r="G35"/>
  <c r="BS32"/>
  <c r="D34"/>
  <c r="L35"/>
  <c r="BV32"/>
  <c r="J34"/>
  <c r="I34"/>
  <c r="CA33"/>
  <c r="T35"/>
  <c r="C36" a="1"/>
  <c r="H34"/>
  <c r="P35"/>
  <c r="T34"/>
  <c r="BU32"/>
  <c r="O34"/>
  <c r="M34"/>
  <c r="BQ32"/>
  <c r="U34"/>
  <c r="P34"/>
  <c r="U35"/>
  <c r="E34" l="1"/>
  <c r="CC34" s="1"/>
  <c r="C36"/>
  <c r="W35"/>
  <c r="Y35"/>
  <c r="AA35"/>
  <c r="AC35"/>
  <c r="AE35"/>
  <c r="AG35"/>
  <c r="AI35"/>
  <c r="AK35"/>
  <c r="AM35"/>
  <c r="AO35"/>
  <c r="AQ35"/>
  <c r="AS35"/>
  <c r="AU35"/>
  <c r="AW35"/>
  <c r="AY35"/>
  <c r="V35"/>
  <c r="X35"/>
  <c r="Z35"/>
  <c r="AB35"/>
  <c r="AD35"/>
  <c r="AF35"/>
  <c r="AH35"/>
  <c r="AJ35"/>
  <c r="AL35"/>
  <c r="AN35"/>
  <c r="AP35"/>
  <c r="AR35"/>
  <c r="AT35"/>
  <c r="AV35"/>
  <c r="AX35"/>
  <c r="AZ35"/>
  <c r="DA33"/>
  <c r="CH33"/>
  <c r="CG33"/>
  <c r="CF33"/>
  <c r="CX33"/>
  <c r="CO33"/>
  <c r="CN33"/>
  <c r="CQ33"/>
  <c r="CD33"/>
  <c r="CE33"/>
  <c r="CY33"/>
  <c r="DD33"/>
  <c r="CI33"/>
  <c r="CS33"/>
  <c r="DE33"/>
  <c r="CR33"/>
  <c r="CL33"/>
  <c r="DF33"/>
  <c r="CC33"/>
  <c r="CK33"/>
  <c r="CW33"/>
  <c r="CB33"/>
  <c r="CV33"/>
  <c r="DB33"/>
  <c r="CM33"/>
  <c r="CU33"/>
  <c r="DC33"/>
  <c r="CJ33"/>
  <c r="CZ33"/>
  <c r="CT33"/>
  <c r="CP33"/>
  <c r="N35"/>
  <c r="BX33"/>
  <c r="BT33"/>
  <c r="BW33"/>
  <c r="D36"/>
  <c r="N36"/>
  <c r="BV33"/>
  <c r="Q35"/>
  <c r="R35"/>
  <c r="K35"/>
  <c r="BN33"/>
  <c r="C37" a="1"/>
  <c r="H35"/>
  <c r="U36"/>
  <c r="G36"/>
  <c r="BU33"/>
  <c r="BQ33"/>
  <c r="S35"/>
  <c r="H36"/>
  <c r="BO33"/>
  <c r="F33"/>
  <c r="BR33"/>
  <c r="D35"/>
  <c r="BP33"/>
  <c r="J36"/>
  <c r="BS33"/>
  <c r="BY33"/>
  <c r="J35"/>
  <c r="BZ33"/>
  <c r="O35"/>
  <c r="CS34" l="1"/>
  <c r="DA34"/>
  <c r="CB34"/>
  <c r="CW34"/>
  <c r="DE34"/>
  <c r="CK34"/>
  <c r="CO34"/>
  <c r="CG34"/>
  <c r="DC34"/>
  <c r="CY34"/>
  <c r="CU34"/>
  <c r="CQ34"/>
  <c r="CM34"/>
  <c r="CI34"/>
  <c r="CE34"/>
  <c r="DF34"/>
  <c r="DD34"/>
  <c r="DB34"/>
  <c r="CZ34"/>
  <c r="CX34"/>
  <c r="CV34"/>
  <c r="CT34"/>
  <c r="CR34"/>
  <c r="CP34"/>
  <c r="CN34"/>
  <c r="CL34"/>
  <c r="CJ34"/>
  <c r="CH34"/>
  <c r="CF34"/>
  <c r="CD34"/>
  <c r="E35"/>
  <c r="CB35" s="1"/>
  <c r="E36"/>
  <c r="C37"/>
  <c r="W36"/>
  <c r="Y36"/>
  <c r="AA36"/>
  <c r="AC36"/>
  <c r="AE36"/>
  <c r="AG36"/>
  <c r="AI36"/>
  <c r="AK36"/>
  <c r="AM36"/>
  <c r="AO36"/>
  <c r="AQ36"/>
  <c r="AS36"/>
  <c r="AU36"/>
  <c r="AW36"/>
  <c r="AY36"/>
  <c r="V36"/>
  <c r="X36"/>
  <c r="Z36"/>
  <c r="AB36"/>
  <c r="AD36"/>
  <c r="AF36"/>
  <c r="AH36"/>
  <c r="AJ36"/>
  <c r="AL36"/>
  <c r="AN36"/>
  <c r="AP36"/>
  <c r="AR36"/>
  <c r="AT36"/>
  <c r="AV36"/>
  <c r="AX36"/>
  <c r="AZ36"/>
  <c r="S36"/>
  <c r="BY34"/>
  <c r="Q36"/>
  <c r="O36"/>
  <c r="BW34"/>
  <c r="BT34"/>
  <c r="M36"/>
  <c r="BR34"/>
  <c r="BP34"/>
  <c r="BV34"/>
  <c r="I36"/>
  <c r="F34"/>
  <c r="BU34"/>
  <c r="CA34"/>
  <c r="BJ36"/>
  <c r="R36"/>
  <c r="CA36"/>
  <c r="BQ34"/>
  <c r="BJ37"/>
  <c r="P36"/>
  <c r="BS34"/>
  <c r="BU36"/>
  <c r="BN34"/>
  <c r="F36"/>
  <c r="BV36"/>
  <c r="BX34"/>
  <c r="BZ34"/>
  <c r="L36"/>
  <c r="K36"/>
  <c r="BO34"/>
  <c r="T36"/>
  <c r="C38" a="1"/>
  <c r="D37"/>
  <c r="CQ35" l="1"/>
  <c r="CY35"/>
  <c r="CI35"/>
  <c r="DC35"/>
  <c r="CU35"/>
  <c r="CM35"/>
  <c r="CE35"/>
  <c r="DE35"/>
  <c r="DA35"/>
  <c r="CW35"/>
  <c r="CS35"/>
  <c r="CO35"/>
  <c r="CK35"/>
  <c r="CG35"/>
  <c r="CC35"/>
  <c r="DF35"/>
  <c r="DD35"/>
  <c r="DB35"/>
  <c r="CZ35"/>
  <c r="CX35"/>
  <c r="CV35"/>
  <c r="CT35"/>
  <c r="CR35"/>
  <c r="CP35"/>
  <c r="CN35"/>
  <c r="CL35"/>
  <c r="CJ35"/>
  <c r="CH35"/>
  <c r="CF35"/>
  <c r="CD35"/>
  <c r="E37"/>
  <c r="C38"/>
  <c r="CB36"/>
  <c r="CC36"/>
  <c r="CD36"/>
  <c r="CE36"/>
  <c r="CF36"/>
  <c r="CG36"/>
  <c r="CH36"/>
  <c r="CI36"/>
  <c r="CJ36"/>
  <c r="CK36"/>
  <c r="CL36"/>
  <c r="CM36"/>
  <c r="CN36"/>
  <c r="CO36"/>
  <c r="CP36"/>
  <c r="CQ36"/>
  <c r="CR36"/>
  <c r="CS36"/>
  <c r="CT36"/>
  <c r="CU36"/>
  <c r="CV36"/>
  <c r="CW36"/>
  <c r="CX36"/>
  <c r="CY36"/>
  <c r="CZ36"/>
  <c r="DA36"/>
  <c r="DB36"/>
  <c r="DC36"/>
  <c r="DD36"/>
  <c r="DE36"/>
  <c r="DF36"/>
  <c r="W37"/>
  <c r="Y37"/>
  <c r="AA37"/>
  <c r="AC37"/>
  <c r="AE37"/>
  <c r="AG37"/>
  <c r="AI37"/>
  <c r="AK37"/>
  <c r="AM37"/>
  <c r="AO37"/>
  <c r="AQ37"/>
  <c r="AS37"/>
  <c r="AU37"/>
  <c r="AW37"/>
  <c r="AY37"/>
  <c r="V37"/>
  <c r="X37"/>
  <c r="Z37"/>
  <c r="AB37"/>
  <c r="AD37"/>
  <c r="AF37"/>
  <c r="AH37"/>
  <c r="AJ37"/>
  <c r="AL37"/>
  <c r="AN37"/>
  <c r="AP37"/>
  <c r="AR37"/>
  <c r="AT37"/>
  <c r="AV37"/>
  <c r="AX37"/>
  <c r="AZ37"/>
  <c r="S37"/>
  <c r="BV35"/>
  <c r="CA35"/>
  <c r="M37"/>
  <c r="BP36"/>
  <c r="BO37"/>
  <c r="O37"/>
  <c r="BQ36"/>
  <c r="R38"/>
  <c r="U37"/>
  <c r="BT36"/>
  <c r="BN35"/>
  <c r="BX36"/>
  <c r="BX35"/>
  <c r="L37"/>
  <c r="BJ38"/>
  <c r="Q37"/>
  <c r="C39" a="1"/>
  <c r="BZ36"/>
  <c r="BV37"/>
  <c r="BW36"/>
  <c r="BS36"/>
  <c r="H37"/>
  <c r="I37"/>
  <c r="BR35"/>
  <c r="L38"/>
  <c r="BQ35"/>
  <c r="BZ35"/>
  <c r="BS35"/>
  <c r="BY35"/>
  <c r="BO35"/>
  <c r="T37"/>
  <c r="BR36"/>
  <c r="N37"/>
  <c r="BP35"/>
  <c r="J37"/>
  <c r="K37"/>
  <c r="BY36"/>
  <c r="BW35"/>
  <c r="P37"/>
  <c r="U38"/>
  <c r="BN36"/>
  <c r="R37"/>
  <c r="BT35"/>
  <c r="F35"/>
  <c r="BO36"/>
  <c r="G37"/>
  <c r="BU35"/>
  <c r="C39" l="1"/>
  <c r="W38"/>
  <c r="Y38"/>
  <c r="AA38"/>
  <c r="AC38"/>
  <c r="AE38"/>
  <c r="AG38"/>
  <c r="AI38"/>
  <c r="AK38"/>
  <c r="AM38"/>
  <c r="AO38"/>
  <c r="AQ38"/>
  <c r="AS38"/>
  <c r="AU38"/>
  <c r="AW38"/>
  <c r="AY38"/>
  <c r="V38"/>
  <c r="X38"/>
  <c r="Z38"/>
  <c r="AB38"/>
  <c r="AD38"/>
  <c r="AF38"/>
  <c r="AH38"/>
  <c r="AJ38"/>
  <c r="AL38"/>
  <c r="AN38"/>
  <c r="AP38"/>
  <c r="AR38"/>
  <c r="AT38"/>
  <c r="AV38"/>
  <c r="AX38"/>
  <c r="AZ38"/>
  <c r="CB37"/>
  <c r="CC37"/>
  <c r="CD37"/>
  <c r="CE37"/>
  <c r="CF37"/>
  <c r="CG37"/>
  <c r="CH37"/>
  <c r="CI37"/>
  <c r="CJ37"/>
  <c r="CK37"/>
  <c r="CL37"/>
  <c r="CM37"/>
  <c r="CN37"/>
  <c r="CO37"/>
  <c r="CP37"/>
  <c r="CQ37"/>
  <c r="CR37"/>
  <c r="CS37"/>
  <c r="CT37"/>
  <c r="CU37"/>
  <c r="CV37"/>
  <c r="CW37"/>
  <c r="CX37"/>
  <c r="CY37"/>
  <c r="CZ37"/>
  <c r="DA37"/>
  <c r="DB37"/>
  <c r="DC37"/>
  <c r="DD37"/>
  <c r="DE37"/>
  <c r="DF37"/>
  <c r="BQ37"/>
  <c r="I38"/>
  <c r="BY37"/>
  <c r="F37"/>
  <c r="M38"/>
  <c r="I39"/>
  <c r="BP37"/>
  <c r="BU37"/>
  <c r="BR37"/>
  <c r="Q38"/>
  <c r="J38"/>
  <c r="S38"/>
  <c r="O38"/>
  <c r="BN37"/>
  <c r="L39"/>
  <c r="N38"/>
  <c r="BX37"/>
  <c r="BT37"/>
  <c r="CA37"/>
  <c r="BJ39"/>
  <c r="K39"/>
  <c r="BS37"/>
  <c r="BW37"/>
  <c r="H38"/>
  <c r="G38"/>
  <c r="P38"/>
  <c r="T39"/>
  <c r="M39"/>
  <c r="D38"/>
  <c r="T38"/>
  <c r="BZ37"/>
  <c r="C40" a="1"/>
  <c r="O39"/>
  <c r="K38"/>
  <c r="E38" l="1"/>
  <c r="CC38" s="1"/>
  <c r="C40"/>
  <c r="W39"/>
  <c r="Y39"/>
  <c r="AA39"/>
  <c r="AC39"/>
  <c r="AE39"/>
  <c r="AG39"/>
  <c r="AI39"/>
  <c r="AK39"/>
  <c r="AM39"/>
  <c r="AO39"/>
  <c r="AQ39"/>
  <c r="AS39"/>
  <c r="AU39"/>
  <c r="AW39"/>
  <c r="AY39"/>
  <c r="V39"/>
  <c r="X39"/>
  <c r="Z39"/>
  <c r="AB39"/>
  <c r="AD39"/>
  <c r="AF39"/>
  <c r="AH39"/>
  <c r="AJ39"/>
  <c r="AL39"/>
  <c r="AN39"/>
  <c r="AP39"/>
  <c r="AR39"/>
  <c r="AT39"/>
  <c r="AV39"/>
  <c r="AX39"/>
  <c r="AZ39"/>
  <c r="S39"/>
  <c r="D39"/>
  <c r="G39"/>
  <c r="T40"/>
  <c r="H39"/>
  <c r="N39"/>
  <c r="BJ40"/>
  <c r="P39"/>
  <c r="Q39"/>
  <c r="U39"/>
  <c r="C41" a="1"/>
  <c r="J39"/>
  <c r="S40"/>
  <c r="R39"/>
  <c r="CN38" l="1"/>
  <c r="DD38"/>
  <c r="CR38"/>
  <c r="CB38"/>
  <c r="CF38"/>
  <c r="CV38"/>
  <c r="CZ38"/>
  <c r="CJ38"/>
  <c r="E39"/>
  <c r="CD39" s="1"/>
  <c r="DF38"/>
  <c r="DB38"/>
  <c r="CX38"/>
  <c r="CT38"/>
  <c r="CP38"/>
  <c r="CL38"/>
  <c r="CH38"/>
  <c r="CD38"/>
  <c r="DE38"/>
  <c r="DC38"/>
  <c r="DA38"/>
  <c r="CY38"/>
  <c r="CW38"/>
  <c r="CU38"/>
  <c r="CS38"/>
  <c r="CQ38"/>
  <c r="CO38"/>
  <c r="CM38"/>
  <c r="CK38"/>
  <c r="CI38"/>
  <c r="CG38"/>
  <c r="CE38"/>
  <c r="C41"/>
  <c r="W40"/>
  <c r="Y40"/>
  <c r="AA40"/>
  <c r="AC40"/>
  <c r="AE40"/>
  <c r="AG40"/>
  <c r="AI40"/>
  <c r="AK40"/>
  <c r="AM40"/>
  <c r="AO40"/>
  <c r="AQ40"/>
  <c r="AS40"/>
  <c r="AU40"/>
  <c r="AW40"/>
  <c r="AY40"/>
  <c r="V40"/>
  <c r="X40"/>
  <c r="Z40"/>
  <c r="AB40"/>
  <c r="AD40"/>
  <c r="AF40"/>
  <c r="AH40"/>
  <c r="AJ40"/>
  <c r="AL40"/>
  <c r="AN40"/>
  <c r="AP40"/>
  <c r="AR40"/>
  <c r="AT40"/>
  <c r="AV40"/>
  <c r="AX40"/>
  <c r="AZ40"/>
  <c r="H40"/>
  <c r="BT38"/>
  <c r="J41"/>
  <c r="N40"/>
  <c r="BQ38"/>
  <c r="O40"/>
  <c r="Q40"/>
  <c r="M41"/>
  <c r="U40"/>
  <c r="BX38"/>
  <c r="R40"/>
  <c r="P40"/>
  <c r="BY38"/>
  <c r="G40"/>
  <c r="BO38"/>
  <c r="I40"/>
  <c r="BS38"/>
  <c r="BW38"/>
  <c r="M40"/>
  <c r="D40"/>
  <c r="BV38"/>
  <c r="J40"/>
  <c r="F38"/>
  <c r="BU38"/>
  <c r="C42" a="1"/>
  <c r="L40"/>
  <c r="BZ38"/>
  <c r="BR38"/>
  <c r="CA38"/>
  <c r="BP38"/>
  <c r="K40"/>
  <c r="BN38"/>
  <c r="E40" l="1"/>
  <c r="CB40" s="1"/>
  <c r="CZ39"/>
  <c r="DD39"/>
  <c r="CJ39"/>
  <c r="CN39"/>
  <c r="CR39"/>
  <c r="CB39"/>
  <c r="CV39"/>
  <c r="CF39"/>
  <c r="DE39"/>
  <c r="CW39"/>
  <c r="CK39"/>
  <c r="DF39"/>
  <c r="DB39"/>
  <c r="CX39"/>
  <c r="CT39"/>
  <c r="CP39"/>
  <c r="CL39"/>
  <c r="CH39"/>
  <c r="DA39"/>
  <c r="CS39"/>
  <c r="CO39"/>
  <c r="CG39"/>
  <c r="CC39"/>
  <c r="DC39"/>
  <c r="CY39"/>
  <c r="CU39"/>
  <c r="CQ39"/>
  <c r="CM39"/>
  <c r="CI39"/>
  <c r="CE39"/>
  <c r="C42"/>
  <c r="W41"/>
  <c r="Y41"/>
  <c r="AA41"/>
  <c r="AC41"/>
  <c r="AE41"/>
  <c r="AG41"/>
  <c r="AI41"/>
  <c r="AK41"/>
  <c r="AM41"/>
  <c r="AO41"/>
  <c r="AQ41"/>
  <c r="AS41"/>
  <c r="AU41"/>
  <c r="AW41"/>
  <c r="AY41"/>
  <c r="V41"/>
  <c r="X41"/>
  <c r="Z41"/>
  <c r="AB41"/>
  <c r="AD41"/>
  <c r="AF41"/>
  <c r="AH41"/>
  <c r="AJ41"/>
  <c r="AL41"/>
  <c r="AN41"/>
  <c r="AP41"/>
  <c r="AR41"/>
  <c r="AT41"/>
  <c r="AV41"/>
  <c r="AX41"/>
  <c r="AZ41"/>
  <c r="CI40"/>
  <c r="DD40"/>
  <c r="BN39"/>
  <c r="BU39"/>
  <c r="BQ40"/>
  <c r="D41"/>
  <c r="H41"/>
  <c r="U41"/>
  <c r="BZ39"/>
  <c r="BQ39"/>
  <c r="BP39"/>
  <c r="BP40"/>
  <c r="J42"/>
  <c r="S41"/>
  <c r="T41"/>
  <c r="K41"/>
  <c r="R41"/>
  <c r="BX39"/>
  <c r="I42"/>
  <c r="L42"/>
  <c r="P41"/>
  <c r="N41"/>
  <c r="BT40"/>
  <c r="O41"/>
  <c r="I41"/>
  <c r="F39"/>
  <c r="BJ41"/>
  <c r="BS39"/>
  <c r="BV39"/>
  <c r="BR39"/>
  <c r="H42"/>
  <c r="C43" a="1"/>
  <c r="G41"/>
  <c r="BT39"/>
  <c r="M42"/>
  <c r="BY39"/>
  <c r="L41"/>
  <c r="BS40"/>
  <c r="BW39"/>
  <c r="CA39"/>
  <c r="BO39"/>
  <c r="Q41"/>
  <c r="CN40" l="1"/>
  <c r="CS40"/>
  <c r="CY40"/>
  <c r="CC40"/>
  <c r="CZ40"/>
  <c r="CU40"/>
  <c r="CJ40"/>
  <c r="CE40"/>
  <c r="CV40"/>
  <c r="CK40"/>
  <c r="CF40"/>
  <c r="DE40"/>
  <c r="CO40"/>
  <c r="DA40"/>
  <c r="CQ40"/>
  <c r="DC40"/>
  <c r="CW40"/>
  <c r="CR40"/>
  <c r="CM40"/>
  <c r="CG40"/>
  <c r="DF40"/>
  <c r="DB40"/>
  <c r="CX40"/>
  <c r="CT40"/>
  <c r="CP40"/>
  <c r="CL40"/>
  <c r="CH40"/>
  <c r="CD40"/>
  <c r="E41"/>
  <c r="CK41" s="1"/>
  <c r="C43"/>
  <c r="W42"/>
  <c r="Y42"/>
  <c r="AA42"/>
  <c r="AC42"/>
  <c r="AE42"/>
  <c r="AG42"/>
  <c r="AI42"/>
  <c r="AK42"/>
  <c r="AM42"/>
  <c r="AO42"/>
  <c r="AQ42"/>
  <c r="AS42"/>
  <c r="AU42"/>
  <c r="AW42"/>
  <c r="AY42"/>
  <c r="V42"/>
  <c r="X42"/>
  <c r="Z42"/>
  <c r="AB42"/>
  <c r="AD42"/>
  <c r="AF42"/>
  <c r="AH42"/>
  <c r="AJ42"/>
  <c r="AL42"/>
  <c r="AN42"/>
  <c r="AP42"/>
  <c r="AR42"/>
  <c r="AT42"/>
  <c r="AV42"/>
  <c r="AX42"/>
  <c r="AZ42"/>
  <c r="J43"/>
  <c r="BJ42"/>
  <c r="BO40"/>
  <c r="G42"/>
  <c r="Q42"/>
  <c r="P43"/>
  <c r="N42"/>
  <c r="BR40"/>
  <c r="K42"/>
  <c r="BZ40"/>
  <c r="BJ43"/>
  <c r="D43"/>
  <c r="BN40"/>
  <c r="O42"/>
  <c r="BV40"/>
  <c r="P42"/>
  <c r="U42"/>
  <c r="BW40"/>
  <c r="D42"/>
  <c r="BY40"/>
  <c r="T42"/>
  <c r="S42"/>
  <c r="CA40"/>
  <c r="F40"/>
  <c r="BU40"/>
  <c r="M43"/>
  <c r="R42"/>
  <c r="K43"/>
  <c r="BX40"/>
  <c r="C44" a="1"/>
  <c r="CQ41" l="1"/>
  <c r="CU41"/>
  <c r="CE41"/>
  <c r="CY41"/>
  <c r="CI41"/>
  <c r="DC41"/>
  <c r="CM41"/>
  <c r="CZ41"/>
  <c r="CR41"/>
  <c r="CN41"/>
  <c r="CF41"/>
  <c r="DE41"/>
  <c r="DA41"/>
  <c r="CW41"/>
  <c r="CS41"/>
  <c r="CO41"/>
  <c r="CG41"/>
  <c r="CC41"/>
  <c r="DF41"/>
  <c r="DB41"/>
  <c r="CX41"/>
  <c r="CT41"/>
  <c r="CP41"/>
  <c r="CL41"/>
  <c r="CH41"/>
  <c r="CD41"/>
  <c r="DD41"/>
  <c r="CV41"/>
  <c r="CJ41"/>
  <c r="CB41"/>
  <c r="E42"/>
  <c r="CB42" s="1"/>
  <c r="E43"/>
  <c r="C44"/>
  <c r="W43"/>
  <c r="Y43"/>
  <c r="AA43"/>
  <c r="AC43"/>
  <c r="AE43"/>
  <c r="AG43"/>
  <c r="AI43"/>
  <c r="AK43"/>
  <c r="AM43"/>
  <c r="AO43"/>
  <c r="AQ43"/>
  <c r="AS43"/>
  <c r="AU43"/>
  <c r="AW43"/>
  <c r="AY43"/>
  <c r="V43"/>
  <c r="X43"/>
  <c r="Z43"/>
  <c r="AB43"/>
  <c r="AD43"/>
  <c r="AF43"/>
  <c r="AH43"/>
  <c r="AJ43"/>
  <c r="AL43"/>
  <c r="AN43"/>
  <c r="AP43"/>
  <c r="AR43"/>
  <c r="AT43"/>
  <c r="AV43"/>
  <c r="AX43"/>
  <c r="AZ43"/>
  <c r="F43"/>
  <c r="BS43"/>
  <c r="C45" a="1"/>
  <c r="BP41"/>
  <c r="BZ41"/>
  <c r="L43"/>
  <c r="F41"/>
  <c r="BU41"/>
  <c r="T43"/>
  <c r="BW43"/>
  <c r="H43"/>
  <c r="S43"/>
  <c r="BR41"/>
  <c r="P44"/>
  <c r="BV43"/>
  <c r="I43"/>
  <c r="CA41"/>
  <c r="R43"/>
  <c r="BN41"/>
  <c r="BR43"/>
  <c r="BT41"/>
  <c r="U43"/>
  <c r="G43"/>
  <c r="BY41"/>
  <c r="O43"/>
  <c r="CA43"/>
  <c r="BX41"/>
  <c r="BO41"/>
  <c r="Q43"/>
  <c r="BV41"/>
  <c r="BW41"/>
  <c r="N43"/>
  <c r="BQ41"/>
  <c r="BY43"/>
  <c r="M44"/>
  <c r="BS41"/>
  <c r="DD42" l="1"/>
  <c r="CC42"/>
  <c r="DE42"/>
  <c r="CE42"/>
  <c r="CQ42"/>
  <c r="CU42"/>
  <c r="DF42"/>
  <c r="CY42"/>
  <c r="CK42"/>
  <c r="DA42"/>
  <c r="CM42"/>
  <c r="DB42"/>
  <c r="CS42"/>
  <c r="CI42"/>
  <c r="DC42"/>
  <c r="CW42"/>
  <c r="CO42"/>
  <c r="CG42"/>
  <c r="CZ42"/>
  <c r="CX42"/>
  <c r="CV42"/>
  <c r="CT42"/>
  <c r="CR42"/>
  <c r="CP42"/>
  <c r="CN42"/>
  <c r="CL42"/>
  <c r="CJ42"/>
  <c r="CH42"/>
  <c r="CF42"/>
  <c r="CD42"/>
  <c r="C45"/>
  <c r="CB43"/>
  <c r="CC43"/>
  <c r="CD43"/>
  <c r="CE43"/>
  <c r="CF43"/>
  <c r="CG43"/>
  <c r="CH43"/>
  <c r="CI43"/>
  <c r="CJ43"/>
  <c r="CK43"/>
  <c r="CL43"/>
  <c r="CM43"/>
  <c r="CN43"/>
  <c r="CO43"/>
  <c r="CP43"/>
  <c r="CQ43"/>
  <c r="CR43"/>
  <c r="CS43"/>
  <c r="CT43"/>
  <c r="CU43"/>
  <c r="CV43"/>
  <c r="CW43"/>
  <c r="CX43"/>
  <c r="CY43"/>
  <c r="CZ43"/>
  <c r="DA43"/>
  <c r="DB43"/>
  <c r="DC43"/>
  <c r="DD43"/>
  <c r="DE43"/>
  <c r="DF43"/>
  <c r="W44"/>
  <c r="Y44"/>
  <c r="AA44"/>
  <c r="AC44"/>
  <c r="AE44"/>
  <c r="AG44"/>
  <c r="AI44"/>
  <c r="AK44"/>
  <c r="AM44"/>
  <c r="AO44"/>
  <c r="AQ44"/>
  <c r="AS44"/>
  <c r="AU44"/>
  <c r="AW44"/>
  <c r="AY44"/>
  <c r="V44"/>
  <c r="X44"/>
  <c r="Z44"/>
  <c r="AB44"/>
  <c r="AD44"/>
  <c r="AF44"/>
  <c r="AH44"/>
  <c r="AJ44"/>
  <c r="AL44"/>
  <c r="AN44"/>
  <c r="AP44"/>
  <c r="AR44"/>
  <c r="AT44"/>
  <c r="AV44"/>
  <c r="AX44"/>
  <c r="AZ44"/>
  <c r="BU42"/>
  <c r="BQ42"/>
  <c r="BY42"/>
  <c r="I45"/>
  <c r="D44"/>
  <c r="N45"/>
  <c r="O45"/>
  <c r="BT42"/>
  <c r="S44"/>
  <c r="F42"/>
  <c r="CA42"/>
  <c r="BV42"/>
  <c r="G45"/>
  <c r="BJ45"/>
  <c r="BP42"/>
  <c r="BW42"/>
  <c r="Q44"/>
  <c r="BO42"/>
  <c r="BP43"/>
  <c r="BR42"/>
  <c r="G44"/>
  <c r="BX42"/>
  <c r="N44"/>
  <c r="U44"/>
  <c r="O44"/>
  <c r="BZ42"/>
  <c r="BN42"/>
  <c r="BO43"/>
  <c r="BJ44"/>
  <c r="BX43"/>
  <c r="BS42"/>
  <c r="K44"/>
  <c r="BU43"/>
  <c r="I44"/>
  <c r="C46" a="1"/>
  <c r="H44"/>
  <c r="BT43"/>
  <c r="R44"/>
  <c r="BN43"/>
  <c r="BZ43"/>
  <c r="L45"/>
  <c r="T44"/>
  <c r="L44"/>
  <c r="BQ43"/>
  <c r="J44"/>
  <c r="E44" l="1"/>
  <c r="CC44" s="1"/>
  <c r="C46"/>
  <c r="W45"/>
  <c r="Y45"/>
  <c r="AA45"/>
  <c r="AC45"/>
  <c r="AE45"/>
  <c r="AG45"/>
  <c r="AI45"/>
  <c r="AK45"/>
  <c r="AM45"/>
  <c r="AO45"/>
  <c r="AQ45"/>
  <c r="AS45"/>
  <c r="AU45"/>
  <c r="AW45"/>
  <c r="AY45"/>
  <c r="V45"/>
  <c r="X45"/>
  <c r="Z45"/>
  <c r="AB45"/>
  <c r="AD45"/>
  <c r="AF45"/>
  <c r="AH45"/>
  <c r="AJ45"/>
  <c r="AL45"/>
  <c r="AN45"/>
  <c r="AP45"/>
  <c r="AR45"/>
  <c r="AT45"/>
  <c r="AV45"/>
  <c r="AX45"/>
  <c r="AZ45"/>
  <c r="S45"/>
  <c r="K45"/>
  <c r="U46"/>
  <c r="C47" a="1"/>
  <c r="J45"/>
  <c r="P45"/>
  <c r="J46"/>
  <c r="U45"/>
  <c r="M45"/>
  <c r="L46"/>
  <c r="Q45"/>
  <c r="H45"/>
  <c r="R45"/>
  <c r="I46"/>
  <c r="T45"/>
  <c r="D45"/>
  <c r="BJ46"/>
  <c r="P46"/>
  <c r="CY44" l="1"/>
  <c r="CI44"/>
  <c r="CQ44"/>
  <c r="DB44"/>
  <c r="CL44"/>
  <c r="CD44"/>
  <c r="CE44"/>
  <c r="CT44"/>
  <c r="DC44"/>
  <c r="CU44"/>
  <c r="CM44"/>
  <c r="DF44"/>
  <c r="CX44"/>
  <c r="CP44"/>
  <c r="CH44"/>
  <c r="DD44"/>
  <c r="CZ44"/>
  <c r="CV44"/>
  <c r="CR44"/>
  <c r="CN44"/>
  <c r="CJ44"/>
  <c r="CF44"/>
  <c r="CB44"/>
  <c r="DE44"/>
  <c r="DA44"/>
  <c r="CW44"/>
  <c r="CS44"/>
  <c r="CO44"/>
  <c r="CK44"/>
  <c r="CG44"/>
  <c r="E45"/>
  <c r="CB45" s="1"/>
  <c r="C47"/>
  <c r="W46"/>
  <c r="Y46"/>
  <c r="AA46"/>
  <c r="AC46"/>
  <c r="AE46"/>
  <c r="AG46"/>
  <c r="AI46"/>
  <c r="AK46"/>
  <c r="AM46"/>
  <c r="AO46"/>
  <c r="AQ46"/>
  <c r="AS46"/>
  <c r="AU46"/>
  <c r="AW46"/>
  <c r="AY46"/>
  <c r="V46"/>
  <c r="X46"/>
  <c r="Z46"/>
  <c r="AB46"/>
  <c r="AD46"/>
  <c r="AF46"/>
  <c r="AH46"/>
  <c r="AJ46"/>
  <c r="AL46"/>
  <c r="AN46"/>
  <c r="AP46"/>
  <c r="AR46"/>
  <c r="AT46"/>
  <c r="AV46"/>
  <c r="AX46"/>
  <c r="AZ46"/>
  <c r="M46"/>
  <c r="BV45"/>
  <c r="T46"/>
  <c r="J47"/>
  <c r="F44"/>
  <c r="N47"/>
  <c r="H47"/>
  <c r="S46"/>
  <c r="U47"/>
  <c r="I47"/>
  <c r="CA44"/>
  <c r="R46"/>
  <c r="BO44"/>
  <c r="BN45"/>
  <c r="BR44"/>
  <c r="BS44"/>
  <c r="BQ44"/>
  <c r="BY44"/>
  <c r="N46"/>
  <c r="BU44"/>
  <c r="D46"/>
  <c r="BW44"/>
  <c r="Q46"/>
  <c r="BN44"/>
  <c r="BP44"/>
  <c r="BX45"/>
  <c r="BJ47"/>
  <c r="BX44"/>
  <c r="BZ44"/>
  <c r="H46"/>
  <c r="BV44"/>
  <c r="C48" a="1"/>
  <c r="BT44"/>
  <c r="G46"/>
  <c r="BR45"/>
  <c r="O46"/>
  <c r="K46"/>
  <c r="DE45" l="1"/>
  <c r="CU45"/>
  <c r="CM45"/>
  <c r="CW45"/>
  <c r="CE45"/>
  <c r="DA45"/>
  <c r="CI45"/>
  <c r="DC45"/>
  <c r="CS45"/>
  <c r="CY45"/>
  <c r="CQ45"/>
  <c r="E46"/>
  <c r="CD46" s="1"/>
  <c r="CO45"/>
  <c r="CK45"/>
  <c r="CG45"/>
  <c r="CC45"/>
  <c r="DF45"/>
  <c r="DD45"/>
  <c r="DB45"/>
  <c r="CZ45"/>
  <c r="CX45"/>
  <c r="CV45"/>
  <c r="CT45"/>
  <c r="CR45"/>
  <c r="CP45"/>
  <c r="CN45"/>
  <c r="CL45"/>
  <c r="CJ45"/>
  <c r="CH45"/>
  <c r="CF45"/>
  <c r="CD45"/>
  <c r="C48"/>
  <c r="W47"/>
  <c r="Y47"/>
  <c r="AA47"/>
  <c r="AC47"/>
  <c r="AE47"/>
  <c r="AG47"/>
  <c r="AI47"/>
  <c r="AK47"/>
  <c r="AM47"/>
  <c r="AO47"/>
  <c r="AQ47"/>
  <c r="AS47"/>
  <c r="AU47"/>
  <c r="AW47"/>
  <c r="AY47"/>
  <c r="V47"/>
  <c r="X47"/>
  <c r="Z47"/>
  <c r="AB47"/>
  <c r="AD47"/>
  <c r="AF47"/>
  <c r="AH47"/>
  <c r="AJ47"/>
  <c r="AL47"/>
  <c r="AN47"/>
  <c r="AP47"/>
  <c r="AR47"/>
  <c r="AT47"/>
  <c r="AV47"/>
  <c r="AX47"/>
  <c r="AZ47"/>
  <c r="CA45"/>
  <c r="S47"/>
  <c r="L47"/>
  <c r="G48"/>
  <c r="BU45"/>
  <c r="Q47"/>
  <c r="M47"/>
  <c r="I48"/>
  <c r="F45"/>
  <c r="BT45"/>
  <c r="G47"/>
  <c r="U48"/>
  <c r="K47"/>
  <c r="O47"/>
  <c r="J48"/>
  <c r="H48"/>
  <c r="BQ45"/>
  <c r="N48"/>
  <c r="BO45"/>
  <c r="C49" a="1"/>
  <c r="BJ48"/>
  <c r="BW45"/>
  <c r="Q48"/>
  <c r="BY45"/>
  <c r="BZ45"/>
  <c r="BS45"/>
  <c r="D47"/>
  <c r="D48"/>
  <c r="R48"/>
  <c r="BP45"/>
  <c r="T47"/>
  <c r="L48"/>
  <c r="R47"/>
  <c r="O48"/>
  <c r="S48"/>
  <c r="P47"/>
  <c r="CQ46" l="1"/>
  <c r="CU46"/>
  <c r="CE46"/>
  <c r="CY46"/>
  <c r="CI46"/>
  <c r="DC46"/>
  <c r="CM46"/>
  <c r="DD46"/>
  <c r="CZ46"/>
  <c r="CV46"/>
  <c r="CR46"/>
  <c r="CN46"/>
  <c r="CJ46"/>
  <c r="CF46"/>
  <c r="CB46"/>
  <c r="DE46"/>
  <c r="DA46"/>
  <c r="CW46"/>
  <c r="CS46"/>
  <c r="CO46"/>
  <c r="CK46"/>
  <c r="CG46"/>
  <c r="CC46"/>
  <c r="DF46"/>
  <c r="DB46"/>
  <c r="CX46"/>
  <c r="CT46"/>
  <c r="CP46"/>
  <c r="CL46"/>
  <c r="CH46"/>
  <c r="E47"/>
  <c r="CB47" s="1"/>
  <c r="E48"/>
  <c r="C49"/>
  <c r="W48"/>
  <c r="Y48"/>
  <c r="AA48"/>
  <c r="AC48"/>
  <c r="AE48"/>
  <c r="AG48"/>
  <c r="AI48"/>
  <c r="AK48"/>
  <c r="AM48"/>
  <c r="AO48"/>
  <c r="AQ48"/>
  <c r="AS48"/>
  <c r="AU48"/>
  <c r="AW48"/>
  <c r="AY48"/>
  <c r="V48"/>
  <c r="X48"/>
  <c r="Z48"/>
  <c r="AB48"/>
  <c r="AD48"/>
  <c r="AF48"/>
  <c r="AH48"/>
  <c r="AJ48"/>
  <c r="AL48"/>
  <c r="AN48"/>
  <c r="AP48"/>
  <c r="AR48"/>
  <c r="AT48"/>
  <c r="AV48"/>
  <c r="AX48"/>
  <c r="AZ48"/>
  <c r="T49"/>
  <c r="BU46"/>
  <c r="BT46"/>
  <c r="BV48"/>
  <c r="BN46"/>
  <c r="BR46"/>
  <c r="C50" a="1"/>
  <c r="BS48"/>
  <c r="P49"/>
  <c r="K48"/>
  <c r="BY46"/>
  <c r="BZ46"/>
  <c r="D49"/>
  <c r="BP48"/>
  <c r="BX46"/>
  <c r="M48"/>
  <c r="BQ46"/>
  <c r="BO46"/>
  <c r="T48"/>
  <c r="BS46"/>
  <c r="P48"/>
  <c r="BP46"/>
  <c r="BU48"/>
  <c r="BV46"/>
  <c r="BT48"/>
  <c r="F46"/>
  <c r="F48"/>
  <c r="CA46"/>
  <c r="BW46"/>
  <c r="CI47" l="1"/>
  <c r="CQ47"/>
  <c r="CU47"/>
  <c r="CY47"/>
  <c r="CE47"/>
  <c r="DC47"/>
  <c r="CM47"/>
  <c r="DE47"/>
  <c r="DA47"/>
  <c r="CW47"/>
  <c r="CS47"/>
  <c r="CO47"/>
  <c r="CK47"/>
  <c r="CG47"/>
  <c r="CC47"/>
  <c r="DF47"/>
  <c r="DD47"/>
  <c r="DB47"/>
  <c r="CZ47"/>
  <c r="CX47"/>
  <c r="CV47"/>
  <c r="CT47"/>
  <c r="CR47"/>
  <c r="CP47"/>
  <c r="CN47"/>
  <c r="CL47"/>
  <c r="CJ47"/>
  <c r="CH47"/>
  <c r="CF47"/>
  <c r="CD47"/>
  <c r="E49"/>
  <c r="C50"/>
  <c r="CB48"/>
  <c r="CC48"/>
  <c r="CD48"/>
  <c r="CE48"/>
  <c r="CF48"/>
  <c r="CG48"/>
  <c r="CH48"/>
  <c r="CI48"/>
  <c r="CJ48"/>
  <c r="CK48"/>
  <c r="CL48"/>
  <c r="CM48"/>
  <c r="CN48"/>
  <c r="CO48"/>
  <c r="CP48"/>
  <c r="CQ48"/>
  <c r="CR48"/>
  <c r="CS48"/>
  <c r="CT48"/>
  <c r="CU48"/>
  <c r="CV48"/>
  <c r="CW48"/>
  <c r="CX48"/>
  <c r="CY48"/>
  <c r="CZ48"/>
  <c r="DA48"/>
  <c r="DB48"/>
  <c r="DC48"/>
  <c r="DD48"/>
  <c r="DE48"/>
  <c r="DF48"/>
  <c r="W49"/>
  <c r="Y49"/>
  <c r="AA49"/>
  <c r="AC49"/>
  <c r="AE49"/>
  <c r="AG49"/>
  <c r="AI49"/>
  <c r="AK49"/>
  <c r="AM49"/>
  <c r="AO49"/>
  <c r="AQ49"/>
  <c r="AS49"/>
  <c r="AU49"/>
  <c r="AW49"/>
  <c r="AY49"/>
  <c r="V49"/>
  <c r="X49"/>
  <c r="Z49"/>
  <c r="AB49"/>
  <c r="AD49"/>
  <c r="AF49"/>
  <c r="AH49"/>
  <c r="AJ49"/>
  <c r="AL49"/>
  <c r="AN49"/>
  <c r="AP49"/>
  <c r="AR49"/>
  <c r="AT49"/>
  <c r="AV49"/>
  <c r="AX49"/>
  <c r="AZ49"/>
  <c r="R49"/>
  <c r="M50"/>
  <c r="BY47"/>
  <c r="BU47"/>
  <c r="C51" a="1"/>
  <c r="BW47"/>
  <c r="O49"/>
  <c r="BN48"/>
  <c r="J50"/>
  <c r="CA47"/>
  <c r="CA48"/>
  <c r="BO47"/>
  <c r="D50"/>
  <c r="BQ48"/>
  <c r="L49"/>
  <c r="BN49"/>
  <c r="BR47"/>
  <c r="BZ47"/>
  <c r="Q50"/>
  <c r="I49"/>
  <c r="H50"/>
  <c r="BJ49"/>
  <c r="BN47"/>
  <c r="P50"/>
  <c r="BV49"/>
  <c r="G49"/>
  <c r="BX48"/>
  <c r="K49"/>
  <c r="F47"/>
  <c r="BO48"/>
  <c r="K50"/>
  <c r="BP47"/>
  <c r="BY48"/>
  <c r="L50"/>
  <c r="BX49"/>
  <c r="BZ48"/>
  <c r="BJ50"/>
  <c r="BR48"/>
  <c r="N49"/>
  <c r="U49"/>
  <c r="Q49"/>
  <c r="BQ47"/>
  <c r="BV47"/>
  <c r="M49"/>
  <c r="BX47"/>
  <c r="G50"/>
  <c r="BW48"/>
  <c r="BT47"/>
  <c r="H49"/>
  <c r="S49"/>
  <c r="BW49"/>
  <c r="J49"/>
  <c r="BS47"/>
  <c r="E50" l="1"/>
  <c r="C51"/>
  <c r="CB49"/>
  <c r="CC49"/>
  <c r="CD49"/>
  <c r="CE49"/>
  <c r="CF49"/>
  <c r="CG49"/>
  <c r="CH49"/>
  <c r="CI49"/>
  <c r="CJ49"/>
  <c r="CK49"/>
  <c r="CL49"/>
  <c r="CM49"/>
  <c r="CN49"/>
  <c r="CO49"/>
  <c r="CP49"/>
  <c r="CQ49"/>
  <c r="CR49"/>
  <c r="CS49"/>
  <c r="CT49"/>
  <c r="CU49"/>
  <c r="CV49"/>
  <c r="CW49"/>
  <c r="CX49"/>
  <c r="CY49"/>
  <c r="CZ49"/>
  <c r="DA49"/>
  <c r="DB49"/>
  <c r="DC49"/>
  <c r="DD49"/>
  <c r="DE49"/>
  <c r="DF49"/>
  <c r="W50"/>
  <c r="Y50"/>
  <c r="AA50"/>
  <c r="AC50"/>
  <c r="AE50"/>
  <c r="AG50"/>
  <c r="AI50"/>
  <c r="AK50"/>
  <c r="AM50"/>
  <c r="AO50"/>
  <c r="AQ50"/>
  <c r="AS50"/>
  <c r="AU50"/>
  <c r="AW50"/>
  <c r="AY50"/>
  <c r="V50"/>
  <c r="X50"/>
  <c r="Z50"/>
  <c r="AB50"/>
  <c r="AD50"/>
  <c r="AF50"/>
  <c r="AH50"/>
  <c r="AJ50"/>
  <c r="AL50"/>
  <c r="AN50"/>
  <c r="AP50"/>
  <c r="AR50"/>
  <c r="AT50"/>
  <c r="AV50"/>
  <c r="AX50"/>
  <c r="AZ50"/>
  <c r="R50"/>
  <c r="BU49"/>
  <c r="C52" a="1"/>
  <c r="U50"/>
  <c r="BY49"/>
  <c r="BQ49"/>
  <c r="T50"/>
  <c r="BP49"/>
  <c r="N50"/>
  <c r="BR49"/>
  <c r="BS49"/>
  <c r="BT49"/>
  <c r="BQ50"/>
  <c r="BW50"/>
  <c r="I50"/>
  <c r="CA50"/>
  <c r="BJ51"/>
  <c r="BO49"/>
  <c r="BV50"/>
  <c r="R51"/>
  <c r="BZ49"/>
  <c r="CA49"/>
  <c r="O50"/>
  <c r="F49"/>
  <c r="S50"/>
  <c r="Q51"/>
  <c r="BY50"/>
  <c r="C52" l="1"/>
  <c r="CB50"/>
  <c r="CC50"/>
  <c r="CD50"/>
  <c r="CE50"/>
  <c r="CF50"/>
  <c r="CG50"/>
  <c r="CH50"/>
  <c r="CI50"/>
  <c r="CJ50"/>
  <c r="CK50"/>
  <c r="CL50"/>
  <c r="CM50"/>
  <c r="CN50"/>
  <c r="CO50"/>
  <c r="CP50"/>
  <c r="CQ50"/>
  <c r="CR50"/>
  <c r="CS50"/>
  <c r="CT50"/>
  <c r="CU50"/>
  <c r="CV50"/>
  <c r="CW50"/>
  <c r="CX50"/>
  <c r="CY50"/>
  <c r="CZ50"/>
  <c r="DA50"/>
  <c r="DB50"/>
  <c r="DC50"/>
  <c r="DD50"/>
  <c r="DE50"/>
  <c r="DF50"/>
  <c r="W51"/>
  <c r="Y51"/>
  <c r="AA51"/>
  <c r="AC51"/>
  <c r="AE51"/>
  <c r="AG51"/>
  <c r="AI51"/>
  <c r="AK51"/>
  <c r="AM51"/>
  <c r="AO51"/>
  <c r="AQ51"/>
  <c r="AS51"/>
  <c r="AU51"/>
  <c r="AW51"/>
  <c r="AY51"/>
  <c r="V51"/>
  <c r="X51"/>
  <c r="Z51"/>
  <c r="AB51"/>
  <c r="AD51"/>
  <c r="AF51"/>
  <c r="AH51"/>
  <c r="AJ51"/>
  <c r="AL51"/>
  <c r="AN51"/>
  <c r="AP51"/>
  <c r="AR51"/>
  <c r="AT51"/>
  <c r="AV51"/>
  <c r="AX51"/>
  <c r="AZ51"/>
  <c r="M52"/>
  <c r="O52"/>
  <c r="BZ50"/>
  <c r="M51"/>
  <c r="BN50"/>
  <c r="BU50"/>
  <c r="D51"/>
  <c r="P52"/>
  <c r="F50"/>
  <c r="BR50"/>
  <c r="S51"/>
  <c r="BP50"/>
  <c r="P51"/>
  <c r="BT50"/>
  <c r="S52"/>
  <c r="BJ52"/>
  <c r="L51"/>
  <c r="K51"/>
  <c r="BO50"/>
  <c r="BS50"/>
  <c r="C53" a="1"/>
  <c r="I51"/>
  <c r="N51"/>
  <c r="N52"/>
  <c r="T51"/>
  <c r="J51"/>
  <c r="J52"/>
  <c r="BX50"/>
  <c r="U51"/>
  <c r="H51"/>
  <c r="G51"/>
  <c r="O51"/>
  <c r="T52"/>
  <c r="E51" l="1"/>
  <c r="CB51" s="1"/>
  <c r="C53"/>
  <c r="W52"/>
  <c r="Y52"/>
  <c r="AA52"/>
  <c r="AC52"/>
  <c r="AE52"/>
  <c r="AG52"/>
  <c r="AI52"/>
  <c r="AK52"/>
  <c r="AM52"/>
  <c r="AO52"/>
  <c r="AQ52"/>
  <c r="AS52"/>
  <c r="AU52"/>
  <c r="AW52"/>
  <c r="AY52"/>
  <c r="V52"/>
  <c r="X52"/>
  <c r="Z52"/>
  <c r="AB52"/>
  <c r="AD52"/>
  <c r="AF52"/>
  <c r="AH52"/>
  <c r="AJ52"/>
  <c r="AL52"/>
  <c r="AN52"/>
  <c r="AP52"/>
  <c r="AR52"/>
  <c r="AT52"/>
  <c r="AV52"/>
  <c r="AX52"/>
  <c r="AZ52"/>
  <c r="L52"/>
  <c r="Q52"/>
  <c r="H52"/>
  <c r="C54" a="1"/>
  <c r="I52"/>
  <c r="K52"/>
  <c r="BJ53"/>
  <c r="R52"/>
  <c r="S53"/>
  <c r="BP51"/>
  <c r="G52"/>
  <c r="U52"/>
  <c r="O53"/>
  <c r="I53"/>
  <c r="D52"/>
  <c r="F51"/>
  <c r="CL51" l="1"/>
  <c r="DB51"/>
  <c r="CT51"/>
  <c r="CD51"/>
  <c r="DF51"/>
  <c r="CP51"/>
  <c r="CX51"/>
  <c r="CH51"/>
  <c r="CY51"/>
  <c r="DD51"/>
  <c r="CZ51"/>
  <c r="CV51"/>
  <c r="CR51"/>
  <c r="CN51"/>
  <c r="CJ51"/>
  <c r="CF51"/>
  <c r="DC51"/>
  <c r="CU51"/>
  <c r="CQ51"/>
  <c r="CM51"/>
  <c r="CI51"/>
  <c r="CE51"/>
  <c r="DE51"/>
  <c r="DA51"/>
  <c r="CW51"/>
  <c r="CS51"/>
  <c r="CO51"/>
  <c r="CK51"/>
  <c r="CG51"/>
  <c r="CC51"/>
  <c r="E52"/>
  <c r="CC52" s="1"/>
  <c r="C54"/>
  <c r="W53"/>
  <c r="Y53"/>
  <c r="AA53"/>
  <c r="AC53"/>
  <c r="AE53"/>
  <c r="AG53"/>
  <c r="AI53"/>
  <c r="AK53"/>
  <c r="AM53"/>
  <c r="AO53"/>
  <c r="AQ53"/>
  <c r="AS53"/>
  <c r="AU53"/>
  <c r="AW53"/>
  <c r="AY53"/>
  <c r="V53"/>
  <c r="X53"/>
  <c r="Z53"/>
  <c r="AB53"/>
  <c r="AD53"/>
  <c r="AF53"/>
  <c r="AH53"/>
  <c r="AJ53"/>
  <c r="AL53"/>
  <c r="AN53"/>
  <c r="AP53"/>
  <c r="AR53"/>
  <c r="AT53"/>
  <c r="AV53"/>
  <c r="AX53"/>
  <c r="AZ53"/>
  <c r="BQ51"/>
  <c r="J54"/>
  <c r="BV51"/>
  <c r="P53"/>
  <c r="H53"/>
  <c r="Q53"/>
  <c r="G54"/>
  <c r="CA51"/>
  <c r="R53"/>
  <c r="K53"/>
  <c r="L54"/>
  <c r="J53"/>
  <c r="S54"/>
  <c r="T53"/>
  <c r="L53"/>
  <c r="BU51"/>
  <c r="BT51"/>
  <c r="M53"/>
  <c r="I54"/>
  <c r="BN51"/>
  <c r="T54"/>
  <c r="D53"/>
  <c r="BX51"/>
  <c r="C55" a="1"/>
  <c r="K54"/>
  <c r="BZ51"/>
  <c r="BO51"/>
  <c r="N54"/>
  <c r="G53"/>
  <c r="U53"/>
  <c r="BS51"/>
  <c r="U54"/>
  <c r="BR51"/>
  <c r="N53"/>
  <c r="BW51"/>
  <c r="BY51"/>
  <c r="DD52" l="1"/>
  <c r="CN52"/>
  <c r="CP52"/>
  <c r="CV52"/>
  <c r="CF52"/>
  <c r="DF52"/>
  <c r="CX52"/>
  <c r="CH52"/>
  <c r="CZ52"/>
  <c r="CR52"/>
  <c r="CJ52"/>
  <c r="DB52"/>
  <c r="CT52"/>
  <c r="CL52"/>
  <c r="CB52"/>
  <c r="CD52"/>
  <c r="DE52"/>
  <c r="DC52"/>
  <c r="DA52"/>
  <c r="CY52"/>
  <c r="CW52"/>
  <c r="CU52"/>
  <c r="CS52"/>
  <c r="CQ52"/>
  <c r="CO52"/>
  <c r="CM52"/>
  <c r="CK52"/>
  <c r="CI52"/>
  <c r="CG52"/>
  <c r="CE52"/>
  <c r="E53"/>
  <c r="CB53" s="1"/>
  <c r="C55"/>
  <c r="W54"/>
  <c r="Y54"/>
  <c r="AA54"/>
  <c r="AC54"/>
  <c r="AE54"/>
  <c r="AG54"/>
  <c r="AI54"/>
  <c r="AK54"/>
  <c r="AM54"/>
  <c r="AO54"/>
  <c r="AQ54"/>
  <c r="AS54"/>
  <c r="AU54"/>
  <c r="AW54"/>
  <c r="AY54"/>
  <c r="V54"/>
  <c r="X54"/>
  <c r="Z54"/>
  <c r="AB54"/>
  <c r="AD54"/>
  <c r="AF54"/>
  <c r="AH54"/>
  <c r="AJ54"/>
  <c r="AL54"/>
  <c r="AN54"/>
  <c r="AP54"/>
  <c r="AR54"/>
  <c r="AT54"/>
  <c r="AV54"/>
  <c r="AX54"/>
  <c r="AZ54"/>
  <c r="H54"/>
  <c r="BP52"/>
  <c r="BX52"/>
  <c r="BJ54"/>
  <c r="O54"/>
  <c r="BX53"/>
  <c r="Q55"/>
  <c r="Q54"/>
  <c r="BW53"/>
  <c r="P54"/>
  <c r="K55"/>
  <c r="C56" a="1"/>
  <c r="BV52"/>
  <c r="M54"/>
  <c r="BY52"/>
  <c r="BO52"/>
  <c r="D54"/>
  <c r="F52"/>
  <c r="BS52"/>
  <c r="R55"/>
  <c r="BZ52"/>
  <c r="BW52"/>
  <c r="BN52"/>
  <c r="BT52"/>
  <c r="L55"/>
  <c r="BU52"/>
  <c r="BQ52"/>
  <c r="BR52"/>
  <c r="CA52"/>
  <c r="R54"/>
  <c r="E54" l="1"/>
  <c r="CE54" s="1"/>
  <c r="CS53"/>
  <c r="CW53"/>
  <c r="DA53"/>
  <c r="DE53"/>
  <c r="CO53"/>
  <c r="CI53"/>
  <c r="DC53"/>
  <c r="CY53"/>
  <c r="CU53"/>
  <c r="CQ53"/>
  <c r="CM53"/>
  <c r="CE53"/>
  <c r="CK53"/>
  <c r="CG53"/>
  <c r="CC53"/>
  <c r="DF53"/>
  <c r="DD53"/>
  <c r="DB53"/>
  <c r="CZ53"/>
  <c r="CX53"/>
  <c r="CV53"/>
  <c r="CT53"/>
  <c r="CR53"/>
  <c r="CP53"/>
  <c r="CN53"/>
  <c r="CL53"/>
  <c r="CJ53"/>
  <c r="CH53"/>
  <c r="CF53"/>
  <c r="CD53"/>
  <c r="C56"/>
  <c r="CB54"/>
  <c r="W55"/>
  <c r="Y55"/>
  <c r="AA55"/>
  <c r="AC55"/>
  <c r="AE55"/>
  <c r="AG55"/>
  <c r="AI55"/>
  <c r="AK55"/>
  <c r="AM55"/>
  <c r="AO55"/>
  <c r="AQ55"/>
  <c r="AS55"/>
  <c r="AU55"/>
  <c r="AW55"/>
  <c r="AY55"/>
  <c r="V55"/>
  <c r="X55"/>
  <c r="Z55"/>
  <c r="AB55"/>
  <c r="AD55"/>
  <c r="AF55"/>
  <c r="AH55"/>
  <c r="AJ55"/>
  <c r="AL55"/>
  <c r="AN55"/>
  <c r="AP55"/>
  <c r="AR55"/>
  <c r="AT55"/>
  <c r="AV55"/>
  <c r="AX55"/>
  <c r="AZ55"/>
  <c r="BQ54"/>
  <c r="M55"/>
  <c r="BV53"/>
  <c r="BQ53"/>
  <c r="BV54"/>
  <c r="BU53"/>
  <c r="N55"/>
  <c r="BN53"/>
  <c r="BN54"/>
  <c r="T55"/>
  <c r="BJ55"/>
  <c r="CA54"/>
  <c r="F53"/>
  <c r="I55"/>
  <c r="BS54"/>
  <c r="BT53"/>
  <c r="CA53"/>
  <c r="J55"/>
  <c r="BX54"/>
  <c r="K56"/>
  <c r="S55"/>
  <c r="Q56"/>
  <c r="BR53"/>
  <c r="BR54"/>
  <c r="O55"/>
  <c r="BZ53"/>
  <c r="BY53"/>
  <c r="H55"/>
  <c r="J56"/>
  <c r="U55"/>
  <c r="C57" a="1"/>
  <c r="P55"/>
  <c r="M56"/>
  <c r="H56"/>
  <c r="BS53"/>
  <c r="D55"/>
  <c r="BO53"/>
  <c r="G55"/>
  <c r="BP53"/>
  <c r="F54"/>
  <c r="CR54" l="1"/>
  <c r="CZ54"/>
  <c r="CJ54"/>
  <c r="CV54"/>
  <c r="CF54"/>
  <c r="DD54"/>
  <c r="CN54"/>
  <c r="DE54"/>
  <c r="CW54"/>
  <c r="CO54"/>
  <c r="CG54"/>
  <c r="CC54"/>
  <c r="DF54"/>
  <c r="DB54"/>
  <c r="CX54"/>
  <c r="CT54"/>
  <c r="CP54"/>
  <c r="CL54"/>
  <c r="CH54"/>
  <c r="CD54"/>
  <c r="DA54"/>
  <c r="CS54"/>
  <c r="CK54"/>
  <c r="DC54"/>
  <c r="CY54"/>
  <c r="CU54"/>
  <c r="CQ54"/>
  <c r="CM54"/>
  <c r="CI54"/>
  <c r="E55"/>
  <c r="CB55" s="1"/>
  <c r="C57"/>
  <c r="W56"/>
  <c r="Y56"/>
  <c r="AA56"/>
  <c r="AC56"/>
  <c r="AE56"/>
  <c r="AG56"/>
  <c r="AI56"/>
  <c r="AK56"/>
  <c r="AM56"/>
  <c r="AO56"/>
  <c r="AQ56"/>
  <c r="AS56"/>
  <c r="AU56"/>
  <c r="AW56"/>
  <c r="AY56"/>
  <c r="V56"/>
  <c r="X56"/>
  <c r="Z56"/>
  <c r="AB56"/>
  <c r="AD56"/>
  <c r="AF56"/>
  <c r="AH56"/>
  <c r="AJ56"/>
  <c r="AL56"/>
  <c r="AN56"/>
  <c r="AP56"/>
  <c r="AR56"/>
  <c r="AT56"/>
  <c r="AV56"/>
  <c r="AX56"/>
  <c r="AZ56"/>
  <c r="BO54"/>
  <c r="C58" a="1"/>
  <c r="BJ57"/>
  <c r="O57"/>
  <c r="T56"/>
  <c r="R56"/>
  <c r="S56"/>
  <c r="L56"/>
  <c r="BY54"/>
  <c r="O56"/>
  <c r="P56"/>
  <c r="I56"/>
  <c r="U57"/>
  <c r="BU54"/>
  <c r="BT54"/>
  <c r="H57"/>
  <c r="D56"/>
  <c r="L57"/>
  <c r="U56"/>
  <c r="N56"/>
  <c r="BP54"/>
  <c r="R57"/>
  <c r="BJ56"/>
  <c r="T57"/>
  <c r="P57"/>
  <c r="J57"/>
  <c r="N57"/>
  <c r="G56"/>
  <c r="BZ54"/>
  <c r="BW54"/>
  <c r="E56" l="1"/>
  <c r="CI56" s="1"/>
  <c r="CW55"/>
  <c r="CG55"/>
  <c r="DE55"/>
  <c r="CO55"/>
  <c r="DA55"/>
  <c r="CK55"/>
  <c r="CS55"/>
  <c r="CC55"/>
  <c r="DF55"/>
  <c r="CX55"/>
  <c r="CP55"/>
  <c r="CH55"/>
  <c r="CD55"/>
  <c r="DC55"/>
  <c r="CY55"/>
  <c r="CU55"/>
  <c r="CQ55"/>
  <c r="CM55"/>
  <c r="CI55"/>
  <c r="CE55"/>
  <c r="DB55"/>
  <c r="CT55"/>
  <c r="CL55"/>
  <c r="DD55"/>
  <c r="CZ55"/>
  <c r="CV55"/>
  <c r="CR55"/>
  <c r="CN55"/>
  <c r="CJ55"/>
  <c r="CF55"/>
  <c r="C58"/>
  <c r="CB56"/>
  <c r="W57"/>
  <c r="Y57"/>
  <c r="AA57"/>
  <c r="AC57"/>
  <c r="AE57"/>
  <c r="AG57"/>
  <c r="AI57"/>
  <c r="AK57"/>
  <c r="AM57"/>
  <c r="AO57"/>
  <c r="AQ57"/>
  <c r="AS57"/>
  <c r="AU57"/>
  <c r="AW57"/>
  <c r="AY57"/>
  <c r="AZ57"/>
  <c r="V57"/>
  <c r="X57"/>
  <c r="Z57"/>
  <c r="AB57"/>
  <c r="AD57"/>
  <c r="AF57"/>
  <c r="AH57"/>
  <c r="AJ57"/>
  <c r="AL57"/>
  <c r="AN57"/>
  <c r="AP57"/>
  <c r="AR57"/>
  <c r="AT57"/>
  <c r="AV57"/>
  <c r="AX57"/>
  <c r="F55"/>
  <c r="BZ55"/>
  <c r="BT56"/>
  <c r="BQ55"/>
  <c r="M57"/>
  <c r="BS55"/>
  <c r="BR55"/>
  <c r="I57"/>
  <c r="BP56"/>
  <c r="H58"/>
  <c r="BT55"/>
  <c r="K57"/>
  <c r="BO55"/>
  <c r="BP55"/>
  <c r="BR56"/>
  <c r="J58"/>
  <c r="BV55"/>
  <c r="Q57"/>
  <c r="BQ56"/>
  <c r="BJ58"/>
  <c r="BY55"/>
  <c r="BX56"/>
  <c r="L58"/>
  <c r="N58"/>
  <c r="K58"/>
  <c r="BN55"/>
  <c r="S57"/>
  <c r="BX55"/>
  <c r="BU55"/>
  <c r="BW55"/>
  <c r="C59" a="1"/>
  <c r="G57"/>
  <c r="CA55"/>
  <c r="D57"/>
  <c r="CJ56" l="1"/>
  <c r="CR56"/>
  <c r="CZ56"/>
  <c r="DC56"/>
  <c r="CU56"/>
  <c r="CM56"/>
  <c r="CE56"/>
  <c r="DD56"/>
  <c r="CV56"/>
  <c r="CN56"/>
  <c r="CF56"/>
  <c r="CY56"/>
  <c r="CQ56"/>
  <c r="DE56"/>
  <c r="DA56"/>
  <c r="CW56"/>
  <c r="CS56"/>
  <c r="CO56"/>
  <c r="CK56"/>
  <c r="CG56"/>
  <c r="CC56"/>
  <c r="DF56"/>
  <c r="DB56"/>
  <c r="CX56"/>
  <c r="CT56"/>
  <c r="CP56"/>
  <c r="CL56"/>
  <c r="CH56"/>
  <c r="CD56"/>
  <c r="E57"/>
  <c r="CH57" s="1"/>
  <c r="C59"/>
  <c r="V58"/>
  <c r="X58"/>
  <c r="Z58"/>
  <c r="AB58"/>
  <c r="AD58"/>
  <c r="AF58"/>
  <c r="AH58"/>
  <c r="AJ58"/>
  <c r="AL58"/>
  <c r="AN58"/>
  <c r="AP58"/>
  <c r="AR58"/>
  <c r="AT58"/>
  <c r="AV58"/>
  <c r="AX58"/>
  <c r="AZ58"/>
  <c r="W58"/>
  <c r="Y58"/>
  <c r="AA58"/>
  <c r="AC58"/>
  <c r="AE58"/>
  <c r="AG58"/>
  <c r="AI58"/>
  <c r="AK58"/>
  <c r="AM58"/>
  <c r="AO58"/>
  <c r="AQ58"/>
  <c r="AS58"/>
  <c r="AU58"/>
  <c r="AW58"/>
  <c r="AY58"/>
  <c r="O58"/>
  <c r="L59"/>
  <c r="T58"/>
  <c r="BV56"/>
  <c r="I58"/>
  <c r="BY56"/>
  <c r="D58"/>
  <c r="BU56"/>
  <c r="T59"/>
  <c r="F56"/>
  <c r="BN56"/>
  <c r="G59"/>
  <c r="F57"/>
  <c r="R58"/>
  <c r="S59"/>
  <c r="BW56"/>
  <c r="N59"/>
  <c r="C60" a="1"/>
  <c r="S58"/>
  <c r="Q58"/>
  <c r="O59"/>
  <c r="BZ56"/>
  <c r="BO56"/>
  <c r="G58"/>
  <c r="BS56"/>
  <c r="CA56"/>
  <c r="U58"/>
  <c r="K59"/>
  <c r="I59"/>
  <c r="Q59"/>
  <c r="M58"/>
  <c r="P58"/>
  <c r="P59"/>
  <c r="E58" l="1"/>
  <c r="CD58" s="1"/>
  <c r="DB57"/>
  <c r="CL57"/>
  <c r="DF57"/>
  <c r="CP57"/>
  <c r="CT57"/>
  <c r="CD57"/>
  <c r="CX57"/>
  <c r="DC57"/>
  <c r="CU57"/>
  <c r="CM57"/>
  <c r="CE57"/>
  <c r="DD57"/>
  <c r="CZ57"/>
  <c r="CV57"/>
  <c r="CR57"/>
  <c r="CN57"/>
  <c r="CJ57"/>
  <c r="CF57"/>
  <c r="CB57"/>
  <c r="CY57"/>
  <c r="CQ57"/>
  <c r="CI57"/>
  <c r="DE57"/>
  <c r="DA57"/>
  <c r="CW57"/>
  <c r="CS57"/>
  <c r="CO57"/>
  <c r="CK57"/>
  <c r="CG57"/>
  <c r="CC57"/>
  <c r="C60"/>
  <c r="V59"/>
  <c r="X59"/>
  <c r="Z59"/>
  <c r="AB59"/>
  <c r="AD59"/>
  <c r="AF59"/>
  <c r="AH59"/>
  <c r="AJ59"/>
  <c r="AL59"/>
  <c r="AN59"/>
  <c r="AP59"/>
  <c r="AR59"/>
  <c r="AT59"/>
  <c r="AV59"/>
  <c r="AX59"/>
  <c r="AZ59"/>
  <c r="W59"/>
  <c r="Y59"/>
  <c r="AA59"/>
  <c r="AC59"/>
  <c r="AE59"/>
  <c r="AG59"/>
  <c r="AI59"/>
  <c r="AK59"/>
  <c r="AM59"/>
  <c r="AO59"/>
  <c r="AQ59"/>
  <c r="AS59"/>
  <c r="AU59"/>
  <c r="AW59"/>
  <c r="AY59"/>
  <c r="CF58"/>
  <c r="CN58"/>
  <c r="U59"/>
  <c r="BX57"/>
  <c r="BR58"/>
  <c r="R59"/>
  <c r="BV57"/>
  <c r="D59"/>
  <c r="BS58"/>
  <c r="BQ57"/>
  <c r="BW57"/>
  <c r="BJ60"/>
  <c r="BY57"/>
  <c r="H59"/>
  <c r="BU57"/>
  <c r="BN58"/>
  <c r="O60"/>
  <c r="BP57"/>
  <c r="N60"/>
  <c r="CA58"/>
  <c r="M59"/>
  <c r="BZ57"/>
  <c r="BT57"/>
  <c r="BN57"/>
  <c r="R60"/>
  <c r="C61" a="1"/>
  <c r="BJ59"/>
  <c r="P60"/>
  <c r="CA57"/>
  <c r="BQ58"/>
  <c r="G60"/>
  <c r="BS57"/>
  <c r="L60"/>
  <c r="BU58"/>
  <c r="M60"/>
  <c r="BO58"/>
  <c r="BR57"/>
  <c r="BP58"/>
  <c r="BW58"/>
  <c r="S60"/>
  <c r="BO57"/>
  <c r="BZ58"/>
  <c r="J59"/>
  <c r="I60"/>
  <c r="CV58" l="1"/>
  <c r="DC58"/>
  <c r="DD58"/>
  <c r="CW58"/>
  <c r="CQ58"/>
  <c r="CI58"/>
  <c r="CY58"/>
  <c r="CR58"/>
  <c r="CK58"/>
  <c r="DA58"/>
  <c r="CS58"/>
  <c r="CM58"/>
  <c r="CC58"/>
  <c r="DE58"/>
  <c r="CZ58"/>
  <c r="CU58"/>
  <c r="CO58"/>
  <c r="CJ58"/>
  <c r="CE58"/>
  <c r="CG58"/>
  <c r="CB58"/>
  <c r="DF58"/>
  <c r="DB58"/>
  <c r="CX58"/>
  <c r="CT58"/>
  <c r="CP58"/>
  <c r="CL58"/>
  <c r="CH58"/>
  <c r="E59"/>
  <c r="CD59" s="1"/>
  <c r="C61"/>
  <c r="V60"/>
  <c r="X60"/>
  <c r="Z60"/>
  <c r="AB60"/>
  <c r="AD60"/>
  <c r="AF60"/>
  <c r="AH60"/>
  <c r="AJ60"/>
  <c r="AL60"/>
  <c r="AN60"/>
  <c r="AP60"/>
  <c r="AR60"/>
  <c r="AT60"/>
  <c r="AV60"/>
  <c r="AX60"/>
  <c r="AZ60"/>
  <c r="W60"/>
  <c r="Y60"/>
  <c r="AA60"/>
  <c r="AC60"/>
  <c r="AE60"/>
  <c r="AG60"/>
  <c r="AI60"/>
  <c r="AK60"/>
  <c r="AM60"/>
  <c r="AO60"/>
  <c r="AQ60"/>
  <c r="AS60"/>
  <c r="AU60"/>
  <c r="AW60"/>
  <c r="AY60"/>
  <c r="F58"/>
  <c r="D60"/>
  <c r="BX58"/>
  <c r="BS59"/>
  <c r="BO59"/>
  <c r="BX59"/>
  <c r="U60"/>
  <c r="BT58"/>
  <c r="BW59"/>
  <c r="J60"/>
  <c r="CA59"/>
  <c r="BN59"/>
  <c r="BT59"/>
  <c r="BY59"/>
  <c r="K60"/>
  <c r="T60"/>
  <c r="BV58"/>
  <c r="Q60"/>
  <c r="BY58"/>
  <c r="R61"/>
  <c r="C62" a="1"/>
  <c r="H60"/>
  <c r="CQ59" l="1"/>
  <c r="CY59"/>
  <c r="CI59"/>
  <c r="CU59"/>
  <c r="CE59"/>
  <c r="DC59"/>
  <c r="CM59"/>
  <c r="CV59"/>
  <c r="CF59"/>
  <c r="DD59"/>
  <c r="CN59"/>
  <c r="DE59"/>
  <c r="DA59"/>
  <c r="CW59"/>
  <c r="CS59"/>
  <c r="CO59"/>
  <c r="CK59"/>
  <c r="CG59"/>
  <c r="CC59"/>
  <c r="CZ59"/>
  <c r="CR59"/>
  <c r="CJ59"/>
  <c r="CB59"/>
  <c r="DF59"/>
  <c r="DB59"/>
  <c r="CX59"/>
  <c r="CT59"/>
  <c r="CP59"/>
  <c r="CL59"/>
  <c r="CH59"/>
  <c r="E60"/>
  <c r="CD60" s="1"/>
  <c r="C62"/>
  <c r="V61"/>
  <c r="X61"/>
  <c r="Z61"/>
  <c r="AB61"/>
  <c r="AD61"/>
  <c r="AF61"/>
  <c r="AH61"/>
  <c r="AJ61"/>
  <c r="AL61"/>
  <c r="AN61"/>
  <c r="AP61"/>
  <c r="AR61"/>
  <c r="AT61"/>
  <c r="AV61"/>
  <c r="AX61"/>
  <c r="AZ61"/>
  <c r="W61"/>
  <c r="Y61"/>
  <c r="AA61"/>
  <c r="AC61"/>
  <c r="AE61"/>
  <c r="AG61"/>
  <c r="AI61"/>
  <c r="AK61"/>
  <c r="AM61"/>
  <c r="AO61"/>
  <c r="AQ61"/>
  <c r="AS61"/>
  <c r="AU61"/>
  <c r="AW61"/>
  <c r="AY61"/>
  <c r="S62"/>
  <c r="O61"/>
  <c r="N61"/>
  <c r="BZ59"/>
  <c r="BR59"/>
  <c r="C63" a="1"/>
  <c r="L62"/>
  <c r="BQ59"/>
  <c r="D61"/>
  <c r="S61"/>
  <c r="BP59"/>
  <c r="Q61"/>
  <c r="N62"/>
  <c r="R62"/>
  <c r="G61"/>
  <c r="H61"/>
  <c r="F59"/>
  <c r="P61"/>
  <c r="BV59"/>
  <c r="BJ62"/>
  <c r="T61"/>
  <c r="U61"/>
  <c r="BU59"/>
  <c r="L61"/>
  <c r="Q62"/>
  <c r="J61"/>
  <c r="U62"/>
  <c r="K61"/>
  <c r="BJ61"/>
  <c r="M61"/>
  <c r="I61"/>
  <c r="CQ60" l="1"/>
  <c r="CU60"/>
  <c r="CE60"/>
  <c r="CY60"/>
  <c r="CI60"/>
  <c r="DC60"/>
  <c r="CM60"/>
  <c r="DD60"/>
  <c r="CV60"/>
  <c r="CN60"/>
  <c r="CF60"/>
  <c r="CB60"/>
  <c r="DE60"/>
  <c r="CW60"/>
  <c r="CK60"/>
  <c r="CC60"/>
  <c r="CZ60"/>
  <c r="CR60"/>
  <c r="CJ60"/>
  <c r="DA60"/>
  <c r="CS60"/>
  <c r="CO60"/>
  <c r="CG60"/>
  <c r="DF60"/>
  <c r="DB60"/>
  <c r="CX60"/>
  <c r="CT60"/>
  <c r="CP60"/>
  <c r="CL60"/>
  <c r="CH60"/>
  <c r="E61"/>
  <c r="CC61" s="1"/>
  <c r="C63"/>
  <c r="V62"/>
  <c r="X62"/>
  <c r="Z62"/>
  <c r="AB62"/>
  <c r="AD62"/>
  <c r="AF62"/>
  <c r="AH62"/>
  <c r="AJ62"/>
  <c r="AL62"/>
  <c r="AN62"/>
  <c r="AP62"/>
  <c r="AR62"/>
  <c r="AT62"/>
  <c r="AV62"/>
  <c r="AX62"/>
  <c r="AZ62"/>
  <c r="W62"/>
  <c r="Y62"/>
  <c r="AA62"/>
  <c r="AC62"/>
  <c r="AE62"/>
  <c r="AG62"/>
  <c r="AI62"/>
  <c r="AK62"/>
  <c r="AM62"/>
  <c r="AO62"/>
  <c r="AQ62"/>
  <c r="AS62"/>
  <c r="AU62"/>
  <c r="AW62"/>
  <c r="AY62"/>
  <c r="R63"/>
  <c r="BX60"/>
  <c r="BS60"/>
  <c r="BV60"/>
  <c r="T63"/>
  <c r="BZ60"/>
  <c r="G62"/>
  <c r="BW60"/>
  <c r="O63"/>
  <c r="D62"/>
  <c r="K62"/>
  <c r="O62"/>
  <c r="I62"/>
  <c r="BO60"/>
  <c r="N63"/>
  <c r="P62"/>
  <c r="C64" a="1"/>
  <c r="M63"/>
  <c r="BR60"/>
  <c r="K63"/>
  <c r="T62"/>
  <c r="M62"/>
  <c r="BN60"/>
  <c r="BU60"/>
  <c r="H62"/>
  <c r="BY60"/>
  <c r="BJ63"/>
  <c r="J63"/>
  <c r="F60"/>
  <c r="L63"/>
  <c r="I63"/>
  <c r="BT60"/>
  <c r="CA60"/>
  <c r="BP60"/>
  <c r="BQ60"/>
  <c r="J62"/>
  <c r="CO61" l="1"/>
  <c r="CW61"/>
  <c r="DA61"/>
  <c r="CG61"/>
  <c r="DE61"/>
  <c r="CK61"/>
  <c r="CS61"/>
  <c r="DF61"/>
  <c r="CX61"/>
  <c r="CP61"/>
  <c r="CH61"/>
  <c r="CD61"/>
  <c r="DC61"/>
  <c r="CY61"/>
  <c r="CU61"/>
  <c r="CQ61"/>
  <c r="CM61"/>
  <c r="CI61"/>
  <c r="CE61"/>
  <c r="DB61"/>
  <c r="CT61"/>
  <c r="CL61"/>
  <c r="DD61"/>
  <c r="CZ61"/>
  <c r="CV61"/>
  <c r="CR61"/>
  <c r="CN61"/>
  <c r="CJ61"/>
  <c r="CF61"/>
  <c r="CB61"/>
  <c r="E62"/>
  <c r="CC62" s="1"/>
  <c r="C64"/>
  <c r="V63"/>
  <c r="X63"/>
  <c r="Z63"/>
  <c r="AB63"/>
  <c r="AD63"/>
  <c r="AF63"/>
  <c r="AH63"/>
  <c r="AJ63"/>
  <c r="AL63"/>
  <c r="AN63"/>
  <c r="AP63"/>
  <c r="AR63"/>
  <c r="AT63"/>
  <c r="AV63"/>
  <c r="AX63"/>
  <c r="AZ63"/>
  <c r="W63"/>
  <c r="Y63"/>
  <c r="AA63"/>
  <c r="AC63"/>
  <c r="AE63"/>
  <c r="AG63"/>
  <c r="AI63"/>
  <c r="AK63"/>
  <c r="AM63"/>
  <c r="AO63"/>
  <c r="AQ63"/>
  <c r="AS63"/>
  <c r="AU63"/>
  <c r="AW63"/>
  <c r="AY63"/>
  <c r="G63"/>
  <c r="BV61"/>
  <c r="S64"/>
  <c r="Q63"/>
  <c r="BN61"/>
  <c r="BQ61"/>
  <c r="BY61"/>
  <c r="BZ61"/>
  <c r="CA61"/>
  <c r="U63"/>
  <c r="BX61"/>
  <c r="BU61"/>
  <c r="BO61"/>
  <c r="F61"/>
  <c r="D63"/>
  <c r="S63"/>
  <c r="I64"/>
  <c r="BS61"/>
  <c r="BP61"/>
  <c r="BJ64"/>
  <c r="BW61"/>
  <c r="BT61"/>
  <c r="C65" a="1"/>
  <c r="M64"/>
  <c r="H63"/>
  <c r="P63"/>
  <c r="BR61"/>
  <c r="E63" l="1"/>
  <c r="CD63" s="1"/>
  <c r="DB62"/>
  <c r="CR62"/>
  <c r="CF62"/>
  <c r="DD62"/>
  <c r="CT62"/>
  <c r="CJ62"/>
  <c r="CV62"/>
  <c r="CL62"/>
  <c r="CB62"/>
  <c r="CZ62"/>
  <c r="CN62"/>
  <c r="CD62"/>
  <c r="DF62"/>
  <c r="CX62"/>
  <c r="CP62"/>
  <c r="CH62"/>
  <c r="DE62"/>
  <c r="DC62"/>
  <c r="DA62"/>
  <c r="CY62"/>
  <c r="CW62"/>
  <c r="CU62"/>
  <c r="CS62"/>
  <c r="CQ62"/>
  <c r="CO62"/>
  <c r="CM62"/>
  <c r="CK62"/>
  <c r="CI62"/>
  <c r="CG62"/>
  <c r="CE62"/>
  <c r="C65"/>
  <c r="CB63"/>
  <c r="V64"/>
  <c r="X64"/>
  <c r="Z64"/>
  <c r="AB64"/>
  <c r="AD64"/>
  <c r="AF64"/>
  <c r="AH64"/>
  <c r="AJ64"/>
  <c r="AL64"/>
  <c r="AN64"/>
  <c r="AP64"/>
  <c r="AR64"/>
  <c r="AT64"/>
  <c r="AV64"/>
  <c r="AX64"/>
  <c r="AZ64"/>
  <c r="W64"/>
  <c r="Y64"/>
  <c r="AA64"/>
  <c r="AC64"/>
  <c r="AE64"/>
  <c r="AG64"/>
  <c r="AI64"/>
  <c r="AK64"/>
  <c r="AM64"/>
  <c r="AO64"/>
  <c r="AQ64"/>
  <c r="AS64"/>
  <c r="AU64"/>
  <c r="AW64"/>
  <c r="AY64"/>
  <c r="BT63"/>
  <c r="U64"/>
  <c r="P64"/>
  <c r="BV62"/>
  <c r="BT62"/>
  <c r="T64"/>
  <c r="BN62"/>
  <c r="D64"/>
  <c r="BV63"/>
  <c r="N64"/>
  <c r="R64"/>
  <c r="D65"/>
  <c r="K64"/>
  <c r="C66" a="1"/>
  <c r="BX62"/>
  <c r="CA62"/>
  <c r="H64"/>
  <c r="N65"/>
  <c r="F62"/>
  <c r="BU63"/>
  <c r="I65"/>
  <c r="J64"/>
  <c r="O65"/>
  <c r="S65"/>
  <c r="L64"/>
  <c r="G65"/>
  <c r="U65"/>
  <c r="K65"/>
  <c r="BY62"/>
  <c r="BS63"/>
  <c r="Q64"/>
  <c r="P65"/>
  <c r="BQ62"/>
  <c r="BR62"/>
  <c r="BQ63"/>
  <c r="BW63"/>
  <c r="H65"/>
  <c r="BZ62"/>
  <c r="L65"/>
  <c r="O64"/>
  <c r="BO62"/>
  <c r="G64"/>
  <c r="BS62"/>
  <c r="BP62"/>
  <c r="BP63"/>
  <c r="BU62"/>
  <c r="BR63"/>
  <c r="BW62"/>
  <c r="R65"/>
  <c r="BJ65"/>
  <c r="CJ63" l="1"/>
  <c r="CR63"/>
  <c r="CZ63"/>
  <c r="DC63"/>
  <c r="CU63"/>
  <c r="CE63"/>
  <c r="DD63"/>
  <c r="CV63"/>
  <c r="CN63"/>
  <c r="CF63"/>
  <c r="CM63"/>
  <c r="CY63"/>
  <c r="CQ63"/>
  <c r="CI63"/>
  <c r="DE63"/>
  <c r="DA63"/>
  <c r="CW63"/>
  <c r="CS63"/>
  <c r="CO63"/>
  <c r="CK63"/>
  <c r="CG63"/>
  <c r="CC63"/>
  <c r="DF63"/>
  <c r="DB63"/>
  <c r="CX63"/>
  <c r="CT63"/>
  <c r="CP63"/>
  <c r="CL63"/>
  <c r="CH63"/>
  <c r="E64"/>
  <c r="CC64" s="1"/>
  <c r="E65"/>
  <c r="C66"/>
  <c r="V65"/>
  <c r="X65"/>
  <c r="Z65"/>
  <c r="AB65"/>
  <c r="AD65"/>
  <c r="AF65"/>
  <c r="AH65"/>
  <c r="AJ65"/>
  <c r="AL65"/>
  <c r="AN65"/>
  <c r="AP65"/>
  <c r="AR65"/>
  <c r="AT65"/>
  <c r="AV65"/>
  <c r="AX65"/>
  <c r="AZ65"/>
  <c r="W65"/>
  <c r="Y65"/>
  <c r="AA65"/>
  <c r="AC65"/>
  <c r="AE65"/>
  <c r="AG65"/>
  <c r="AI65"/>
  <c r="AK65"/>
  <c r="AM65"/>
  <c r="AO65"/>
  <c r="AQ65"/>
  <c r="AS65"/>
  <c r="AU65"/>
  <c r="AW65"/>
  <c r="AY65"/>
  <c r="BZ63"/>
  <c r="U66"/>
  <c r="BV65"/>
  <c r="D66"/>
  <c r="BO65"/>
  <c r="C67" a="1"/>
  <c r="Q66"/>
  <c r="J65"/>
  <c r="F63"/>
  <c r="CA65"/>
  <c r="BX63"/>
  <c r="S66"/>
  <c r="BZ65"/>
  <c r="H66"/>
  <c r="T66"/>
  <c r="Q65"/>
  <c r="BJ66"/>
  <c r="T65"/>
  <c r="BS65"/>
  <c r="L66"/>
  <c r="BO63"/>
  <c r="CA63"/>
  <c r="R66"/>
  <c r="BY63"/>
  <c r="BN63"/>
  <c r="M65"/>
  <c r="CW64" l="1"/>
  <c r="CG64"/>
  <c r="DA64"/>
  <c r="CK64"/>
  <c r="DE64"/>
  <c r="CO64"/>
  <c r="CS64"/>
  <c r="DF64"/>
  <c r="CX64"/>
  <c r="CL64"/>
  <c r="DC64"/>
  <c r="CY64"/>
  <c r="CU64"/>
  <c r="CQ64"/>
  <c r="CM64"/>
  <c r="CI64"/>
  <c r="CE64"/>
  <c r="DB64"/>
  <c r="CT64"/>
  <c r="CP64"/>
  <c r="CH64"/>
  <c r="CD64"/>
  <c r="DD64"/>
  <c r="CZ64"/>
  <c r="CV64"/>
  <c r="CR64"/>
  <c r="CN64"/>
  <c r="CJ64"/>
  <c r="CF64"/>
  <c r="CB64"/>
  <c r="E66"/>
  <c r="C67"/>
  <c r="U67" s="1"/>
  <c r="CB65"/>
  <c r="CC65"/>
  <c r="CD65"/>
  <c r="CE65"/>
  <c r="CF65"/>
  <c r="CG65"/>
  <c r="CH65"/>
  <c r="CI65"/>
  <c r="CJ65"/>
  <c r="CK65"/>
  <c r="CL65"/>
  <c r="CM65"/>
  <c r="CN65"/>
  <c r="CO65"/>
  <c r="CP65"/>
  <c r="CQ65"/>
  <c r="CR65"/>
  <c r="CS65"/>
  <c r="CT65"/>
  <c r="CU65"/>
  <c r="CV65"/>
  <c r="CW65"/>
  <c r="CX65"/>
  <c r="CY65"/>
  <c r="CZ65"/>
  <c r="DA65"/>
  <c r="DB65"/>
  <c r="DC65"/>
  <c r="DD65"/>
  <c r="DE65"/>
  <c r="DF65"/>
  <c r="V66"/>
  <c r="X66"/>
  <c r="Z66"/>
  <c r="AB66"/>
  <c r="AD66"/>
  <c r="AF66"/>
  <c r="AH66"/>
  <c r="AJ66"/>
  <c r="AL66"/>
  <c r="AN66"/>
  <c r="AP66"/>
  <c r="AR66"/>
  <c r="AT66"/>
  <c r="AV66"/>
  <c r="AX66"/>
  <c r="AZ66"/>
  <c r="W66"/>
  <c r="Y66"/>
  <c r="AA66"/>
  <c r="AC66"/>
  <c r="AE66"/>
  <c r="AG66"/>
  <c r="AI66"/>
  <c r="AK66"/>
  <c r="AM66"/>
  <c r="AO66"/>
  <c r="AQ66"/>
  <c r="AS66"/>
  <c r="AU66"/>
  <c r="AW66"/>
  <c r="AY66"/>
  <c r="BT65"/>
  <c r="BR65"/>
  <c r="BX65"/>
  <c r="I66"/>
  <c r="CA64"/>
  <c r="C68" a="1"/>
  <c r="BQ65"/>
  <c r="BV66"/>
  <c r="BW64"/>
  <c r="P66"/>
  <c r="BQ64"/>
  <c r="BP64"/>
  <c r="G66"/>
  <c r="BU65"/>
  <c r="J66"/>
  <c r="BR64"/>
  <c r="BX64"/>
  <c r="BS66"/>
  <c r="BP65"/>
  <c r="BZ66"/>
  <c r="BN65"/>
  <c r="BW65"/>
  <c r="M66"/>
  <c r="N66"/>
  <c r="BY65"/>
  <c r="BZ64"/>
  <c r="BT64"/>
  <c r="K66"/>
  <c r="F65"/>
  <c r="BY66"/>
  <c r="O66"/>
  <c r="BY64"/>
  <c r="F64"/>
  <c r="BU64"/>
  <c r="BV64"/>
  <c r="BN64"/>
  <c r="BO64"/>
  <c r="BS64"/>
  <c r="N67" l="1"/>
  <c r="R67"/>
  <c r="U5" a="1"/>
  <c r="U5" s="1"/>
  <c r="J67"/>
  <c r="D67"/>
  <c r="H67"/>
  <c r="L67"/>
  <c r="P67"/>
  <c r="T67"/>
  <c r="G67"/>
  <c r="I67"/>
  <c r="K67"/>
  <c r="M67"/>
  <c r="O67"/>
  <c r="Q67"/>
  <c r="S67"/>
  <c r="E67"/>
  <c r="BX67" s="1"/>
  <c r="C68"/>
  <c r="S68" s="1"/>
  <c r="V67"/>
  <c r="X67"/>
  <c r="Z67"/>
  <c r="AB67"/>
  <c r="AD67"/>
  <c r="AF67"/>
  <c r="AH67"/>
  <c r="AJ67"/>
  <c r="AL67"/>
  <c r="AN67"/>
  <c r="AP67"/>
  <c r="AR67"/>
  <c r="AT67"/>
  <c r="AV67"/>
  <c r="AX67"/>
  <c r="AZ67"/>
  <c r="W67"/>
  <c r="Y67"/>
  <c r="AA67"/>
  <c r="AC67"/>
  <c r="AE67"/>
  <c r="AG67"/>
  <c r="AI67"/>
  <c r="AK67"/>
  <c r="AM67"/>
  <c r="AO67"/>
  <c r="AQ67"/>
  <c r="AS67"/>
  <c r="AU67"/>
  <c r="AW67"/>
  <c r="AY67"/>
  <c r="CB66"/>
  <c r="CC66"/>
  <c r="CD66"/>
  <c r="CE66"/>
  <c r="CF66"/>
  <c r="CG66"/>
  <c r="CH66"/>
  <c r="CI66"/>
  <c r="CJ66"/>
  <c r="CK66"/>
  <c r="CL66"/>
  <c r="CM66"/>
  <c r="CN66"/>
  <c r="CO66"/>
  <c r="CP66"/>
  <c r="CQ66"/>
  <c r="CR66"/>
  <c r="CS66"/>
  <c r="CT66"/>
  <c r="CU66"/>
  <c r="CV66"/>
  <c r="CW66"/>
  <c r="CX66"/>
  <c r="CY66"/>
  <c r="CZ66"/>
  <c r="DA66"/>
  <c r="DB66"/>
  <c r="DC66"/>
  <c r="DD66"/>
  <c r="DE66"/>
  <c r="DF66"/>
  <c r="CA66"/>
  <c r="BQ66"/>
  <c r="BO66"/>
  <c r="BN66"/>
  <c r="BT66"/>
  <c r="C69" a="1"/>
  <c r="BW66"/>
  <c r="BX66"/>
  <c r="BP66"/>
  <c r="BR66"/>
  <c r="BU66"/>
  <c r="BJ67"/>
  <c r="F66"/>
  <c r="U68" l="1"/>
  <c r="BS67"/>
  <c r="BR67"/>
  <c r="BY67"/>
  <c r="BN67"/>
  <c r="F67"/>
  <c r="BW67"/>
  <c r="BQ67"/>
  <c r="CA67"/>
  <c r="BV67"/>
  <c r="BO67"/>
  <c r="BU67"/>
  <c r="BZ67"/>
  <c r="V12"/>
  <c r="BP67"/>
  <c r="BT67"/>
  <c r="M68"/>
  <c r="I68"/>
  <c r="Q68"/>
  <c r="G68"/>
  <c r="K68"/>
  <c r="O68"/>
  <c r="T68"/>
  <c r="D68"/>
  <c r="H68"/>
  <c r="J68"/>
  <c r="L68"/>
  <c r="N68"/>
  <c r="P68"/>
  <c r="R68"/>
  <c r="C69"/>
  <c r="Q69" s="1"/>
  <c r="E68"/>
  <c r="CA68" s="1"/>
  <c r="CB67"/>
  <c r="CC67"/>
  <c r="CD67"/>
  <c r="CE67"/>
  <c r="CF67"/>
  <c r="CG67"/>
  <c r="CH67"/>
  <c r="CI67"/>
  <c r="CJ67"/>
  <c r="CK67"/>
  <c r="CL67"/>
  <c r="CM67"/>
  <c r="CN67"/>
  <c r="CO67"/>
  <c r="CP67"/>
  <c r="CQ67"/>
  <c r="CR67"/>
  <c r="CS67"/>
  <c r="CT67"/>
  <c r="CU67"/>
  <c r="CV67"/>
  <c r="CW67"/>
  <c r="CX67"/>
  <c r="CY67"/>
  <c r="CZ67"/>
  <c r="DA67"/>
  <c r="DB67"/>
  <c r="DC67"/>
  <c r="DD67"/>
  <c r="DE67"/>
  <c r="DF67"/>
  <c r="V68"/>
  <c r="X68"/>
  <c r="Z68"/>
  <c r="AB68"/>
  <c r="AD68"/>
  <c r="AF68"/>
  <c r="AH68"/>
  <c r="AJ68"/>
  <c r="AL68"/>
  <c r="AN68"/>
  <c r="AP68"/>
  <c r="AR68"/>
  <c r="AT68"/>
  <c r="AV68"/>
  <c r="AX68"/>
  <c r="AZ68"/>
  <c r="W68"/>
  <c r="Y68"/>
  <c r="AA68"/>
  <c r="AC68"/>
  <c r="AE68"/>
  <c r="AG68"/>
  <c r="AI68"/>
  <c r="AK68"/>
  <c r="AM68"/>
  <c r="AO68"/>
  <c r="AQ68"/>
  <c r="AS68"/>
  <c r="AU68"/>
  <c r="AW68"/>
  <c r="AY68"/>
  <c r="U69"/>
  <c r="BX68"/>
  <c r="BJ68"/>
  <c r="C70" a="1"/>
  <c r="BN68" l="1"/>
  <c r="BV68"/>
  <c r="BT68"/>
  <c r="BP68"/>
  <c r="M69"/>
  <c r="BR68"/>
  <c r="BZ68"/>
  <c r="I69"/>
  <c r="F68"/>
  <c r="BO68"/>
  <c r="BQ68"/>
  <c r="BS68"/>
  <c r="BU68"/>
  <c r="BW68"/>
  <c r="BY68"/>
  <c r="T69"/>
  <c r="G69"/>
  <c r="K69"/>
  <c r="O69"/>
  <c r="S69"/>
  <c r="D69"/>
  <c r="E69" s="1"/>
  <c r="H69"/>
  <c r="J69"/>
  <c r="L69"/>
  <c r="N69"/>
  <c r="P69"/>
  <c r="R69"/>
  <c r="C70"/>
  <c r="C17" s="1" a="1"/>
  <c r="C17" s="1"/>
  <c r="V69"/>
  <c r="X69"/>
  <c r="Z69"/>
  <c r="AB69"/>
  <c r="AD69"/>
  <c r="AF69"/>
  <c r="AH69"/>
  <c r="AJ69"/>
  <c r="AL69"/>
  <c r="AN69"/>
  <c r="AP69"/>
  <c r="AR69"/>
  <c r="AT69"/>
  <c r="AV69"/>
  <c r="AX69"/>
  <c r="AZ69"/>
  <c r="W69"/>
  <c r="Y69"/>
  <c r="AA69"/>
  <c r="AC69"/>
  <c r="AE69"/>
  <c r="AG69"/>
  <c r="AI69"/>
  <c r="AK69"/>
  <c r="AM69"/>
  <c r="AO69"/>
  <c r="AQ69"/>
  <c r="AS69"/>
  <c r="AU69"/>
  <c r="AW69"/>
  <c r="AY69"/>
  <c r="CB68"/>
  <c r="CC68"/>
  <c r="CD68"/>
  <c r="CE68"/>
  <c r="CF68"/>
  <c r="CG68"/>
  <c r="CH68"/>
  <c r="CI68"/>
  <c r="CJ68"/>
  <c r="CK68"/>
  <c r="CL68"/>
  <c r="CM68"/>
  <c r="CN68"/>
  <c r="CO68"/>
  <c r="CP68"/>
  <c r="CQ68"/>
  <c r="CR68"/>
  <c r="CS68"/>
  <c r="CT68"/>
  <c r="CU68"/>
  <c r="CV68"/>
  <c r="CW68"/>
  <c r="CX68"/>
  <c r="CY68"/>
  <c r="CZ68"/>
  <c r="DA68"/>
  <c r="DB68"/>
  <c r="DC68"/>
  <c r="DD68"/>
  <c r="DE68"/>
  <c r="DF68"/>
  <c r="BJ69"/>
  <c r="R70" l="1"/>
  <c r="D70"/>
  <c r="N70"/>
  <c r="J70"/>
  <c r="U70"/>
  <c r="BZ69"/>
  <c r="CA69"/>
  <c r="BW69"/>
  <c r="BS69"/>
  <c r="BO69"/>
  <c r="BY69"/>
  <c r="BU69"/>
  <c r="BQ69"/>
  <c r="F69"/>
  <c r="H70"/>
  <c r="L70"/>
  <c r="P70"/>
  <c r="T70"/>
  <c r="G70"/>
  <c r="I70"/>
  <c r="K70"/>
  <c r="M70"/>
  <c r="O70"/>
  <c r="Q70"/>
  <c r="S70"/>
  <c r="BN69"/>
  <c r="BP69"/>
  <c r="BR69"/>
  <c r="BT69"/>
  <c r="BV69"/>
  <c r="BX69"/>
  <c r="CB69"/>
  <c r="CC69"/>
  <c r="CD69"/>
  <c r="CE69"/>
  <c r="CF69"/>
  <c r="CG69"/>
  <c r="CH69"/>
  <c r="CI69"/>
  <c r="CJ69"/>
  <c r="CK69"/>
  <c r="CL69"/>
  <c r="CM69"/>
  <c r="CN69"/>
  <c r="CO69"/>
  <c r="CP69"/>
  <c r="CQ69"/>
  <c r="CR69"/>
  <c r="CS69"/>
  <c r="CT69"/>
  <c r="CU69"/>
  <c r="CV69"/>
  <c r="CW69"/>
  <c r="CX69"/>
  <c r="CY69"/>
  <c r="CZ69"/>
  <c r="DA69"/>
  <c r="DB69"/>
  <c r="DC69"/>
  <c r="DD69"/>
  <c r="DE69"/>
  <c r="DF69"/>
  <c r="V70"/>
  <c r="X70"/>
  <c r="Z70"/>
  <c r="AB70"/>
  <c r="AD70"/>
  <c r="AF70"/>
  <c r="AH70"/>
  <c r="AJ70"/>
  <c r="AL70"/>
  <c r="AN70"/>
  <c r="AP70"/>
  <c r="AR70"/>
  <c r="AT70"/>
  <c r="AV70"/>
  <c r="AX70"/>
  <c r="AZ70"/>
  <c r="W70"/>
  <c r="Y70"/>
  <c r="AA70"/>
  <c r="AC70"/>
  <c r="AE70"/>
  <c r="AG70"/>
  <c r="AI70"/>
  <c r="AK70"/>
  <c r="AM70"/>
  <c r="AO70"/>
  <c r="AQ70"/>
  <c r="AS70"/>
  <c r="AU70"/>
  <c r="AW70"/>
  <c r="AY70"/>
  <c r="BJ70"/>
  <c r="E70" l="1"/>
  <c r="CA70" s="1"/>
  <c r="D17" a="1"/>
  <c r="D17" s="1"/>
  <c r="CF70" l="1"/>
  <c r="DD70"/>
  <c r="CR70"/>
  <c r="BS70"/>
  <c r="CN70"/>
  <c r="CV70"/>
  <c r="CB70"/>
  <c r="BP70"/>
  <c r="CZ70"/>
  <c r="CJ70"/>
  <c r="BZ70"/>
  <c r="DF70"/>
  <c r="DB70"/>
  <c r="CX70"/>
  <c r="CT70"/>
  <c r="CP70"/>
  <c r="CL70"/>
  <c r="CH70"/>
  <c r="CD70"/>
  <c r="BW70"/>
  <c r="BO70"/>
  <c r="BR70"/>
  <c r="BT70"/>
  <c r="DE70"/>
  <c r="DA70"/>
  <c r="CW70"/>
  <c r="CS70"/>
  <c r="CO70"/>
  <c r="CK70"/>
  <c r="CG70"/>
  <c r="CC70"/>
  <c r="BU70"/>
  <c r="F70"/>
  <c r="BN70"/>
  <c r="DC70"/>
  <c r="CY70"/>
  <c r="CU70"/>
  <c r="CQ70"/>
  <c r="CM70"/>
  <c r="CI70"/>
  <c r="CE70"/>
  <c r="BY70"/>
  <c r="BQ70"/>
  <c r="BV70"/>
  <c r="BX70"/>
  <c r="F21"/>
  <c r="U4" l="1"/>
  <c r="U3"/>
  <c r="C16" l="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"Detail" button in the Steelwedge Toolbar</t>
        </r>
        <r>
          <rPr>
            <sz val="8"/>
            <color indexed="81"/>
            <rFont val="Tahoma"/>
            <family val="2"/>
          </rPr>
          <t xml:space="preserve">
</t>
        </r>
      </text>
    </comment>
    <comment ref="K18" authorId="1">
      <text>
        <r>
          <rPr>
            <b/>
            <sz val="8"/>
            <color indexed="81"/>
            <rFont val="Tahoma"/>
            <family val="2"/>
          </rPr>
          <t>Select the following:
$    - to view dollar-based time series and Marg %
U    - to view all Units
P    - to view ASPs (Price)
All  - to view all</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U18" authorId="1">
      <text>
        <r>
          <rPr>
            <b/>
            <sz val="8"/>
            <color indexed="81"/>
            <rFont val="Tahoma"/>
            <family val="2"/>
          </rPr>
          <t>Denotes group(s) that can override a given override row.</t>
        </r>
        <r>
          <rPr>
            <sz val="8"/>
            <color indexed="81"/>
            <rFont val="Tahoma"/>
            <family val="2"/>
          </rPr>
          <t xml:space="preserve">
</t>
        </r>
      </text>
    </comment>
    <comment ref="V18" authorId="1">
      <text>
        <r>
          <rPr>
            <b/>
            <sz val="8"/>
            <color indexed="81"/>
            <rFont val="Tahoma"/>
            <family val="2"/>
          </rPr>
          <t>Denotes group(s) that cannot see a given row.</t>
        </r>
        <r>
          <rPr>
            <sz val="8"/>
            <color indexed="81"/>
            <rFont val="Tahoma"/>
            <family val="2"/>
          </rPr>
          <t xml:space="preserve">
</t>
        </r>
      </text>
    </comment>
    <comment ref="DQ18" authorId="2">
      <text>
        <r>
          <rPr>
            <sz val="8"/>
            <color indexed="81"/>
            <rFont val="Tahoma"/>
            <family val="2"/>
          </rPr>
          <t>for dropdown</t>
        </r>
      </text>
    </comment>
  </commentList>
</comments>
</file>

<file path=xl/comments3.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4.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View'!AK18:Aw18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nnections.xml><?xml version="1.0" encoding="utf-8"?>
<connections xmlns="http://schemas.openxmlformats.org/spreadsheetml/2006/main">
  <connection id="1" name="RELATIONSHIP_INFO7b617b910a0100aa00c419eeedc38a34" type="6" refreshedVersion="2" deleted="1"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deleted="1"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deleted="1"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deleted="1"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deleted="1"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deleted="1"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deleted="1"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deleted="1"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deleted="1"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deleted="1"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deleted="1"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deleted="1" background="1" saveData="1">
    <textPr prompt="0" sourceFile="C:\Documents and Settings\gmohanna\Application Data\{8CC90F06-2F50-439b-8C41-6FB6D3D071B2}\temp\razor-80\jbastl\SWDATA-A1.txt" comma="1">
      <textFields>
        <textField/>
      </textFields>
    </textPr>
  </connection>
  <connection id="13" name="SWDATA-A110" type="6" refreshedVersion="3" deleted="1" background="1" saveData="1">
    <textPr prompt="0" sourceFile="C:\Documents and Settings\vnagendra\Application Data\{8CC90F06-2F50-439b-8C41-6FB6D3D071B2}\temp\ce6-default\steelwedge\SWDATA-A1.txt" delimiter="~">
      <textFields>
        <textField/>
      </textFields>
    </textPr>
  </connection>
  <connection id="14" name="SWDATA-A111" type="6" refreshedVersion="2" deleted="1" background="1" saveData="1">
    <textPr prompt="0" sourceFile="C:\Documents and Settings\gmohanna\Application Data\{8CC90F06-2F50-439b-8C41-6FB6D3D071B2}\temp\razor-80\jbastl\SWDATA-A1.txt" comma="1">
      <textFields>
        <textField/>
      </textFields>
    </textPr>
  </connection>
  <connection id="15" name="SWDATA-A112" type="6" refreshedVersion="2" deleted="1" background="1" saveData="1">
    <textPr prompt="0" sourceFile="C:\Documents and Settings\gmohanna\Application Data\{8CC90F06-2F50-439b-8C41-6FB6D3D071B2}\temp\razor-80\jbastl\SWDATA-A1.txt" comma="1">
      <textFields>
        <textField/>
      </textFields>
    </textPr>
  </connection>
  <connection id="16" name="SWDATA-A12" type="6" refreshedVersion="2" deleted="1"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deleted="1"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deleted="1" background="1" saveData="1">
    <textPr prompt="0" sourceFile="C:\Documents and Settings\blegrand.STEELWEDGE\Application Data\{8CC90F06-2F50-439b-8C41-6FB6D3D071B2}\temp\swdemo2-80\nvidia\SWDATA-A1.txt" comma="1">
      <textFields>
        <textField/>
      </textFields>
    </textPr>
  </connection>
  <connection id="19" name="SWDATA-A13" type="6" refreshedVersion="2" deleted="1"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deleted="1"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deleted="1" background="1" saveData="1">
    <textPr prompt="0" sourceFile="C:\Documents and Settings\blegrand.STEELWEDGE\Application Data\{8CC90F06-2F50-439b-8C41-6FB6D3D071B2}\temp\swdemo2-80\nvidia\SWDATA-A1.txt" comma="1">
      <textFields>
        <textField/>
      </textFields>
    </textPr>
  </connection>
  <connection id="22" name="SWDATA-A14" type="6" refreshedVersion="2" deleted="1"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deleted="1"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deleted="1"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deleted="1"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deleted="1"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deleted="1"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deleted="1"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deleted="1" background="1" saveData="1">
    <textPr prompt="0" sourceFile="C:\Documents and Settings\karup\Application Data\{8CC90F06-2F50-439b-8C41-6FB6D3D071B2}\temp\ce6-default\ed\SWDATA-A1.txt" delimiter="~">
      <textFields>
        <textField/>
      </textFields>
    </textPr>
  </connection>
  <connection id="30" name="SWDATA-A18" type="6" refreshedVersion="4" deleted="1" background="1" saveData="1">
    <textPr prompt="0" sourceFile="C:\Documents and Settings\elewis\Application Data\{8CC90F06-2F50-439b-8C41-6FB6D3D071B2}\temp\ce6-default\ed\SWDATA-A1.txt" delimiter="~">
      <textFields>
        <textField/>
      </textFields>
    </textPr>
  </connection>
  <connection id="31" name="SWDATA-A19" type="6" refreshedVersion="2" deleted="1"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deleted="1" background="1">
    <textPr prompt="0" sourceFile="C:\Documents and Settings\rsingh\Application Data\templates\ambassador\outbound\wkscsv\SWMETA27b617b910a0100aa00c419eeedc38a34_1264795008655.csv" delimiter="~">
      <textFields>
        <textField/>
      </textFields>
    </textPr>
  </connection>
  <connection id="33" name="SWMETA2-A1" type="6" refreshedVersion="2" deleted="1" background="1" saveData="1">
    <textPr prompt="0" sourceFile="C:\Documents and Settings\blegrand\Application Data\{8CC90F06-2F50-439b-8C41-6FB6D3D071B2}\temp\swdevdb2.domain.steelwedge.com-7447\steelwedge\SWMETA2-A1.txt" delimiter="~">
      <textFields>
        <textField/>
      </textFields>
    </textPr>
  </connection>
  <connection id="34" name="SWMETA2-A11" type="6" refreshedVersion="3" deleted="1" background="1" saveData="1">
    <textPr prompt="0" sourceFile="C:\Documents and Settings\karup\Application Data\{8CC90F06-2F50-439b-8C41-6FB6D3D071B2}\temp\ce6-default\ed\SWMETA2-A1.txt" delimiter="~">
      <textFields>
        <textField/>
      </textFields>
    </textPr>
  </connection>
  <connection id="35" name="SWMETA2-A111" type="6" refreshedVersion="2" deleted="1" background="1" saveData="1">
    <textPr prompt="0" sourceFile="C:\Documents and Settings\blegrand\Application Data\{8CC90F06-2F50-439b-8C41-6FB6D3D071B2}\temp\swdevdb2.domain.steelwedge.com-7447\steelwedge\SWMETA2-A1.txt" delimiter="~">
      <textFields>
        <textField/>
      </textFields>
    </textPr>
  </connection>
  <connection id="36" name="SWMETA2-A12" type="6" refreshedVersion="4" deleted="1" background="1" saveData="1">
    <textPr prompt="0" sourceFile="C:\Documents and Settings\elewis\Application Data\{8CC90F06-2F50-439b-8C41-6FB6D3D071B2}\temp\ce6-default\ed\SWMETA2-A1.txt" delimiter="~">
      <textFields>
        <textField/>
      </textFields>
    </textPr>
  </connection>
  <connection id="37" name="SWMETA2-A13" type="6" refreshedVersion="2" deleted="1" background="1" saveData="1">
    <textPr prompt="0" sourceFile="C:\Documents and Settings\blegrand\Application Data\{8CC90F06-2F50-439b-8C41-6FB6D3D071B2}\temp\swdevdb2.domain.steelwedge.com-7447\steelwedge\SWMETA2-A1.txt" delimiter="~">
      <textFields>
        <textField/>
      </textFields>
    </textPr>
  </connection>
  <connection id="38" name="SWMETA2-A14" type="6" refreshedVersion="3" deleted="1" background="1" saveData="1">
    <textPr prompt="0" sourceFile="C:\Documents and Settings\vnagendra\Application Data\{8CC90F06-2F50-439b-8C41-6FB6D3D071B2}\temp\ce6-default\steelwedge\SWMETA2-A1.txt" delimiter="~">
      <textFields>
        <textField/>
      </textFields>
    </textPr>
  </connection>
  <connection id="39" name="SWMETA7b617b910a0100aa00c419eeedc38a34_1264795008655" type="6" refreshedVersion="2" deleted="1" background="1">
    <textPr prompt="0" sourceFile="C:\Documents and Settings\rsingh\Application Data\templates\ambassador\outbound\wkscsv\SWMETA7b617b910a0100aa00c419eeedc38a34_1264795008655.csv" delimiter="~">
      <textFields>
        <textField/>
      </textFields>
    </textPr>
  </connection>
  <connection id="40" name="SWMETA-A1" type="6" refreshedVersion="0" deleted="1" background="1" saveData="1">
    <textPr prompt="0" sourceFile="C:\Documents and Settings\karup\Application Data\{8CC90F06-2F50-439b-8C41-6FB6D3D071B2}\temp\ce6-default\ed\SWMETA-A1.txt">
      <textFields>
        <textField/>
      </textFields>
    </textPr>
  </connection>
  <connection id="41" name="SWMETA-A11" type="6" refreshedVersion="0" deleted="1" background="1" saveData="1">
    <textPr prompt="0" sourceFile="C:\Documents and Settings\elewis\Application Data\{8CC90F06-2F50-439b-8C41-6FB6D3D071B2}\temp\ce6-default\ed\SWMETA-A1.txt">
      <textFields>
        <textField/>
      </textFields>
    </textPr>
  </connection>
  <connection id="42" name="SWMETA-A111" type="6" refreshedVersion="2" deleted="1" background="1" saveData="1">
    <textPr prompt="0" sourceFile="C:\Documents and Settings\blegrand\Application Data\{8CC90F06-2F50-439b-8C41-6FB6D3D071B2}\temp\swdevdb2.domain.steelwedge.com-7447\steelwedge\SWMETA-A1.txt" delimiter="~">
      <textFields>
        <textField/>
      </textFields>
    </textPr>
  </connection>
  <connection id="43" name="SWMETA-A12" type="6" refreshedVersion="0" deleted="1"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<sst xmlns="http://schemas.openxmlformats.org/spreadsheetml/2006/main" count="6930" uniqueCount="1041">
  <si>
    <t>PROD_CUSTOMER_COUNT</t>
  </si>
  <si>
    <t>currentCurrencyType</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</si>
  <si>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</si>
  <si>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</si>
  <si>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</si>
  <si>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</si>
  <si>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</si>
  <si>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</si>
  <si>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</si>
  <si>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</si>
  <si>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</si>
  <si>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</si>
  <si>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</si>
  <si>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</si>
  <si>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</si>
  <si>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</si>
  <si>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</si>
  <si>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</si>
  <si>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</si>
  <si>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</si>
  <si>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</si>
  <si>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</si>
  <si>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</si>
  <si>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</si>
  <si>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</si>
  <si>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</si>
  <si>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</si>
  <si>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</si>
  <si>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</si>
  <si>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</si>
  <si>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</si>
  <si>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</si>
  <si>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</si>
  <si>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</si>
  <si>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</si>
  <si>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</si>
  <si>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</si>
  <si>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</si>
  <si>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</si>
  <si>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</si>
  <si>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</si>
  <si>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</si>
  <si>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</si>
  <si>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</si>
  <si>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</si>
  <si>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</si>
  <si>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</si>
  <si>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</si>
  <si>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</si>
  <si>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</si>
  <si>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</si>
  <si>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</si>
  <si>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</si>
  <si>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</si>
  <si>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</si>
  <si>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</si>
  <si>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</si>
  <si>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</si>
  <si>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</si>
  <si>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</si>
  <si>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</si>
  <si>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</si>
  <si>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</si>
  <si>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</si>
  <si>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</si>
  <si>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</si>
  <si>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</si>
  <si>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</si>
  <si>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</si>
  <si>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</si>
  <si>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</si>
  <si>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</si>
  <si>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</si>
  <si>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</si>
  <si>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</si>
  <si>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</si>
  <si>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</si>
  <si>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</si>
  <si>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</si>
  <si>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</si>
  <si>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</si>
  <si>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</si>
  <si>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</si>
  <si>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</si>
  <si>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</si>
  <si>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</si>
  <si>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</si>
  <si>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</si>
  <si>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</si>
  <si>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</si>
  <si>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</si>
  <si>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</si>
  <si>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</si>
  <si>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</si>
  <si>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</si>
  <si>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</si>
  <si>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</si>
  <si>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</si>
  <si>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</si>
  <si>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</si>
  <si>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</si>
  <si>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</si>
  <si>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</si>
  <si>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</si>
  <si>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</si>
  <si>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</si>
  <si>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</si>
  <si>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</si>
  <si>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</si>
  <si>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</si>
  <si>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</si>
  <si>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</si>
  <si>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</si>
  <si>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</si>
  <si>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</si>
  <si>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</si>
  <si>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</si>
  <si>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</si>
  <si>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</si>
  <si>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</si>
  <si>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</si>
  <si>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</si>
  <si>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</si>
  <si>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</si>
  <si>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</si>
  <si>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</si>
  <si>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</si>
  <si>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</si>
  <si>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</si>
  <si>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</si>
  <si>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</si>
  <si>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Corporate Quarter</t>
  </si>
  <si>
    <t>Corporate Month</t>
  </si>
  <si>
    <t>No</t>
  </si>
  <si>
    <t>Product</t>
  </si>
  <si>
    <t>DETAIL_COUNT</t>
  </si>
  <si>
    <t>Override xls Error</t>
  </si>
  <si>
    <t>USD</t>
  </si>
  <si>
    <t>US Dollar</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</si>
  <si>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</si>
  <si>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</si>
  <si>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</si>
  <si>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</si>
  <si>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</si>
  <si>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</si>
  <si>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</si>
  <si>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</si>
  <si>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</si>
  <si>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</si>
  <si>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</si>
  <si>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</si>
  <si>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</si>
  <si>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</si>
  <si>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</si>
  <si>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</si>
  <si>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</si>
  <si>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</si>
  <si>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</si>
  <si>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</si>
  <si>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</si>
  <si>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</si>
  <si>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</si>
  <si>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</si>
  <si>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</si>
  <si>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</si>
  <si>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</si>
  <si>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</si>
  <si>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</si>
  <si>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</si>
  <si>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</si>
  <si>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</si>
  <si>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</si>
  <si>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</si>
  <si>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</si>
  <si>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</si>
  <si>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</si>
  <si>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</si>
  <si>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</si>
  <si>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</si>
  <si>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</si>
  <si>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</si>
  <si>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</si>
  <si>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</si>
  <si>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</si>
  <si>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</si>
  <si>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</si>
  <si>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</si>
  <si>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</si>
  <si>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</si>
  <si>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</si>
  <si>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</si>
  <si>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</si>
  <si>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</si>
  <si>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</si>
  <si>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</si>
  <si>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</si>
  <si>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</si>
  <si>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</si>
  <si>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</si>
  <si>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</si>
  <si>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</si>
  <si>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</si>
  <si>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</si>
  <si>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Forecast Freeze Fence</t>
  </si>
  <si>
    <t>SWUPD_NUMCHANGES</t>
  </si>
  <si>
    <t>Define:</t>
  </si>
  <si>
    <t>NULL</t>
  </si>
  <si>
    <t>-</t>
  </si>
  <si>
    <t>Filtering Criteria</t>
  </si>
  <si>
    <t>FRONT END ROW RANGE</t>
  </si>
  <si>
    <t>EXTEND FORMULAS</t>
  </si>
  <si>
    <t>Note: a "1" means a change between SWDATA and front end view</t>
  </si>
  <si>
    <t>i</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</si>
  <si>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</si>
  <si>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</si>
  <si>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</si>
  <si>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</si>
  <si>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</si>
  <si>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</si>
  <si>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</si>
  <si>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</si>
  <si>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</si>
  <si>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</si>
  <si>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</si>
  <si>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</si>
  <si>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</si>
  <si>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</si>
  <si>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</si>
  <si>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</si>
  <si>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</si>
  <si>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</si>
  <si>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</si>
  <si>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</si>
  <si>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</si>
  <si>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</si>
  <si>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</si>
  <si>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</si>
  <si>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</si>
  <si>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</si>
  <si>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</si>
  <si>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</si>
  <si>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</si>
  <si>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</si>
  <si>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</si>
  <si>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</si>
  <si>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</si>
  <si>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</si>
  <si>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</si>
  <si>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</si>
  <si>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</si>
  <si>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</si>
  <si>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</si>
  <si>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</si>
  <si>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</si>
  <si>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</si>
  <si>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</si>
  <si>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</si>
  <si>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</si>
  <si>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</si>
  <si>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</si>
  <si>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</si>
  <si>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</si>
  <si>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</si>
  <si>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</si>
  <si>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</si>
  <si>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</si>
  <si>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</si>
  <si>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</si>
  <si>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</si>
  <si>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</si>
  <si>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</si>
  <si>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</si>
  <si>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</si>
  <si>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</si>
  <si>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</si>
  <si>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</si>
  <si>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</si>
  <si>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</si>
  <si>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</si>
  <si>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</si>
  <si>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</si>
  <si>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</si>
  <si>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</si>
  <si>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</si>
  <si>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</si>
  <si>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</si>
  <si>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</si>
  <si>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</si>
  <si>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</si>
  <si>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</si>
  <si>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</si>
  <si>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</si>
  <si>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</si>
  <si>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</si>
  <si>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</si>
  <si>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</si>
  <si>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</si>
  <si>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</si>
  <si>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</si>
  <si>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</si>
  <si>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</si>
  <si>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data validation range for TS to graph</t>
  </si>
  <si>
    <t>data validation range for start date</t>
  </si>
  <si>
    <t>see also the template configuration guide…</t>
  </si>
  <si>
    <t>'Planning View'!R</t>
  </si>
  <si>
    <t>'SWDATA'!M</t>
  </si>
  <si>
    <t>'Planning View'!E</t>
  </si>
  <si>
    <t>no. of periods</t>
  </si>
  <si>
    <t>Item</t>
  </si>
  <si>
    <t>Number of Items Downloaded</t>
  </si>
  <si>
    <t>Length</t>
  </si>
  <si>
    <t>planningview override</t>
  </si>
  <si>
    <t>Hierarchy</t>
  </si>
  <si>
    <t>Distinct Time Series</t>
  </si>
  <si>
    <t>Item_1</t>
  </si>
  <si>
    <t>Items</t>
  </si>
  <si>
    <t>Last downloaded item row:</t>
  </si>
  <si>
    <t>Units</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</si>
  <si>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</si>
  <si>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</si>
  <si>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</si>
  <si>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</si>
  <si>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</si>
  <si>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</si>
  <si>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</si>
  <si>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</si>
  <si>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</si>
  <si>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</si>
  <si>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</si>
  <si>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</si>
  <si>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</si>
  <si>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</si>
  <si>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</si>
  <si>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</si>
  <si>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</si>
  <si>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</si>
  <si>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</si>
  <si>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</si>
  <si>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Change View</t>
  </si>
  <si>
    <t>Plan Identification</t>
  </si>
  <si>
    <t>1_PARENT00001_DMACTUALS_INDEPENDENT:CATALOGDETAIL:UNITS:No Perspective:default:Live:0</t>
  </si>
  <si>
    <t>&lt;mydocuments&gt;\SteelWedge\CE6\ed\swoverrides\092010</t>
  </si>
  <si>
    <t>currentSelectedLocale</t>
  </si>
  <si>
    <t>en_US</t>
  </si>
  <si>
    <t>8654d5710a0100aa0205ccde62695948</t>
  </si>
  <si>
    <t>Primary Axis</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</si>
  <si>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</si>
  <si>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</si>
  <si>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</si>
  <si>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</si>
  <si>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</si>
  <si>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</si>
  <si>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</si>
  <si>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</si>
  <si>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</si>
  <si>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</si>
  <si>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</si>
  <si>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</si>
  <si>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</si>
  <si>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Percentage</t>
  </si>
  <si>
    <t>Loading...|Loading...~~Loading…</t>
  </si>
  <si>
    <t>0.0</t>
  </si>
  <si>
    <t>Planning UOM</t>
  </si>
  <si>
    <t>UOM_INDEX</t>
  </si>
  <si>
    <t>SWUPD_REFRESH_UOM</t>
  </si>
  <si>
    <t>Override</t>
  </si>
  <si>
    <t>00001:ALL^Description:ALL</t>
  </si>
  <si>
    <t>NO</t>
  </si>
  <si>
    <t>Notes:</t>
  </si>
  <si>
    <t>Named range Graph_TS_Name has been created to remove dummy time series at bottom of all templates from selection drop down</t>
  </si>
  <si>
    <t>Rev</t>
  </si>
  <si>
    <t>Character</t>
  </si>
  <si>
    <t>Numeric</t>
  </si>
  <si>
    <t>Z20120701</t>
  </si>
  <si>
    <t>Z20120801</t>
  </si>
  <si>
    <t>Z20120901</t>
  </si>
  <si>
    <t>Z20121001</t>
  </si>
  <si>
    <t>Z20121101</t>
  </si>
  <si>
    <t>Z20121201</t>
  </si>
  <si>
    <t>Z20120731</t>
  </si>
  <si>
    <t>Z20120831</t>
  </si>
  <si>
    <t>Z20120930</t>
  </si>
  <si>
    <t>Z20130101</t>
  </si>
  <si>
    <t>Z20130131</t>
  </si>
  <si>
    <t>Z20130201</t>
  </si>
  <si>
    <t>Z20130301</t>
  </si>
  <si>
    <t>Z20130401</t>
  </si>
  <si>
    <t>Z20130501</t>
  </si>
  <si>
    <t>Z20130601</t>
  </si>
  <si>
    <t>Z20130701</t>
  </si>
  <si>
    <t>Z20130801</t>
  </si>
  <si>
    <t>Z20130901</t>
  </si>
  <si>
    <t>Z20131001</t>
  </si>
  <si>
    <t>Z20131101</t>
  </si>
  <si>
    <t>Z20131201</t>
  </si>
  <si>
    <t>Z20130228</t>
  </si>
  <si>
    <t>Z20130331</t>
  </si>
  <si>
    <t>Z20130430</t>
  </si>
  <si>
    <t>Z20130531</t>
  </si>
  <si>
    <t>Z20130630</t>
  </si>
  <si>
    <t>Z20130731</t>
  </si>
  <si>
    <t>Z20130831</t>
  </si>
  <si>
    <t>Z20130930</t>
  </si>
  <si>
    <t>Z20131031</t>
  </si>
  <si>
    <t>Z20131130</t>
  </si>
  <si>
    <t>Z20131231</t>
  </si>
  <si>
    <t>Z20140101</t>
  </si>
  <si>
    <t>Z20140201</t>
  </si>
  <si>
    <t>Z20140131</t>
  </si>
  <si>
    <t>Z20140228</t>
  </si>
  <si>
    <t>Z20121031</t>
  </si>
  <si>
    <t>Z20121130</t>
  </si>
  <si>
    <t>Z20121231</t>
  </si>
  <si>
    <t>Charts</t>
  </si>
  <si>
    <t>OO2030-08:34A:05^D-MPH Disguise Storm w/Grey:34A:USA</t>
  </si>
  <si>
    <t>OO2030-08</t>
  </si>
  <si>
    <t>D-MPH Disguise Storm w/Grey</t>
  </si>
  <si>
    <t>'01J2</t>
  </si>
  <si>
    <t>'1</t>
  </si>
  <si>
    <t>Sunglasses</t>
  </si>
  <si>
    <t>'EYE</t>
  </si>
  <si>
    <t>Eyewear</t>
  </si>
  <si>
    <t>WOMENS</t>
  </si>
  <si>
    <t>LAUNCH 1 - 2011</t>
  </si>
  <si>
    <t>GREY</t>
  </si>
  <si>
    <t>LIFESTYLE</t>
  </si>
  <si>
    <t>GLOBAL</t>
  </si>
  <si>
    <t>DISGUISE</t>
  </si>
  <si>
    <t>ACETATE</t>
  </si>
  <si>
    <t>'34A</t>
  </si>
  <si>
    <t>34A</t>
  </si>
  <si>
    <t>'340</t>
  </si>
  <si>
    <t>'C</t>
  </si>
  <si>
    <t>C</t>
  </si>
  <si>
    <t>'0000762</t>
  </si>
  <si>
    <t>End of Line - 5700 - 99 - R3</t>
  </si>
  <si>
    <t>'000105</t>
  </si>
  <si>
    <t>End of Line - RCSM 3</t>
  </si>
  <si>
    <t>'00040</t>
  </si>
  <si>
    <t>End of Line</t>
  </si>
  <si>
    <t>'0021</t>
  </si>
  <si>
    <t>'011</t>
  </si>
  <si>
    <t>'Planning View'!B19:B10019</t>
  </si>
  <si>
    <t>Languages</t>
  </si>
  <si>
    <t>English</t>
  </si>
  <si>
    <t>Spanish</t>
  </si>
  <si>
    <t>French</t>
  </si>
  <si>
    <t>Italian</t>
  </si>
  <si>
    <t>Simplified Chinese</t>
  </si>
  <si>
    <t>Selected Language</t>
  </si>
  <si>
    <t>Selected Language Template Script</t>
  </si>
  <si>
    <t>Field Name</t>
  </si>
  <si>
    <t>de_DE</t>
  </si>
  <si>
    <t>es_ES</t>
  </si>
  <si>
    <t>fr_FR</t>
  </si>
  <si>
    <t>it_IT</t>
  </si>
  <si>
    <t>zh_CN</t>
  </si>
  <si>
    <t>Metrics</t>
  </si>
  <si>
    <t>Metric Series</t>
  </si>
  <si>
    <t>Serie Métrica</t>
  </si>
  <si>
    <t>Cambiar vista</t>
  </si>
  <si>
    <t>Fecha de inicio</t>
  </si>
  <si>
    <t>Display by</t>
  </si>
  <si>
    <t>Visualizar por</t>
  </si>
  <si>
    <t>Currency</t>
  </si>
  <si>
    <t>Unit of Measure</t>
  </si>
  <si>
    <t>Unidad de medida</t>
  </si>
  <si>
    <t>Plan Name</t>
  </si>
  <si>
    <t>Nombre del Plan</t>
  </si>
  <si>
    <t>List Name</t>
  </si>
  <si>
    <t>Lista de nombres</t>
  </si>
  <si>
    <t>Default Chart TS</t>
  </si>
  <si>
    <t>Template Name</t>
  </si>
  <si>
    <t>Nombre de la plantilla</t>
  </si>
  <si>
    <t>Plantilla de Series de Tiempo</t>
  </si>
  <si>
    <t>UOM</t>
  </si>
  <si>
    <t>View</t>
  </si>
  <si>
    <t>Series de tiempo</t>
  </si>
  <si>
    <t>Click View</t>
  </si>
  <si>
    <t>Haga clic en Ver</t>
  </si>
  <si>
    <t>Metrics &amp; Attr</t>
  </si>
  <si>
    <t>Métricas y Attr</t>
  </si>
  <si>
    <t>Reemplazar en la planificación de sólo vista</t>
  </si>
  <si>
    <t>Tipo de célula</t>
  </si>
  <si>
    <t>Fecha de finalización</t>
  </si>
  <si>
    <t>Go back to</t>
  </si>
  <si>
    <t>Volver a</t>
  </si>
  <si>
    <t>Current Period</t>
  </si>
  <si>
    <t>Periodo actual</t>
  </si>
  <si>
    <t>Business Rules</t>
  </si>
  <si>
    <t>Reglas de Negocio</t>
  </si>
  <si>
    <t>Show Current Period</t>
  </si>
  <si>
    <t>Mostrar Período actual</t>
  </si>
  <si>
    <t>Overrides may error</t>
  </si>
  <si>
    <t>Modificaciones de error puede</t>
  </si>
  <si>
    <t>ITEM MAX LIMIT IS EXCEEDED</t>
  </si>
  <si>
    <t>PUNTO LIMITE MAX SE EXCEDIDO</t>
  </si>
  <si>
    <t>of</t>
  </si>
  <si>
    <t>de</t>
  </si>
  <si>
    <t>Current</t>
  </si>
  <si>
    <t>Gráficos</t>
  </si>
  <si>
    <t>TimeSeries for Chart &amp; Totals</t>
  </si>
  <si>
    <t>TimeSeries para el gráfico y los totales</t>
  </si>
  <si>
    <t>Eje Principal</t>
  </si>
  <si>
    <t>View Only No Overrides</t>
  </si>
  <si>
    <t>No sólo vista Overrides</t>
  </si>
  <si>
    <t>AXIS</t>
  </si>
  <si>
    <t>s</t>
  </si>
  <si>
    <t xml:space="preserve">WARNING: THE </t>
  </si>
  <si>
    <t>ADVERTENCIA: LA</t>
  </si>
  <si>
    <t>TEMPLATE LOADING . . .</t>
  </si>
  <si>
    <t>PLANTILLA DE CARGA. . .</t>
  </si>
  <si>
    <t>Loading . . .</t>
  </si>
  <si>
    <t>Serie temporal de reglas de negocio</t>
  </si>
  <si>
    <t>Identificación y descripción</t>
  </si>
  <si>
    <t>Jerarquías</t>
  </si>
  <si>
    <t>SO Editable</t>
  </si>
  <si>
    <t>Fuente de datos</t>
  </si>
  <si>
    <t>Unidades</t>
  </si>
  <si>
    <t>Plan Summary by Month</t>
  </si>
  <si>
    <t>Loaded (Trans)</t>
  </si>
  <si>
    <t>MAPE</t>
  </si>
  <si>
    <t>HYBRID_VARIETY_ID</t>
  </si>
  <si>
    <t>HYBRID_VARIETY_DESC</t>
  </si>
  <si>
    <t>CROP_ID</t>
  </si>
  <si>
    <t>CROP_DESC</t>
  </si>
  <si>
    <t>BRAND_FAMILY</t>
  </si>
  <si>
    <t>BRAND</t>
  </si>
  <si>
    <t>GERMPLASM</t>
  </si>
  <si>
    <t>GROWTH SEASON</t>
  </si>
  <si>
    <t>MFG NAME</t>
  </si>
  <si>
    <t>PACKAGE SIZE</t>
  </si>
  <si>
    <t>SEED SIZE</t>
  </si>
  <si>
    <t>TRAIT</t>
  </si>
  <si>
    <t>TREATMENT</t>
  </si>
  <si>
    <t>EXPERIMENTAL NAME</t>
  </si>
  <si>
    <t>GLOBAL NAME</t>
  </si>
  <si>
    <t>RELATIVE_MATURITY</t>
  </si>
  <si>
    <t>CULTURE</t>
  </si>
  <si>
    <t>HYBRID_LIFECYCLE</t>
  </si>
  <si>
    <t>PARENTAL_FLAG</t>
  </si>
  <si>
    <t>FORECAST_YEAR</t>
  </si>
  <si>
    <t>IS_FORECASTED</t>
  </si>
  <si>
    <t>PROD_DISCONTINUE</t>
  </si>
  <si>
    <t>PROD_DISCONTINUE_DATE</t>
  </si>
  <si>
    <t>DEALER_CHANNEL</t>
  </si>
  <si>
    <t>SALES_DIRECTOR</t>
  </si>
  <si>
    <t>HEAD_OFFICE</t>
  </si>
  <si>
    <t>BUSINESS_UNIT</t>
  </si>
  <si>
    <t>ORG_DISCONTINUED</t>
  </si>
  <si>
    <t>ORG_DISCONTINUED_DATE</t>
  </si>
  <si>
    <t>CUSTOMER_ID</t>
  </si>
  <si>
    <t>CUSTOMER_DESC</t>
  </si>
  <si>
    <t>GROUP_OF_COUNTRY_ID</t>
  </si>
  <si>
    <t>GROUP_OF_COUNTRY_DESC</t>
  </si>
  <si>
    <t>WORLD_REGION_ID</t>
  </si>
  <si>
    <t>WORLD_REGION_DESC</t>
  </si>
  <si>
    <t>ALT_GROUP_OF_COUNTRIES</t>
  </si>
  <si>
    <t>FIELD_SALES_REP</t>
  </si>
  <si>
    <t>CUSTOMER_GROUP</t>
  </si>
  <si>
    <t>CUSTOMER_CLASS</t>
  </si>
  <si>
    <t>CUSTOMER_DISCONTINUED</t>
  </si>
  <si>
    <t>CUSTOMER_DISCONTINUED_DATE</t>
  </si>
  <si>
    <t>Organization</t>
  </si>
  <si>
    <t>Previous Month</t>
  </si>
  <si>
    <t>Lag 1</t>
  </si>
  <si>
    <t>At a Glance</t>
  </si>
  <si>
    <t>Planning Dashboard</t>
  </si>
  <si>
    <t>Sun Jul 01 00:00:00 PDT 2012</t>
  </si>
  <si>
    <t>Wed Aug 01 00:00:00 PDT 2012</t>
  </si>
  <si>
    <t>Sat Sep 01 00:00:00 PDT 2012</t>
  </si>
  <si>
    <t>Mon Oct 01 00:00:00 PDT 2012</t>
  </si>
  <si>
    <t>Thu Nov 01 00:00:00 PDT 2012</t>
  </si>
  <si>
    <t>Sat Dec 01 00:00:00 PST 2012</t>
  </si>
  <si>
    <t>Tue Jan 01 00:00:00 PST 2013</t>
  </si>
  <si>
    <t>Fri Feb 01 00:00:00 PST 2013</t>
  </si>
  <si>
    <t>Tue Jul 31 23:59:59 PDT 2012</t>
  </si>
  <si>
    <t>Fri Aug 31 23:59:59 PDT 2012</t>
  </si>
  <si>
    <t>Sun Sep 30 23:59:59 PDT 2012</t>
  </si>
  <si>
    <t>Wed Oct 31 23:59:59 PDT 2012</t>
  </si>
  <si>
    <t>Fri Nov 30 23:59:59 PST 2012</t>
  </si>
  <si>
    <t>Mon Dec 31 23:59:59 PST 2012</t>
  </si>
  <si>
    <t>Thu Jan 31 23:59:59 PST 2013</t>
  </si>
  <si>
    <t>Thu Feb 28 23:59:59 PST 2013</t>
  </si>
  <si>
    <t>Mon Apr 01 00:00:00 PDT 2013</t>
  </si>
  <si>
    <t>Wed May 01 00:00:00 PDT 2013</t>
  </si>
  <si>
    <t>Sat Jun 01 00:00:00 PDT 2013</t>
  </si>
  <si>
    <t>Mon Jul 01 00:00:00 PDT 2013</t>
  </si>
  <si>
    <t>Thu Aug 01 00:00:00 PDT 2013</t>
  </si>
  <si>
    <t>Sun Sep 01 00:00:00 PDT 2013</t>
  </si>
  <si>
    <t>Tue Oct 01 00:00:00 PDT 2013</t>
  </si>
  <si>
    <t>Fri Nov 01 00:00:00 PDT 2013</t>
  </si>
  <si>
    <t>Sun Dec 01 00:00:00 PST 2013</t>
  </si>
  <si>
    <t>Wed Jan 01 00:00:00 PST 2014</t>
  </si>
  <si>
    <t>Sat Feb 01 00:00:00 PST 2014</t>
  </si>
  <si>
    <t>Tue Apr 30 23:59:59 PDT 2013</t>
  </si>
  <si>
    <t>Fri May 31 23:59:59 PDT 2013</t>
  </si>
  <si>
    <t>Sun Jun 30 23:59:59 PDT 2013</t>
  </si>
  <si>
    <t>Wed Jul 31 23:59:59 PDT 2013</t>
  </si>
  <si>
    <t>Sat Aug 31 23:59:59 PDT 2013</t>
  </si>
  <si>
    <t>Mon Sep 30 23:59:59 PDT 2013</t>
  </si>
  <si>
    <t>Thu Oct 31 23:59:59 PDT 2013</t>
  </si>
  <si>
    <t>Sat Nov 30 23:59:59 PST 2013</t>
  </si>
  <si>
    <t>Tue Dec 31 23:59:59 PST 2013</t>
  </si>
  <si>
    <t>Fri Jan 31 23:59:59 PST 2014</t>
  </si>
  <si>
    <t>Fri Feb 28 23:59:59 PST 2014</t>
  </si>
  <si>
    <t>Crop Year Totals</t>
  </si>
  <si>
    <t>FORECASTING_UNIT_ID</t>
  </si>
  <si>
    <t>FORECASTING_UNIT_DESC</t>
  </si>
  <si>
    <t>ORG_L4_ID</t>
  </si>
  <si>
    <t>ORG_L4_DESC</t>
  </si>
  <si>
    <t>ORG_L3_ID</t>
  </si>
  <si>
    <t>ORG_L3_DESC</t>
  </si>
  <si>
    <t>ORG_L2_ID</t>
  </si>
  <si>
    <t>ORG_L2_DESC</t>
  </si>
  <si>
    <t>ORG_L1_ID</t>
  </si>
  <si>
    <t>ORG_L1_DESC</t>
  </si>
  <si>
    <t>COUNTRY_ID</t>
  </si>
  <si>
    <t>COUNTRY_DESC</t>
  </si>
  <si>
    <t>De un vistazo</t>
  </si>
  <si>
    <t>MARCA</t>
  </si>
  <si>
    <t>GERMOPLASMA</t>
  </si>
  <si>
    <t>TRATAMIENTO</t>
  </si>
  <si>
    <t>Change UOM</t>
  </si>
  <si>
    <t>Season II</t>
  </si>
  <si>
    <t>Season I</t>
  </si>
  <si>
    <t>Portuguese</t>
  </si>
  <si>
    <t>CROP_YEAR_START_MONTH</t>
  </si>
  <si>
    <t>CROP_YEAR_END_MONTH</t>
  </si>
  <si>
    <t>CROP_SEASON1_START_MONTH</t>
  </si>
  <si>
    <t>CROP_SEASON1_END_MONTH</t>
  </si>
  <si>
    <t>CROP_SEASON2_START_MONTH</t>
  </si>
  <si>
    <t>CROP_SEASON2_END_MONTH</t>
  </si>
  <si>
    <t>CROP_SEASON3_START_MONTH</t>
  </si>
  <si>
    <t>CROP_SEASON3_END_MONTH</t>
  </si>
  <si>
    <t>CROP_SEASON4_START_MONTH</t>
  </si>
  <si>
    <t>CROP_SEASON4_END_MONTH</t>
  </si>
  <si>
    <t>Crop Year</t>
  </si>
  <si>
    <t>Download Time</t>
  </si>
  <si>
    <t>Métrica</t>
  </si>
  <si>
    <t>Descripción</t>
  </si>
  <si>
    <t>Cambiar UOM</t>
  </si>
  <si>
    <t>Artículo</t>
  </si>
  <si>
    <t>Future</t>
  </si>
  <si>
    <t>History</t>
  </si>
  <si>
    <t>Artículos</t>
  </si>
  <si>
    <t>Current Year</t>
  </si>
  <si>
    <t>Este Año</t>
  </si>
  <si>
    <t>Mes Anterior</t>
  </si>
  <si>
    <t>Sí</t>
  </si>
  <si>
    <t>Tiempo de descarga</t>
  </si>
  <si>
    <t>Resumen del plan por Mes</t>
  </si>
  <si>
    <t>Organización</t>
  </si>
  <si>
    <t>Link back to Planning View</t>
  </si>
  <si>
    <t>Vínculo con la planificación View</t>
  </si>
  <si>
    <t>Notas</t>
  </si>
  <si>
    <t>Totales de la cosecha del año</t>
  </si>
  <si>
    <t xml:space="preserve">Loaded </t>
  </si>
  <si>
    <t>Steelwedge Calculated</t>
  </si>
  <si>
    <t>Steelwedge Calculado</t>
  </si>
  <si>
    <t>Excel Override</t>
  </si>
  <si>
    <t>Time series will be loaded in the last month of Season in the crop year based upon As_of Date, Loaded at Hybrid~~Org_L1~~Country</t>
  </si>
  <si>
    <t>Time series will be loaded in the current month based upon As_of Date, Loaded at Hybrid~~Org_L1~~Country</t>
  </si>
  <si>
    <t>KEY_COL_16</t>
  </si>
  <si>
    <t>KEY_COL_17</t>
  </si>
  <si>
    <t>KEY_COL_18</t>
  </si>
  <si>
    <t>KEY_COL_19</t>
  </si>
  <si>
    <t>KEY_COL_20</t>
  </si>
  <si>
    <t>INPUT/OUTPUT</t>
  </si>
  <si>
    <t>PROMOTION_TYPE</t>
  </si>
  <si>
    <t>ABSOLUTE_TYPE</t>
  </si>
  <si>
    <t>IS_EXCELCALCULATED</t>
  </si>
  <si>
    <t>BUSINESSFULLDESCRIPTION</t>
  </si>
  <si>
    <t>PERIODICITY</t>
  </si>
  <si>
    <t>SUMMARY_TYPE</t>
  </si>
  <si>
    <t>IS_SUMMARY</t>
  </si>
  <si>
    <t>Period_name</t>
  </si>
  <si>
    <t>future</t>
  </si>
  <si>
    <t>NONE</t>
  </si>
  <si>
    <t>MARCA_FAMILIA</t>
  </si>
  <si>
    <t>GRUPO_CLIENTE</t>
  </si>
  <si>
    <t>moneda</t>
  </si>
  <si>
    <t>jerarquía</t>
  </si>
  <si>
    <t>criterios de filtrado</t>
  </si>
  <si>
    <t>atributo Documentación</t>
  </si>
  <si>
    <t>fecha</t>
  </si>
  <si>
    <t>usuario</t>
  </si>
  <si>
    <t>razón</t>
  </si>
  <si>
    <t>confianza</t>
  </si>
  <si>
    <t>período</t>
  </si>
  <si>
    <t>plan de Identificación</t>
  </si>
  <si>
    <t>nivel</t>
  </si>
  <si>
    <t>futuro</t>
  </si>
  <si>
    <t>historia</t>
  </si>
  <si>
    <t>eje</t>
  </si>
  <si>
    <t>Cargando ..</t>
  </si>
  <si>
    <t>identificación</t>
  </si>
  <si>
    <t>desc</t>
  </si>
  <si>
    <t>porcentaje</t>
  </si>
  <si>
    <t>revolución</t>
  </si>
  <si>
    <t>carácter</t>
  </si>
  <si>
    <t>numérico</t>
  </si>
  <si>
    <t>Cargada</t>
  </si>
  <si>
    <t>Cargada (Trans)</t>
  </si>
  <si>
    <t>Calculado por Excel</t>
  </si>
  <si>
    <t>Inválido</t>
  </si>
  <si>
    <t>Invalidado por Excel</t>
  </si>
  <si>
    <t>Information</t>
  </si>
  <si>
    <t>información</t>
  </si>
  <si>
    <t>80M</t>
  </si>
  <si>
    <t>Item Name</t>
  </si>
  <si>
    <t>Nombre del artículo</t>
  </si>
  <si>
    <t>(Last) Item Name</t>
  </si>
  <si>
    <t>(Apellido) Nombre del elemento</t>
  </si>
  <si>
    <t>Filtering used when downloading this template</t>
  </si>
  <si>
    <t>Filtrado utilizado al descargar esta plantilla</t>
  </si>
  <si>
    <t>All</t>
  </si>
  <si>
    <t>Todos</t>
  </si>
  <si>
    <t>Crop</t>
  </si>
  <si>
    <t>Cultivo</t>
  </si>
  <si>
    <t>Hybrid_Variety</t>
  </si>
  <si>
    <t>Variedad_Híbrido</t>
  </si>
  <si>
    <t>Forecasting_Unit</t>
  </si>
  <si>
    <t>Unidad_Pronostico</t>
  </si>
  <si>
    <t>Región_Mundial</t>
  </si>
  <si>
    <t>Group_Of_Country</t>
  </si>
  <si>
    <t>Grupo_De_País</t>
  </si>
  <si>
    <t>Country</t>
  </si>
  <si>
    <t>País</t>
  </si>
  <si>
    <t>Customer</t>
  </si>
  <si>
    <t>Cliente</t>
  </si>
  <si>
    <t>PACKAGE_SIZE</t>
  </si>
  <si>
    <t>PAQUETE_TAMAÑO</t>
  </si>
  <si>
    <t>Producto</t>
  </si>
  <si>
    <t>Temporada I</t>
  </si>
  <si>
    <t>Temporada II</t>
  </si>
  <si>
    <t>SWDATA!M11:M10004</t>
  </si>
  <si>
    <t>FY</t>
  </si>
  <si>
    <t>UDM</t>
  </si>
  <si>
    <t>ver</t>
  </si>
  <si>
    <t>Corriente</t>
  </si>
  <si>
    <t>Tipo</t>
  </si>
  <si>
    <t>Anulador</t>
  </si>
  <si>
    <t>Sales Forecasting Dashboard</t>
  </si>
  <si>
    <t>Retraso 1</t>
  </si>
  <si>
    <t>GRUPO_ALT_DE_PAÍSES</t>
  </si>
  <si>
    <t>RTV_CAMPO</t>
  </si>
  <si>
    <t>Current Year Sales Target (Units)</t>
  </si>
  <si>
    <t>L4 CY Net Sales Forecast (Units)</t>
  </si>
  <si>
    <t>Gross Orders YTD (Units)</t>
  </si>
  <si>
    <t>Net Sales Actual YTD (Units)</t>
  </si>
  <si>
    <t>Last Year Net Sales Total (Units)</t>
  </si>
  <si>
    <t>Sales Force Order Intentions (Units)</t>
  </si>
  <si>
    <t>L3 CY Net Sales Forecast (Units)</t>
  </si>
  <si>
    <t>L3 Additional Allocation Requested (Units)</t>
  </si>
  <si>
    <t>L3 Excess Allocation Released (Units)</t>
  </si>
  <si>
    <t>L3 Calculated Return Rate (Pct)</t>
  </si>
  <si>
    <t>L2 CY Net Sales Forecast (Units)</t>
  </si>
  <si>
    <t>L2 Additional Allocation Requested (Units)</t>
  </si>
  <si>
    <t>L2 Excess Allocation Released (Units)</t>
  </si>
  <si>
    <t>L2 Calculated Return Rate (Pct)</t>
  </si>
  <si>
    <t>L2 CY Net Sales Forecast Best Case (Units)</t>
  </si>
  <si>
    <t>L2 CY Net Sales Forecast Worst Case (Units)</t>
  </si>
  <si>
    <t>L1 CY Net Sales Forecast Best Case (Units)</t>
  </si>
  <si>
    <t>L1 CY Net Sales Forecast Worst Case (Units)</t>
  </si>
  <si>
    <t>L1 CY Net Sales Forecast (Units)</t>
  </si>
  <si>
    <t>L1 Calculated Return Rate (Pct)</t>
  </si>
  <si>
    <t>L4 Y1 Net Sales Forecast (Units)</t>
  </si>
  <si>
    <t>L4 CY Net Sales Forecast View (Units)</t>
  </si>
  <si>
    <t>L4 Y1 Upside (Units)</t>
  </si>
  <si>
    <t>L3 Y1 Net Sales Forecast (Units)</t>
  </si>
  <si>
    <t>L3 CY Net Sales Forecast View (Units)</t>
  </si>
  <si>
    <t>L3 Y1 Upside (Units)</t>
  </si>
  <si>
    <t>L2 Y1 Consensus Forecast (Units)</t>
  </si>
  <si>
    <t>L2 Y1 Net Sales Forecast (Units)</t>
  </si>
  <si>
    <t>L2 Y1 Upside (Units)</t>
  </si>
  <si>
    <t>L2 PM Hybrid Maximum (Units)</t>
  </si>
  <si>
    <t>L2 CY Net Sales Forecast View (Units)</t>
  </si>
  <si>
    <t>L1 Y1 Net Sales Forecast (Units)</t>
  </si>
  <si>
    <t>L1 Y1 Upside (Units)</t>
  </si>
  <si>
    <t>L1 Y1 Return Rate (Pct)</t>
  </si>
  <si>
    <t>L1 Y1 TD Trial Seed (Units)</t>
  </si>
  <si>
    <t>L1 Y1 Marketing Samples (Units)</t>
  </si>
  <si>
    <t>L1 Y3 Net Sales Forecast (Units)</t>
  </si>
  <si>
    <t>L1 PM Hybrid Maximum (Units)</t>
  </si>
  <si>
    <t>L1 CY Net Sales Forecast View (Units)</t>
  </si>
  <si>
    <t>L1 Y1 Consensus Forecast (Units)</t>
  </si>
  <si>
    <t>PM Y1 Net Sales Forecast (Units)</t>
  </si>
  <si>
    <t>PM Return/Replant Factor (Pct)</t>
  </si>
  <si>
    <t>PM Return/Replant Units Required (Units)</t>
  </si>
  <si>
    <t>PM Y1 Safety Stock Override (Units)</t>
  </si>
  <si>
    <t>PM CY Total Gross Forecast Mfg Req (Units)</t>
  </si>
  <si>
    <t>PM Y2 Gross Forecast (Units)</t>
  </si>
  <si>
    <t>PM Y2 Seed Stock Forecast (Units)</t>
  </si>
  <si>
    <t>PM Y2 Total Gross Forecast Mfg Req (Units)</t>
  </si>
  <si>
    <t>Change Y1 over CY (Pct)</t>
  </si>
  <si>
    <t>Change Y2 over Y1 (Pct)</t>
  </si>
  <si>
    <t>Monthly Index (Pct)</t>
  </si>
  <si>
    <t>Supply Allocation (Plant Agreement)</t>
  </si>
  <si>
    <t>L4CY</t>
  </si>
  <si>
    <t>In current period, default to previous periods value. Disaggregated proportionally.</t>
  </si>
  <si>
    <t>CY Current Budget Forecast (Cost)</t>
  </si>
  <si>
    <t>CY Mkt Funding Budget (Cost)</t>
  </si>
  <si>
    <t>Bud vs Fcst (Cost)</t>
  </si>
  <si>
    <t>Monthly Spend (Cost)</t>
  </si>
  <si>
    <t>YTD Spend (Cost)</t>
  </si>
  <si>
    <t>Remaining Offers (Cost)</t>
  </si>
  <si>
    <t>YTD Spend of Revised Bud (Cost)</t>
  </si>
  <si>
    <t>Net Orders YTD (Units)</t>
  </si>
  <si>
    <t>RBD Budget (Cost)</t>
  </si>
  <si>
    <t>Unallocated RBD Budget (Cost)</t>
  </si>
  <si>
    <t>L3_Total_Allocation_Qty</t>
  </si>
  <si>
    <t>L3 _Allocated_For_Order_Qty_Calc</t>
  </si>
  <si>
    <t>L3_Allocated_For_Order_Qty</t>
  </si>
  <si>
    <t>Additional Supply (Units)</t>
  </si>
  <si>
    <t>Finance Delivery Forecast (Units)</t>
  </si>
  <si>
    <t>Monthly Statistical Forecast (units)</t>
  </si>
  <si>
    <t>FORECAST_PERIOD</t>
  </si>
  <si>
    <t>MARKET_PROGRAM_FLAG</t>
  </si>
  <si>
    <t>BRAND_DESCRIPTION</t>
  </si>
  <si>
    <t>ALLOCATION UNIT</t>
  </si>
  <si>
    <t>PLANTING_PRIORITY</t>
  </si>
  <si>
    <t>SUPPLY_REGION_ID</t>
  </si>
  <si>
    <t>SUPPLY_REGION_DESC</t>
  </si>
  <si>
    <t>SUPPLY_COUNTRY_ID</t>
  </si>
  <si>
    <t>SUPPLY_COUNTRY_DESC</t>
  </si>
  <si>
    <t>SUPPLY_PLANT_ID</t>
  </si>
  <si>
    <t>SUPPLY_PLANT_DESC</t>
  </si>
  <si>
    <t>SUPPLY_PLANT_SLOC_ID</t>
  </si>
  <si>
    <t>SUPPLY_PLANT_SLOC_DESC</t>
  </si>
  <si>
    <t>SLOC_DISCONTINUED</t>
  </si>
  <si>
    <t>SLOC_DISCONTINUED_DATE</t>
  </si>
  <si>
    <t>Year Total</t>
  </si>
  <si>
    <t>totale Año</t>
  </si>
  <si>
    <t>Total</t>
  </si>
  <si>
    <t>Totale</t>
  </si>
  <si>
    <t>Market</t>
  </si>
  <si>
    <t>Supply</t>
  </si>
  <si>
    <t>Forecast Update</t>
  </si>
  <si>
    <t>Crop Shift</t>
  </si>
  <si>
    <t>Acre / Hectare Shift</t>
  </si>
  <si>
    <t xml:space="preserve">Supply Constraint </t>
  </si>
  <si>
    <t xml:space="preserve">Weather </t>
  </si>
  <si>
    <t>Commodity Price</t>
  </si>
  <si>
    <t xml:space="preserve">Competition </t>
  </si>
  <si>
    <t xml:space="preserve">Marketing Program </t>
  </si>
  <si>
    <t>PM Guidance</t>
  </si>
  <si>
    <t>PM Guidance Update</t>
  </si>
  <si>
    <t>Bagging Template</t>
  </si>
  <si>
    <t>PM Guidance Template</t>
  </si>
  <si>
    <t>ActualsVsFCST1</t>
  </si>
  <si>
    <t>Prod x Mkt</t>
  </si>
  <si>
    <t>Prod. X Mkt</t>
  </si>
  <si>
    <t>Last 3 Months</t>
  </si>
  <si>
    <t>Forecast Load.  Loaded at Crop~~Org3~~Country~~SLOC, disaggregated to detail, proportional disaggregation.  Loaded from Data Store; Annual number (US Only) from CDW.</t>
  </si>
  <si>
    <t>Y1 Target (Units)</t>
  </si>
  <si>
    <t>PM Safety Stock Model (Units)</t>
  </si>
  <si>
    <t>LY2 Net Sales Total (Units)</t>
  </si>
  <si>
    <t>L3 Allocation Open Availability (Units)</t>
  </si>
  <si>
    <t>L2 Allocation Open Availability (Units)</t>
  </si>
  <si>
    <t>L1 Allocation Open Availability (Units)</t>
  </si>
  <si>
    <t>Bagging Request (Units)</t>
  </si>
  <si>
    <t>Realtionship Creation (Units)</t>
  </si>
  <si>
    <t>L2 Allocation (Units)</t>
  </si>
  <si>
    <t>L1 Allocation (Units)</t>
  </si>
  <si>
    <t>L3 Allocation (Units)</t>
  </si>
  <si>
    <t>Total Allocation L3 View (Units)</t>
  </si>
  <si>
    <t>L1 Allocation L3 View (Units)</t>
  </si>
  <si>
    <t>L2 Allocation L3 View (Units)</t>
  </si>
  <si>
    <t>Total Allocation L2 View (Units)</t>
  </si>
  <si>
    <t>L1 Allocation L2 View (Units)</t>
  </si>
  <si>
    <t>Total Allocation L1 View (Units)</t>
  </si>
  <si>
    <t>Open Availability L3 View (Units)</t>
  </si>
  <si>
    <t>L1 Open Availability L3 View (Units)</t>
  </si>
  <si>
    <t>L2 Open Availability L3 View (Units)</t>
  </si>
  <si>
    <t>Open Availability L2 View (Units)</t>
  </si>
  <si>
    <t>L1 Open Availability L2 View (Units)</t>
  </si>
  <si>
    <t>Open Availability L1 View (Units)</t>
  </si>
  <si>
    <t>Input to Statistical Forecast (Units)</t>
  </si>
  <si>
    <t>L1 Y2 Net Sales Forecast (Units)</t>
  </si>
  <si>
    <t>PM Y1 Total Gross Forecast Mfg Req (Units)</t>
  </si>
  <si>
    <t>Open Order Qty (Units)</t>
  </si>
  <si>
    <t>Sched Shpmt Qty (Units)</t>
  </si>
  <si>
    <t>Recall Qty (Units)</t>
  </si>
  <si>
    <t>BBA Orders (Units)</t>
  </si>
  <si>
    <t>L2 Reserve Supply Virtual Bucket (Units)</t>
  </si>
  <si>
    <t>L3 Reserve Supply Virtual Bucket (Units)</t>
  </si>
  <si>
    <t>L4 CY Fcst Template</t>
  </si>
  <si>
    <t>L3 CY Fcst Template</t>
  </si>
  <si>
    <t>L2 CY Fcst Template</t>
  </si>
  <si>
    <t>L1 CY Fcst Template</t>
  </si>
  <si>
    <t>L2 CY BW Fcst Template</t>
  </si>
  <si>
    <t>L4 Y1 Fcst Template</t>
  </si>
  <si>
    <t>L3 Y1 Fcst Template</t>
  </si>
  <si>
    <t>L2 Y1 Fcst Template</t>
  </si>
  <si>
    <t>L1 Y1 Fcst Template</t>
  </si>
  <si>
    <t>PM Y1 Fcst Template</t>
  </si>
  <si>
    <t>ABM Mkt Funding Template</t>
  </si>
  <si>
    <t>Loaded from Data Store; Sum of Orders for current fiscal year</t>
  </si>
  <si>
    <t>Loaded from Data Store; Sum of Net Sales Actuals for current fiscal year</t>
  </si>
  <si>
    <t>Loaded from Data Store; Sum of all Net Sales Actuals for previous fiscal year</t>
  </si>
  <si>
    <t>Loaded from Data Store; accumulated annual number</t>
  </si>
  <si>
    <t>L3_Total_Allocation_Qty_Loaded</t>
  </si>
  <si>
    <t>L3_Reserve_Qty_Loaded</t>
  </si>
  <si>
    <t>L3 _Allocated_For_Order_Qty_Loaded</t>
  </si>
  <si>
    <t xml:space="preserve">L3_Reserve_Qty </t>
  </si>
  <si>
    <t>L3_Total_Order_Qty</t>
  </si>
  <si>
    <t>L3_Confirmed_Order_Qty</t>
  </si>
  <si>
    <t>L3_Open_Product_Allocation</t>
  </si>
  <si>
    <t>Gross Sales Actuals (Units)</t>
  </si>
  <si>
    <t>Returns Actuals (Units)</t>
  </si>
  <si>
    <t>Net Sales Actuals (Units)</t>
  </si>
  <si>
    <t>L1</t>
  </si>
  <si>
    <t>L2</t>
  </si>
  <si>
    <t>L3</t>
  </si>
  <si>
    <t>L4</t>
  </si>
  <si>
    <t>Supply_Region</t>
  </si>
  <si>
    <t>Supply_Country</t>
  </si>
  <si>
    <t>Supply_Plant</t>
  </si>
  <si>
    <t>Supply_Plant_SLOC</t>
  </si>
  <si>
    <t>Excel Calculated</t>
  </si>
  <si>
    <t>Z20140301</t>
  </si>
  <si>
    <t>Z20140401</t>
  </si>
  <si>
    <t>Z20140501</t>
  </si>
  <si>
    <t>Z20140601</t>
  </si>
  <si>
    <t>Z20140701</t>
  </si>
  <si>
    <t>Z20140801</t>
  </si>
  <si>
    <t>Z20140901</t>
  </si>
  <si>
    <t>Z20140331</t>
  </si>
  <si>
    <t>Z20140430</t>
  </si>
  <si>
    <t>Z20140531</t>
  </si>
  <si>
    <t>Z20140630</t>
  </si>
  <si>
    <t>Z20140731</t>
  </si>
  <si>
    <t>Z20140831</t>
  </si>
  <si>
    <t>Z20140930</t>
  </si>
  <si>
    <t>M7</t>
  </si>
  <si>
    <t>M8</t>
  </si>
  <si>
    <t>M9</t>
  </si>
  <si>
    <t>Q3</t>
  </si>
  <si>
    <t>M10</t>
  </si>
  <si>
    <t>M11</t>
  </si>
  <si>
    <t>M12</t>
  </si>
  <si>
    <t>Q4</t>
  </si>
  <si>
    <t>M1</t>
  </si>
  <si>
    <t>M2</t>
  </si>
  <si>
    <t>M3</t>
  </si>
  <si>
    <t>Q1</t>
  </si>
  <si>
    <t>M4</t>
  </si>
  <si>
    <t>M5</t>
  </si>
  <si>
    <t>M6</t>
  </si>
  <si>
    <t>Q2</t>
  </si>
  <si>
    <t>Fri Mar 01 00:00:00 PST 2013</t>
  </si>
  <si>
    <t>Sat Mar 01 00:00:00 PST 2014</t>
  </si>
  <si>
    <t>Tue Apr 01 00:00:00 PDT 2014</t>
  </si>
  <si>
    <t>Thu May 01 00:00:00 PDT 2014</t>
  </si>
  <si>
    <t>Sun Jun 01 00:00:00 PDT 2014</t>
  </si>
  <si>
    <t>Tue Jul 01 00:00:00 PDT 2014</t>
  </si>
  <si>
    <t>Fri Aug 01 00:00:00 PDT 2014</t>
  </si>
  <si>
    <t>Mon Sep 01 00:00:00 PDT 2014</t>
  </si>
  <si>
    <t>Sun Mar 31 23:59:59 PDT 2013</t>
  </si>
  <si>
    <t>Mon Mar 31 23:59:59 PDT 2014</t>
  </si>
  <si>
    <t>Wed Apr 30 23:59:59 PDT 2014</t>
  </si>
  <si>
    <t>Sat May 31 23:59:59 PDT 2014</t>
  </si>
  <si>
    <t>Mon Jun 30 23:59:59 PDT 2014</t>
  </si>
  <si>
    <t>Thu Jul 31 23:59:59 PDT 2014</t>
  </si>
  <si>
    <t>Sun Aug 31 23:59:59 PDT 2014</t>
  </si>
  <si>
    <t>Tue Sep 30 23:59:59 PDT 2014</t>
  </si>
  <si>
    <t>UOM Error</t>
  </si>
  <si>
    <t>Template Type</t>
  </si>
  <si>
    <t>M</t>
  </si>
  <si>
    <t>ORG_L1</t>
  </si>
  <si>
    <t>ORG_L2</t>
  </si>
  <si>
    <t>ORG_L3</t>
  </si>
  <si>
    <t>ORG_L4</t>
  </si>
  <si>
    <t>Testing Template</t>
  </si>
  <si>
    <t>Loaded</t>
  </si>
  <si>
    <t>Default to Zero. Disaggregated proportionally.</t>
  </si>
  <si>
    <t>Loaded from Data Store; Sum of Net Sales Actual YTD (Units) plus Orders (Units)</t>
  </si>
  <si>
    <t>In current period, default to previous periods value.  Disaggregated proportionally.</t>
  </si>
  <si>
    <t>Default to L4 Y1 Net Sales Forecast (Units). Disaggregated proportionally.</t>
  </si>
  <si>
    <t>Default to L3 Y1 Net Sales Forecast (Units). Disaggregated proportionally.</t>
  </si>
  <si>
    <t>Default to L1 Y1 Net Sales Forecast (Units). Disaggregated proportionally.</t>
  </si>
  <si>
    <t>Default to Zero. No disaggregation</t>
  </si>
  <si>
    <t>Equals { [ PM Y1 Net Sales Forecast divided by ( 1 - PM Return/Replant Factor (Pct)) ] minus PM Y1 Net Sales Forecast (units) }</t>
  </si>
  <si>
    <t>Default to zero. Disaggregated proportionally.</t>
  </si>
  <si>
    <t>Equal to [ L1 CY Net Sales Forecast (Units) divided by (1- PM Return/Replant Factor (Pct)]</t>
  </si>
  <si>
    <t>Equals PM Y2 Gross Forecast (Units) plus PM Y2 Seed Stock Forecast (Units)</t>
  </si>
  <si>
    <t>Equals [ PM Y1 Net Sales Forecast (Units) divided by L1 CY Net Sales Forecast (Units) ] minus 1</t>
  </si>
  <si>
    <t>Equals [ PM Y2 Gross Sales Forecast (Units) divided by ( PM Y1 Net Sales Forecast (Units) plus PM Return/Replant Units Required (Units) ] minus 1</t>
  </si>
  <si>
    <t>Loaded from Data Store; accumulated annual number. Originally from LCR Model</t>
  </si>
  <si>
    <t>Equals CY Current Budget Forecast (Cost) minus CY Mkt Funding Budget (Cost)</t>
  </si>
  <si>
    <t>In first month of year, equal to YTD Sepnd (Cost). In other months, calculated as delta between i-1 and i-2 period values of YTD Spend (Cost).</t>
  </si>
  <si>
    <t>Equals CY Current Budget Forecast (Cost) minus YTD Spend (Cost)</t>
  </si>
  <si>
    <t>Equals YTD Spend (Cost) divided by CY Mkt Funding Budget (Cost)</t>
  </si>
  <si>
    <t>Equals RBD Budget (Cost) minus CY Mkt Funding Budget (Cost)</t>
  </si>
  <si>
    <t>Loaded from Data Store, Source is PM Adjusted field in the safety stock model.</t>
  </si>
  <si>
    <t>Sum of all Net Sales Actuals for fiscal year 2 years past</t>
  </si>
  <si>
    <t>From Data Store, source is SAP Allocation tables.</t>
  </si>
  <si>
    <t>Default to zero, 12 month percenatges must total one (one hundred percent).  No disaggregation</t>
  </si>
  <si>
    <t xml:space="preserve">PM CY Total Gross Forecast Mfg Req (Units) multiplied by Monthly Index (Pct) </t>
  </si>
  <si>
    <t>From Data Store; Source is Orchard (in Europe?) , possibly XL in US.</t>
  </si>
  <si>
    <t>Defaults to L3_Total_Allocation_Qty_Loaded from SAP/ECC</t>
  </si>
  <si>
    <t>Required in data structure for Allocation template</t>
  </si>
  <si>
    <t>Defaults to L3_Reserve_Qty_Loaded from SAP/ECC</t>
  </si>
  <si>
    <t>Equals L3_Total_Allocation_Qty MINUS L3_ Reserve_Qty</t>
  </si>
  <si>
    <t>Defaults to L3 _Allocated_For_Order_Qty_Loaded from SAP/ECC</t>
  </si>
  <si>
    <t>From Data Store</t>
  </si>
  <si>
    <t>From Data Store, origin is SAP Allocation tables. Report-Only time series</t>
  </si>
  <si>
    <t>From Data Store.</t>
  </si>
  <si>
    <t>Default to L2 Y1 Net Sales Forecast (Units). Disaggregated proportionally.</t>
  </si>
  <si>
    <t>Default to L2 Y1 Consensus Forecast (Units). Proportional disaggregation</t>
  </si>
  <si>
    <t>Run at Hybrid~~Org1~~Country~~ALL. Disaggregate to detail based on Last 12 Months "Input to Statistical Forecast (Units)"</t>
  </si>
  <si>
    <t>Loaded from Data Store; needed to support Stat Forecast.</t>
  </si>
  <si>
    <t>Equal to L4 CY Net Sales Forecast (Units)</t>
  </si>
  <si>
    <t>Equal to L3 CY Net Sales Forecast (Units)</t>
  </si>
  <si>
    <t>Equal to L2 CY Net Sales Forecast (Units)</t>
  </si>
  <si>
    <t>Equal to L1 CY Net Sales Forecast (Units)</t>
  </si>
  <si>
    <t>Default to Zero. Copy down</t>
  </si>
  <si>
    <t>Default to Zero.</t>
  </si>
  <si>
    <t>Equal to PM Y1 Net Sales Forecast (Units) plus PM Return/Replant Units Required (Units) plus PM Y1 Safety Stock Override (Units)</t>
  </si>
  <si>
    <t>L3CY</t>
  </si>
  <si>
    <t>L2CY</t>
  </si>
  <si>
    <t>L2BCWC</t>
  </si>
  <si>
    <t>L1CY</t>
  </si>
  <si>
    <t>L3Y1</t>
  </si>
  <si>
    <t>DP, PM</t>
  </si>
  <si>
    <t>L2Y1</t>
  </si>
  <si>
    <t>FIN</t>
  </si>
  <si>
    <t>L4Y1</t>
  </si>
  <si>
    <t>L2AL</t>
  </si>
  <si>
    <t>L2AL, L3AL</t>
  </si>
  <si>
    <t>L3AL</t>
  </si>
  <si>
    <t>L1Y1</t>
  </si>
  <si>
    <t>World_Region</t>
  </si>
  <si>
    <t>Planning View'!Ai18:Ar18</t>
  </si>
  <si>
    <t>If L3 Allocation Units &gt; 0, then TS equals 1 minus [ (L3 CY Net Sales Forecast) divided by ( L3 Allocation Units - L3 Excess Allocation Released ) ]
If L3 Allocation Units = 0, then TS equals 1 - (L3 Current Yr Net Sales Fcst /  Gross Orders YTD (Units))
If  Gross Orders YTD (Units) = 0, then TS = 0</t>
  </si>
  <si>
    <t>If L2 Allocation Units &gt; 0, then TS equals 1 minus [ (L2 CY Net Sales Forecast) divided by ( L2 Allocation Units- L2 Excess Allocation Released ) ]
If L2 Allocation Units= 0, then TS equals 1 - (L2 Current Yr Net Sales Fcst /  Gross Orders YTD (Units))
If  Gross Orders YTD (Units) = 0, then TS = 0</t>
  </si>
  <si>
    <t>If L1 Allocation Units &gt; 0, then TS equals 1 minus [ (L1 CY Net Sales Forecast) divided by ( L1 Allocation Units- L1 Excess Allocation Released ) ]
If L1 Allocation Units = 0, then TS equals 1 - (L1 Current Yr Net Sales Fcst /  Gross Orders YTD (Units))
If Gross Orders YTD (Units) = 0, then TS = 0</t>
  </si>
  <si>
    <t>L2CYNSFMAPE</t>
  </si>
  <si>
    <t>L3CYNSFMAPE</t>
  </si>
  <si>
    <t>L4CYNSFMAPE</t>
  </si>
</sst>
</file>

<file path=xl/styles.xml><?xml version="1.0" encoding="utf-8"?>
<styleSheet xmlns="http://schemas.openxmlformats.org/spreadsheetml/2006/main">
  <numFmts count="15">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0.00_);[Red]\(0.00\)"/>
    <numFmt numFmtId="174" formatCode="0_);[Red]\(0\)"/>
    <numFmt numFmtId="175" formatCode="m/d/yyyy;@"/>
  </numFmts>
  <fonts count="8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10"/>
      <color indexed="9"/>
      <name val="Arial"/>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theme="0"/>
      <name val="Arial"/>
      <family val="2"/>
    </font>
    <font>
      <b/>
      <sz val="9"/>
      <color indexed="9"/>
      <name val="Arial"/>
      <family val="2"/>
    </font>
    <font>
      <sz val="9"/>
      <color indexed="4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b/>
      <sz val="6.25"/>
      <color rgb="FF464B4E"/>
      <name val="Arial"/>
      <family val="2"/>
    </font>
    <font>
      <b/>
      <sz val="9"/>
      <name val="Wingdings 3"/>
      <family val="1"/>
      <charset val="2"/>
    </font>
    <font>
      <b/>
      <sz val="9"/>
      <color theme="4" tint="-0.249977111117893"/>
      <name val="Arial"/>
      <family val="2"/>
    </font>
    <font>
      <b/>
      <sz val="15"/>
      <name val="Arial"/>
      <family val="2"/>
    </font>
    <font>
      <sz val="10"/>
      <name val="Arial"/>
      <family val="2"/>
    </font>
    <font>
      <b/>
      <i/>
      <sz val="9"/>
      <color theme="0"/>
      <name val="Arial"/>
      <family val="2"/>
    </font>
    <font>
      <sz val="10"/>
      <color theme="0"/>
      <name val="Arial"/>
      <family val="2"/>
    </font>
    <font>
      <b/>
      <sz val="12"/>
      <color theme="1"/>
      <name val="Calibri"/>
      <family val="2"/>
      <scheme val="minor"/>
    </font>
    <font>
      <b/>
      <sz val="16"/>
      <color theme="3" tint="-0.24994659260841701"/>
      <name val="Arial"/>
      <family val="2"/>
    </font>
    <font>
      <b/>
      <sz val="14"/>
      <name val="Arial"/>
      <family val="2"/>
    </font>
    <font>
      <sz val="9"/>
      <color theme="1"/>
      <name val="Arial"/>
      <family val="2"/>
    </font>
    <font>
      <sz val="9"/>
      <color rgb="FFFF0000"/>
      <name val="Arial"/>
      <family val="2"/>
    </font>
    <font>
      <b/>
      <sz val="8.5"/>
      <color theme="1" tint="0.249977111117893"/>
      <name val="Arial"/>
      <family val="2"/>
    </font>
    <font>
      <b/>
      <sz val="12"/>
      <color theme="0"/>
      <name val="Arial"/>
      <family val="2"/>
    </font>
    <font>
      <b/>
      <sz val="9.5"/>
      <name val="Arial"/>
      <family val="2"/>
    </font>
    <font>
      <sz val="9.5"/>
      <name val="Arial"/>
      <family val="2"/>
    </font>
    <font>
      <sz val="8.5"/>
      <name val="Arial"/>
      <family val="2"/>
    </font>
    <font>
      <b/>
      <sz val="10"/>
      <color rgb="FFFF0000"/>
      <name val="Arial"/>
      <family val="2"/>
    </font>
    <font>
      <sz val="10"/>
      <color rgb="FFFF0000"/>
      <name val="Arial"/>
      <family val="2"/>
    </font>
    <font>
      <b/>
      <sz val="9"/>
      <color rgb="FFFF0000"/>
      <name val="Arial"/>
      <family val="2"/>
    </font>
  </fonts>
  <fills count="27">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6" tint="0.59999389629810485"/>
        </stop>
        <stop position="0.5">
          <color theme="6" tint="-0.25098422193060094"/>
        </stop>
        <stop position="1">
          <color theme="6" tint="0.59999389629810485"/>
        </stop>
      </gradientFill>
    </fill>
    <fill>
      <gradientFill degree="90">
        <stop position="0">
          <color theme="3" tint="0.40000610370189521"/>
        </stop>
        <stop position="0.5">
          <color theme="3" tint="-0.49803155613879818"/>
        </stop>
        <stop position="1">
          <color theme="3" tint="0.40000610370189521"/>
        </stop>
      </gradientFill>
    </fill>
    <fill>
      <gradientFill degree="90">
        <stop position="0">
          <color theme="0"/>
        </stop>
        <stop position="0.5">
          <color theme="0" tint="-0.1490218817712943"/>
        </stop>
        <stop position="1">
          <color theme="0"/>
        </stop>
      </gradientFill>
    </fill>
    <fill>
      <gradientFill degree="270">
        <stop position="0">
          <color theme="4" tint="0.80001220740379042"/>
        </stop>
        <stop position="1">
          <color theme="4" tint="0.40000610370189521"/>
        </stop>
      </gradient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2" tint="-0.249977111117893"/>
        <bgColor indexed="64"/>
      </patternFill>
    </fill>
  </fills>
  <borders count="95">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right/>
      <top style="thin">
        <color indexed="15"/>
      </top>
      <bottom style="thin">
        <color indexed="15"/>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right style="thin">
        <color theme="0" tint="-0.499984740745262"/>
      </right>
      <top/>
      <bottom/>
      <diagonal/>
    </border>
    <border>
      <left/>
      <right/>
      <top style="thin">
        <color theme="0" tint="-0.249977111117893"/>
      </top>
      <bottom style="thin">
        <color theme="0" tint="-0.249977111117893"/>
      </bottom>
      <diagonal/>
    </border>
    <border>
      <left style="thin">
        <color theme="0"/>
      </left>
      <right/>
      <top style="thin">
        <color theme="0" tint="-0.249977111117893"/>
      </top>
      <bottom style="thin">
        <color theme="0" tint="-0.249977111117893"/>
      </bottom>
      <diagonal/>
    </border>
    <border>
      <left/>
      <right style="thin">
        <color theme="0"/>
      </right>
      <top style="thin">
        <color theme="0" tint="-0.249977111117893"/>
      </top>
      <bottom/>
      <diagonal/>
    </border>
    <border>
      <left/>
      <right style="thin">
        <color theme="1"/>
      </right>
      <top/>
      <bottom/>
      <diagonal/>
    </border>
    <border>
      <left style="thin">
        <color theme="1"/>
      </left>
      <right/>
      <top/>
      <bottom/>
      <diagonal/>
    </border>
    <border>
      <left style="thin">
        <color indexed="18"/>
      </left>
      <right style="thin">
        <color indexed="15"/>
      </right>
      <top/>
      <bottom/>
      <diagonal/>
    </border>
    <border>
      <left/>
      <right/>
      <top style="thin">
        <color theme="6" tint="-0.499984740745262"/>
      </top>
      <bottom/>
      <diagonal/>
    </border>
    <border>
      <left style="thin">
        <color theme="1"/>
      </left>
      <right/>
      <top style="thin">
        <color theme="0" tint="-0.249977111117893"/>
      </top>
      <bottom/>
      <diagonal/>
    </border>
    <border>
      <left/>
      <right style="thin">
        <color theme="0" tint="-0.499984740745262"/>
      </right>
      <top style="thin">
        <color theme="0" tint="-0.249977111117893"/>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theme="2" tint="-0.499984740745262"/>
      </left>
      <right style="thin">
        <color theme="2" tint="-0.499984740745262"/>
      </right>
      <top/>
      <bottom/>
      <diagonal/>
    </border>
    <border>
      <left style="thin">
        <color theme="1"/>
      </left>
      <right/>
      <top style="thin">
        <color indexed="64"/>
      </top>
      <bottom/>
      <diagonal/>
    </border>
    <border>
      <left style="thin">
        <color theme="1"/>
      </left>
      <right/>
      <top style="thin">
        <color theme="6"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theme="0" tint="-0.249977111117893"/>
      </top>
      <bottom/>
      <diagonal/>
    </border>
    <border>
      <left style="thin">
        <color theme="0"/>
      </left>
      <right style="thin">
        <color theme="0"/>
      </right>
      <top style="thin">
        <color indexed="64"/>
      </top>
      <bottom style="thin">
        <color indexed="64"/>
      </bottom>
      <diagonal/>
    </border>
    <border>
      <left style="thin">
        <color indexed="64"/>
      </left>
      <right/>
      <top/>
      <bottom/>
      <diagonal/>
    </border>
    <border>
      <left style="thin">
        <color indexed="64"/>
      </left>
      <right/>
      <top/>
      <bottom style="thin">
        <color theme="0" tint="-0.249977111117893"/>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double">
        <color rgb="FFC00000"/>
      </bottom>
      <diagonal/>
    </border>
    <border>
      <left style="thin">
        <color indexed="15"/>
      </left>
      <right/>
      <top/>
      <bottom style="double">
        <color rgb="FFC00000"/>
      </bottom>
      <diagonal/>
    </border>
    <border>
      <left/>
      <right style="thin">
        <color indexed="15"/>
      </right>
      <top/>
      <bottom style="double">
        <color rgb="FFC00000"/>
      </bottom>
      <diagonal/>
    </border>
    <border>
      <left style="thin">
        <color indexed="18"/>
      </left>
      <right style="thin">
        <color indexed="18"/>
      </right>
      <top/>
      <bottom style="double">
        <color rgb="FFC00000"/>
      </bottom>
      <diagonal/>
    </border>
    <border>
      <left style="thin">
        <color theme="2" tint="-0.499984740745262"/>
      </left>
      <right/>
      <top/>
      <bottom/>
      <diagonal/>
    </border>
    <border>
      <left/>
      <right/>
      <top style="thin">
        <color theme="0" tint="-0.249977111117893"/>
      </top>
      <bottom/>
      <diagonal/>
    </border>
    <border>
      <left/>
      <right/>
      <top/>
      <bottom style="thin">
        <color rgb="FFA19C77"/>
      </bottom>
      <diagonal/>
    </border>
    <border>
      <left style="thin">
        <color indexed="18"/>
      </left>
      <right style="thin">
        <color indexed="18"/>
      </right>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459">
    <xf numFmtId="0" fontId="0" fillId="0" borderId="0"/>
    <xf numFmtId="0" fontId="10" fillId="0" borderId="0" applyNumberFormat="0" applyFill="0" applyBorder="0" applyAlignment="0" applyProtection="0"/>
    <xf numFmtId="0" fontId="56" fillId="0" borderId="0" applyNumberForma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0" fontId="11" fillId="0" borderId="0" applyNumberFormat="0" applyFill="0" applyBorder="0" applyAlignment="0" applyProtection="0">
      <alignment vertical="top"/>
      <protection locked="0"/>
    </xf>
    <xf numFmtId="9" fontId="9" fillId="0" borderId="0" applyFont="0" applyFill="0" applyBorder="0" applyAlignment="0" applyProtection="0"/>
    <xf numFmtId="0" fontId="8" fillId="0" borderId="0"/>
    <xf numFmtId="9" fontId="8" fillId="0" borderId="0" applyFont="0" applyFill="0" applyBorder="0" applyAlignment="0" applyProtection="0"/>
    <xf numFmtId="170" fontId="8" fillId="0" borderId="0" applyFont="0" applyFill="0" applyBorder="0" applyAlignment="0" applyProtection="0"/>
    <xf numFmtId="171" fontId="8" fillId="0" borderId="0" applyFont="0" applyFill="0" applyBorder="0" applyAlignment="0" applyProtection="0"/>
    <xf numFmtId="0" fontId="9" fillId="0" borderId="0"/>
    <xf numFmtId="0" fontId="7" fillId="0" borderId="0"/>
    <xf numFmtId="9" fontId="7" fillId="0" borderId="0" applyFont="0" applyFill="0" applyBorder="0" applyAlignment="0" applyProtection="0"/>
    <xf numFmtId="170" fontId="7" fillId="0" borderId="0" applyFont="0" applyFill="0" applyBorder="0" applyAlignment="0" applyProtection="0"/>
    <xf numFmtId="171" fontId="7" fillId="0" borderId="0" applyFont="0" applyFill="0" applyBorder="0" applyAlignment="0" applyProtection="0"/>
    <xf numFmtId="0" fontId="6" fillId="0" borderId="0"/>
    <xf numFmtId="9" fontId="6" fillId="0" borderId="0" applyFont="0" applyFill="0" applyBorder="0" applyAlignment="0" applyProtection="0"/>
    <xf numFmtId="170" fontId="6" fillId="0" borderId="0" applyFont="0" applyFill="0" applyBorder="0" applyAlignment="0" applyProtection="0"/>
    <xf numFmtId="171" fontId="6" fillId="0" borderId="0" applyFont="0" applyFill="0" applyBorder="0" applyAlignment="0" applyProtection="0"/>
    <xf numFmtId="0" fontId="6" fillId="0" borderId="0"/>
    <xf numFmtId="9" fontId="6" fillId="0" borderId="0" applyFont="0" applyFill="0" applyBorder="0" applyAlignment="0" applyProtection="0"/>
    <xf numFmtId="170" fontId="6" fillId="0" borderId="0" applyFont="0" applyFill="0" applyBorder="0" applyAlignment="0" applyProtection="0"/>
    <xf numFmtId="171" fontId="6" fillId="0" borderId="0" applyFont="0" applyFill="0" applyBorder="0" applyAlignment="0" applyProtection="0"/>
    <xf numFmtId="0" fontId="9" fillId="0" borderId="0"/>
    <xf numFmtId="0" fontId="9" fillId="0" borderId="0"/>
    <xf numFmtId="0" fontId="5" fillId="0" borderId="0"/>
    <xf numFmtId="9" fontId="5" fillId="0" borderId="0" applyFont="0" applyFill="0" applyBorder="0" applyAlignment="0" applyProtection="0"/>
    <xf numFmtId="170" fontId="5" fillId="0" borderId="0" applyFont="0" applyFill="0" applyBorder="0" applyAlignment="0" applyProtection="0"/>
    <xf numFmtId="171" fontId="5" fillId="0" borderId="0" applyFont="0" applyFill="0" applyBorder="0" applyAlignment="0" applyProtection="0"/>
    <xf numFmtId="0" fontId="5" fillId="0" borderId="0"/>
    <xf numFmtId="9" fontId="5" fillId="0" borderId="0" applyFont="0" applyFill="0" applyBorder="0" applyAlignment="0" applyProtection="0"/>
    <xf numFmtId="170" fontId="5" fillId="0" borderId="0" applyFont="0" applyFill="0" applyBorder="0" applyAlignment="0" applyProtection="0"/>
    <xf numFmtId="171" fontId="5" fillId="0" borderId="0" applyFont="0" applyFill="0" applyBorder="0" applyAlignment="0" applyProtection="0"/>
    <xf numFmtId="0" fontId="5" fillId="0" borderId="0"/>
    <xf numFmtId="9" fontId="5" fillId="0" borderId="0" applyFont="0" applyFill="0" applyBorder="0" applyAlignment="0" applyProtection="0"/>
    <xf numFmtId="170" fontId="5" fillId="0" borderId="0" applyFont="0" applyFill="0" applyBorder="0" applyAlignment="0" applyProtection="0"/>
    <xf numFmtId="171" fontId="5" fillId="0" borderId="0" applyFont="0" applyFill="0" applyBorder="0" applyAlignment="0" applyProtection="0"/>
    <xf numFmtId="0" fontId="68" fillId="0" borderId="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4" fillId="0" borderId="0"/>
    <xf numFmtId="9" fontId="4"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3" fillId="0" borderId="0"/>
    <xf numFmtId="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2" fillId="0" borderId="0"/>
    <xf numFmtId="9" fontId="2"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cellStyleXfs>
  <cellXfs count="482">
    <xf numFmtId="0" fontId="0" fillId="0" borderId="0" xfId="0"/>
    <xf numFmtId="0" fontId="63" fillId="15" borderId="34" xfId="2" applyFont="1" applyFill="1" applyBorder="1" applyAlignment="1">
      <alignment horizontal="center" vertical="center"/>
    </xf>
    <xf numFmtId="0" fontId="57" fillId="0" borderId="0" xfId="0" applyFont="1" applyFill="1" applyAlignment="1">
      <alignment horizontal="center" vertical="top" wrapText="1"/>
    </xf>
    <xf numFmtId="0" fontId="0" fillId="0" borderId="0" xfId="0" applyFill="1"/>
    <xf numFmtId="0" fontId="10"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7" fillId="0" borderId="0" xfId="0" applyFont="1" applyBorder="1" applyAlignment="1">
      <alignment horizontal="center"/>
    </xf>
    <xf numFmtId="0" fontId="14" fillId="2" borderId="6" xfId="0" applyFont="1" applyFill="1" applyBorder="1"/>
    <xf numFmtId="0" fontId="14" fillId="0" borderId="0" xfId="0" applyFont="1"/>
    <xf numFmtId="165" fontId="0" fillId="0" borderId="0" xfId="0" applyNumberFormat="1"/>
    <xf numFmtId="0" fontId="10"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15" fillId="0" borderId="6" xfId="3" applyNumberFormat="1" applyFont="1" applyBorder="1" applyAlignment="1">
      <alignment horizontal="center"/>
    </xf>
    <xf numFmtId="0" fontId="0" fillId="2" borderId="8" xfId="0" applyFill="1" applyBorder="1"/>
    <xf numFmtId="10" fontId="18" fillId="0" borderId="8" xfId="6" applyNumberFormat="1" applyFont="1" applyBorder="1" applyAlignment="1">
      <alignment horizontal="center"/>
    </xf>
    <xf numFmtId="0" fontId="0" fillId="0" borderId="9" xfId="0" applyBorder="1" applyAlignment="1">
      <alignment horizontal="center"/>
    </xf>
    <xf numFmtId="0" fontId="13" fillId="2" borderId="10" xfId="0" applyFont="1" applyFill="1" applyBorder="1" applyAlignment="1">
      <alignment horizontal="center"/>
    </xf>
    <xf numFmtId="0" fontId="12" fillId="0" borderId="0" xfId="0" applyFont="1" applyBorder="1" applyAlignment="1">
      <alignment horizontal="center"/>
    </xf>
    <xf numFmtId="0" fontId="0" fillId="2" borderId="0" xfId="0" applyFill="1" applyAlignment="1">
      <alignment horizontal="center"/>
    </xf>
    <xf numFmtId="0" fontId="0" fillId="3" borderId="0" xfId="0" applyFill="1"/>
    <xf numFmtId="0" fontId="10" fillId="0" borderId="0" xfId="0" applyFont="1" applyBorder="1" applyAlignment="1">
      <alignment horizontal="center"/>
    </xf>
    <xf numFmtId="0" fontId="10" fillId="2" borderId="1" xfId="0" applyFont="1" applyFill="1" applyBorder="1"/>
    <xf numFmtId="2" fontId="0" fillId="0" borderId="0" xfId="0" applyNumberFormat="1" applyFill="1" applyBorder="1" applyAlignment="1">
      <alignment horizontal="right"/>
    </xf>
    <xf numFmtId="0" fontId="16" fillId="0" borderId="0" xfId="0" applyFont="1" applyFill="1" applyBorder="1" applyAlignment="1">
      <alignment horizontal="center"/>
    </xf>
    <xf numFmtId="0" fontId="20" fillId="0" borderId="0" xfId="0" applyFont="1" applyFill="1"/>
    <xf numFmtId="0" fontId="21" fillId="0" borderId="0" xfId="0" applyFont="1" applyFill="1"/>
    <xf numFmtId="0" fontId="10" fillId="2" borderId="11" xfId="0" applyFont="1" applyFill="1" applyBorder="1"/>
    <xf numFmtId="0" fontId="0" fillId="2" borderId="12" xfId="0" applyFill="1" applyBorder="1"/>
    <xf numFmtId="0" fontId="12" fillId="4" borderId="12" xfId="0" applyFont="1" applyFill="1" applyBorder="1"/>
    <xf numFmtId="0" fontId="0" fillId="4" borderId="12" xfId="0" applyFill="1" applyBorder="1"/>
    <xf numFmtId="0" fontId="0" fillId="0" borderId="13" xfId="0" applyFill="1" applyBorder="1"/>
    <xf numFmtId="0" fontId="24" fillId="5" borderId="14" xfId="0" applyFont="1" applyFill="1" applyBorder="1"/>
    <xf numFmtId="0" fontId="24" fillId="5" borderId="12" xfId="0" applyFont="1" applyFill="1" applyBorder="1"/>
    <xf numFmtId="0" fontId="24" fillId="5" borderId="13" xfId="0" applyFont="1" applyFill="1" applyBorder="1"/>
    <xf numFmtId="0" fontId="24" fillId="5" borderId="15" xfId="0" applyFont="1" applyFill="1" applyBorder="1"/>
    <xf numFmtId="0" fontId="10" fillId="2" borderId="16" xfId="0" applyFont="1" applyFill="1" applyBorder="1"/>
    <xf numFmtId="0" fontId="19" fillId="6" borderId="17" xfId="0" applyFont="1" applyFill="1" applyBorder="1"/>
    <xf numFmtId="0" fontId="25" fillId="0" borderId="0" xfId="0" applyFont="1" applyBorder="1"/>
    <xf numFmtId="0" fontId="26" fillId="7" borderId="1" xfId="0" applyFont="1" applyFill="1" applyBorder="1"/>
    <xf numFmtId="0" fontId="27" fillId="7" borderId="0" xfId="0" applyFont="1" applyFill="1" applyBorder="1"/>
    <xf numFmtId="0" fontId="0" fillId="7" borderId="0" xfId="0" applyFill="1" applyBorder="1"/>
    <xf numFmtId="0" fontId="27" fillId="7" borderId="18" xfId="0" applyFont="1" applyFill="1" applyBorder="1" applyAlignment="1">
      <alignment horizontal="right"/>
    </xf>
    <xf numFmtId="0" fontId="19" fillId="6" borderId="16" xfId="0" applyFont="1" applyFill="1" applyBorder="1"/>
    <xf numFmtId="0" fontId="28" fillId="0" borderId="0" xfId="0" applyFont="1" applyBorder="1"/>
    <xf numFmtId="0" fontId="0" fillId="0" borderId="0" xfId="0" applyBorder="1" applyAlignment="1">
      <alignment horizontal="right"/>
    </xf>
    <xf numFmtId="0" fontId="12" fillId="0" borderId="0" xfId="0" applyFont="1" applyFill="1" applyBorder="1" applyAlignment="1">
      <alignment horizontal="left"/>
    </xf>
    <xf numFmtId="0" fontId="10" fillId="0" borderId="1" xfId="0" applyFont="1" applyFill="1" applyBorder="1"/>
    <xf numFmtId="0" fontId="0" fillId="0" borderId="0" xfId="0" quotePrefix="1" applyBorder="1"/>
    <xf numFmtId="0" fontId="24" fillId="5" borderId="1" xfId="0" applyFont="1" applyFill="1" applyBorder="1"/>
    <xf numFmtId="0" fontId="24" fillId="5" borderId="0" xfId="0" applyFont="1" applyFill="1" applyBorder="1"/>
    <xf numFmtId="0" fontId="24" fillId="5" borderId="3" xfId="0" applyFont="1" applyFill="1" applyBorder="1"/>
    <xf numFmtId="0" fontId="0" fillId="0" borderId="0" xfId="0" applyFill="1" applyBorder="1"/>
    <xf numFmtId="0" fontId="27" fillId="7" borderId="1" xfId="0" applyFont="1" applyFill="1" applyBorder="1"/>
    <xf numFmtId="0" fontId="10" fillId="2" borderId="19" xfId="0" applyFont="1" applyFill="1" applyBorder="1"/>
    <xf numFmtId="0" fontId="0" fillId="2" borderId="20" xfId="0" applyFill="1" applyBorder="1"/>
    <xf numFmtId="0" fontId="0" fillId="0" borderId="20" xfId="0" applyBorder="1"/>
    <xf numFmtId="0" fontId="0" fillId="0" borderId="21" xfId="0" applyBorder="1"/>
    <xf numFmtId="0" fontId="10" fillId="2" borderId="22" xfId="0" applyFont="1" applyFill="1" applyBorder="1"/>
    <xf numFmtId="0" fontId="0" fillId="0" borderId="20" xfId="0" applyBorder="1" applyAlignment="1">
      <alignment horizontal="center"/>
    </xf>
    <xf numFmtId="0" fontId="27" fillId="7" borderId="22" xfId="0" applyFont="1" applyFill="1" applyBorder="1"/>
    <xf numFmtId="0" fontId="27" fillId="7" borderId="20" xfId="0" applyFont="1" applyFill="1" applyBorder="1"/>
    <xf numFmtId="0" fontId="27" fillId="7" borderId="23" xfId="0" applyFont="1" applyFill="1" applyBorder="1" applyAlignment="1">
      <alignment horizontal="right"/>
    </xf>
    <xf numFmtId="0" fontId="0" fillId="2" borderId="11" xfId="0" applyFill="1" applyBorder="1"/>
    <xf numFmtId="0" fontId="13" fillId="2" borderId="12" xfId="0" quotePrefix="1" applyFont="1" applyFill="1" applyBorder="1"/>
    <xf numFmtId="0" fontId="10" fillId="2" borderId="13" xfId="0" applyFont="1" applyFill="1" applyBorder="1" applyAlignment="1">
      <alignment horizontal="right"/>
    </xf>
    <xf numFmtId="0" fontId="29" fillId="2" borderId="12" xfId="0" applyFont="1" applyFill="1" applyBorder="1" applyAlignment="1">
      <alignment horizontal="center"/>
    </xf>
    <xf numFmtId="0" fontId="0" fillId="0" borderId="12" xfId="0" applyBorder="1"/>
    <xf numFmtId="0" fontId="13" fillId="2" borderId="0" xfId="0" quotePrefix="1" applyFont="1" applyFill="1" applyBorder="1"/>
    <xf numFmtId="0" fontId="10" fillId="2" borderId="3" xfId="0" applyFont="1" applyFill="1" applyBorder="1" applyAlignment="1">
      <alignment horizontal="right"/>
    </xf>
    <xf numFmtId="0" fontId="0" fillId="0" borderId="1" xfId="0" applyFill="1" applyBorder="1" applyAlignment="1">
      <alignment horizontal="center"/>
    </xf>
    <xf numFmtId="0" fontId="29" fillId="2" borderId="0" xfId="0" applyFont="1" applyFill="1" applyBorder="1" applyAlignment="1">
      <alignment horizontal="center"/>
    </xf>
    <xf numFmtId="0" fontId="10" fillId="0" borderId="24" xfId="0" applyFont="1" applyFill="1" applyBorder="1" applyAlignment="1">
      <alignment horizontal="center"/>
    </xf>
    <xf numFmtId="0" fontId="14" fillId="2" borderId="25" xfId="0" applyFont="1" applyFill="1" applyBorder="1" applyAlignment="1">
      <alignment horizontal="right"/>
    </xf>
    <xf numFmtId="0" fontId="0" fillId="0" borderId="1" xfId="0" applyBorder="1" applyAlignment="1">
      <alignment horizontal="center"/>
    </xf>
    <xf numFmtId="0" fontId="14" fillId="2" borderId="16" xfId="0" applyFont="1" applyFill="1" applyBorder="1"/>
    <xf numFmtId="0" fontId="0" fillId="2" borderId="3" xfId="0" applyFill="1" applyBorder="1"/>
    <xf numFmtId="0" fontId="22" fillId="0" borderId="0" xfId="0" applyFont="1" applyBorder="1" applyAlignment="1">
      <alignment horizontal="center"/>
    </xf>
    <xf numFmtId="0" fontId="14" fillId="2" borderId="26" xfId="0" applyFont="1" applyFill="1" applyBorder="1"/>
    <xf numFmtId="0" fontId="15" fillId="0" borderId="27" xfId="3" applyNumberFormat="1" applyFont="1" applyBorder="1" applyAlignment="1">
      <alignment horizontal="center"/>
    </xf>
    <xf numFmtId="0" fontId="14" fillId="2" borderId="28" xfId="0" applyFont="1" applyFill="1" applyBorder="1" applyAlignment="1">
      <alignment horizontal="center"/>
    </xf>
    <xf numFmtId="0" fontId="0" fillId="2" borderId="29" xfId="0" applyFill="1" applyBorder="1"/>
    <xf numFmtId="10" fontId="18" fillId="0" borderId="30" xfId="6" applyNumberFormat="1" applyFont="1" applyBorder="1" applyAlignment="1">
      <alignment horizontal="center"/>
    </xf>
    <xf numFmtId="0" fontId="17" fillId="0" borderId="1" xfId="0" applyFont="1" applyBorder="1" applyAlignment="1">
      <alignment horizontal="center"/>
    </xf>
    <xf numFmtId="0" fontId="14" fillId="0" borderId="16" xfId="0" applyFont="1" applyBorder="1"/>
    <xf numFmtId="0" fontId="14" fillId="0" borderId="0" xfId="0" applyFont="1" applyFill="1" applyBorder="1"/>
    <xf numFmtId="0" fontId="14" fillId="2" borderId="0" xfId="0" applyFont="1" applyFill="1" applyBorder="1"/>
    <xf numFmtId="0" fontId="14" fillId="2" borderId="3" xfId="0" applyFont="1" applyFill="1" applyBorder="1" applyAlignment="1">
      <alignment horizontal="right"/>
    </xf>
    <xf numFmtId="0" fontId="15" fillId="0" borderId="0" xfId="0" applyFont="1" applyFill="1" applyBorder="1"/>
    <xf numFmtId="0" fontId="16" fillId="0" borderId="3" xfId="0" applyFont="1" applyFill="1" applyBorder="1" applyAlignment="1">
      <alignment horizontal="center"/>
    </xf>
    <xf numFmtId="0" fontId="14" fillId="0" borderId="16" xfId="0" applyFont="1" applyFill="1" applyBorder="1"/>
    <xf numFmtId="0" fontId="14" fillId="0" borderId="19" xfId="0" applyFont="1" applyFill="1" applyBorder="1"/>
    <xf numFmtId="0" fontId="0" fillId="0" borderId="20" xfId="0" applyFill="1" applyBorder="1"/>
    <xf numFmtId="0" fontId="14" fillId="2" borderId="21" xfId="0" applyFont="1" applyFill="1" applyBorder="1" applyAlignment="1">
      <alignment horizontal="right"/>
    </xf>
    <xf numFmtId="0" fontId="0" fillId="0" borderId="22" xfId="0" applyBorder="1" applyAlignment="1">
      <alignment horizontal="center"/>
    </xf>
    <xf numFmtId="0" fontId="16" fillId="0" borderId="0" xfId="0" applyFont="1" applyBorder="1" applyAlignment="1">
      <alignment horizontal="left"/>
    </xf>
    <xf numFmtId="0" fontId="19" fillId="6" borderId="31" xfId="0" applyFont="1" applyFill="1" applyBorder="1"/>
    <xf numFmtId="0" fontId="0" fillId="8" borderId="0" xfId="0" applyFill="1"/>
    <xf numFmtId="0" fontId="23" fillId="9" borderId="0" xfId="0" applyFont="1" applyFill="1"/>
    <xf numFmtId="0" fontId="23" fillId="9" borderId="0" xfId="0" applyFont="1" applyFill="1" applyAlignment="1">
      <alignment horizontal="center"/>
    </xf>
    <xf numFmtId="0" fontId="0" fillId="9" borderId="0" xfId="0" applyFill="1"/>
    <xf numFmtId="0" fontId="23" fillId="9" borderId="0" xfId="0" applyFont="1" applyFill="1" applyAlignment="1">
      <alignment shrinkToFit="1"/>
    </xf>
    <xf numFmtId="0" fontId="32" fillId="9" borderId="0" xfId="0" applyFont="1" applyFill="1" applyBorder="1"/>
    <xf numFmtId="0" fontId="35" fillId="9" borderId="0" xfId="0" applyFont="1" applyFill="1"/>
    <xf numFmtId="0" fontId="0" fillId="10" borderId="3" xfId="0" applyFill="1" applyBorder="1"/>
    <xf numFmtId="0" fontId="0" fillId="11" borderId="0" xfId="0" applyFill="1" applyBorder="1" applyAlignment="1">
      <alignment horizontal="center"/>
    </xf>
    <xf numFmtId="0" fontId="10" fillId="11" borderId="20" xfId="0" applyFont="1" applyFill="1" applyBorder="1" applyAlignment="1">
      <alignment horizontal="center"/>
    </xf>
    <xf numFmtId="0" fontId="12" fillId="10" borderId="0" xfId="0" applyFont="1" applyFill="1" applyBorder="1" applyAlignment="1">
      <alignment horizontal="center"/>
    </xf>
    <xf numFmtId="0" fontId="0" fillId="9" borderId="0" xfId="0" applyNumberFormat="1" applyFill="1"/>
    <xf numFmtId="0" fontId="0" fillId="9" borderId="0" xfId="0" applyFill="1" applyBorder="1"/>
    <xf numFmtId="0" fontId="37" fillId="9" borderId="0" xfId="0" applyFont="1" applyFill="1" applyAlignment="1">
      <alignment horizontal="left"/>
    </xf>
    <xf numFmtId="0" fontId="13" fillId="0" borderId="0" xfId="0" applyFont="1"/>
    <xf numFmtId="0" fontId="13" fillId="9" borderId="0" xfId="0" applyFont="1" applyFill="1"/>
    <xf numFmtId="0" fontId="18" fillId="9" borderId="0" xfId="0" applyFont="1" applyFill="1"/>
    <xf numFmtId="0" fontId="36" fillId="9" borderId="0" xfId="5" applyFont="1" applyFill="1" applyBorder="1" applyAlignment="1" applyProtection="1"/>
    <xf numFmtId="0" fontId="32" fillId="9" borderId="0" xfId="0" applyFont="1" applyFill="1"/>
    <xf numFmtId="0" fontId="9" fillId="9" borderId="0" xfId="0" applyFont="1" applyFill="1"/>
    <xf numFmtId="0" fontId="40" fillId="9" borderId="0" xfId="0" applyFont="1" applyFill="1"/>
    <xf numFmtId="0" fontId="41" fillId="9" borderId="0" xfId="0" applyFont="1" applyFill="1"/>
    <xf numFmtId="0" fontId="41" fillId="9" borderId="0" xfId="0" applyFont="1" applyFill="1" applyAlignment="1">
      <alignment horizontal="left"/>
    </xf>
    <xf numFmtId="0" fontId="39" fillId="9" borderId="0" xfId="0" applyFont="1" applyFill="1" applyAlignment="1">
      <alignment horizontal="left"/>
    </xf>
    <xf numFmtId="0" fontId="42" fillId="9" borderId="0" xfId="0" applyFont="1" applyFill="1" applyAlignment="1">
      <alignment horizontal="left"/>
    </xf>
    <xf numFmtId="164" fontId="41" fillId="9" borderId="0" xfId="6" applyNumberFormat="1" applyFont="1" applyFill="1"/>
    <xf numFmtId="0" fontId="23" fillId="9" borderId="0" xfId="0" applyNumberFormat="1" applyFont="1" applyFill="1"/>
    <xf numFmtId="0" fontId="9" fillId="9" borderId="0" xfId="0" applyFont="1" applyFill="1" applyBorder="1"/>
    <xf numFmtId="0" fontId="9" fillId="9" borderId="0" xfId="0" applyFont="1" applyFill="1" applyBorder="1" applyAlignment="1">
      <alignment horizontal="center"/>
    </xf>
    <xf numFmtId="0" fontId="33" fillId="9" borderId="0" xfId="0" applyFont="1" applyFill="1" applyBorder="1" applyAlignment="1">
      <alignment horizontal="right"/>
    </xf>
    <xf numFmtId="0" fontId="0" fillId="0" borderId="0" xfId="0" quotePrefix="1"/>
    <xf numFmtId="0" fontId="10" fillId="9" borderId="0" xfId="0" applyFont="1" applyFill="1" applyBorder="1"/>
    <xf numFmtId="0" fontId="13" fillId="9" borderId="0" xfId="0" applyFont="1" applyFill="1" applyBorder="1"/>
    <xf numFmtId="0" fontId="10" fillId="9" borderId="0" xfId="0" applyFont="1" applyFill="1"/>
    <xf numFmtId="0" fontId="34" fillId="9" borderId="0" xfId="0" applyFont="1" applyFill="1" applyAlignment="1">
      <alignment horizontal="center"/>
    </xf>
    <xf numFmtId="0" fontId="0" fillId="2" borderId="1" xfId="0" applyFill="1" applyBorder="1"/>
    <xf numFmtId="0" fontId="10" fillId="0" borderId="0" xfId="0" applyFont="1"/>
    <xf numFmtId="0" fontId="37" fillId="0" borderId="0" xfId="0" applyFont="1"/>
    <xf numFmtId="44" fontId="9" fillId="9" borderId="0" xfId="4" applyFill="1"/>
    <xf numFmtId="8" fontId="9" fillId="9" borderId="0" xfId="4" applyNumberFormat="1" applyFill="1"/>
    <xf numFmtId="0" fontId="11" fillId="0" borderId="0" xfId="5" applyAlignment="1" applyProtection="1"/>
    <xf numFmtId="0" fontId="46" fillId="9" borderId="0" xfId="0" applyFont="1" applyFill="1" applyBorder="1"/>
    <xf numFmtId="0" fontId="46" fillId="9" borderId="33" xfId="0" applyFont="1" applyFill="1" applyBorder="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47" fillId="9" borderId="0" xfId="0" applyFont="1" applyFill="1"/>
    <xf numFmtId="0" fontId="44" fillId="9" borderId="35" xfId="0" applyFont="1" applyFill="1" applyBorder="1"/>
    <xf numFmtId="0" fontId="44" fillId="9" borderId="36" xfId="0" applyFont="1" applyFill="1" applyBorder="1"/>
    <xf numFmtId="0" fontId="44" fillId="9" borderId="37" xfId="0" applyFont="1" applyFill="1" applyBorder="1"/>
    <xf numFmtId="0" fontId="44" fillId="9" borderId="37" xfId="0" applyFont="1" applyFill="1" applyBorder="1" applyAlignment="1">
      <alignment horizontal="center"/>
    </xf>
    <xf numFmtId="0" fontId="44" fillId="9" borderId="38" xfId="0" applyFont="1" applyFill="1" applyBorder="1"/>
    <xf numFmtId="0" fontId="49" fillId="9" borderId="0" xfId="5" applyFont="1" applyFill="1" applyBorder="1" applyAlignment="1" applyProtection="1"/>
    <xf numFmtId="0" fontId="48" fillId="9" borderId="43" xfId="0" applyFont="1" applyFill="1" applyBorder="1"/>
    <xf numFmtId="0" fontId="48" fillId="9" borderId="44" xfId="0" applyFont="1" applyFill="1" applyBorder="1"/>
    <xf numFmtId="0" fontId="48" fillId="9" borderId="45" xfId="0" applyFont="1" applyFill="1" applyBorder="1"/>
    <xf numFmtId="0" fontId="48" fillId="9" borderId="46" xfId="0" applyFont="1" applyFill="1" applyBorder="1"/>
    <xf numFmtId="44" fontId="48" fillId="9" borderId="46" xfId="4" applyFont="1" applyFill="1" applyBorder="1"/>
    <xf numFmtId="0" fontId="44" fillId="9" borderId="0" xfId="0" applyFont="1" applyFill="1"/>
    <xf numFmtId="0" fontId="44" fillId="0" borderId="0" xfId="0" applyFont="1"/>
    <xf numFmtId="0" fontId="54" fillId="0" borderId="0" xfId="0" applyFont="1"/>
    <xf numFmtId="0" fontId="52" fillId="0" borderId="0" xfId="0" applyFont="1"/>
    <xf numFmtId="0" fontId="48" fillId="9" borderId="38" xfId="0" applyFont="1" applyFill="1" applyBorder="1" applyAlignment="1"/>
    <xf numFmtId="0" fontId="48" fillId="9" borderId="33" xfId="0" applyFont="1" applyFill="1" applyBorder="1" applyAlignment="1"/>
    <xf numFmtId="0" fontId="51" fillId="9" borderId="33" xfId="0" applyFont="1" applyFill="1" applyBorder="1" applyAlignment="1"/>
    <xf numFmtId="0" fontId="51" fillId="9" borderId="33" xfId="0" applyFont="1" applyFill="1" applyBorder="1" applyAlignment="1">
      <alignment horizontal="left" vertical="justify" wrapText="1"/>
    </xf>
    <xf numFmtId="0" fontId="51" fillId="9" borderId="42" xfId="0" applyFont="1" applyFill="1" applyBorder="1" applyAlignment="1">
      <alignment horizontal="left" vertical="justify" wrapText="1"/>
    </xf>
    <xf numFmtId="0" fontId="48" fillId="0" borderId="0" xfId="0" applyFont="1"/>
    <xf numFmtId="0" fontId="52" fillId="2" borderId="0" xfId="0" applyFont="1" applyFill="1"/>
    <xf numFmtId="0" fontId="52" fillId="2" borderId="0" xfId="0" applyFont="1" applyFill="1" applyAlignment="1">
      <alignment horizontal="center"/>
    </xf>
    <xf numFmtId="0" fontId="50" fillId="9" borderId="0" xfId="0" applyFont="1" applyFill="1" applyBorder="1"/>
    <xf numFmtId="0" fontId="52" fillId="9" borderId="48" xfId="0" applyFont="1" applyFill="1" applyBorder="1" applyAlignment="1"/>
    <xf numFmtId="0" fontId="52" fillId="9" borderId="49" xfId="0" applyFont="1" applyFill="1" applyBorder="1" applyAlignment="1"/>
    <xf numFmtId="0" fontId="52" fillId="9" borderId="50" xfId="0" applyFont="1" applyFill="1" applyBorder="1" applyAlignment="1"/>
    <xf numFmtId="0" fontId="52" fillId="9" borderId="51" xfId="0" applyFont="1" applyFill="1" applyBorder="1" applyAlignment="1"/>
    <xf numFmtId="17" fontId="52" fillId="9" borderId="51" xfId="0" applyNumberFormat="1" applyFont="1" applyFill="1" applyBorder="1" applyAlignment="1"/>
    <xf numFmtId="169" fontId="52" fillId="9" borderId="50" xfId="0" applyNumberFormat="1" applyFont="1" applyFill="1" applyBorder="1" applyAlignment="1"/>
    <xf numFmtId="14" fontId="52" fillId="9" borderId="51" xfId="0" applyNumberFormat="1" applyFont="1" applyFill="1" applyBorder="1" applyAlignment="1"/>
    <xf numFmtId="169" fontId="52" fillId="9" borderId="52" xfId="0" applyNumberFormat="1" applyFont="1" applyFill="1" applyBorder="1" applyAlignment="1"/>
    <xf numFmtId="14" fontId="52" fillId="9" borderId="53" xfId="0" applyNumberFormat="1" applyFont="1" applyFill="1" applyBorder="1" applyAlignment="1"/>
    <xf numFmtId="0" fontId="52" fillId="9" borderId="0" xfId="0" applyFont="1" applyFill="1"/>
    <xf numFmtId="0" fontId="9" fillId="0" borderId="0" xfId="0" applyFont="1"/>
    <xf numFmtId="0" fontId="23" fillId="9" borderId="0" xfId="0" applyFont="1" applyFill="1" applyBorder="1"/>
    <xf numFmtId="0" fontId="57" fillId="9" borderId="0" xfId="0" applyFont="1" applyFill="1"/>
    <xf numFmtId="0" fontId="23" fillId="9" borderId="0" xfId="0" applyFont="1" applyFill="1" applyAlignment="1">
      <alignment horizontal="left"/>
    </xf>
    <xf numFmtId="0" fontId="36" fillId="9" borderId="0" xfId="0" applyFont="1" applyFill="1" applyBorder="1" applyAlignment="1">
      <alignment horizontal="left"/>
    </xf>
    <xf numFmtId="0" fontId="36" fillId="9" borderId="0" xfId="0" applyFont="1" applyFill="1" applyBorder="1" applyAlignment="1"/>
    <xf numFmtId="166" fontId="23" fillId="9" borderId="0" xfId="0" applyNumberFormat="1" applyFont="1" applyFill="1" applyBorder="1"/>
    <xf numFmtId="0" fontId="32" fillId="0" borderId="0" xfId="2" applyFont="1" applyAlignment="1">
      <alignment vertical="center"/>
    </xf>
    <xf numFmtId="0" fontId="23" fillId="0" borderId="0" xfId="0" applyFont="1"/>
    <xf numFmtId="0" fontId="32" fillId="9" borderId="0" xfId="1" applyFont="1" applyFill="1"/>
    <xf numFmtId="0" fontId="32" fillId="9" borderId="0" xfId="1" applyFont="1" applyFill="1" applyAlignment="1">
      <alignment horizontal="center"/>
    </xf>
    <xf numFmtId="0" fontId="32" fillId="9" borderId="0" xfId="1" applyFont="1" applyFill="1" applyAlignment="1">
      <alignment horizontal="left"/>
    </xf>
    <xf numFmtId="0" fontId="32" fillId="0" borderId="0" xfId="1" applyFont="1"/>
    <xf numFmtId="0" fontId="59" fillId="9" borderId="0" xfId="0" applyFont="1" applyFill="1"/>
    <xf numFmtId="0" fontId="36" fillId="9" borderId="0" xfId="0" applyFont="1" applyFill="1"/>
    <xf numFmtId="0" fontId="32" fillId="0" borderId="0" xfId="2" applyFont="1"/>
    <xf numFmtId="0" fontId="62" fillId="9" borderId="0" xfId="0" applyFont="1" applyFill="1" applyAlignment="1">
      <alignment vertical="center"/>
    </xf>
    <xf numFmtId="0" fontId="61" fillId="9" borderId="38" xfId="0" applyFont="1" applyFill="1" applyBorder="1" applyAlignment="1">
      <alignment vertical="center"/>
    </xf>
    <xf numFmtId="0" fontId="10" fillId="9" borderId="0" xfId="2" applyFont="1" applyFill="1"/>
    <xf numFmtId="0" fontId="10" fillId="9" borderId="0" xfId="2" applyFont="1" applyFill="1" applyAlignment="1">
      <alignment horizontal="center"/>
    </xf>
    <xf numFmtId="0" fontId="10" fillId="9" borderId="0" xfId="2" applyNumberFormat="1" applyFont="1" applyFill="1"/>
    <xf numFmtId="0" fontId="24" fillId="3" borderId="0" xfId="0" applyFont="1" applyFill="1" applyAlignment="1">
      <alignment horizontal="center" vertical="center"/>
    </xf>
    <xf numFmtId="0" fontId="10" fillId="2" borderId="0" xfId="0" applyFont="1" applyFill="1" applyBorder="1" applyAlignment="1"/>
    <xf numFmtId="0" fontId="24" fillId="3" borderId="0" xfId="0" applyFont="1" applyFill="1" applyAlignment="1">
      <alignment horizontal="center"/>
    </xf>
    <xf numFmtId="0" fontId="0" fillId="0" borderId="0" xfId="0" applyAlignment="1">
      <alignment horizontal="left"/>
    </xf>
    <xf numFmtId="49" fontId="51" fillId="2" borderId="0" xfId="0" applyNumberFormat="1" applyFont="1" applyFill="1" applyAlignment="1">
      <alignment horizontal="center"/>
    </xf>
    <xf numFmtId="0" fontId="47" fillId="15" borderId="34" xfId="0" applyFont="1" applyFill="1" applyBorder="1" applyAlignment="1">
      <alignment vertical="center"/>
    </xf>
    <xf numFmtId="0" fontId="23" fillId="9" borderId="0" xfId="0" applyFont="1" applyFill="1" applyAlignment="1">
      <alignment vertical="center"/>
    </xf>
    <xf numFmtId="0" fontId="38" fillId="9" borderId="0" xfId="0" applyFont="1" applyFill="1" applyBorder="1" applyAlignment="1">
      <alignment vertical="center"/>
    </xf>
    <xf numFmtId="0" fontId="38" fillId="9" borderId="32" xfId="0" applyFont="1" applyFill="1" applyBorder="1" applyAlignment="1">
      <alignment vertical="center"/>
    </xf>
    <xf numFmtId="0" fontId="23" fillId="9" borderId="60" xfId="0" applyFont="1" applyFill="1" applyBorder="1" applyAlignment="1">
      <alignment horizontal="left" vertical="center" indent="1"/>
    </xf>
    <xf numFmtId="0" fontId="32" fillId="17" borderId="35" xfId="0" applyFont="1" applyFill="1" applyBorder="1"/>
    <xf numFmtId="0" fontId="32" fillId="17" borderId="35" xfId="0" applyFont="1" applyFill="1" applyBorder="1" applyAlignment="1">
      <alignment horizontal="left"/>
    </xf>
    <xf numFmtId="0" fontId="32" fillId="17" borderId="38" xfId="0" applyFont="1" applyFill="1" applyBorder="1" applyAlignment="1">
      <alignment horizontal="left" vertical="center"/>
    </xf>
    <xf numFmtId="0" fontId="64" fillId="0" borderId="0" xfId="0" applyFont="1"/>
    <xf numFmtId="0" fontId="51" fillId="2" borderId="0" xfId="0" applyFont="1" applyFill="1" applyAlignment="1">
      <alignment horizontal="center"/>
    </xf>
    <xf numFmtId="0" fontId="51" fillId="2" borderId="0" xfId="0" applyFont="1" applyFill="1"/>
    <xf numFmtId="38" fontId="51" fillId="2" borderId="0" xfId="0" quotePrefix="1" applyNumberFormat="1" applyFont="1" applyFill="1" applyAlignment="1">
      <alignment horizontal="center"/>
    </xf>
    <xf numFmtId="0" fontId="65" fillId="17" borderId="36" xfId="0" applyFont="1" applyFill="1" applyBorder="1" applyAlignment="1">
      <alignment horizontal="center"/>
    </xf>
    <xf numFmtId="0" fontId="57" fillId="18" borderId="0" xfId="0" applyFont="1" applyFill="1" applyAlignment="1">
      <alignment horizontal="left"/>
    </xf>
    <xf numFmtId="0" fontId="57" fillId="18" borderId="0" xfId="0" applyFont="1" applyFill="1" applyAlignment="1">
      <alignment horizontal="right"/>
    </xf>
    <xf numFmtId="0" fontId="57" fillId="18" borderId="0" xfId="0" applyFont="1" applyFill="1"/>
    <xf numFmtId="0" fontId="57" fillId="18" borderId="0" xfId="0" applyFont="1" applyFill="1" applyBorder="1"/>
    <xf numFmtId="0" fontId="15" fillId="0" borderId="0" xfId="3" applyNumberFormat="1" applyFont="1" applyBorder="1" applyAlignment="1">
      <alignment horizontal="center"/>
    </xf>
    <xf numFmtId="10" fontId="18" fillId="0" borderId="0" xfId="6" applyNumberFormat="1" applyFont="1" applyBorder="1" applyAlignment="1">
      <alignment horizontal="center"/>
    </xf>
    <xf numFmtId="166" fontId="23" fillId="0" borderId="54" xfId="2" applyNumberFormat="1" applyFont="1" applyFill="1" applyBorder="1" applyAlignment="1">
      <alignment horizontal="left" vertical="center"/>
    </xf>
    <xf numFmtId="0" fontId="0" fillId="0" borderId="0" xfId="0" applyNumberFormat="1"/>
    <xf numFmtId="0" fontId="0" fillId="0" borderId="0" xfId="0"/>
    <xf numFmtId="0" fontId="35" fillId="9" borderId="0" xfId="0" applyFont="1" applyFill="1"/>
    <xf numFmtId="168" fontId="66" fillId="0" borderId="60" xfId="0" applyNumberFormat="1" applyFont="1" applyFill="1" applyBorder="1" applyAlignment="1">
      <alignment horizontal="left" vertical="center" indent="1"/>
    </xf>
    <xf numFmtId="0" fontId="23" fillId="0" borderId="0" xfId="2" applyFont="1"/>
    <xf numFmtId="0" fontId="60" fillId="15" borderId="55" xfId="2" applyFont="1" applyFill="1" applyBorder="1" applyAlignment="1">
      <alignment horizontal="center" vertical="center"/>
    </xf>
    <xf numFmtId="0" fontId="32" fillId="17" borderId="38" xfId="2" applyFont="1" applyFill="1" applyBorder="1" applyAlignment="1">
      <alignment horizontal="left" vertical="center"/>
    </xf>
    <xf numFmtId="172" fontId="52" fillId="9" borderId="50" xfId="0" applyNumberFormat="1" applyFont="1" applyFill="1" applyBorder="1" applyAlignment="1"/>
    <xf numFmtId="0" fontId="9" fillId="0" borderId="0" xfId="7" applyFont="1" applyBorder="1"/>
    <xf numFmtId="0" fontId="10" fillId="9" borderId="0" xfId="1" applyFill="1"/>
    <xf numFmtId="0" fontId="23" fillId="9" borderId="0" xfId="0" applyFont="1" applyFill="1" applyBorder="1" applyAlignment="1">
      <alignment vertical="center"/>
    </xf>
    <xf numFmtId="0" fontId="23" fillId="9" borderId="60" xfId="0" applyFont="1" applyFill="1" applyBorder="1" applyAlignment="1">
      <alignment vertical="center"/>
    </xf>
    <xf numFmtId="0" fontId="69" fillId="0" borderId="60" xfId="0" applyFont="1" applyFill="1" applyBorder="1" applyAlignment="1">
      <alignment horizontal="left" vertical="center" indent="1"/>
    </xf>
    <xf numFmtId="0" fontId="70" fillId="9" borderId="0" xfId="0" applyFont="1" applyFill="1"/>
    <xf numFmtId="0" fontId="57" fillId="0" borderId="0" xfId="0" applyFont="1" applyFill="1"/>
    <xf numFmtId="0" fontId="70" fillId="0" borderId="0" xfId="0" applyFont="1" applyFill="1"/>
    <xf numFmtId="0" fontId="57" fillId="0" borderId="0" xfId="0" applyFont="1" applyFill="1" applyBorder="1"/>
    <xf numFmtId="0" fontId="57" fillId="0" borderId="0" xfId="0" applyFont="1" applyFill="1" applyAlignment="1">
      <alignment vertical="center"/>
    </xf>
    <xf numFmtId="0" fontId="0" fillId="19" borderId="0" xfId="0" applyFill="1"/>
    <xf numFmtId="0" fontId="9" fillId="0" borderId="0" xfId="11"/>
    <xf numFmtId="0" fontId="9" fillId="0" borderId="0" xfId="0" applyNumberFormat="1" applyFont="1"/>
    <xf numFmtId="0" fontId="0" fillId="0" borderId="0" xfId="0"/>
    <xf numFmtId="0" fontId="23" fillId="9" borderId="62" xfId="0" applyFont="1" applyFill="1" applyBorder="1" applyAlignment="1">
      <alignment horizontal="left" vertical="center"/>
    </xf>
    <xf numFmtId="0" fontId="23" fillId="0" borderId="33" xfId="0" applyFont="1" applyFill="1" applyBorder="1" applyAlignment="1">
      <alignment horizontal="left" vertical="center"/>
    </xf>
    <xf numFmtId="0" fontId="23" fillId="9" borderId="33" xfId="0" applyFont="1" applyFill="1" applyBorder="1" applyAlignment="1">
      <alignment horizontal="left" vertical="center"/>
    </xf>
    <xf numFmtId="0" fontId="60" fillId="9" borderId="33" xfId="2" applyFont="1" applyFill="1" applyBorder="1" applyAlignment="1">
      <alignment horizontal="left" vertical="center" shrinkToFit="1"/>
    </xf>
    <xf numFmtId="0" fontId="0" fillId="0" borderId="0" xfId="0"/>
    <xf numFmtId="0" fontId="0" fillId="0" borderId="0" xfId="0" applyAlignment="1">
      <alignment horizontal="center"/>
    </xf>
    <xf numFmtId="0" fontId="0" fillId="0" borderId="67" xfId="0" applyBorder="1"/>
    <xf numFmtId="0" fontId="10" fillId="0" borderId="68" xfId="0" applyFont="1" applyBorder="1" applyAlignment="1">
      <alignment horizontal="center"/>
    </xf>
    <xf numFmtId="0" fontId="10" fillId="0" borderId="68" xfId="11" applyFont="1" applyBorder="1" applyAlignment="1">
      <alignment horizontal="center"/>
    </xf>
    <xf numFmtId="0" fontId="71" fillId="0" borderId="68" xfId="11" applyFont="1" applyBorder="1" applyAlignment="1">
      <alignment horizontal="center"/>
    </xf>
    <xf numFmtId="0" fontId="72" fillId="19" borderId="69" xfId="0" applyFont="1" applyFill="1" applyBorder="1" applyAlignment="1">
      <alignment horizontal="center"/>
    </xf>
    <xf numFmtId="0" fontId="73" fillId="0" borderId="70" xfId="0" applyFont="1" applyBorder="1" applyAlignment="1">
      <alignment horizontal="center"/>
    </xf>
    <xf numFmtId="0" fontId="10" fillId="19" borderId="69" xfId="0" applyFont="1"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0" fontId="53" fillId="9" borderId="0" xfId="5" applyFont="1" applyFill="1" applyBorder="1" applyAlignment="1" applyProtection="1">
      <alignment horizontal="center"/>
    </xf>
    <xf numFmtId="0" fontId="0" fillId="0" borderId="0" xfId="0"/>
    <xf numFmtId="0" fontId="0" fillId="0" borderId="0" xfId="0"/>
    <xf numFmtId="166" fontId="57" fillId="9" borderId="32" xfId="3" applyNumberFormat="1" applyFont="1" applyFill="1" applyBorder="1" applyAlignment="1">
      <alignment horizontal="left" vertical="center"/>
    </xf>
    <xf numFmtId="0" fontId="74" fillId="9" borderId="72" xfId="0" applyFont="1" applyFill="1" applyBorder="1" applyAlignment="1">
      <alignment horizontal="left" vertical="center"/>
    </xf>
    <xf numFmtId="0" fontId="32" fillId="17" borderId="38" xfId="0" applyFont="1" applyFill="1" applyBorder="1" applyAlignment="1">
      <alignment horizontal="center" vertical="center"/>
    </xf>
    <xf numFmtId="0" fontId="0" fillId="0" borderId="0" xfId="0" applyAlignment="1"/>
    <xf numFmtId="0" fontId="23" fillId="0" borderId="0" xfId="0" applyFont="1" applyAlignment="1">
      <alignment horizontal="center"/>
    </xf>
    <xf numFmtId="0" fontId="46" fillId="9" borderId="34" xfId="0" applyFont="1" applyFill="1" applyBorder="1"/>
    <xf numFmtId="0" fontId="9" fillId="9" borderId="0" xfId="0" applyFont="1" applyFill="1" applyAlignment="1">
      <alignment horizontal="center"/>
    </xf>
    <xf numFmtId="0" fontId="9" fillId="9" borderId="0" xfId="0" applyFont="1" applyFill="1" applyAlignment="1">
      <alignment horizontal="left"/>
    </xf>
    <xf numFmtId="0" fontId="9" fillId="9" borderId="0" xfId="0" applyFont="1" applyFill="1" applyAlignment="1">
      <alignment shrinkToFit="1"/>
    </xf>
    <xf numFmtId="38" fontId="9" fillId="13" borderId="0" xfId="0" applyNumberFormat="1" applyFont="1" applyFill="1"/>
    <xf numFmtId="0" fontId="23" fillId="9" borderId="61" xfId="2" applyFont="1" applyFill="1" applyBorder="1" applyAlignment="1"/>
    <xf numFmtId="0" fontId="75" fillId="0" borderId="0" xfId="0" applyFont="1"/>
    <xf numFmtId="0" fontId="76" fillId="16" borderId="47" xfId="0" applyNumberFormat="1" applyFont="1" applyFill="1" applyBorder="1" applyAlignment="1">
      <alignment horizontal="center" vertical="center"/>
    </xf>
    <xf numFmtId="0" fontId="57" fillId="9" borderId="0" xfId="0" applyFont="1" applyFill="1" applyAlignment="1">
      <alignment horizontal="center"/>
    </xf>
    <xf numFmtId="0" fontId="60" fillId="9" borderId="0" xfId="2" applyFont="1" applyFill="1"/>
    <xf numFmtId="0" fontId="60" fillId="9" borderId="0" xfId="2" applyFont="1" applyFill="1" applyAlignment="1">
      <alignment horizontal="center"/>
    </xf>
    <xf numFmtId="0" fontId="57" fillId="9" borderId="0" xfId="0" applyFont="1" applyFill="1" applyBorder="1" applyAlignment="1">
      <alignment horizontal="center"/>
    </xf>
    <xf numFmtId="0" fontId="57" fillId="0" borderId="0" xfId="0" applyFont="1" applyAlignment="1">
      <alignment horizontal="center"/>
    </xf>
    <xf numFmtId="0" fontId="75" fillId="18" borderId="0" xfId="0" applyFont="1" applyFill="1"/>
    <xf numFmtId="0" fontId="75" fillId="9" borderId="0" xfId="0" applyFont="1" applyFill="1"/>
    <xf numFmtId="0" fontId="63" fillId="15" borderId="77" xfId="0" applyFont="1" applyFill="1" applyBorder="1" applyAlignment="1">
      <alignment vertical="center"/>
    </xf>
    <xf numFmtId="168" fontId="32" fillId="17" borderId="0" xfId="0" applyNumberFormat="1" applyFont="1" applyFill="1" applyBorder="1" applyAlignment="1">
      <alignment horizontal="center" vertical="center" wrapText="1" shrinkToFit="1"/>
    </xf>
    <xf numFmtId="168" fontId="32" fillId="17" borderId="37" xfId="0" applyNumberFormat="1" applyFont="1" applyFill="1" applyBorder="1" applyAlignment="1">
      <alignment horizontal="center" vertical="center" wrapText="1" shrinkToFit="1"/>
    </xf>
    <xf numFmtId="0" fontId="63" fillId="15" borderId="79" xfId="0" applyFont="1" applyFill="1" applyBorder="1" applyAlignment="1">
      <alignment horizontal="center" vertical="center"/>
    </xf>
    <xf numFmtId="0" fontId="23" fillId="0" borderId="81" xfId="0" applyFont="1" applyBorder="1" applyAlignment="1">
      <alignment horizontal="center"/>
    </xf>
    <xf numFmtId="0" fontId="78" fillId="0" borderId="0" xfId="0" applyFont="1" applyAlignment="1">
      <alignment horizontal="center"/>
    </xf>
    <xf numFmtId="0" fontId="78" fillId="9" borderId="0" xfId="0" applyFont="1" applyFill="1" applyBorder="1" applyAlignment="1">
      <alignment horizontal="center" vertical="center"/>
    </xf>
    <xf numFmtId="0" fontId="35" fillId="9" borderId="0" xfId="0" applyFont="1" applyFill="1" applyBorder="1"/>
    <xf numFmtId="0" fontId="41" fillId="9" borderId="0" xfId="0" applyFont="1" applyFill="1" applyBorder="1"/>
    <xf numFmtId="164" fontId="41" fillId="9" borderId="0" xfId="6" applyNumberFormat="1" applyFont="1" applyFill="1" applyBorder="1"/>
    <xf numFmtId="0" fontId="79" fillId="0" borderId="80" xfId="0" applyFont="1" applyBorder="1" applyAlignment="1">
      <alignment horizontal="center"/>
    </xf>
    <xf numFmtId="168" fontId="23" fillId="0" borderId="0" xfId="0" applyNumberFormat="1" applyFont="1"/>
    <xf numFmtId="0" fontId="72" fillId="0" borderId="82" xfId="0" applyFont="1" applyBorder="1"/>
    <xf numFmtId="0" fontId="71" fillId="0" borderId="83" xfId="0" applyFont="1" applyBorder="1" applyAlignment="1">
      <alignment horizontal="center"/>
    </xf>
    <xf numFmtId="0" fontId="71" fillId="0" borderId="83" xfId="11" applyFont="1" applyBorder="1" applyAlignment="1">
      <alignment horizontal="center"/>
    </xf>
    <xf numFmtId="0" fontId="0" fillId="0" borderId="69" xfId="0" applyBorder="1"/>
    <xf numFmtId="0" fontId="0" fillId="0" borderId="71" xfId="0" applyBorder="1"/>
    <xf numFmtId="0" fontId="9" fillId="0" borderId="71" xfId="0" applyFont="1" applyBorder="1"/>
    <xf numFmtId="0" fontId="0" fillId="19" borderId="71" xfId="0" applyFill="1" applyBorder="1"/>
    <xf numFmtId="0" fontId="0" fillId="0" borderId="70" xfId="0" applyBorder="1"/>
    <xf numFmtId="0" fontId="70" fillId="0" borderId="0" xfId="0" applyFont="1"/>
    <xf numFmtId="3" fontId="57" fillId="0" borderId="0" xfId="0" applyNumberFormat="1" applyFont="1" applyFill="1"/>
    <xf numFmtId="0" fontId="57" fillId="0" borderId="0" xfId="0" applyFont="1"/>
    <xf numFmtId="0" fontId="60" fillId="0" borderId="0" xfId="1" applyFont="1" applyFill="1"/>
    <xf numFmtId="0" fontId="57" fillId="0" borderId="0" xfId="0" applyFont="1" applyFill="1" applyBorder="1" applyAlignment="1">
      <alignment horizontal="right"/>
    </xf>
    <xf numFmtId="0" fontId="57" fillId="0" borderId="0" xfId="0" applyFont="1" applyFill="1" applyAlignment="1">
      <alignment horizontal="right"/>
    </xf>
    <xf numFmtId="168" fontId="57" fillId="0" borderId="0" xfId="0" applyNumberFormat="1" applyFont="1" applyFill="1" applyBorder="1"/>
    <xf numFmtId="168" fontId="57" fillId="0" borderId="0" xfId="0" applyNumberFormat="1" applyFont="1" applyFill="1"/>
    <xf numFmtId="3" fontId="70" fillId="0" borderId="0" xfId="0" applyNumberFormat="1" applyFont="1" applyFill="1"/>
    <xf numFmtId="168" fontId="70" fillId="0" borderId="0" xfId="0" applyNumberFormat="1" applyFont="1" applyFill="1"/>
    <xf numFmtId="17" fontId="57" fillId="0" borderId="0" xfId="0" applyNumberFormat="1" applyFont="1" applyFill="1"/>
    <xf numFmtId="0" fontId="57" fillId="0" borderId="0" xfId="0" applyNumberFormat="1" applyFont="1" applyFill="1"/>
    <xf numFmtId="3" fontId="60" fillId="0" borderId="0" xfId="0" applyNumberFormat="1" applyFont="1" applyFill="1" applyBorder="1"/>
    <xf numFmtId="0" fontId="60" fillId="0" borderId="0" xfId="1" applyFont="1"/>
    <xf numFmtId="0" fontId="57" fillId="0" borderId="0" xfId="0" applyFont="1" applyAlignment="1">
      <alignment vertical="center"/>
    </xf>
    <xf numFmtId="166" fontId="23" fillId="0" borderId="87" xfId="2" applyNumberFormat="1" applyFont="1" applyFill="1" applyBorder="1" applyAlignment="1">
      <alignment horizontal="left" vertical="center"/>
    </xf>
    <xf numFmtId="0" fontId="71" fillId="21" borderId="68" xfId="11" applyFont="1" applyFill="1" applyBorder="1" applyAlignment="1">
      <alignment horizontal="center"/>
    </xf>
    <xf numFmtId="0" fontId="81" fillId="0" borderId="0" xfId="5" applyFont="1" applyAlignment="1" applyProtection="1">
      <alignment horizontal="center" vertical="center"/>
    </xf>
    <xf numFmtId="40" fontId="51" fillId="9" borderId="32" xfId="0" applyNumberFormat="1" applyFont="1" applyFill="1" applyBorder="1"/>
    <xf numFmtId="10" fontId="51" fillId="9" borderId="41" xfId="0" applyNumberFormat="1" applyFont="1" applyFill="1" applyBorder="1"/>
    <xf numFmtId="0" fontId="57" fillId="9" borderId="72" xfId="0" applyFont="1" applyFill="1" applyBorder="1" applyAlignment="1">
      <alignment horizontal="left" vertical="center"/>
    </xf>
    <xf numFmtId="0" fontId="23" fillId="0" borderId="88" xfId="0" applyFont="1" applyBorder="1" applyAlignment="1">
      <alignment vertical="center"/>
    </xf>
    <xf numFmtId="0" fontId="58" fillId="15" borderId="34" xfId="0" applyFont="1" applyFill="1" applyBorder="1" applyAlignment="1">
      <alignment horizontal="center" vertical="center"/>
    </xf>
    <xf numFmtId="0" fontId="63" fillId="15" borderId="76" xfId="0" applyFont="1" applyFill="1" applyBorder="1" applyAlignment="1">
      <alignment horizontal="center" vertical="center"/>
    </xf>
    <xf numFmtId="0" fontId="23" fillId="9" borderId="0" xfId="2" applyFont="1" applyFill="1" applyBorder="1" applyAlignment="1"/>
    <xf numFmtId="0" fontId="57" fillId="9" borderId="0" xfId="0" applyFont="1" applyFill="1" applyBorder="1" applyAlignment="1">
      <alignment horizontal="right"/>
    </xf>
    <xf numFmtId="0" fontId="0" fillId="0" borderId="90" xfId="0" applyFill="1" applyBorder="1"/>
    <xf numFmtId="0" fontId="60" fillId="0" borderId="0" xfId="1" applyFont="1" applyAlignment="1">
      <alignment horizontal="center" vertical="center"/>
    </xf>
    <xf numFmtId="168" fontId="32" fillId="17" borderId="36" xfId="0" applyNumberFormat="1" applyFont="1" applyFill="1" applyBorder="1" applyAlignment="1">
      <alignment horizontal="center" vertical="center" wrapText="1" shrinkToFit="1"/>
    </xf>
    <xf numFmtId="0" fontId="32" fillId="9" borderId="0" xfId="1" applyFont="1" applyFill="1" applyAlignment="1">
      <alignment vertical="center"/>
    </xf>
    <xf numFmtId="168" fontId="32" fillId="17" borderId="32" xfId="0" applyNumberFormat="1" applyFont="1" applyFill="1" applyBorder="1" applyAlignment="1">
      <alignment horizontal="center" vertical="center" wrapText="1" shrinkToFit="1"/>
    </xf>
    <xf numFmtId="0" fontId="60" fillId="9" borderId="0" xfId="1" applyFont="1" applyFill="1" applyAlignment="1">
      <alignment vertical="center"/>
    </xf>
    <xf numFmtId="167" fontId="23" fillId="9" borderId="39" xfId="3" applyNumberFormat="1" applyFont="1" applyFill="1" applyBorder="1" applyAlignment="1">
      <alignment horizontal="center" vertical="center"/>
    </xf>
    <xf numFmtId="166" fontId="23" fillId="9" borderId="32" xfId="3" applyNumberFormat="1" applyFont="1" applyFill="1" applyBorder="1" applyAlignment="1">
      <alignment horizontal="left" vertical="center"/>
    </xf>
    <xf numFmtId="167" fontId="23" fillId="9" borderId="85" xfId="3" applyNumberFormat="1" applyFont="1" applyFill="1" applyBorder="1" applyAlignment="1">
      <alignment horizontal="center" vertical="center"/>
    </xf>
    <xf numFmtId="166" fontId="23" fillId="9" borderId="86" xfId="3" applyNumberFormat="1" applyFont="1" applyFill="1" applyBorder="1" applyAlignment="1">
      <alignment horizontal="left" vertical="center"/>
    </xf>
    <xf numFmtId="166" fontId="23" fillId="0" borderId="87" xfId="3" applyNumberFormat="1" applyFont="1" applyFill="1" applyBorder="1" applyAlignment="1">
      <alignment horizontal="left" vertical="center"/>
    </xf>
    <xf numFmtId="166" fontId="23" fillId="0" borderId="54" xfId="3" applyNumberFormat="1" applyFont="1" applyFill="1" applyBorder="1" applyAlignment="1">
      <alignment horizontal="left" vertical="center"/>
    </xf>
    <xf numFmtId="0" fontId="9" fillId="0" borderId="0" xfId="11"/>
    <xf numFmtId="38" fontId="23" fillId="0" borderId="39" xfId="3" applyNumberFormat="1" applyFont="1" applyFill="1" applyBorder="1" applyAlignment="1">
      <alignment horizontal="right" vertical="center"/>
    </xf>
    <xf numFmtId="38" fontId="23" fillId="0" borderId="0" xfId="3" applyNumberFormat="1" applyFont="1" applyFill="1" applyBorder="1" applyAlignment="1">
      <alignment horizontal="right" vertical="center"/>
    </xf>
    <xf numFmtId="0" fontId="9" fillId="0" borderId="69" xfId="11" applyBorder="1"/>
    <xf numFmtId="0" fontId="9" fillId="0" borderId="71" xfId="11" applyBorder="1"/>
    <xf numFmtId="0" fontId="9" fillId="0" borderId="71" xfId="11" applyFont="1" applyBorder="1"/>
    <xf numFmtId="0" fontId="9" fillId="19" borderId="71" xfId="11" applyFill="1" applyBorder="1"/>
    <xf numFmtId="0" fontId="9" fillId="0" borderId="70" xfId="11" applyBorder="1"/>
    <xf numFmtId="38" fontId="23" fillId="0" borderId="85" xfId="3" applyNumberFormat="1" applyFont="1" applyFill="1" applyBorder="1" applyAlignment="1">
      <alignment horizontal="right" vertical="center"/>
    </xf>
    <xf numFmtId="38" fontId="23" fillId="0" borderId="84" xfId="3" applyNumberFormat="1" applyFont="1" applyFill="1" applyBorder="1" applyAlignment="1">
      <alignment horizontal="right" vertical="center"/>
    </xf>
    <xf numFmtId="0" fontId="9" fillId="20" borderId="69" xfId="11" applyFill="1" applyBorder="1"/>
    <xf numFmtId="0" fontId="9" fillId="20" borderId="71" xfId="11" applyFill="1" applyBorder="1"/>
    <xf numFmtId="0" fontId="9" fillId="20" borderId="71" xfId="11" applyFont="1" applyFill="1" applyBorder="1"/>
    <xf numFmtId="0" fontId="10" fillId="20" borderId="71" xfId="11" applyFont="1" applyFill="1" applyBorder="1"/>
    <xf numFmtId="0" fontId="9" fillId="22" borderId="71" xfId="11" applyFill="1" applyBorder="1"/>
    <xf numFmtId="0" fontId="9" fillId="23" borderId="71" xfId="11" applyFill="1" applyBorder="1"/>
    <xf numFmtId="0" fontId="9" fillId="25" borderId="71" xfId="11" applyFill="1" applyBorder="1"/>
    <xf numFmtId="0" fontId="9" fillId="26" borderId="71" xfId="11" applyFill="1" applyBorder="1"/>
    <xf numFmtId="0" fontId="9" fillId="26" borderId="70" xfId="11" applyFill="1" applyBorder="1"/>
    <xf numFmtId="38" fontId="23" fillId="0" borderId="32" xfId="3" applyNumberFormat="1" applyFont="1" applyFill="1" applyBorder="1" applyAlignment="1">
      <alignment horizontal="right" vertical="center"/>
    </xf>
    <xf numFmtId="38" fontId="23" fillId="0" borderId="86" xfId="3" applyNumberFormat="1" applyFont="1" applyFill="1" applyBorder="1" applyAlignment="1">
      <alignment horizontal="right" vertical="center"/>
    </xf>
    <xf numFmtId="0" fontId="9" fillId="24" borderId="71" xfId="11" applyFont="1" applyFill="1" applyBorder="1"/>
    <xf numFmtId="168" fontId="57" fillId="0" borderId="0" xfId="0" applyNumberFormat="1" applyFont="1" applyFill="1" applyAlignment="1">
      <alignment horizontal="right"/>
    </xf>
    <xf numFmtId="0" fontId="23" fillId="0" borderId="42" xfId="0" applyFont="1" applyFill="1" applyBorder="1" applyAlignment="1">
      <alignment horizontal="left" vertical="center"/>
    </xf>
    <xf numFmtId="0" fontId="23" fillId="9" borderId="42" xfId="0" applyFont="1" applyFill="1" applyBorder="1" applyAlignment="1">
      <alignment horizontal="left" vertical="center"/>
    </xf>
    <xf numFmtId="0" fontId="82" fillId="0" borderId="0" xfId="0" applyFont="1"/>
    <xf numFmtId="0" fontId="75" fillId="0" borderId="0" xfId="0" applyFont="1" applyFill="1"/>
    <xf numFmtId="0" fontId="75" fillId="0" borderId="0" xfId="0" applyFont="1" applyFill="1" applyBorder="1"/>
    <xf numFmtId="0" fontId="81" fillId="0" borderId="0" xfId="1" applyFont="1"/>
    <xf numFmtId="0" fontId="83" fillId="0" borderId="0" xfId="1" applyFont="1"/>
    <xf numFmtId="0" fontId="83" fillId="0" borderId="0" xfId="1" applyFont="1" applyFill="1" applyBorder="1"/>
    <xf numFmtId="0" fontId="82" fillId="0" borderId="0" xfId="0" applyFont="1" applyFill="1" applyBorder="1"/>
    <xf numFmtId="0" fontId="75" fillId="0" borderId="0" xfId="0" applyFont="1" applyFill="1" applyAlignment="1">
      <alignment vertical="center"/>
    </xf>
    <xf numFmtId="166" fontId="23" fillId="0" borderId="91" xfId="3" applyNumberFormat="1" applyFont="1" applyFill="1" applyBorder="1" applyAlignment="1">
      <alignment horizontal="left" vertical="center"/>
    </xf>
    <xf numFmtId="166" fontId="23" fillId="0" borderId="91" xfId="2" applyNumberFormat="1" applyFont="1" applyFill="1" applyBorder="1" applyAlignment="1">
      <alignment horizontal="left" vertical="center"/>
    </xf>
    <xf numFmtId="0" fontId="57" fillId="0" borderId="0" xfId="0" applyFont="1" applyFill="1" applyBorder="1" applyAlignment="1">
      <alignment vertical="center" wrapText="1"/>
    </xf>
    <xf numFmtId="168" fontId="57" fillId="0" borderId="0" xfId="0" applyNumberFormat="1" applyFont="1" applyFill="1" applyBorder="1" applyAlignment="1">
      <alignment horizontal="center"/>
    </xf>
    <xf numFmtId="0" fontId="57" fillId="0" borderId="0" xfId="0" applyFont="1" applyFill="1" applyBorder="1" applyAlignment="1">
      <alignment horizontal="center" vertical="center" wrapText="1"/>
    </xf>
    <xf numFmtId="0" fontId="57" fillId="0" borderId="0" xfId="0" applyFont="1" applyFill="1" applyBorder="1" applyAlignment="1">
      <alignment horizontal="center"/>
    </xf>
    <xf numFmtId="0" fontId="60" fillId="0" borderId="0" xfId="1" applyFont="1" applyFill="1" applyBorder="1"/>
    <xf numFmtId="0" fontId="60" fillId="0" borderId="0" xfId="1" applyNumberFormat="1" applyFont="1" applyFill="1" applyBorder="1"/>
    <xf numFmtId="168" fontId="60" fillId="0" borderId="0" xfId="1" applyNumberFormat="1" applyFont="1" applyFill="1" applyBorder="1"/>
    <xf numFmtId="0" fontId="60" fillId="0" borderId="0" xfId="0" applyFont="1" applyFill="1" applyBorder="1"/>
    <xf numFmtId="38" fontId="57" fillId="0" borderId="0" xfId="0" applyNumberFormat="1" applyFont="1" applyFill="1" applyBorder="1"/>
    <xf numFmtId="0" fontId="70" fillId="0" borderId="0" xfId="0" applyFont="1" applyFill="1" applyBorder="1"/>
    <xf numFmtId="3" fontId="57" fillId="0" borderId="0" xfId="0" applyNumberFormat="1" applyFont="1" applyFill="1" applyBorder="1"/>
    <xf numFmtId="0" fontId="0" fillId="0" borderId="0" xfId="0"/>
    <xf numFmtId="0" fontId="9" fillId="0" borderId="0" xfId="0" applyFont="1"/>
    <xf numFmtId="0" fontId="9" fillId="0" borderId="0" xfId="11"/>
    <xf numFmtId="0" fontId="0" fillId="0" borderId="0" xfId="0"/>
    <xf numFmtId="0" fontId="9" fillId="0" borderId="0" xfId="0" applyFont="1"/>
    <xf numFmtId="14" fontId="0" fillId="0" borderId="0" xfId="0" applyNumberFormat="1"/>
    <xf numFmtId="0" fontId="23" fillId="9" borderId="0" xfId="0" applyFont="1" applyFill="1" applyBorder="1" applyAlignment="1">
      <alignment horizontal="center" vertical="center"/>
    </xf>
    <xf numFmtId="0" fontId="23" fillId="0" borderId="0" xfId="0" applyFont="1" applyBorder="1" applyAlignment="1">
      <alignment horizontal="center" vertical="center"/>
    </xf>
    <xf numFmtId="0" fontId="23" fillId="9" borderId="92" xfId="0" applyFont="1" applyFill="1" applyBorder="1" applyAlignment="1">
      <alignment horizontal="center" vertical="center"/>
    </xf>
    <xf numFmtId="0" fontId="23" fillId="0" borderId="0" xfId="0" applyFont="1" applyFill="1" applyBorder="1" applyAlignment="1">
      <alignment horizontal="center" vertical="center"/>
    </xf>
    <xf numFmtId="0" fontId="23" fillId="9" borderId="0" xfId="0" quotePrefix="1" applyFont="1" applyFill="1" applyBorder="1" applyAlignment="1">
      <alignment horizontal="center" vertical="center"/>
    </xf>
    <xf numFmtId="0" fontId="23" fillId="0" borderId="0" xfId="0" applyFont="1" applyBorder="1" applyAlignment="1">
      <alignment vertical="center"/>
    </xf>
    <xf numFmtId="0" fontId="82" fillId="0" borderId="0" xfId="0" applyFont="1" applyBorder="1"/>
    <xf numFmtId="0" fontId="70" fillId="0" borderId="0" xfId="0" applyFont="1" applyBorder="1"/>
    <xf numFmtId="38" fontId="70" fillId="0" borderId="0" xfId="0" applyNumberFormat="1" applyFont="1" applyBorder="1"/>
    <xf numFmtId="0" fontId="23" fillId="9" borderId="93" xfId="0" applyFont="1" applyFill="1" applyBorder="1" applyAlignment="1">
      <alignment horizontal="center" vertical="center"/>
    </xf>
    <xf numFmtId="0" fontId="75" fillId="0" borderId="0" xfId="0" applyFont="1" applyBorder="1" applyAlignment="1">
      <alignment vertical="center"/>
    </xf>
    <xf numFmtId="0" fontId="75" fillId="0" borderId="0" xfId="0" applyFont="1" applyFill="1" applyBorder="1" applyAlignment="1">
      <alignment vertical="center"/>
    </xf>
    <xf numFmtId="0" fontId="57" fillId="0" borderId="0" xfId="0" applyFont="1" applyFill="1" applyBorder="1" applyAlignment="1">
      <alignment vertical="center"/>
    </xf>
    <xf numFmtId="168" fontId="57" fillId="0" borderId="0" xfId="0" applyNumberFormat="1" applyFont="1" applyFill="1" applyBorder="1" applyAlignment="1">
      <alignment horizontal="right"/>
    </xf>
    <xf numFmtId="0" fontId="57" fillId="0" borderId="0" xfId="0" applyNumberFormat="1" applyFont="1" applyFill="1" applyBorder="1"/>
    <xf numFmtId="0" fontId="57" fillId="0" borderId="0" xfId="0" applyFont="1" applyBorder="1" applyAlignment="1">
      <alignment vertical="center"/>
    </xf>
    <xf numFmtId="174" fontId="57" fillId="0" borderId="0" xfId="0" applyNumberFormat="1" applyFont="1" applyBorder="1" applyAlignment="1">
      <alignment vertical="center"/>
    </xf>
    <xf numFmtId="0" fontId="57" fillId="0" borderId="0" xfId="0" applyFont="1" applyBorder="1"/>
    <xf numFmtId="0" fontId="23" fillId="9" borderId="94" xfId="0" applyFont="1" applyFill="1" applyBorder="1" applyAlignment="1">
      <alignment horizontal="center" vertical="center"/>
    </xf>
    <xf numFmtId="0" fontId="74" fillId="0" borderId="0" xfId="0" applyFont="1"/>
    <xf numFmtId="0" fontId="74" fillId="0" borderId="0" xfId="0" applyFont="1" applyFill="1"/>
    <xf numFmtId="0" fontId="23" fillId="9" borderId="33" xfId="0" applyNumberFormat="1" applyFont="1" applyFill="1" applyBorder="1" applyAlignment="1">
      <alignment horizontal="left" vertical="center" wrapText="1"/>
    </xf>
    <xf numFmtId="10" fontId="23" fillId="0" borderId="39" xfId="3" applyNumberFormat="1" applyFont="1" applyFill="1" applyBorder="1" applyAlignment="1">
      <alignment horizontal="right" vertical="center"/>
    </xf>
    <xf numFmtId="10" fontId="23" fillId="0" borderId="0" xfId="3" applyNumberFormat="1" applyFont="1" applyFill="1" applyBorder="1" applyAlignment="1">
      <alignment horizontal="right" vertical="center"/>
    </xf>
    <xf numFmtId="10" fontId="23" fillId="0" borderId="32" xfId="3" applyNumberFormat="1" applyFont="1" applyFill="1" applyBorder="1" applyAlignment="1">
      <alignment horizontal="right" vertical="center"/>
    </xf>
    <xf numFmtId="0" fontId="60" fillId="9" borderId="33" xfId="2" applyFont="1" applyFill="1" applyBorder="1" applyAlignment="1" applyProtection="1">
      <alignment vertical="center" shrinkToFit="1"/>
    </xf>
    <xf numFmtId="8" fontId="23" fillId="0" borderId="39" xfId="3" applyNumberFormat="1" applyFont="1" applyFill="1" applyBorder="1" applyAlignment="1">
      <alignment horizontal="right" vertical="center"/>
    </xf>
    <xf numFmtId="8" fontId="23" fillId="0" borderId="0" xfId="3" applyNumberFormat="1" applyFont="1" applyFill="1" applyBorder="1" applyAlignment="1">
      <alignment horizontal="right" vertical="center"/>
    </xf>
    <xf numFmtId="8" fontId="23" fillId="0" borderId="32" xfId="3" applyNumberFormat="1" applyFont="1" applyFill="1" applyBorder="1" applyAlignment="1">
      <alignment horizontal="right" vertical="center"/>
    </xf>
    <xf numFmtId="0" fontId="51" fillId="9" borderId="39" xfId="0" applyFont="1" applyFill="1" applyBorder="1"/>
    <xf numFmtId="10" fontId="51" fillId="9" borderId="32" xfId="0" applyNumberFormat="1" applyFont="1" applyFill="1" applyBorder="1"/>
    <xf numFmtId="0" fontId="51" fillId="9" borderId="32" xfId="24" applyNumberFormat="1" applyFont="1" applyFill="1" applyBorder="1"/>
    <xf numFmtId="0" fontId="51" fillId="9" borderId="0" xfId="0" applyNumberFormat="1" applyFont="1" applyFill="1" applyBorder="1" applyAlignment="1">
      <alignment horizontal="center"/>
    </xf>
    <xf numFmtId="0" fontId="51" fillId="9" borderId="0" xfId="0" applyFont="1" applyFill="1" applyBorder="1" applyAlignment="1">
      <alignment horizontal="center"/>
    </xf>
    <xf numFmtId="0" fontId="51" fillId="9" borderId="32" xfId="0" applyFont="1" applyFill="1" applyBorder="1"/>
    <xf numFmtId="1" fontId="51" fillId="9" borderId="33" xfId="6" applyNumberFormat="1" applyFont="1" applyFill="1" applyBorder="1"/>
    <xf numFmtId="0" fontId="51" fillId="9" borderId="40" xfId="0" applyFont="1" applyFill="1" applyBorder="1"/>
    <xf numFmtId="0" fontId="51" fillId="9" borderId="41" xfId="24" applyNumberFormat="1" applyFont="1" applyFill="1" applyBorder="1"/>
    <xf numFmtId="0" fontId="51" fillId="9" borderId="34" xfId="0" applyFont="1" applyFill="1" applyBorder="1" applyAlignment="1">
      <alignment horizontal="center"/>
    </xf>
    <xf numFmtId="0" fontId="51" fillId="9" borderId="41" xfId="0" applyFont="1" applyFill="1" applyBorder="1"/>
    <xf numFmtId="1" fontId="51" fillId="9" borderId="42" xfId="6" applyNumberFormat="1" applyFont="1" applyFill="1" applyBorder="1"/>
    <xf numFmtId="173" fontId="51" fillId="9" borderId="32" xfId="6" applyNumberFormat="1" applyFont="1" applyFill="1" applyBorder="1"/>
    <xf numFmtId="10" fontId="51" fillId="9" borderId="32" xfId="6" applyNumberFormat="1" applyFont="1" applyFill="1" applyBorder="1"/>
    <xf numFmtId="0" fontId="51" fillId="9" borderId="32" xfId="24" applyFont="1" applyFill="1" applyBorder="1"/>
    <xf numFmtId="167" fontId="51" fillId="9" borderId="32" xfId="0" applyNumberFormat="1" applyFont="1" applyFill="1" applyBorder="1" applyAlignment="1"/>
    <xf numFmtId="0" fontId="51" fillId="9" borderId="32" xfId="24" applyFont="1" applyFill="1" applyBorder="1" applyAlignment="1"/>
    <xf numFmtId="0" fontId="51" fillId="9" borderId="33" xfId="6" applyNumberFormat="1" applyFont="1" applyFill="1" applyBorder="1"/>
    <xf numFmtId="38" fontId="51" fillId="9" borderId="32" xfId="6" applyNumberFormat="1" applyFont="1" applyFill="1" applyBorder="1"/>
    <xf numFmtId="0" fontId="51" fillId="9" borderId="33" xfId="0" applyNumberFormat="1" applyFont="1" applyFill="1" applyBorder="1"/>
    <xf numFmtId="175" fontId="51" fillId="9" borderId="33" xfId="0" applyNumberFormat="1" applyFont="1" applyFill="1" applyBorder="1"/>
    <xf numFmtId="0" fontId="51" fillId="9" borderId="33" xfId="24" applyFont="1" applyFill="1" applyBorder="1"/>
    <xf numFmtId="175" fontId="51" fillId="9" borderId="33" xfId="6" applyNumberFormat="1" applyFont="1" applyFill="1" applyBorder="1"/>
    <xf numFmtId="0" fontId="51" fillId="9" borderId="42" xfId="24" applyFont="1" applyFill="1" applyBorder="1"/>
    <xf numFmtId="0" fontId="80" fillId="0" borderId="0" xfId="0" applyFont="1" applyAlignment="1">
      <alignment horizontal="right" vertical="center"/>
    </xf>
    <xf numFmtId="0" fontId="63" fillId="15" borderId="78" xfId="0" applyFont="1" applyFill="1" applyBorder="1" applyAlignment="1">
      <alignment horizontal="center" vertical="center"/>
    </xf>
    <xf numFmtId="0" fontId="63" fillId="15" borderId="59" xfId="0" applyFont="1" applyFill="1" applyBorder="1" applyAlignment="1">
      <alignment horizontal="center" vertical="center"/>
    </xf>
    <xf numFmtId="0" fontId="32" fillId="9" borderId="0" xfId="2" applyFont="1" applyFill="1" applyBorder="1" applyAlignment="1">
      <alignment horizontal="left"/>
    </xf>
    <xf numFmtId="0" fontId="32" fillId="9" borderId="56" xfId="2" applyFont="1" applyFill="1" applyBorder="1" applyAlignment="1">
      <alignment horizontal="left"/>
    </xf>
    <xf numFmtId="0" fontId="0" fillId="0" borderId="56" xfId="0" applyBorder="1" applyAlignment="1">
      <alignment horizontal="left"/>
    </xf>
    <xf numFmtId="0" fontId="67" fillId="0" borderId="0" xfId="0" applyFont="1" applyBorder="1" applyAlignment="1">
      <alignment horizontal="center" vertical="center"/>
    </xf>
    <xf numFmtId="0" fontId="58" fillId="15" borderId="55" xfId="0" applyFont="1" applyFill="1" applyBorder="1" applyAlignment="1">
      <alignment horizontal="center" vertical="center"/>
    </xf>
    <xf numFmtId="0" fontId="58" fillId="15" borderId="34" xfId="0" applyFont="1" applyFill="1" applyBorder="1" applyAlignment="1">
      <alignment horizontal="center" vertical="center"/>
    </xf>
    <xf numFmtId="0" fontId="63" fillId="15" borderId="58" xfId="0" applyFont="1" applyFill="1" applyBorder="1" applyAlignment="1">
      <alignment horizontal="center" vertical="center"/>
    </xf>
    <xf numFmtId="0" fontId="63" fillId="15" borderId="57" xfId="0" applyFont="1" applyFill="1" applyBorder="1" applyAlignment="1">
      <alignment horizontal="center" vertical="center"/>
    </xf>
    <xf numFmtId="0" fontId="23" fillId="0" borderId="0" xfId="0" applyFont="1" applyFill="1" applyBorder="1" applyAlignment="1">
      <alignment horizontal="right" vertical="center"/>
    </xf>
    <xf numFmtId="0" fontId="32" fillId="9" borderId="64" xfId="2" applyFont="1" applyFill="1" applyBorder="1" applyAlignment="1">
      <alignment horizontal="center"/>
    </xf>
    <xf numFmtId="0" fontId="32" fillId="9" borderId="89" xfId="2" applyFont="1" applyFill="1" applyBorder="1" applyAlignment="1">
      <alignment horizontal="center"/>
    </xf>
    <xf numFmtId="0" fontId="32" fillId="9" borderId="65" xfId="2" applyFont="1" applyFill="1" applyBorder="1" applyAlignment="1">
      <alignment horizontal="center"/>
    </xf>
    <xf numFmtId="0" fontId="23" fillId="0" borderId="61" xfId="0" applyFont="1" applyFill="1" applyBorder="1" applyAlignment="1">
      <alignment horizontal="center"/>
    </xf>
    <xf numFmtId="0" fontId="23" fillId="0" borderId="0" xfId="0" applyFont="1" applyFill="1" applyBorder="1" applyAlignment="1">
      <alignment horizontal="center"/>
    </xf>
    <xf numFmtId="0" fontId="23" fillId="0" borderId="56" xfId="0" applyFont="1" applyFill="1" applyBorder="1" applyAlignment="1">
      <alignment horizontal="center"/>
    </xf>
    <xf numFmtId="0" fontId="63" fillId="14" borderId="74" xfId="1" applyFont="1" applyFill="1" applyBorder="1" applyAlignment="1">
      <alignment horizontal="center" vertical="center"/>
    </xf>
    <xf numFmtId="0" fontId="63" fillId="14" borderId="63" xfId="1" applyFont="1" applyFill="1" applyBorder="1" applyAlignment="1">
      <alignment horizontal="center" vertical="center"/>
    </xf>
    <xf numFmtId="0" fontId="77" fillId="15" borderId="73" xfId="0" applyFont="1" applyFill="1" applyBorder="1" applyAlignment="1">
      <alignment horizontal="center" vertical="center"/>
    </xf>
    <xf numFmtId="0" fontId="77" fillId="15" borderId="66" xfId="0" applyFont="1" applyFill="1" applyBorder="1" applyAlignment="1">
      <alignment horizontal="center" vertical="center"/>
    </xf>
    <xf numFmtId="0" fontId="63" fillId="15" borderId="75" xfId="0" applyFont="1" applyFill="1" applyBorder="1" applyAlignment="1">
      <alignment horizontal="center" vertical="center"/>
    </xf>
    <xf numFmtId="0" fontId="63" fillId="15" borderId="76" xfId="0" applyFont="1" applyFill="1" applyBorder="1" applyAlignment="1">
      <alignment horizontal="center" vertical="center"/>
    </xf>
    <xf numFmtId="0" fontId="55" fillId="9" borderId="0" xfId="0" applyFont="1" applyFill="1" applyAlignment="1">
      <alignment horizontal="center"/>
    </xf>
  </cellXfs>
  <cellStyles count="459">
    <cellStyle name="ColLevel_1" xfId="2" builtinId="2" iLevel="0"/>
    <cellStyle name="Comma" xfId="3" builtinId="3"/>
    <cellStyle name="Comma 2" xfId="10"/>
    <cellStyle name="Comma 2 2" xfId="15"/>
    <cellStyle name="Comma 2 2 2" xfId="23"/>
    <cellStyle name="Comma 2 2 2 2" xfId="54"/>
    <cellStyle name="Comma 2 2 2 2 2" xfId="110"/>
    <cellStyle name="Comma 2 2 2 2 2 2" xfId="222"/>
    <cellStyle name="Comma 2 2 2 2 2 2 2" xfId="446"/>
    <cellStyle name="Comma 2 2 2 2 2 3" xfId="334"/>
    <cellStyle name="Comma 2 2 2 2 3" xfId="166"/>
    <cellStyle name="Comma 2 2 2 2 3 2" xfId="390"/>
    <cellStyle name="Comma 2 2 2 2 4" xfId="278"/>
    <cellStyle name="Comma 2 2 2 3" xfId="82"/>
    <cellStyle name="Comma 2 2 2 3 2" xfId="194"/>
    <cellStyle name="Comma 2 2 2 3 2 2" xfId="418"/>
    <cellStyle name="Comma 2 2 2 3 3" xfId="306"/>
    <cellStyle name="Comma 2 2 2 4" xfId="138"/>
    <cellStyle name="Comma 2 2 2 4 2" xfId="362"/>
    <cellStyle name="Comma 2 2 2 5" xfId="250"/>
    <cellStyle name="Comma 2 2 3" xfId="33"/>
    <cellStyle name="Comma 2 2 3 2" xfId="62"/>
    <cellStyle name="Comma 2 2 3 2 2" xfId="118"/>
    <cellStyle name="Comma 2 2 3 2 2 2" xfId="230"/>
    <cellStyle name="Comma 2 2 3 2 2 2 2" xfId="454"/>
    <cellStyle name="Comma 2 2 3 2 2 3" xfId="342"/>
    <cellStyle name="Comma 2 2 3 2 3" xfId="174"/>
    <cellStyle name="Comma 2 2 3 2 3 2" xfId="398"/>
    <cellStyle name="Comma 2 2 3 2 4" xfId="286"/>
    <cellStyle name="Comma 2 2 3 3" xfId="90"/>
    <cellStyle name="Comma 2 2 3 3 2" xfId="202"/>
    <cellStyle name="Comma 2 2 3 3 2 2" xfId="426"/>
    <cellStyle name="Comma 2 2 3 3 3" xfId="314"/>
    <cellStyle name="Comma 2 2 3 4" xfId="146"/>
    <cellStyle name="Comma 2 2 3 4 2" xfId="370"/>
    <cellStyle name="Comma 2 2 3 5" xfId="258"/>
    <cellStyle name="Comma 2 2 4" xfId="46"/>
    <cellStyle name="Comma 2 2 4 2" xfId="102"/>
    <cellStyle name="Comma 2 2 4 2 2" xfId="214"/>
    <cellStyle name="Comma 2 2 4 2 2 2" xfId="438"/>
    <cellStyle name="Comma 2 2 4 2 3" xfId="326"/>
    <cellStyle name="Comma 2 2 4 3" xfId="158"/>
    <cellStyle name="Comma 2 2 4 3 2" xfId="382"/>
    <cellStyle name="Comma 2 2 4 4" xfId="270"/>
    <cellStyle name="Comma 2 2 5" xfId="74"/>
    <cellStyle name="Comma 2 2 5 2" xfId="186"/>
    <cellStyle name="Comma 2 2 5 2 2" xfId="410"/>
    <cellStyle name="Comma 2 2 5 3" xfId="298"/>
    <cellStyle name="Comma 2 2 6" xfId="130"/>
    <cellStyle name="Comma 2 2 6 2" xfId="354"/>
    <cellStyle name="Comma 2 2 7" xfId="242"/>
    <cellStyle name="Comma 2 3" xfId="19"/>
    <cellStyle name="Comma 2 3 2" xfId="37"/>
    <cellStyle name="Comma 2 3 2 2" xfId="66"/>
    <cellStyle name="Comma 2 3 2 2 2" xfId="122"/>
    <cellStyle name="Comma 2 3 2 2 2 2" xfId="234"/>
    <cellStyle name="Comma 2 3 2 2 2 2 2" xfId="458"/>
    <cellStyle name="Comma 2 3 2 2 2 3" xfId="346"/>
    <cellStyle name="Comma 2 3 2 2 3" xfId="178"/>
    <cellStyle name="Comma 2 3 2 2 3 2" xfId="402"/>
    <cellStyle name="Comma 2 3 2 2 4" xfId="290"/>
    <cellStyle name="Comma 2 3 2 3" xfId="94"/>
    <cellStyle name="Comma 2 3 2 3 2" xfId="206"/>
    <cellStyle name="Comma 2 3 2 3 2 2" xfId="430"/>
    <cellStyle name="Comma 2 3 2 3 3" xfId="318"/>
    <cellStyle name="Comma 2 3 2 4" xfId="150"/>
    <cellStyle name="Comma 2 3 2 4 2" xfId="374"/>
    <cellStyle name="Comma 2 3 2 5" xfId="262"/>
    <cellStyle name="Comma 2 3 3" xfId="50"/>
    <cellStyle name="Comma 2 3 3 2" xfId="106"/>
    <cellStyle name="Comma 2 3 3 2 2" xfId="218"/>
    <cellStyle name="Comma 2 3 3 2 2 2" xfId="442"/>
    <cellStyle name="Comma 2 3 3 2 3" xfId="330"/>
    <cellStyle name="Comma 2 3 3 3" xfId="162"/>
    <cellStyle name="Comma 2 3 3 3 2" xfId="386"/>
    <cellStyle name="Comma 2 3 3 4" xfId="274"/>
    <cellStyle name="Comma 2 3 4" xfId="78"/>
    <cellStyle name="Comma 2 3 4 2" xfId="190"/>
    <cellStyle name="Comma 2 3 4 2 2" xfId="414"/>
    <cellStyle name="Comma 2 3 4 3" xfId="302"/>
    <cellStyle name="Comma 2 3 5" xfId="134"/>
    <cellStyle name="Comma 2 3 5 2" xfId="358"/>
    <cellStyle name="Comma 2 3 6" xfId="246"/>
    <cellStyle name="Comma 2 4" xfId="29"/>
    <cellStyle name="Comma 2 4 2" xfId="58"/>
    <cellStyle name="Comma 2 4 2 2" xfId="114"/>
    <cellStyle name="Comma 2 4 2 2 2" xfId="226"/>
    <cellStyle name="Comma 2 4 2 2 2 2" xfId="450"/>
    <cellStyle name="Comma 2 4 2 2 3" xfId="338"/>
    <cellStyle name="Comma 2 4 2 3" xfId="170"/>
    <cellStyle name="Comma 2 4 2 3 2" xfId="394"/>
    <cellStyle name="Comma 2 4 2 4" xfId="282"/>
    <cellStyle name="Comma 2 4 3" xfId="86"/>
    <cellStyle name="Comma 2 4 3 2" xfId="198"/>
    <cellStyle name="Comma 2 4 3 2 2" xfId="422"/>
    <cellStyle name="Comma 2 4 3 3" xfId="310"/>
    <cellStyle name="Comma 2 4 4" xfId="142"/>
    <cellStyle name="Comma 2 4 4 2" xfId="366"/>
    <cellStyle name="Comma 2 4 5" xfId="254"/>
    <cellStyle name="Comma 2 5" xfId="42"/>
    <cellStyle name="Comma 2 5 2" xfId="98"/>
    <cellStyle name="Comma 2 5 2 2" xfId="210"/>
    <cellStyle name="Comma 2 5 2 2 2" xfId="434"/>
    <cellStyle name="Comma 2 5 2 3" xfId="322"/>
    <cellStyle name="Comma 2 5 3" xfId="154"/>
    <cellStyle name="Comma 2 5 3 2" xfId="378"/>
    <cellStyle name="Comma 2 5 4" xfId="266"/>
    <cellStyle name="Comma 2 6" xfId="70"/>
    <cellStyle name="Comma 2 6 2" xfId="182"/>
    <cellStyle name="Comma 2 6 2 2" xfId="406"/>
    <cellStyle name="Comma 2 6 3" xfId="294"/>
    <cellStyle name="Comma 2 7" xfId="126"/>
    <cellStyle name="Comma 2 7 2" xfId="350"/>
    <cellStyle name="Comma 2 8" xfId="238"/>
    <cellStyle name="Currency" xfId="4" builtinId="4"/>
    <cellStyle name="Currency 2" xfId="9"/>
    <cellStyle name="Currency 2 2" xfId="14"/>
    <cellStyle name="Currency 2 2 2" xfId="22"/>
    <cellStyle name="Currency 2 2 2 2" xfId="53"/>
    <cellStyle name="Currency 2 2 2 2 2" xfId="109"/>
    <cellStyle name="Currency 2 2 2 2 2 2" xfId="221"/>
    <cellStyle name="Currency 2 2 2 2 2 2 2" xfId="445"/>
    <cellStyle name="Currency 2 2 2 2 2 3" xfId="333"/>
    <cellStyle name="Currency 2 2 2 2 3" xfId="165"/>
    <cellStyle name="Currency 2 2 2 2 3 2" xfId="389"/>
    <cellStyle name="Currency 2 2 2 2 4" xfId="277"/>
    <cellStyle name="Currency 2 2 2 3" xfId="81"/>
    <cellStyle name="Currency 2 2 2 3 2" xfId="193"/>
    <cellStyle name="Currency 2 2 2 3 2 2" xfId="417"/>
    <cellStyle name="Currency 2 2 2 3 3" xfId="305"/>
    <cellStyle name="Currency 2 2 2 4" xfId="137"/>
    <cellStyle name="Currency 2 2 2 4 2" xfId="361"/>
    <cellStyle name="Currency 2 2 2 5" xfId="249"/>
    <cellStyle name="Currency 2 2 3" xfId="32"/>
    <cellStyle name="Currency 2 2 3 2" xfId="61"/>
    <cellStyle name="Currency 2 2 3 2 2" xfId="117"/>
    <cellStyle name="Currency 2 2 3 2 2 2" xfId="229"/>
    <cellStyle name="Currency 2 2 3 2 2 2 2" xfId="453"/>
    <cellStyle name="Currency 2 2 3 2 2 3" xfId="341"/>
    <cellStyle name="Currency 2 2 3 2 3" xfId="173"/>
    <cellStyle name="Currency 2 2 3 2 3 2" xfId="397"/>
    <cellStyle name="Currency 2 2 3 2 4" xfId="285"/>
    <cellStyle name="Currency 2 2 3 3" xfId="89"/>
    <cellStyle name="Currency 2 2 3 3 2" xfId="201"/>
    <cellStyle name="Currency 2 2 3 3 2 2" xfId="425"/>
    <cellStyle name="Currency 2 2 3 3 3" xfId="313"/>
    <cellStyle name="Currency 2 2 3 4" xfId="145"/>
    <cellStyle name="Currency 2 2 3 4 2" xfId="369"/>
    <cellStyle name="Currency 2 2 3 5" xfId="257"/>
    <cellStyle name="Currency 2 2 4" xfId="45"/>
    <cellStyle name="Currency 2 2 4 2" xfId="101"/>
    <cellStyle name="Currency 2 2 4 2 2" xfId="213"/>
    <cellStyle name="Currency 2 2 4 2 2 2" xfId="437"/>
    <cellStyle name="Currency 2 2 4 2 3" xfId="325"/>
    <cellStyle name="Currency 2 2 4 3" xfId="157"/>
    <cellStyle name="Currency 2 2 4 3 2" xfId="381"/>
    <cellStyle name="Currency 2 2 4 4" xfId="269"/>
    <cellStyle name="Currency 2 2 5" xfId="73"/>
    <cellStyle name="Currency 2 2 5 2" xfId="185"/>
    <cellStyle name="Currency 2 2 5 2 2" xfId="409"/>
    <cellStyle name="Currency 2 2 5 3" xfId="297"/>
    <cellStyle name="Currency 2 2 6" xfId="129"/>
    <cellStyle name="Currency 2 2 6 2" xfId="353"/>
    <cellStyle name="Currency 2 2 7" xfId="241"/>
    <cellStyle name="Currency 2 3" xfId="18"/>
    <cellStyle name="Currency 2 3 2" xfId="36"/>
    <cellStyle name="Currency 2 3 2 2" xfId="65"/>
    <cellStyle name="Currency 2 3 2 2 2" xfId="121"/>
    <cellStyle name="Currency 2 3 2 2 2 2" xfId="233"/>
    <cellStyle name="Currency 2 3 2 2 2 2 2" xfId="457"/>
    <cellStyle name="Currency 2 3 2 2 2 3" xfId="345"/>
    <cellStyle name="Currency 2 3 2 2 3" xfId="177"/>
    <cellStyle name="Currency 2 3 2 2 3 2" xfId="401"/>
    <cellStyle name="Currency 2 3 2 2 4" xfId="289"/>
    <cellStyle name="Currency 2 3 2 3" xfId="93"/>
    <cellStyle name="Currency 2 3 2 3 2" xfId="205"/>
    <cellStyle name="Currency 2 3 2 3 2 2" xfId="429"/>
    <cellStyle name="Currency 2 3 2 3 3" xfId="317"/>
    <cellStyle name="Currency 2 3 2 4" xfId="149"/>
    <cellStyle name="Currency 2 3 2 4 2" xfId="373"/>
    <cellStyle name="Currency 2 3 2 5" xfId="261"/>
    <cellStyle name="Currency 2 3 3" xfId="49"/>
    <cellStyle name="Currency 2 3 3 2" xfId="105"/>
    <cellStyle name="Currency 2 3 3 2 2" xfId="217"/>
    <cellStyle name="Currency 2 3 3 2 2 2" xfId="441"/>
    <cellStyle name="Currency 2 3 3 2 3" xfId="329"/>
    <cellStyle name="Currency 2 3 3 3" xfId="161"/>
    <cellStyle name="Currency 2 3 3 3 2" xfId="385"/>
    <cellStyle name="Currency 2 3 3 4" xfId="273"/>
    <cellStyle name="Currency 2 3 4" xfId="77"/>
    <cellStyle name="Currency 2 3 4 2" xfId="189"/>
    <cellStyle name="Currency 2 3 4 2 2" xfId="413"/>
    <cellStyle name="Currency 2 3 4 3" xfId="301"/>
    <cellStyle name="Currency 2 3 5" xfId="133"/>
    <cellStyle name="Currency 2 3 5 2" xfId="357"/>
    <cellStyle name="Currency 2 3 6" xfId="245"/>
    <cellStyle name="Currency 2 4" xfId="28"/>
    <cellStyle name="Currency 2 4 2" xfId="57"/>
    <cellStyle name="Currency 2 4 2 2" xfId="113"/>
    <cellStyle name="Currency 2 4 2 2 2" xfId="225"/>
    <cellStyle name="Currency 2 4 2 2 2 2" xfId="449"/>
    <cellStyle name="Currency 2 4 2 2 3" xfId="337"/>
    <cellStyle name="Currency 2 4 2 3" xfId="169"/>
    <cellStyle name="Currency 2 4 2 3 2" xfId="393"/>
    <cellStyle name="Currency 2 4 2 4" xfId="281"/>
    <cellStyle name="Currency 2 4 3" xfId="85"/>
    <cellStyle name="Currency 2 4 3 2" xfId="197"/>
    <cellStyle name="Currency 2 4 3 2 2" xfId="421"/>
    <cellStyle name="Currency 2 4 3 3" xfId="309"/>
    <cellStyle name="Currency 2 4 4" xfId="141"/>
    <cellStyle name="Currency 2 4 4 2" xfId="365"/>
    <cellStyle name="Currency 2 4 5" xfId="253"/>
    <cellStyle name="Currency 2 5" xfId="41"/>
    <cellStyle name="Currency 2 5 2" xfId="97"/>
    <cellStyle name="Currency 2 5 2 2" xfId="209"/>
    <cellStyle name="Currency 2 5 2 2 2" xfId="433"/>
    <cellStyle name="Currency 2 5 2 3" xfId="321"/>
    <cellStyle name="Currency 2 5 3" xfId="153"/>
    <cellStyle name="Currency 2 5 3 2" xfId="377"/>
    <cellStyle name="Currency 2 5 4" xfId="265"/>
    <cellStyle name="Currency 2 6" xfId="69"/>
    <cellStyle name="Currency 2 6 2" xfId="181"/>
    <cellStyle name="Currency 2 6 2 2" xfId="405"/>
    <cellStyle name="Currency 2 6 3" xfId="293"/>
    <cellStyle name="Currency 2 7" xfId="125"/>
    <cellStyle name="Currency 2 7 2" xfId="349"/>
    <cellStyle name="Currency 2 8" xfId="237"/>
    <cellStyle name="Hyperlink" xfId="5" builtinId="8"/>
    <cellStyle name="Normal" xfId="0" builtinId="0"/>
    <cellStyle name="Normal 2" xfId="7"/>
    <cellStyle name="Normal 2 2" xfId="12"/>
    <cellStyle name="Normal 2 2 2" xfId="20"/>
    <cellStyle name="Normal 2 2 2 2" xfId="51"/>
    <cellStyle name="Normal 2 2 2 2 2" xfId="107"/>
    <cellStyle name="Normal 2 2 2 2 2 2" xfId="219"/>
    <cellStyle name="Normal 2 2 2 2 2 2 2" xfId="443"/>
    <cellStyle name="Normal 2 2 2 2 2 3" xfId="331"/>
    <cellStyle name="Normal 2 2 2 2 3" xfId="163"/>
    <cellStyle name="Normal 2 2 2 2 3 2" xfId="387"/>
    <cellStyle name="Normal 2 2 2 2 4" xfId="275"/>
    <cellStyle name="Normal 2 2 2 3" xfId="79"/>
    <cellStyle name="Normal 2 2 2 3 2" xfId="191"/>
    <cellStyle name="Normal 2 2 2 3 2 2" xfId="415"/>
    <cellStyle name="Normal 2 2 2 3 3" xfId="303"/>
    <cellStyle name="Normal 2 2 2 4" xfId="135"/>
    <cellStyle name="Normal 2 2 2 4 2" xfId="359"/>
    <cellStyle name="Normal 2 2 2 5" xfId="247"/>
    <cellStyle name="Normal 2 2 3" xfId="30"/>
    <cellStyle name="Normal 2 2 3 2" xfId="59"/>
    <cellStyle name="Normal 2 2 3 2 2" xfId="115"/>
    <cellStyle name="Normal 2 2 3 2 2 2" xfId="227"/>
    <cellStyle name="Normal 2 2 3 2 2 2 2" xfId="451"/>
    <cellStyle name="Normal 2 2 3 2 2 3" xfId="339"/>
    <cellStyle name="Normal 2 2 3 2 3" xfId="171"/>
    <cellStyle name="Normal 2 2 3 2 3 2" xfId="395"/>
    <cellStyle name="Normal 2 2 3 2 4" xfId="283"/>
    <cellStyle name="Normal 2 2 3 3" xfId="87"/>
    <cellStyle name="Normal 2 2 3 3 2" xfId="199"/>
    <cellStyle name="Normal 2 2 3 3 2 2" xfId="423"/>
    <cellStyle name="Normal 2 2 3 3 3" xfId="311"/>
    <cellStyle name="Normal 2 2 3 4" xfId="143"/>
    <cellStyle name="Normal 2 2 3 4 2" xfId="367"/>
    <cellStyle name="Normal 2 2 3 5" xfId="255"/>
    <cellStyle name="Normal 2 2 4" xfId="43"/>
    <cellStyle name="Normal 2 2 4 2" xfId="99"/>
    <cellStyle name="Normal 2 2 4 2 2" xfId="211"/>
    <cellStyle name="Normal 2 2 4 2 2 2" xfId="435"/>
    <cellStyle name="Normal 2 2 4 2 3" xfId="323"/>
    <cellStyle name="Normal 2 2 4 3" xfId="155"/>
    <cellStyle name="Normal 2 2 4 3 2" xfId="379"/>
    <cellStyle name="Normal 2 2 4 4" xfId="267"/>
    <cellStyle name="Normal 2 2 5" xfId="71"/>
    <cellStyle name="Normal 2 2 5 2" xfId="183"/>
    <cellStyle name="Normal 2 2 5 2 2" xfId="407"/>
    <cellStyle name="Normal 2 2 5 3" xfId="295"/>
    <cellStyle name="Normal 2 2 6" xfId="127"/>
    <cellStyle name="Normal 2 2 6 2" xfId="351"/>
    <cellStyle name="Normal 2 2 7" xfId="239"/>
    <cellStyle name="Normal 2 3" xfId="16"/>
    <cellStyle name="Normal 2 3 2" xfId="34"/>
    <cellStyle name="Normal 2 3 2 2" xfId="63"/>
    <cellStyle name="Normal 2 3 2 2 2" xfId="119"/>
    <cellStyle name="Normal 2 3 2 2 2 2" xfId="231"/>
    <cellStyle name="Normal 2 3 2 2 2 2 2" xfId="455"/>
    <cellStyle name="Normal 2 3 2 2 2 3" xfId="343"/>
    <cellStyle name="Normal 2 3 2 2 3" xfId="175"/>
    <cellStyle name="Normal 2 3 2 2 3 2" xfId="399"/>
    <cellStyle name="Normal 2 3 2 2 4" xfId="287"/>
    <cellStyle name="Normal 2 3 2 3" xfId="91"/>
    <cellStyle name="Normal 2 3 2 3 2" xfId="203"/>
    <cellStyle name="Normal 2 3 2 3 2 2" xfId="427"/>
    <cellStyle name="Normal 2 3 2 3 3" xfId="315"/>
    <cellStyle name="Normal 2 3 2 4" xfId="147"/>
    <cellStyle name="Normal 2 3 2 4 2" xfId="371"/>
    <cellStyle name="Normal 2 3 2 5" xfId="259"/>
    <cellStyle name="Normal 2 3 3" xfId="47"/>
    <cellStyle name="Normal 2 3 3 2" xfId="103"/>
    <cellStyle name="Normal 2 3 3 2 2" xfId="215"/>
    <cellStyle name="Normal 2 3 3 2 2 2" xfId="439"/>
    <cellStyle name="Normal 2 3 3 2 3" xfId="327"/>
    <cellStyle name="Normal 2 3 3 3" xfId="159"/>
    <cellStyle name="Normal 2 3 3 3 2" xfId="383"/>
    <cellStyle name="Normal 2 3 3 4" xfId="271"/>
    <cellStyle name="Normal 2 3 4" xfId="75"/>
    <cellStyle name="Normal 2 3 4 2" xfId="187"/>
    <cellStyle name="Normal 2 3 4 2 2" xfId="411"/>
    <cellStyle name="Normal 2 3 4 3" xfId="299"/>
    <cellStyle name="Normal 2 3 5" xfId="131"/>
    <cellStyle name="Normal 2 3 5 2" xfId="355"/>
    <cellStyle name="Normal 2 3 6" xfId="243"/>
    <cellStyle name="Normal 2 4" xfId="26"/>
    <cellStyle name="Normal 2 4 2" xfId="55"/>
    <cellStyle name="Normal 2 4 2 2" xfId="111"/>
    <cellStyle name="Normal 2 4 2 2 2" xfId="223"/>
    <cellStyle name="Normal 2 4 2 2 2 2" xfId="447"/>
    <cellStyle name="Normal 2 4 2 2 3" xfId="335"/>
    <cellStyle name="Normal 2 4 2 3" xfId="167"/>
    <cellStyle name="Normal 2 4 2 3 2" xfId="391"/>
    <cellStyle name="Normal 2 4 2 4" xfId="279"/>
    <cellStyle name="Normal 2 4 3" xfId="83"/>
    <cellStyle name="Normal 2 4 3 2" xfId="195"/>
    <cellStyle name="Normal 2 4 3 2 2" xfId="419"/>
    <cellStyle name="Normal 2 4 3 3" xfId="307"/>
    <cellStyle name="Normal 2 4 4" xfId="139"/>
    <cellStyle name="Normal 2 4 4 2" xfId="363"/>
    <cellStyle name="Normal 2 4 5" xfId="251"/>
    <cellStyle name="Normal 2 5" xfId="39"/>
    <cellStyle name="Normal 2 5 2" xfId="95"/>
    <cellStyle name="Normal 2 5 2 2" xfId="207"/>
    <cellStyle name="Normal 2 5 2 2 2" xfId="431"/>
    <cellStyle name="Normal 2 5 2 3" xfId="319"/>
    <cellStyle name="Normal 2 5 3" xfId="151"/>
    <cellStyle name="Normal 2 5 3 2" xfId="375"/>
    <cellStyle name="Normal 2 5 4" xfId="263"/>
    <cellStyle name="Normal 2 6" xfId="67"/>
    <cellStyle name="Normal 2 6 2" xfId="179"/>
    <cellStyle name="Normal 2 6 2 2" xfId="403"/>
    <cellStyle name="Normal 2 6 3" xfId="291"/>
    <cellStyle name="Normal 2 7" xfId="123"/>
    <cellStyle name="Normal 2 7 2" xfId="347"/>
    <cellStyle name="Normal 2 8" xfId="235"/>
    <cellStyle name="Normal 3" xfId="11"/>
    <cellStyle name="Normal 4" xfId="38"/>
    <cellStyle name="Normal 4 2" xfId="24"/>
    <cellStyle name="Normal 5" xfId="25"/>
    <cellStyle name="Percent" xfId="6" builtinId="5"/>
    <cellStyle name="Percent 2" xfId="8"/>
    <cellStyle name="Percent 2 2" xfId="13"/>
    <cellStyle name="Percent 2 2 2" xfId="21"/>
    <cellStyle name="Percent 2 2 2 2" xfId="52"/>
    <cellStyle name="Percent 2 2 2 2 2" xfId="108"/>
    <cellStyle name="Percent 2 2 2 2 2 2" xfId="220"/>
    <cellStyle name="Percent 2 2 2 2 2 2 2" xfId="444"/>
    <cellStyle name="Percent 2 2 2 2 2 3" xfId="332"/>
    <cellStyle name="Percent 2 2 2 2 3" xfId="164"/>
    <cellStyle name="Percent 2 2 2 2 3 2" xfId="388"/>
    <cellStyle name="Percent 2 2 2 2 4" xfId="276"/>
    <cellStyle name="Percent 2 2 2 3" xfId="80"/>
    <cellStyle name="Percent 2 2 2 3 2" xfId="192"/>
    <cellStyle name="Percent 2 2 2 3 2 2" xfId="416"/>
    <cellStyle name="Percent 2 2 2 3 3" xfId="304"/>
    <cellStyle name="Percent 2 2 2 4" xfId="136"/>
    <cellStyle name="Percent 2 2 2 4 2" xfId="360"/>
    <cellStyle name="Percent 2 2 2 5" xfId="248"/>
    <cellStyle name="Percent 2 2 3" xfId="31"/>
    <cellStyle name="Percent 2 2 3 2" xfId="60"/>
    <cellStyle name="Percent 2 2 3 2 2" xfId="116"/>
    <cellStyle name="Percent 2 2 3 2 2 2" xfId="228"/>
    <cellStyle name="Percent 2 2 3 2 2 2 2" xfId="452"/>
    <cellStyle name="Percent 2 2 3 2 2 3" xfId="340"/>
    <cellStyle name="Percent 2 2 3 2 3" xfId="172"/>
    <cellStyle name="Percent 2 2 3 2 3 2" xfId="396"/>
    <cellStyle name="Percent 2 2 3 2 4" xfId="284"/>
    <cellStyle name="Percent 2 2 3 3" xfId="88"/>
    <cellStyle name="Percent 2 2 3 3 2" xfId="200"/>
    <cellStyle name="Percent 2 2 3 3 2 2" xfId="424"/>
    <cellStyle name="Percent 2 2 3 3 3" xfId="312"/>
    <cellStyle name="Percent 2 2 3 4" xfId="144"/>
    <cellStyle name="Percent 2 2 3 4 2" xfId="368"/>
    <cellStyle name="Percent 2 2 3 5" xfId="256"/>
    <cellStyle name="Percent 2 2 4" xfId="44"/>
    <cellStyle name="Percent 2 2 4 2" xfId="100"/>
    <cellStyle name="Percent 2 2 4 2 2" xfId="212"/>
    <cellStyle name="Percent 2 2 4 2 2 2" xfId="436"/>
    <cellStyle name="Percent 2 2 4 2 3" xfId="324"/>
    <cellStyle name="Percent 2 2 4 3" xfId="156"/>
    <cellStyle name="Percent 2 2 4 3 2" xfId="380"/>
    <cellStyle name="Percent 2 2 4 4" xfId="268"/>
    <cellStyle name="Percent 2 2 5" xfId="72"/>
    <cellStyle name="Percent 2 2 5 2" xfId="184"/>
    <cellStyle name="Percent 2 2 5 2 2" xfId="408"/>
    <cellStyle name="Percent 2 2 5 3" xfId="296"/>
    <cellStyle name="Percent 2 2 6" xfId="128"/>
    <cellStyle name="Percent 2 2 6 2" xfId="352"/>
    <cellStyle name="Percent 2 2 7" xfId="240"/>
    <cellStyle name="Percent 2 3" xfId="17"/>
    <cellStyle name="Percent 2 3 2" xfId="35"/>
    <cellStyle name="Percent 2 3 2 2" xfId="64"/>
    <cellStyle name="Percent 2 3 2 2 2" xfId="120"/>
    <cellStyle name="Percent 2 3 2 2 2 2" xfId="232"/>
    <cellStyle name="Percent 2 3 2 2 2 2 2" xfId="456"/>
    <cellStyle name="Percent 2 3 2 2 2 3" xfId="344"/>
    <cellStyle name="Percent 2 3 2 2 3" xfId="176"/>
    <cellStyle name="Percent 2 3 2 2 3 2" xfId="400"/>
    <cellStyle name="Percent 2 3 2 2 4" xfId="288"/>
    <cellStyle name="Percent 2 3 2 3" xfId="92"/>
    <cellStyle name="Percent 2 3 2 3 2" xfId="204"/>
    <cellStyle name="Percent 2 3 2 3 2 2" xfId="428"/>
    <cellStyle name="Percent 2 3 2 3 3" xfId="316"/>
    <cellStyle name="Percent 2 3 2 4" xfId="148"/>
    <cellStyle name="Percent 2 3 2 4 2" xfId="372"/>
    <cellStyle name="Percent 2 3 2 5" xfId="260"/>
    <cellStyle name="Percent 2 3 3" xfId="48"/>
    <cellStyle name="Percent 2 3 3 2" xfId="104"/>
    <cellStyle name="Percent 2 3 3 2 2" xfId="216"/>
    <cellStyle name="Percent 2 3 3 2 2 2" xfId="440"/>
    <cellStyle name="Percent 2 3 3 2 3" xfId="328"/>
    <cellStyle name="Percent 2 3 3 3" xfId="160"/>
    <cellStyle name="Percent 2 3 3 3 2" xfId="384"/>
    <cellStyle name="Percent 2 3 3 4" xfId="272"/>
    <cellStyle name="Percent 2 3 4" xfId="76"/>
    <cellStyle name="Percent 2 3 4 2" xfId="188"/>
    <cellStyle name="Percent 2 3 4 2 2" xfId="412"/>
    <cellStyle name="Percent 2 3 4 3" xfId="300"/>
    <cellStyle name="Percent 2 3 5" xfId="132"/>
    <cellStyle name="Percent 2 3 5 2" xfId="356"/>
    <cellStyle name="Percent 2 3 6" xfId="244"/>
    <cellStyle name="Percent 2 4" xfId="27"/>
    <cellStyle name="Percent 2 4 2" xfId="56"/>
    <cellStyle name="Percent 2 4 2 2" xfId="112"/>
    <cellStyle name="Percent 2 4 2 2 2" xfId="224"/>
    <cellStyle name="Percent 2 4 2 2 2 2" xfId="448"/>
    <cellStyle name="Percent 2 4 2 2 3" xfId="336"/>
    <cellStyle name="Percent 2 4 2 3" xfId="168"/>
    <cellStyle name="Percent 2 4 2 3 2" xfId="392"/>
    <cellStyle name="Percent 2 4 2 4" xfId="280"/>
    <cellStyle name="Percent 2 4 3" xfId="84"/>
    <cellStyle name="Percent 2 4 3 2" xfId="196"/>
    <cellStyle name="Percent 2 4 3 2 2" xfId="420"/>
    <cellStyle name="Percent 2 4 3 3" xfId="308"/>
    <cellStyle name="Percent 2 4 4" xfId="140"/>
    <cellStyle name="Percent 2 4 4 2" xfId="364"/>
    <cellStyle name="Percent 2 4 5" xfId="252"/>
    <cellStyle name="Percent 2 5" xfId="40"/>
    <cellStyle name="Percent 2 5 2" xfId="96"/>
    <cellStyle name="Percent 2 5 2 2" xfId="208"/>
    <cellStyle name="Percent 2 5 2 2 2" xfId="432"/>
    <cellStyle name="Percent 2 5 2 3" xfId="320"/>
    <cellStyle name="Percent 2 5 3" xfId="152"/>
    <cellStyle name="Percent 2 5 3 2" xfId="376"/>
    <cellStyle name="Percent 2 5 4" xfId="264"/>
    <cellStyle name="Percent 2 6" xfId="68"/>
    <cellStyle name="Percent 2 6 2" xfId="180"/>
    <cellStyle name="Percent 2 6 2 2" xfId="404"/>
    <cellStyle name="Percent 2 6 3" xfId="292"/>
    <cellStyle name="Percent 2 7" xfId="124"/>
    <cellStyle name="Percent 2 7 2" xfId="348"/>
    <cellStyle name="Percent 2 8" xfId="236"/>
    <cellStyle name="RowLevel_1" xfId="1" builtinId="1" iLevel="0"/>
  </cellStyles>
  <dxfs count="120">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font>
      <fill>
        <patternFill patternType="mediumGray">
          <fgColor indexed="45"/>
          <bgColor indexed="31"/>
        </patternFill>
      </fill>
    </dxf>
    <dxf>
      <fill>
        <patternFill>
          <bgColor indexed="31"/>
        </patternFill>
      </fill>
    </dxf>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color theme="0"/>
      </font>
      <fill>
        <patternFill>
          <bgColor rgb="FFFF0000"/>
        </patternFill>
      </fill>
      <border>
        <left/>
        <right/>
        <top/>
        <bottom/>
      </border>
    </dxf>
    <dxf>
      <font>
        <b/>
        <i val="0"/>
        <color theme="0"/>
      </font>
      <fill>
        <patternFill patternType="solid">
          <fgColor auto="1"/>
          <bgColor theme="3" tint="0.39994506668294322"/>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color theme="0"/>
      </font>
      <fill>
        <patternFill patternType="none">
          <bgColor auto="1"/>
        </patternFill>
      </fill>
      <border>
        <left/>
        <right/>
        <top/>
        <bottom/>
        <vertical/>
        <horizontal/>
      </border>
    </dxf>
    <dxf>
      <font>
        <b val="0"/>
        <i val="0"/>
        <color theme="0"/>
      </font>
      <fill>
        <patternFill>
          <bgColor rgb="FFFF0000"/>
        </patternFill>
      </fill>
    </dxf>
    <dxf>
      <font>
        <color theme="0"/>
      </font>
      <fill>
        <patternFill>
          <bgColor theme="3" tint="0.39994506668294322"/>
        </patternFill>
      </fill>
    </dxf>
    <dxf>
      <font>
        <color theme="0"/>
      </font>
      <fill>
        <patternFill>
          <bgColor rgb="FFFF0000"/>
        </patternFill>
      </fill>
      <border>
        <left/>
        <right/>
        <top/>
        <bottom/>
      </border>
    </dxf>
    <dxf>
      <font>
        <b/>
        <i val="0"/>
        <color theme="0"/>
      </font>
      <fill>
        <patternFill patternType="solid">
          <fgColor auto="1"/>
          <bgColor theme="3" tint="0.39994506668294322"/>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color theme="0"/>
      </font>
      <fill>
        <patternFill patternType="none">
          <bgColor auto="1"/>
        </patternFill>
      </fill>
      <border>
        <left/>
        <right/>
        <top/>
        <bottom/>
        <vertical/>
        <horizontal/>
      </border>
    </dxf>
    <dxf>
      <font>
        <b val="0"/>
        <i val="0"/>
        <color theme="0"/>
      </font>
      <fill>
        <patternFill>
          <bgColor rgb="FFFF0000"/>
        </patternFill>
      </fill>
    </dxf>
    <dxf>
      <font>
        <color theme="0"/>
      </font>
      <fill>
        <patternFill>
          <bgColor theme="3" tint="0.39994506668294322"/>
        </patternFill>
      </fill>
    </dxf>
    <dxf>
      <font>
        <color theme="0"/>
      </font>
      <fill>
        <patternFill>
          <bgColor rgb="FFFF0000"/>
        </patternFill>
      </fill>
      <border>
        <left/>
        <right/>
        <top/>
        <bottom/>
      </border>
    </dxf>
    <dxf>
      <font>
        <b/>
        <i val="0"/>
        <color theme="0"/>
      </font>
      <fill>
        <patternFill patternType="solid">
          <fgColor auto="1"/>
          <bgColor theme="3" tint="0.39994506668294322"/>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color theme="0"/>
      </font>
      <fill>
        <patternFill patternType="none">
          <bgColor auto="1"/>
        </patternFill>
      </fill>
      <border>
        <left/>
        <right/>
        <top/>
        <bottom/>
        <vertical/>
        <horizontal/>
      </border>
    </dxf>
    <dxf>
      <font>
        <b val="0"/>
        <i val="0"/>
        <color theme="0"/>
      </font>
      <fill>
        <patternFill>
          <bgColor rgb="FFFF0000"/>
        </patternFill>
      </fill>
    </dxf>
    <dxf>
      <font>
        <color theme="0"/>
      </font>
      <fill>
        <patternFill>
          <bgColor theme="3" tint="0.39994506668294322"/>
        </patternFill>
      </fill>
    </dxf>
    <dxf>
      <font>
        <color theme="0"/>
      </font>
      <fill>
        <patternFill>
          <bgColor rgb="FFFF0000"/>
        </patternFill>
      </fill>
      <border>
        <left/>
        <right/>
        <top/>
        <bottom/>
      </border>
    </dxf>
    <dxf>
      <font>
        <b/>
        <i val="0"/>
        <color theme="0"/>
      </font>
      <fill>
        <patternFill patternType="solid">
          <fgColor auto="1"/>
          <bgColor theme="3" tint="0.39994506668294322"/>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color theme="0"/>
      </font>
      <fill>
        <patternFill patternType="none">
          <bgColor auto="1"/>
        </patternFill>
      </fill>
      <border>
        <left/>
        <right/>
        <top/>
        <bottom/>
        <vertical/>
        <horizontal/>
      </border>
    </dxf>
    <dxf>
      <font>
        <condense val="0"/>
        <extend val="0"/>
        <color indexed="9"/>
      </font>
      <fill>
        <gradientFill degree="90">
          <stop position="0">
            <color theme="3" tint="0.40000610370189521"/>
          </stop>
          <stop position="0.5">
            <color theme="3" tint="-0.49803155613879818"/>
          </stop>
          <stop position="1">
            <color theme="3" tint="0.40000610370189521"/>
          </stop>
        </gradientFill>
      </fill>
    </dxf>
    <dxf>
      <font>
        <b/>
        <i val="0"/>
        <strike val="0"/>
        <color theme="0"/>
      </font>
      <fill>
        <gradientFill degree="90">
          <stop position="0">
            <color rgb="FF9D4B07"/>
          </stop>
          <stop position="0.5">
            <color rgb="FFCC620A"/>
          </stop>
          <stop position="1">
            <color rgb="FF9D4B07"/>
          </stop>
        </gradientFill>
      </fill>
      <border>
        <bottom style="thin">
          <color theme="6" tint="-0.499984740745262"/>
        </bottom>
      </border>
    </dxf>
    <dxf>
      <font>
        <b/>
        <i val="0"/>
        <color theme="0"/>
      </font>
      <fill>
        <gradientFill degree="90">
          <stop position="0">
            <color rgb="FF9D4B07"/>
          </stop>
          <stop position="0.5">
            <color rgb="FFCC620A"/>
          </stop>
          <stop position="1">
            <color rgb="FF9D4B07"/>
          </stop>
        </gradientFill>
      </fill>
    </dxf>
    <dxf>
      <font>
        <b/>
        <i val="0"/>
        <color theme="0"/>
      </font>
      <fill>
        <gradientFill type="path" left="0.5" right="0.5" top="0.5" bottom="0.5">
          <stop position="0">
            <color rgb="FFC00000"/>
          </stop>
          <stop position="1">
            <color rgb="FFCC620A"/>
          </stop>
        </gradientFill>
      </fill>
    </dxf>
    <dxf>
      <font>
        <b/>
        <i val="0"/>
        <color theme="0"/>
      </font>
      <fill>
        <gradientFill type="path" left="0.5" right="0.5" top="0.5" bottom="0.5">
          <stop position="0">
            <color rgb="FFC00000"/>
          </stop>
          <stop position="1">
            <color rgb="FFCC620A"/>
          </stop>
        </gradientFill>
      </fill>
    </dxf>
    <dxf>
      <font>
        <b/>
        <i val="0"/>
        <color theme="0"/>
      </font>
      <fill>
        <gradientFill type="path" left="0.5" right="0.5" top="0.5" bottom="0.5">
          <stop position="0">
            <color rgb="FFC00000"/>
          </stop>
          <stop position="1">
            <color rgb="FFCC620A"/>
          </stop>
        </gradientFill>
      </fill>
    </dxf>
    <dxf>
      <fill>
        <gradientFill degree="90">
          <stop position="0">
            <color theme="0"/>
          </stop>
          <stop position="0.5">
            <color theme="6" tint="-0.25098422193060094"/>
          </stop>
          <stop position="1">
            <color theme="0"/>
          </stop>
        </gradientFill>
      </fill>
    </dxf>
    <dxf>
      <fill>
        <gradientFill degree="90">
          <stop position="0">
            <color theme="0"/>
          </stop>
          <stop position="0.5">
            <color rgb="FFC00000"/>
          </stop>
          <stop position="1">
            <color theme="0"/>
          </stop>
        </gradientFill>
      </fill>
    </dxf>
    <dxf>
      <fill>
        <gradientFill degree="90">
          <stop position="0">
            <color theme="0"/>
          </stop>
          <stop position="0.5">
            <color theme="6" tint="-0.25098422193060094"/>
          </stop>
          <stop position="1">
            <color theme="0"/>
          </stop>
        </gradientFill>
      </fill>
    </dxf>
    <dxf>
      <fill>
        <gradientFill degree="90">
          <stop position="0">
            <color theme="0"/>
          </stop>
          <stop position="0.5">
            <color rgb="FFC00000"/>
          </stop>
          <stop position="1">
            <color theme="0"/>
          </stop>
        </gradientFill>
      </fill>
    </dxf>
    <dxf>
      <fill>
        <gradientFill degree="90">
          <stop position="0">
            <color theme="0"/>
          </stop>
          <stop position="0.5">
            <color theme="6" tint="-0.25098422193060094"/>
          </stop>
          <stop position="1">
            <color theme="0"/>
          </stop>
        </gradientFill>
      </fill>
    </dxf>
    <dxf>
      <fill>
        <gradientFill degree="90">
          <stop position="0">
            <color theme="0"/>
          </stop>
          <stop position="0.5">
            <color rgb="FFC00000"/>
          </stop>
          <stop position="1">
            <color theme="0"/>
          </stop>
        </gradientFill>
      </fill>
    </dxf>
    <dxf>
      <font>
        <b val="0"/>
        <i val="0"/>
        <color theme="0"/>
      </font>
      <fill>
        <patternFill>
          <bgColor rgb="FFFF0000"/>
        </patternFill>
      </fill>
    </dxf>
    <dxf>
      <font>
        <color theme="0"/>
      </font>
      <fill>
        <patternFill>
          <bgColor theme="3" tint="0.39994506668294322"/>
        </patternFill>
      </fill>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A19C77"/>
      <color rgb="FFCC6267"/>
      <color rgb="FF9C3236"/>
      <color rgb="FFCC620A"/>
      <color rgb="FF9D4B07"/>
      <color rgb="FF00FF00"/>
      <color rgb="FF000080"/>
      <color rgb="FF749C77"/>
      <color rgb="FF355674"/>
      <color rgb="FF6E41B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strRef>
          <c:f>Configuration!$CT$80</c:f>
          <c:strCache>
            <c:ptCount val="1"/>
            <c:pt idx="0">
              <c:v>Plan Summary by Month</c:v>
            </c:pt>
          </c:strCache>
        </c:strRef>
      </c:tx>
      <c:layout/>
      <c:txPr>
        <a:bodyPr/>
        <a:lstStyle/>
        <a:p>
          <a:pPr>
            <a:defRPr sz="1400" b="1" u="sng"/>
          </a:pPr>
          <a:endParaRPr lang="en-US"/>
        </a:p>
      </c:txPr>
    </c:title>
    <c:plotArea>
      <c:layout>
        <c:manualLayout>
          <c:layoutTarget val="inner"/>
          <c:xMode val="edge"/>
          <c:yMode val="edge"/>
          <c:x val="3.8959017011160585E-2"/>
          <c:y val="0.26421215008393423"/>
          <c:w val="0.93541707754924153"/>
          <c:h val="0.42461739053381781"/>
        </c:manualLayout>
      </c:layout>
      <c:barChart>
        <c:barDir val="col"/>
        <c:grouping val="clustered"/>
        <c:ser>
          <c:idx val="1"/>
          <c:order val="0"/>
          <c:tx>
            <c:strRef>
              <c:f>'Planning View'!$DQ$8</c:f>
              <c:strCache>
                <c:ptCount val="1"/>
                <c:pt idx="0">
                  <c:v>L4 CY Net Sales Forecast (Units)</c:v>
                </c:pt>
              </c:strCache>
            </c:strRef>
          </c:tx>
          <c:spPr>
            <a:solidFill>
              <a:srgbClr val="FF0000"/>
            </a:soli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cat>
            <c:numRef>
              <c:f>'Planning View'!$DR$7:$EC$7</c:f>
              <c:numCache>
                <c:formatCode>[$-409]mmm\-yy;@</c:formatCode>
                <c:ptCount val="12"/>
                <c:pt idx="0">
                  <c:v>41533</c:v>
                </c:pt>
                <c:pt idx="1">
                  <c:v>41563</c:v>
                </c:pt>
                <c:pt idx="2">
                  <c:v>41594</c:v>
                </c:pt>
                <c:pt idx="3">
                  <c:v>41624</c:v>
                </c:pt>
                <c:pt idx="4">
                  <c:v>41655</c:v>
                </c:pt>
                <c:pt idx="5">
                  <c:v>41686</c:v>
                </c:pt>
                <c:pt idx="6">
                  <c:v>41714</c:v>
                </c:pt>
                <c:pt idx="7">
                  <c:v>41745</c:v>
                </c:pt>
                <c:pt idx="8">
                  <c:v>41775</c:v>
                </c:pt>
                <c:pt idx="9">
                  <c:v>41806</c:v>
                </c:pt>
                <c:pt idx="10">
                  <c:v>41836</c:v>
                </c:pt>
                <c:pt idx="11">
                  <c:v>41867</c:v>
                </c:pt>
              </c:numCache>
            </c:numRef>
          </c:cat>
          <c:val>
            <c:numRef>
              <c:f>'Planning View'!$DR$8:$EC$8</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0"/>
          <c:order val="1"/>
          <c:tx>
            <c:strRef>
              <c:f>'Planning View'!$DQ$9</c:f>
              <c:strCache>
                <c:ptCount val="1"/>
                <c:pt idx="0">
                  <c:v>L3_Total_Allocation_Qty</c:v>
                </c:pt>
              </c:strCache>
            </c:strRef>
          </c:tx>
          <c:cat>
            <c:numRef>
              <c:f>'Planning View'!$DR$7:$EC$7</c:f>
              <c:numCache>
                <c:formatCode>[$-409]mmm\-yy;@</c:formatCode>
                <c:ptCount val="12"/>
                <c:pt idx="0">
                  <c:v>41533</c:v>
                </c:pt>
                <c:pt idx="1">
                  <c:v>41563</c:v>
                </c:pt>
                <c:pt idx="2">
                  <c:v>41594</c:v>
                </c:pt>
                <c:pt idx="3">
                  <c:v>41624</c:v>
                </c:pt>
                <c:pt idx="4">
                  <c:v>41655</c:v>
                </c:pt>
                <c:pt idx="5">
                  <c:v>41686</c:v>
                </c:pt>
                <c:pt idx="6">
                  <c:v>41714</c:v>
                </c:pt>
                <c:pt idx="7">
                  <c:v>41745</c:v>
                </c:pt>
                <c:pt idx="8">
                  <c:v>41775</c:v>
                </c:pt>
                <c:pt idx="9">
                  <c:v>41806</c:v>
                </c:pt>
                <c:pt idx="10">
                  <c:v>41836</c:v>
                </c:pt>
                <c:pt idx="11">
                  <c:v>41867</c:v>
                </c:pt>
              </c:numCache>
            </c:numRef>
          </c:cat>
          <c:val>
            <c:numRef>
              <c:f>'Planning View'!$DR$9:$EC$9</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
          <c:order val="2"/>
          <c:tx>
            <c:strRef>
              <c:f>'Planning View'!$DQ$10</c:f>
              <c:strCache>
                <c:ptCount val="1"/>
                <c:pt idx="0">
                  <c:v>L3_Total_Allocation_Qty_Loaded</c:v>
                </c:pt>
              </c:strCache>
            </c:strRef>
          </c:tx>
          <c:cat>
            <c:numRef>
              <c:f>'Planning View'!$DR$7:$EC$7</c:f>
              <c:numCache>
                <c:formatCode>[$-409]mmm\-yy;@</c:formatCode>
                <c:ptCount val="12"/>
                <c:pt idx="0">
                  <c:v>41533</c:v>
                </c:pt>
                <c:pt idx="1">
                  <c:v>41563</c:v>
                </c:pt>
                <c:pt idx="2">
                  <c:v>41594</c:v>
                </c:pt>
                <c:pt idx="3">
                  <c:v>41624</c:v>
                </c:pt>
                <c:pt idx="4">
                  <c:v>41655</c:v>
                </c:pt>
                <c:pt idx="5">
                  <c:v>41686</c:v>
                </c:pt>
                <c:pt idx="6">
                  <c:v>41714</c:v>
                </c:pt>
                <c:pt idx="7">
                  <c:v>41745</c:v>
                </c:pt>
                <c:pt idx="8">
                  <c:v>41775</c:v>
                </c:pt>
                <c:pt idx="9">
                  <c:v>41806</c:v>
                </c:pt>
                <c:pt idx="10">
                  <c:v>41836</c:v>
                </c:pt>
                <c:pt idx="11">
                  <c:v>41867</c:v>
                </c:pt>
              </c:numCache>
            </c:numRef>
          </c:cat>
          <c:val>
            <c:numRef>
              <c:f>'Planning View'!$DR$10:$EC$10</c:f>
              <c:numCache>
                <c:formatCode>General</c:formatCode>
                <c:ptCount val="12"/>
                <c:pt idx="0" formatCode="#,##0">
                  <c:v>0</c:v>
                </c:pt>
                <c:pt idx="1">
                  <c:v>0</c:v>
                </c:pt>
                <c:pt idx="2">
                  <c:v>0</c:v>
                </c:pt>
                <c:pt idx="3">
                  <c:v>0</c:v>
                </c:pt>
                <c:pt idx="4">
                  <c:v>0</c:v>
                </c:pt>
                <c:pt idx="5">
                  <c:v>0</c:v>
                </c:pt>
                <c:pt idx="6">
                  <c:v>0</c:v>
                </c:pt>
                <c:pt idx="7">
                  <c:v>0</c:v>
                </c:pt>
                <c:pt idx="8">
                  <c:v>0</c:v>
                </c:pt>
                <c:pt idx="9">
                  <c:v>0</c:v>
                </c:pt>
                <c:pt idx="10">
                  <c:v>0</c:v>
                </c:pt>
                <c:pt idx="11">
                  <c:v>0</c:v>
                </c:pt>
              </c:numCache>
            </c:numRef>
          </c:val>
        </c:ser>
        <c:gapWidth val="75"/>
        <c:overlap val="-25"/>
        <c:axId val="193353216"/>
        <c:axId val="193354752"/>
      </c:barChart>
      <c:catAx>
        <c:axId val="193353216"/>
        <c:scaling>
          <c:orientation val="minMax"/>
        </c:scaling>
        <c:axPos val="b"/>
        <c:numFmt formatCode="[$-409]mmm\-yy;@" sourceLinked="1"/>
        <c:majorTickMark val="none"/>
        <c:tickLblPos val="nextTo"/>
        <c:txPr>
          <a:bodyPr rot="-5400000" vert="horz"/>
          <a:lstStyle/>
          <a:p>
            <a:pPr>
              <a:defRPr sz="800" baseline="0">
                <a:solidFill>
                  <a:sysClr val="windowText" lastClr="000000"/>
                </a:solidFill>
              </a:defRPr>
            </a:pPr>
            <a:endParaRPr lang="en-US"/>
          </a:p>
        </c:txPr>
        <c:crossAx val="193354752"/>
        <c:crosses val="autoZero"/>
        <c:lblAlgn val="ctr"/>
        <c:lblOffset val="100"/>
      </c:catAx>
      <c:valAx>
        <c:axId val="193354752"/>
        <c:scaling>
          <c:orientation val="minMax"/>
        </c:scaling>
        <c:axPos val="l"/>
        <c:majorGridlines/>
        <c:numFmt formatCode="#,##0" sourceLinked="1"/>
        <c:maj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193353216"/>
        <c:crosses val="autoZero"/>
        <c:crossBetween val="between"/>
      </c:valAx>
    </c:plotArea>
    <c:legend>
      <c:legendPos val="b"/>
      <c:layout>
        <c:manualLayout>
          <c:xMode val="edge"/>
          <c:yMode val="edge"/>
          <c:x val="2.96955392805026E-2"/>
          <c:y val="0.87294889826535804"/>
          <c:w val="0.89999988654933905"/>
          <c:h val="9.3284979824200226E-2"/>
        </c:manualLayout>
      </c:layout>
      <c:spPr>
        <a:solidFill>
          <a:srgbClr val="FFFFFF"/>
        </a:solidFill>
        <a:ln w="6350">
          <a:no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28"/>
  <c:chart>
    <c:plotArea>
      <c:layout>
        <c:manualLayout>
          <c:layoutTarget val="inner"/>
          <c:xMode val="edge"/>
          <c:yMode val="edge"/>
          <c:x val="3.4496123099116434E-2"/>
          <c:y val="0"/>
          <c:w val="0.92594938991404696"/>
          <c:h val="0.71620861646819967"/>
        </c:manualLayout>
      </c:layout>
      <c:barChart>
        <c:barDir val="bar"/>
        <c:grouping val="clustered"/>
        <c:ser>
          <c:idx val="1"/>
          <c:order val="0"/>
          <c:dPt>
            <c:idx val="0"/>
            <c:spPr>
              <a:solidFill>
                <a:schemeClr val="accent2">
                  <a:lumMod val="75000"/>
                </a:schemeClr>
              </a:solidFill>
            </c:spPr>
          </c:dPt>
          <c:dLbls>
            <c:dLbl>
              <c:idx val="0"/>
              <c:layout>
                <c:manualLayout>
                  <c:x val="0"/>
                  <c:y val="-3.1188834888272756E-2"/>
                </c:manualLayout>
              </c:layout>
              <c:showVal val="1"/>
            </c:dLbl>
            <c:numFmt formatCode="#,##0_);[Red]\(#,##0\)" sourceLinked="0"/>
            <c:txPr>
              <a:bodyPr/>
              <a:lstStyle/>
              <a:p>
                <a:pPr>
                  <a:defRPr sz="900"/>
                </a:pPr>
                <a:endParaRPr lang="en-US"/>
              </a:p>
            </c:txPr>
            <c:showVal val="1"/>
          </c:dLbls>
          <c:cat>
            <c:strRef>
              <c:f>'Planning View'!$DL$8:$DL$10</c:f>
              <c:strCache>
                <c:ptCount val="3"/>
                <c:pt idx="0">
                  <c:v>L4 CY Net Sales Forecast (Units)</c:v>
                </c:pt>
                <c:pt idx="1">
                  <c:v>L3_Total_Allocation_Qty</c:v>
                </c:pt>
                <c:pt idx="2">
                  <c:v>L3_Total_Allocation_Qty_Loaded</c:v>
                </c:pt>
              </c:strCache>
            </c:strRef>
          </c:cat>
          <c:val>
            <c:numRef>
              <c:f>'Planning View'!$DM$8:$DM$10</c:f>
              <c:numCache>
                <c:formatCode>#,##0_);[Red]\(#,##0\)</c:formatCode>
                <c:ptCount val="3"/>
                <c:pt idx="0">
                  <c:v>0</c:v>
                </c:pt>
                <c:pt idx="1">
                  <c:v>0</c:v>
                </c:pt>
                <c:pt idx="2">
                  <c:v>0</c:v>
                </c:pt>
              </c:numCache>
            </c:numRef>
          </c:val>
        </c:ser>
        <c:dLbls>
          <c:showVal val="1"/>
        </c:dLbls>
        <c:gapWidth val="75"/>
        <c:axId val="201716480"/>
        <c:axId val="201718016"/>
      </c:barChart>
      <c:catAx>
        <c:axId val="201716480"/>
        <c:scaling>
          <c:orientation val="minMax"/>
        </c:scaling>
        <c:axPos val="l"/>
        <c:majorTickMark val="none"/>
        <c:tickLblPos val="none"/>
        <c:crossAx val="201718016"/>
        <c:crosses val="autoZero"/>
        <c:lblAlgn val="ctr"/>
        <c:lblOffset val="100"/>
      </c:catAx>
      <c:valAx>
        <c:axId val="201718016"/>
        <c:scaling>
          <c:orientation val="minMax"/>
        </c:scaling>
        <c:axPos val="b"/>
        <c:numFmt formatCode="#,##0_);[Red]\(#,##0\)" sourceLinked="0"/>
        <c:majorTickMark val="none"/>
        <c:tickLblPos val="nextTo"/>
        <c:txPr>
          <a:bodyPr rot="0" vert="horz"/>
          <a:lstStyle/>
          <a:p>
            <a:pPr>
              <a:defRPr sz="900"/>
            </a:pPr>
            <a:endParaRPr lang="en-US"/>
          </a:p>
        </c:txPr>
        <c:crossAx val="201716480"/>
        <c:crosses val="autoZero"/>
        <c:crossBetween val="between"/>
      </c:valAx>
      <c:spPr>
        <a:noFill/>
        <a:ln>
          <a:noFill/>
        </a:ln>
      </c:spPr>
    </c:plotArea>
    <c:plotVisOnly val="1"/>
    <c:dispBlanksAs val="gap"/>
  </c:chart>
  <c:spPr>
    <a:noFill/>
    <a:ln>
      <a:noFill/>
    </a:ln>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2" val="0"/>
</file>

<file path=xl/ctrlProps/ctrlProp2.xml><?xml version="1.0" encoding="utf-8"?>
<formControlPr xmlns="http://schemas.microsoft.com/office/spreadsheetml/2009/9/main" objectType="Scroll" dx="16" fmlaLink="$DP$1" horiz="1" max="39" min="25" page="0" val="34"/>
</file>

<file path=xl/ctrlProps/ctrlProp3.xml><?xml version="1.0" encoding="utf-8"?>
<formControlPr xmlns="http://schemas.microsoft.com/office/spreadsheetml/2009/9/main" objectType="Drop" dropStyle="combo" dx="16" fmlaLink="SWUPDATE!$AF$4" fmlaRange="UOM_Available" val="0"/>
</file>

<file path=xl/ctrlProps/ctrlProp4.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hyperlink" Target="#Configuration!CT1"/></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34</xdr:col>
      <xdr:colOff>191822</xdr:colOff>
      <xdr:row>0</xdr:row>
      <xdr:rowOff>48947</xdr:rowOff>
    </xdr:from>
    <xdr:to>
      <xdr:col>43</xdr:col>
      <xdr:colOff>452436</xdr:colOff>
      <xdr:row>13</xdr:row>
      <xdr:rowOff>39421</xdr:rowOff>
    </xdr:to>
    <xdr:graphicFrame macro="">
      <xdr:nvGraphicFramePr>
        <xdr:cNvPr id="7"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416028</xdr:colOff>
      <xdr:row>0</xdr:row>
      <xdr:rowOff>56287</xdr:rowOff>
    </xdr:from>
    <xdr:to>
      <xdr:col>17</xdr:col>
      <xdr:colOff>1981633</xdr:colOff>
      <xdr:row>2</xdr:row>
      <xdr:rowOff>17650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5210278" y="56287"/>
          <a:ext cx="1565605" cy="39528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12</xdr:col>
      <xdr:colOff>11206</xdr:colOff>
      <xdr:row>0</xdr:row>
      <xdr:rowOff>32844</xdr:rowOff>
    </xdr:from>
    <xdr:to>
      <xdr:col>13</xdr:col>
      <xdr:colOff>181193</xdr:colOff>
      <xdr:row>2</xdr:row>
      <xdr:rowOff>21960</xdr:rowOff>
    </xdr:to>
    <xdr:pic>
      <xdr:nvPicPr>
        <xdr:cNvPr id="6881" name="Picture 737"/>
        <xdr:cNvPicPr>
          <a:picLocks noChangeAspect="1" noChangeArrowheads="1"/>
        </xdr:cNvPicPr>
      </xdr:nvPicPr>
      <xdr:blipFill>
        <a:blip xmlns:r="http://schemas.openxmlformats.org/officeDocument/2006/relationships" r:embed="rId3" cstate="print"/>
        <a:srcRect/>
        <a:stretch>
          <a:fillRect/>
        </a:stretch>
      </xdr:blipFill>
      <xdr:spPr bwMode="auto">
        <a:xfrm>
          <a:off x="700947" y="32844"/>
          <a:ext cx="1882846" cy="416099"/>
        </a:xfrm>
        <a:prstGeom prst="rect">
          <a:avLst/>
        </a:prstGeom>
        <a:noFill/>
        <a:ln w="1">
          <a:noFill/>
          <a:miter lim="800000"/>
          <a:headEnd/>
          <a:tailEnd type="none" w="med" len="med"/>
        </a:ln>
        <a:effectLst/>
      </xdr:spPr>
    </xdr:pic>
    <xdr:clientData/>
  </xdr:twoCellAnchor>
  <xdr:twoCellAnchor>
    <xdr:from>
      <xdr:col>13</xdr:col>
      <xdr:colOff>1</xdr:colOff>
      <xdr:row>4</xdr:row>
      <xdr:rowOff>76638</xdr:rowOff>
    </xdr:from>
    <xdr:to>
      <xdr:col>17</xdr:col>
      <xdr:colOff>1</xdr:colOff>
      <xdr:row>8</xdr:row>
      <xdr:rowOff>150198</xdr:rowOff>
    </xdr:to>
    <xdr:graphicFrame macro="">
      <xdr:nvGraphicFramePr>
        <xdr:cNvPr id="9"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266700</xdr:colOff>
      <xdr:row>4</xdr:row>
      <xdr:rowOff>63500</xdr:rowOff>
    </xdr:from>
    <xdr:to>
      <xdr:col>18</xdr:col>
      <xdr:colOff>558799</xdr:colOff>
      <xdr:row>9</xdr:row>
      <xdr:rowOff>101600</xdr:rowOff>
    </xdr:to>
    <xdr:sp macro="" textlink="">
      <xdr:nvSpPr>
        <xdr:cNvPr id="2" name="Rounded Rectangle 1">
          <a:hlinkClick xmlns:r="http://schemas.openxmlformats.org/officeDocument/2006/relationships" r:id="rId1"/>
        </xdr:cNvPr>
        <xdr:cNvSpPr/>
      </xdr:nvSpPr>
      <xdr:spPr bwMode="auto">
        <a:xfrm>
          <a:off x="15849600" y="952500"/>
          <a:ext cx="2120899" cy="86360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wrap="square" lIns="18288" tIns="0" rIns="0" bIns="0" rtlCol="0" anchor="ctr" upright="1"/>
        <a:lstStyle/>
        <a:p>
          <a:pPr algn="ctr"/>
          <a:r>
            <a:rPr lang="en-US" sz="1400" b="1">
              <a:solidFill>
                <a:schemeClr val="bg1"/>
              </a:solidFill>
            </a:rPr>
            <a:t>Click</a:t>
          </a:r>
          <a:r>
            <a:rPr lang="en-US" sz="1400" b="1" baseline="0">
              <a:solidFill>
                <a:schemeClr val="bg1"/>
              </a:solidFill>
            </a:rPr>
            <a:t> here to  go to</a:t>
          </a:r>
        </a:p>
        <a:p>
          <a:pPr algn="ctr"/>
          <a:r>
            <a:rPr lang="en-US" sz="1400" b="1" baseline="0">
              <a:solidFill>
                <a:schemeClr val="bg1"/>
              </a:solidFill>
            </a:rPr>
            <a:t> Multi Language  Text Location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14325"/>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View"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View"/>
      <sheetName val="Ambassador"/>
    </sheetNames>
    <sheetDataSet>
      <sheetData sheetId="0" refreshError="1"/>
      <sheetData sheetId="1" refreshError="1"/>
    </sheetDataSet>
  </externalBook>
</externalLink>
</file>

<file path=xl/queryTables/queryTable1.xml><?xml version="1.0" encoding="utf-8"?>
<queryTable xmlns="http://schemas.openxmlformats.org/spreadsheetml/2006/main" name="ExternalData_30" growShrinkType="overwriteClear" connectionId="1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21" growShrinkType="overwriteClear" connectionId="17"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9" growShrinkType="overwriteClear" connectionId="28"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4" growShrinkType="overwriteClear" connectionId="16"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3" growShrinkType="overwriteClear" connectionId="11"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24" growShrinkType="overwriteClear" connectionId="2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5" growShrinkType="overwriteClear" connectionId="19"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23" growShrinkType="overwriteClear" connectionId="23"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31" rowNumbers="1" growShrinkType="overwriteClear" fillFormulas="1" removeDataOnSave="1" connectionId="10"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25" growShrinkType="overwriteClear" connectionId="30"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32" growShrinkType="overwriteClear" connectionId="24"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2" growShrinkType="overwriteClear" connectionId="12"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29" growShrinkType="overwriteClear" connectionId="18"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27" growShrinkType="overwriteClear" connectionId="31"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17" growShrinkType="overwriteClear" connectionId="25"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28" growShrinkType="overwriteClear" connectionId="27" autoFormatId="0"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20" growShrinkType="overwriteClear" connectionId="14"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33" growShrinkType="overwriteClear" connectionId="13"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26" growShrinkType="overwriteClear" connectionId="21"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18" growShrinkType="overwriteClear" connectionId="26"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16" growShrinkType="overwriteClear" connectionId="22"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22" growShrinkType="overwriteClear" connectionId="20"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25.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26.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27.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28.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29.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30.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31.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32.xml><?xml version="1.0" encoding="utf-8"?>
<queryTable xmlns="http://schemas.openxmlformats.org/spreadsheetml/2006/main" name="ExternalData_5" growShrinkType="overwriteClear" connectionId="35" autoFormatId="0" applyNumberFormats="0" applyBorderFormats="0" applyFontFormats="1" applyPatternFormats="1" applyAlignmentFormats="0" applyWidthHeightFormats="0"/>
</file>

<file path=xl/queryTables/queryTable33.xml><?xml version="1.0" encoding="utf-8"?>
<queryTable xmlns="http://schemas.openxmlformats.org/spreadsheetml/2006/main" name="ExternalData_2" growShrinkType="overwriteClear" connectionId="34" autoFormatId="0" applyNumberFormats="0" applyBorderFormats="0" applyFontFormats="1" applyPatternFormats="1" applyAlignmentFormats="0" applyWidthHeightFormats="0"/>
</file>

<file path=xl/queryTables/queryTable34.xml><?xml version="1.0" encoding="utf-8"?>
<queryTable xmlns="http://schemas.openxmlformats.org/spreadsheetml/2006/main" name="ExternalData_1" growShrinkType="overwriteClear" connectionId="33" autoFormatId="0" applyNumberFormats="0" applyBorderFormats="0" applyFontFormats="1" applyPatternFormats="1" applyAlignmentFormats="0" applyWidthHeightFormats="0"/>
</file>

<file path=xl/queryTables/queryTable35.xml><?xml version="1.0" encoding="utf-8"?>
<queryTable xmlns="http://schemas.openxmlformats.org/spreadsheetml/2006/main" name="ExternalData_6" growShrinkType="overwriteClear" connectionId="37" autoFormatId="0" applyNumberFormats="0" applyBorderFormats="0" applyFontFormats="1" applyPatternFormats="1" applyAlignmentFormats="0" applyWidthHeightFormats="0"/>
</file>

<file path=xl/queryTables/queryTable36.xml><?xml version="1.0" encoding="utf-8"?>
<queryTable xmlns="http://schemas.openxmlformats.org/spreadsheetml/2006/main" name="ExternalData_7" growShrinkType="overwriteClear" connectionId="38" autoFormatId="0" applyNumberFormats="0" applyBorderFormats="0" applyFontFormats="1" applyPatternFormats="1" applyAlignmentFormats="0" applyWidthHeightFormats="0"/>
</file>

<file path=xl/queryTables/queryTable37.xml><?xml version="1.0" encoding="utf-8"?>
<queryTable xmlns="http://schemas.openxmlformats.org/spreadsheetml/2006/main" name="ExternalData_3" growShrinkType="overwriteClear" connectionId="36" autoFormatId="0" applyNumberFormats="0" applyBorderFormats="0" applyFontFormats="1" applyPatternFormats="1" applyAlignmentFormats="0" applyWidthHeightFormats="0"/>
</file>

<file path=xl/queryTables/queryTable38.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39.xml><?xml version="1.0" encoding="utf-8"?>
<queryTable xmlns="http://schemas.openxmlformats.org/spreadsheetml/2006/main" name="ExternalData_7" growShrinkType="overwriteClear" connectionId="42" autoFormatId="0" applyNumberFormats="0" applyBorderFormats="0" applyFontFormats="1" applyPatternFormats="1" applyAlignmentFormats="0" applyWidthHeightFormats="0"/>
</file>

<file path=xl/queryTables/queryTable40.xml><?xml version="1.0" encoding="utf-8"?>
<queryTable xmlns="http://schemas.openxmlformats.org/spreadsheetml/2006/main" name="ExternalData_5" growShrinkType="overwriteClear" connectionId="41" autoFormatId="0" applyNumberFormats="0" applyBorderFormats="0" applyFontFormats="1" applyPatternFormats="1" applyAlignmentFormats="0" applyWidthHeightFormats="0"/>
</file>

<file path=xl/queryTables/queryTable41.xml><?xml version="1.0" encoding="utf-8"?>
<queryTable xmlns="http://schemas.openxmlformats.org/spreadsheetml/2006/main" name="ExternalData_2" growShrinkType="overwriteClear" connectionId="41" autoFormatId="0" applyNumberFormats="0" applyBorderFormats="0" applyFontFormats="1" applyPatternFormats="1" applyAlignmentFormats="0" applyWidthHeightFormats="0"/>
</file>

<file path=xl/queryTables/queryTable42.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43.xml><?xml version="1.0" encoding="utf-8"?>
<queryTable xmlns="http://schemas.openxmlformats.org/spreadsheetml/2006/main" name="ExternalData_1" growShrinkType="overwriteClear" connectionId="43" autoFormatId="0" applyNumberFormats="0" applyBorderFormats="0" applyFontFormats="1" applyPatternFormats="1" applyAlignmentFormats="0" applyWidthHeightFormats="0"/>
</file>

<file path=xl/queryTables/queryTable44.xml><?xml version="1.0" encoding="utf-8"?>
<queryTable xmlns="http://schemas.openxmlformats.org/spreadsheetml/2006/main" name="ExternalData_4" growShrinkType="overwriteClear" connectionId="40" autoFormatId="0" applyNumberFormats="0" applyBorderFormats="0" applyFontFormats="1" applyPatternFormats="1" applyAlignmentFormats="0" applyWidthHeightFormats="0"/>
</file>

<file path=xl/queryTables/queryTable45.xml><?xml version="1.0" encoding="utf-8"?>
<queryTable xmlns="http://schemas.openxmlformats.org/spreadsheetml/2006/main" name="ExternalData_6" rowNumbers="1" growShrinkType="overwriteClear" fillFormulas="1" removeDataOnSave="1" connectionId="3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ctrlProp" Target="../ctrlProps/ctrlProp4.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21" Type="http://schemas.openxmlformats.org/officeDocument/2006/relationships/queryTable" Target="../queryTables/queryTable20.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20" Type="http://schemas.openxmlformats.org/officeDocument/2006/relationships/queryTable" Target="../queryTables/queryTable19.xml"/><Relationship Id="rId1" Type="http://schemas.openxmlformats.org/officeDocument/2006/relationships/printerSettings" Target="../printerSettings/printerSettings6.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23" Type="http://schemas.openxmlformats.org/officeDocument/2006/relationships/queryTable" Target="../queryTables/queryTable22.xml"/><Relationship Id="rId10" Type="http://schemas.openxmlformats.org/officeDocument/2006/relationships/queryTable" Target="../queryTables/queryTable9.xml"/><Relationship Id="rId19" Type="http://schemas.openxmlformats.org/officeDocument/2006/relationships/queryTable" Target="../queryTables/queryTable18.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 Id="rId22" Type="http://schemas.openxmlformats.org/officeDocument/2006/relationships/queryTable" Target="../queryTables/queryTable2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queryTable" Target="../queryTables/queryTable29.xml"/><Relationship Id="rId3" Type="http://schemas.openxmlformats.org/officeDocument/2006/relationships/queryTable" Target="../queryTables/queryTable24.xml"/><Relationship Id="rId7" Type="http://schemas.openxmlformats.org/officeDocument/2006/relationships/queryTable" Target="../queryTables/queryTable28.xml"/><Relationship Id="rId2" Type="http://schemas.openxmlformats.org/officeDocument/2006/relationships/queryTable" Target="../queryTables/queryTable23.xml"/><Relationship Id="rId1" Type="http://schemas.openxmlformats.org/officeDocument/2006/relationships/printerSettings" Target="../printerSettings/printerSettings10.bin"/><Relationship Id="rId6" Type="http://schemas.openxmlformats.org/officeDocument/2006/relationships/queryTable" Target="../queryTables/queryTable27.xml"/><Relationship Id="rId5" Type="http://schemas.openxmlformats.org/officeDocument/2006/relationships/queryTable" Target="../queryTables/queryTable26.xml"/><Relationship Id="rId10" Type="http://schemas.openxmlformats.org/officeDocument/2006/relationships/queryTable" Target="../queryTables/queryTable31.xml"/><Relationship Id="rId4" Type="http://schemas.openxmlformats.org/officeDocument/2006/relationships/queryTable" Target="../queryTables/queryTable25.xml"/><Relationship Id="rId9" Type="http://schemas.openxmlformats.org/officeDocument/2006/relationships/queryTable" Target="../queryTables/queryTable30.xml"/></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38.xml"/><Relationship Id="rId3" Type="http://schemas.openxmlformats.org/officeDocument/2006/relationships/queryTable" Target="../queryTables/queryTable33.xml"/><Relationship Id="rId7" Type="http://schemas.openxmlformats.org/officeDocument/2006/relationships/queryTable" Target="../queryTables/queryTable37.xml"/><Relationship Id="rId2" Type="http://schemas.openxmlformats.org/officeDocument/2006/relationships/queryTable" Target="../queryTables/queryTable32.xml"/><Relationship Id="rId1" Type="http://schemas.openxmlformats.org/officeDocument/2006/relationships/printerSettings" Target="../printerSettings/printerSettings11.bin"/><Relationship Id="rId6" Type="http://schemas.openxmlformats.org/officeDocument/2006/relationships/queryTable" Target="../queryTables/queryTable36.xml"/><Relationship Id="rId5" Type="http://schemas.openxmlformats.org/officeDocument/2006/relationships/queryTable" Target="../queryTables/queryTable35.xml"/><Relationship Id="rId4" Type="http://schemas.openxmlformats.org/officeDocument/2006/relationships/queryTable" Target="../queryTables/queryTable3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45.xml"/><Relationship Id="rId3" Type="http://schemas.openxmlformats.org/officeDocument/2006/relationships/queryTable" Target="../queryTables/queryTable40.xml"/><Relationship Id="rId7" Type="http://schemas.openxmlformats.org/officeDocument/2006/relationships/queryTable" Target="../queryTables/queryTable44.xml"/><Relationship Id="rId2" Type="http://schemas.openxmlformats.org/officeDocument/2006/relationships/queryTable" Target="../queryTables/queryTable39.xml"/><Relationship Id="rId1" Type="http://schemas.openxmlformats.org/officeDocument/2006/relationships/printerSettings" Target="../printerSettings/printerSettings13.bin"/><Relationship Id="rId6" Type="http://schemas.openxmlformats.org/officeDocument/2006/relationships/queryTable" Target="../queryTables/queryTable43.xml"/><Relationship Id="rId5" Type="http://schemas.openxmlformats.org/officeDocument/2006/relationships/queryTable" Target="../queryTables/queryTable42.xml"/><Relationship Id="rId4" Type="http://schemas.openxmlformats.org/officeDocument/2006/relationships/queryTable" Target="../queryTables/queryTable4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sheetPr codeName="Sheet2"/>
  <dimension ref="C1:C12"/>
  <sheetViews>
    <sheetView workbookViewId="0"/>
  </sheetViews>
  <sheetFormatPr defaultRowHeight="12.75"/>
  <cols>
    <col min="1" max="1" width="54" style="188" bestFit="1" customWidth="1"/>
    <col min="2" max="16384" width="9.140625" style="188"/>
  </cols>
  <sheetData>
    <row r="1" spans="3:3">
      <c r="C1" s="188" t="str">
        <f>IF(LEN(Configuration!B19)&gt;1,Configuration!B19,"")</f>
        <v>Forecast Update</v>
      </c>
    </row>
    <row r="2" spans="3:3">
      <c r="C2" s="188" t="str">
        <f>IF(LEN(Configuration!B20)&gt;1,Configuration!B20,"")</f>
        <v>Crop Shift</v>
      </c>
    </row>
    <row r="3" spans="3:3">
      <c r="C3" s="188" t="str">
        <f>IF(LEN(Configuration!B21)&gt;1,Configuration!B21,"")</f>
        <v>Acre / Hectare Shift</v>
      </c>
    </row>
    <row r="4" spans="3:3">
      <c r="C4" s="188" t="str">
        <f>IF(LEN(Configuration!B22)&gt;1,Configuration!B22,"")</f>
        <v xml:space="preserve">Supply Constraint </v>
      </c>
    </row>
    <row r="5" spans="3:3">
      <c r="C5" s="188" t="str">
        <f>IF(LEN(Configuration!B23)&gt;1,Configuration!B23,"")</f>
        <v xml:space="preserve">Weather </v>
      </c>
    </row>
    <row r="6" spans="3:3">
      <c r="C6" s="188" t="str">
        <f>IF(LEN(Configuration!B24)&gt;1,Configuration!B24,"")</f>
        <v>Commodity Price</v>
      </c>
    </row>
    <row r="7" spans="3:3">
      <c r="C7" s="188" t="str">
        <f>IF(LEN(Configuration!B25)&gt;1,Configuration!B25,"")</f>
        <v xml:space="preserve">Competition </v>
      </c>
    </row>
    <row r="8" spans="3:3">
      <c r="C8" s="188" t="str">
        <f>IF(LEN(Configuration!B26)&gt;1,Configuration!B26,"")</f>
        <v xml:space="preserve">Marketing Program </v>
      </c>
    </row>
    <row r="9" spans="3:3">
      <c r="C9" s="188" t="str">
        <f>IF(LEN(Configuration!B27)&gt;1,Configuration!B27,"")</f>
        <v>Other</v>
      </c>
    </row>
    <row r="10" spans="3:3">
      <c r="C10" s="188" t="str">
        <f>IF(LEN(Configuration!B28)&gt;1,Configuration!B28,"")</f>
        <v/>
      </c>
    </row>
    <row r="11" spans="3:3">
      <c r="C11" s="188" t="str">
        <f>IF(LEN(Configuration!B29)&gt;1,Configuration!B29,"")</f>
        <v/>
      </c>
    </row>
    <row r="12" spans="3:3">
      <c r="C12" s="188" t="str">
        <f>IF(LEN(Configuration!B30)&gt;1,Configuration!B30,"")</f>
        <v/>
      </c>
    </row>
  </sheetData>
  <phoneticPr fontId="1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B2:L45"/>
  <sheetViews>
    <sheetView showGridLines="0" showRowColHeaders="0" zoomScale="75" workbookViewId="0">
      <pane xSplit="4" ySplit="5" topLeftCell="E19" activePane="bottomRight" state="frozen"/>
      <selection pane="topRight" activeCell="D1" sqref="D1"/>
      <selection pane="bottomLeft" activeCell="A6" sqref="A6"/>
      <selection pane="bottomRight" activeCell="A2" sqref="A2"/>
    </sheetView>
  </sheetViews>
  <sheetFormatPr defaultRowHeight="12.75"/>
  <cols>
    <col min="2" max="2" width="31.42578125" customWidth="1"/>
    <col min="3" max="3" width="8.7109375" customWidth="1"/>
  </cols>
  <sheetData>
    <row r="2" spans="2:12">
      <c r="B2" s="144" t="s">
        <v>242</v>
      </c>
      <c r="C2" s="143"/>
    </row>
    <row r="3" spans="2:12">
      <c r="B3" t="s">
        <v>177</v>
      </c>
    </row>
    <row r="5" spans="2:12">
      <c r="C5" s="143" t="s">
        <v>163</v>
      </c>
      <c r="D5" s="143" t="s">
        <v>162</v>
      </c>
      <c r="E5" s="143" t="s">
        <v>149</v>
      </c>
      <c r="L5" s="143" t="s">
        <v>240</v>
      </c>
    </row>
    <row r="6" spans="2:12">
      <c r="B6" s="143" t="s">
        <v>156</v>
      </c>
      <c r="C6" s="143"/>
      <c r="L6" t="s">
        <v>241</v>
      </c>
    </row>
    <row r="7" spans="2:12">
      <c r="B7" t="s">
        <v>146</v>
      </c>
      <c r="C7">
        <v>1</v>
      </c>
      <c r="D7">
        <v>100</v>
      </c>
      <c r="L7" t="s">
        <v>237</v>
      </c>
    </row>
    <row r="8" spans="2:12">
      <c r="B8" t="s">
        <v>147</v>
      </c>
      <c r="C8">
        <v>1</v>
      </c>
      <c r="D8">
        <v>100</v>
      </c>
      <c r="L8" t="s">
        <v>236</v>
      </c>
    </row>
    <row r="9" spans="2:12">
      <c r="B9" t="s">
        <v>153</v>
      </c>
      <c r="C9">
        <v>1</v>
      </c>
      <c r="D9">
        <v>100</v>
      </c>
      <c r="L9" t="s">
        <v>238</v>
      </c>
    </row>
    <row r="10" spans="2:12">
      <c r="B10" t="s">
        <v>159</v>
      </c>
      <c r="C10">
        <v>1</v>
      </c>
      <c r="D10">
        <v>100</v>
      </c>
      <c r="E10" t="s">
        <v>154</v>
      </c>
      <c r="L10" t="s">
        <v>239</v>
      </c>
    </row>
    <row r="11" spans="2:12">
      <c r="B11" t="s">
        <v>176</v>
      </c>
      <c r="C11">
        <v>2</v>
      </c>
      <c r="D11">
        <v>100</v>
      </c>
    </row>
    <row r="12" spans="2:12">
      <c r="B12" t="s">
        <v>151</v>
      </c>
      <c r="C12">
        <v>2</v>
      </c>
      <c r="D12">
        <v>100</v>
      </c>
    </row>
    <row r="13" spans="2:12">
      <c r="B13" t="s">
        <v>152</v>
      </c>
      <c r="C13">
        <v>3</v>
      </c>
      <c r="D13">
        <v>100</v>
      </c>
    </row>
    <row r="14" spans="2:12">
      <c r="B14" t="s">
        <v>169</v>
      </c>
      <c r="C14">
        <v>2</v>
      </c>
      <c r="D14">
        <v>100</v>
      </c>
    </row>
    <row r="15" spans="2:12">
      <c r="B15" t="s">
        <v>170</v>
      </c>
      <c r="C15">
        <v>2</v>
      </c>
      <c r="D15">
        <v>100</v>
      </c>
    </row>
    <row r="16" spans="2:12">
      <c r="B16" t="s">
        <v>233</v>
      </c>
    </row>
    <row r="18" spans="2:5">
      <c r="B18" s="143" t="s">
        <v>155</v>
      </c>
      <c r="C18" s="143"/>
    </row>
    <row r="19" spans="2:5">
      <c r="B19" t="s">
        <v>157</v>
      </c>
      <c r="C19">
        <v>1</v>
      </c>
      <c r="D19">
        <v>100</v>
      </c>
      <c r="E19" t="s">
        <v>158</v>
      </c>
    </row>
    <row r="20" spans="2:5">
      <c r="B20" t="s">
        <v>160</v>
      </c>
      <c r="C20">
        <v>2</v>
      </c>
      <c r="D20">
        <v>100</v>
      </c>
      <c r="E20" t="s">
        <v>161</v>
      </c>
    </row>
    <row r="22" spans="2:5">
      <c r="B22" s="143" t="s">
        <v>172</v>
      </c>
      <c r="C22" s="143"/>
    </row>
    <row r="23" spans="2:5">
      <c r="B23" t="s">
        <v>150</v>
      </c>
      <c r="C23">
        <v>3</v>
      </c>
      <c r="D23">
        <v>100</v>
      </c>
      <c r="E23" t="s">
        <v>164</v>
      </c>
    </row>
    <row r="24" spans="2:5">
      <c r="B24" t="s">
        <v>165</v>
      </c>
      <c r="C24">
        <v>3</v>
      </c>
      <c r="D24">
        <v>100</v>
      </c>
      <c r="E24" t="s">
        <v>142</v>
      </c>
    </row>
    <row r="26" spans="2:5">
      <c r="B26" s="143" t="s">
        <v>173</v>
      </c>
    </row>
    <row r="27" spans="2:5">
      <c r="B27" t="s">
        <v>166</v>
      </c>
      <c r="C27">
        <v>1</v>
      </c>
      <c r="D27">
        <v>100</v>
      </c>
      <c r="E27" t="s">
        <v>235</v>
      </c>
    </row>
    <row r="28" spans="2:5">
      <c r="B28" t="s">
        <v>148</v>
      </c>
      <c r="C28">
        <v>2</v>
      </c>
      <c r="D28">
        <v>100</v>
      </c>
      <c r="E28" t="s">
        <v>234</v>
      </c>
    </row>
    <row r="30" spans="2:5">
      <c r="B30" s="143" t="s">
        <v>167</v>
      </c>
      <c r="C30" s="143"/>
    </row>
    <row r="31" spans="2:5">
      <c r="B31" t="s">
        <v>168</v>
      </c>
      <c r="C31">
        <v>3</v>
      </c>
      <c r="D31">
        <v>100</v>
      </c>
      <c r="E31" t="s">
        <v>174</v>
      </c>
    </row>
    <row r="32" spans="2:5">
      <c r="B32" t="s">
        <v>171</v>
      </c>
      <c r="C32">
        <v>3</v>
      </c>
      <c r="D32">
        <v>100</v>
      </c>
      <c r="E32" t="s">
        <v>175</v>
      </c>
    </row>
    <row r="34" spans="2:5">
      <c r="B34" s="143" t="s">
        <v>246</v>
      </c>
    </row>
    <row r="35" spans="2:5">
      <c r="B35" t="s">
        <v>219</v>
      </c>
      <c r="C35">
        <v>2</v>
      </c>
      <c r="D35">
        <v>100</v>
      </c>
    </row>
    <row r="36" spans="2:5">
      <c r="B36" t="s">
        <v>245</v>
      </c>
      <c r="C36">
        <v>2</v>
      </c>
      <c r="D36">
        <v>100</v>
      </c>
      <c r="E36" t="s">
        <v>228</v>
      </c>
    </row>
    <row r="37" spans="2:5">
      <c r="B37" t="s">
        <v>208</v>
      </c>
      <c r="C37">
        <v>3</v>
      </c>
      <c r="D37">
        <v>100</v>
      </c>
    </row>
    <row r="38" spans="2:5">
      <c r="B38" t="s">
        <v>141</v>
      </c>
      <c r="C38">
        <v>2</v>
      </c>
      <c r="D38">
        <v>100</v>
      </c>
    </row>
    <row r="39" spans="2:5">
      <c r="B39" t="s">
        <v>229</v>
      </c>
      <c r="C39">
        <v>2</v>
      </c>
      <c r="E39" t="s">
        <v>230</v>
      </c>
    </row>
    <row r="40" spans="2:5">
      <c r="B40" t="s">
        <v>232</v>
      </c>
      <c r="C40">
        <v>1</v>
      </c>
      <c r="E40" t="s">
        <v>231</v>
      </c>
    </row>
    <row r="42" spans="2:5">
      <c r="B42" s="143" t="s">
        <v>143</v>
      </c>
    </row>
    <row r="43" spans="2:5">
      <c r="B43" t="s">
        <v>98</v>
      </c>
      <c r="C43">
        <v>1</v>
      </c>
      <c r="D43">
        <v>100</v>
      </c>
    </row>
    <row r="44" spans="2:5">
      <c r="B44" t="s">
        <v>144</v>
      </c>
      <c r="C44">
        <v>1</v>
      </c>
      <c r="D44">
        <v>100</v>
      </c>
    </row>
    <row r="45" spans="2:5">
      <c r="B45" t="s">
        <v>145</v>
      </c>
      <c r="C45">
        <v>1</v>
      </c>
      <c r="D45">
        <v>100</v>
      </c>
    </row>
  </sheetData>
  <phoneticPr fontId="16"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6" enableFormatConditionsCalculation="0">
    <tabColor indexed="18"/>
    <outlinePr summaryBelow="0"/>
    <pageSetUpPr fitToPage="1"/>
  </sheetPr>
  <dimension ref="A1:XEU270"/>
  <sheetViews>
    <sheetView showGridLines="0" tabSelected="1" zoomScale="80" zoomScaleNormal="80" workbookViewId="0">
      <pane xSplit="18" ySplit="18" topLeftCell="AH19" activePane="bottomRight" state="frozen"/>
      <selection activeCell="H1" sqref="H1"/>
      <selection pane="topRight" activeCell="S1" sqref="S1"/>
      <selection pane="bottomLeft" activeCell="H19" sqref="H19"/>
      <selection pane="bottomRight" activeCell="AI18" sqref="AI18:AR18"/>
    </sheetView>
  </sheetViews>
  <sheetFormatPr defaultRowHeight="15" customHeight="1" outlineLevelRow="1" outlineLevelCol="1"/>
  <cols>
    <col min="1" max="1" width="5.42578125" style="196" hidden="1" customWidth="1"/>
    <col min="2" max="2" width="7.140625" style="196" hidden="1" customWidth="1"/>
    <col min="3" max="3" width="5" style="278" hidden="1" customWidth="1"/>
    <col min="4" max="4" width="7.42578125" style="196" hidden="1" customWidth="1"/>
    <col min="5" max="5" width="6.28515625" style="196" hidden="1" customWidth="1"/>
    <col min="6" max="6" width="4.42578125" style="196" hidden="1" customWidth="1"/>
    <col min="7" max="7" width="4.5703125" style="196" hidden="1" customWidth="1"/>
    <col min="8" max="8" width="4.42578125" style="196" hidden="1" customWidth="1"/>
    <col min="9" max="9" width="0.85546875" style="196" customWidth="1"/>
    <col min="10" max="10" width="1.85546875" style="196" customWidth="1"/>
    <col min="11" max="11" width="3.42578125" style="196" bestFit="1" customWidth="1" collapsed="1"/>
    <col min="12" max="12" width="1.140625" style="196" customWidth="1"/>
    <col min="13" max="14" width="25.7109375" style="196" customWidth="1"/>
    <col min="15" max="17" width="20.7109375" style="196" hidden="1" customWidth="1" outlineLevel="1"/>
    <col min="18" max="18" width="36.140625" style="238" customWidth="1" collapsed="1"/>
    <col min="19" max="19" width="2" style="196" hidden="1" customWidth="1" outlineLevel="1"/>
    <col min="20" max="20" width="20.5703125" style="196" hidden="1" customWidth="1" outlineLevel="1"/>
    <col min="21" max="21" width="10" style="196" hidden="1" customWidth="1" outlineLevel="1"/>
    <col min="22" max="22" width="8.7109375" style="196" hidden="1" customWidth="1" outlineLevel="1"/>
    <col min="23" max="23" width="57.140625" style="196" hidden="1" customWidth="1" outlineLevel="1"/>
    <col min="24" max="24" width="2.7109375" style="196" customWidth="1" collapsed="1"/>
    <col min="25" max="33" width="10.7109375" style="196" customWidth="1" outlineLevel="1"/>
    <col min="34" max="40" width="10.7109375" style="196" customWidth="1"/>
    <col min="41" max="41" width="10.7109375" style="196" customWidth="1" collapsed="1"/>
    <col min="42" max="43" width="10.7109375" style="196" customWidth="1"/>
    <col min="44" max="44" width="10.7109375" style="196" customWidth="1" collapsed="1"/>
    <col min="45" max="47" width="10.7109375" style="196" customWidth="1"/>
    <col min="48" max="48" width="10.7109375" style="196" customWidth="1" collapsed="1"/>
    <col min="49" max="51" width="12" style="273" customWidth="1" outlineLevel="1"/>
    <col min="52" max="75" width="12" style="273" customWidth="1"/>
    <col min="76" max="77" width="12" customWidth="1"/>
    <col min="78" max="79" width="12" style="377" customWidth="1"/>
    <col min="80" max="80" width="12" style="377" customWidth="1" collapsed="1"/>
    <col min="81" max="83" width="12" style="377" customWidth="1"/>
    <col min="84" max="84" width="12" style="377" customWidth="1" collapsed="1"/>
    <col min="85" max="87" width="12" style="377" customWidth="1"/>
    <col min="88" max="89" width="9.140625" style="285"/>
    <col min="90" max="90" width="10.28515625" style="285" bestFit="1" customWidth="1"/>
    <col min="91" max="91" width="12.140625" style="285" customWidth="1"/>
    <col min="92" max="94" width="9.140625" style="285"/>
    <col min="95" max="95" width="11.28515625" style="285" customWidth="1"/>
    <col min="96" max="98" width="9.140625" style="285"/>
    <col min="99" max="99" width="9" style="285" customWidth="1"/>
    <col min="100" max="102" width="9.140625" style="285"/>
    <col min="103" max="103" width="11.5703125" style="285" customWidth="1"/>
    <col min="104" max="106" width="9.140625" style="285"/>
    <col min="107" max="107" width="8.5703125" style="285" bestFit="1" customWidth="1"/>
    <col min="108" max="110" width="9.140625" style="285"/>
    <col min="111" max="111" width="5" style="285" customWidth="1"/>
    <col min="112" max="114" width="9.140625" style="285"/>
    <col min="115" max="115" width="13.5703125" style="285" bestFit="1" customWidth="1"/>
    <col min="116" max="116" width="23.85546875" style="316" bestFit="1" customWidth="1"/>
    <col min="117" max="117" width="10.5703125" style="316" bestFit="1" customWidth="1"/>
    <col min="118" max="118" width="15.28515625" style="316" bestFit="1" customWidth="1"/>
    <col min="119" max="119" width="5" style="316" customWidth="1"/>
    <col min="120" max="120" width="9.42578125" style="316" bestFit="1" customWidth="1"/>
    <col min="121" max="121" width="29.28515625" style="316" bestFit="1" customWidth="1"/>
    <col min="122" max="151" width="9.140625" style="316"/>
    <col min="152" max="152" width="9.140625" style="316" customWidth="1"/>
    <col min="153" max="16384" width="9.140625" style="316"/>
  </cols>
  <sheetData>
    <row r="1" spans="1:367 16373:16375" ht="15" customHeight="1">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195"/>
      <c r="N1" s="222"/>
      <c r="O1" s="463"/>
      <c r="P1" s="463"/>
      <c r="Q1" s="463"/>
      <c r="R1" s="463"/>
      <c r="S1" s="108"/>
      <c r="T1" s="108"/>
      <c r="U1" s="108"/>
      <c r="V1" s="153">
        <v>1</v>
      </c>
      <c r="W1" s="153">
        <v>1</v>
      </c>
      <c r="X1" s="288"/>
      <c r="Y1" s="287">
        <f>IF(SWDATA!U1=0,"",SWDATA!U1)</f>
        <v>5579</v>
      </c>
      <c r="Z1" s="287">
        <f>IF(SWDATA!V1=0,"",SWDATA!V1)</f>
        <v>5580</v>
      </c>
      <c r="AA1" s="287">
        <f>IF(SWDATA!W1=0,"",SWDATA!W1)</f>
        <v>5581</v>
      </c>
      <c r="AB1" s="287">
        <f>IF(SWDATA!Y1=0,"",SWDATA!Y1)</f>
        <v>5582</v>
      </c>
      <c r="AC1" s="287">
        <f>IF(SWDATA!Z1=0,"",SWDATA!Z1)</f>
        <v>5583</v>
      </c>
      <c r="AD1" s="287">
        <f>IF(SWDATA!AA1=0,"",SWDATA!AA1)</f>
        <v>5584</v>
      </c>
      <c r="AE1" s="287">
        <f>IF(SWDATA!AC1=0,"",SWDATA!AC1)</f>
        <v>5585</v>
      </c>
      <c r="AF1" s="289">
        <f>IF(SWDATA!AD1=0,"",SWDATA!AD1)</f>
        <v>5586</v>
      </c>
      <c r="AG1" s="287">
        <f>IF(SWDATA!AE1=0,"",SWDATA!AE1)</f>
        <v>5587</v>
      </c>
      <c r="AH1" s="290">
        <f>IF(SWDATA!AG1=0,"",SWDATA!AG1)</f>
        <v>5588</v>
      </c>
      <c r="AI1" s="290">
        <f>IF(SWDATA!AH1=0,"",SWDATA!AH1)</f>
        <v>5589</v>
      </c>
      <c r="AJ1" s="290">
        <f>IF(SWDATA!AI1=0,"",SWDATA!AI1)</f>
        <v>5590</v>
      </c>
      <c r="AK1" s="287">
        <f>IF(SWDATA!AK1=0,"",SWDATA!AK1)</f>
        <v>5591</v>
      </c>
      <c r="AL1" s="287">
        <f>IF(SWDATA!AL1=0,"",SWDATA!AL1)</f>
        <v>5592</v>
      </c>
      <c r="AM1" s="287">
        <f>IF(SWDATA!AM1=0,"",SWDATA!AM1)</f>
        <v>5593</v>
      </c>
      <c r="AN1" s="287">
        <f>IF(SWDATA!AO1=0,"",SWDATA!AO1)</f>
        <v>5594</v>
      </c>
      <c r="AO1" s="287">
        <f>IF(SWDATA!AP1=0,"",SWDATA!AP1)</f>
        <v>5595</v>
      </c>
      <c r="AP1" s="287">
        <f>IF(SWDATA!AQ1=0,"",SWDATA!AQ1)</f>
        <v>5596</v>
      </c>
      <c r="AQ1" s="287">
        <f>IF(SWDATA!AS1=0,"",SWDATA!AS1)</f>
        <v>5597</v>
      </c>
      <c r="AR1" s="287">
        <f>IF(SWDATA!AT1=0,"",SWDATA!AT1)</f>
        <v>5598</v>
      </c>
      <c r="AS1" s="287">
        <f>IF(SWDATA!AU1=0,"",SWDATA!AU1)</f>
        <v>5599</v>
      </c>
      <c r="AT1" s="289">
        <f>IF(SWDATA!AW1=0,"",SWDATA!AW1)</f>
        <v>5600</v>
      </c>
      <c r="AU1" s="289">
        <f>IF(SWDATA!AX1=0,"",SWDATA!AX1)</f>
        <v>5601</v>
      </c>
      <c r="AV1" s="289">
        <f>IF(SWDATA!AY1=0,"",SWDATA!AY1)</f>
        <v>5602</v>
      </c>
      <c r="AW1" s="289">
        <f>IF(SWDATA!BA1=0,"",SWDATA!BA1)</f>
        <v>5603</v>
      </c>
      <c r="AX1" s="289">
        <f>IF(SWDATA!BB1=0,"",SWDATA!BB1)</f>
        <v>5604</v>
      </c>
      <c r="AY1" s="289">
        <f>IF(SWDATA!BC1=0,"",SWDATA!BC1)</f>
        <v>5605</v>
      </c>
      <c r="AZ1" s="287"/>
      <c r="BA1" s="287"/>
      <c r="BB1" s="287"/>
      <c r="BC1" s="287"/>
      <c r="BD1" s="287"/>
      <c r="BE1" s="287"/>
      <c r="BF1" s="289"/>
      <c r="BG1" s="289"/>
      <c r="BH1" s="289"/>
      <c r="BI1" s="289"/>
      <c r="DK1" s="379"/>
      <c r="DL1" s="250"/>
      <c r="DM1" s="250"/>
      <c r="DN1" s="250"/>
      <c r="DO1" s="250"/>
      <c r="DP1" s="250">
        <v>39</v>
      </c>
      <c r="DQ1" s="387" t="s">
        <v>272</v>
      </c>
      <c r="DR1" s="388">
        <f>INDEX(Y18:BR18,MATCH(Forecast_Start_Key,Y1:BR1,0))</f>
        <v>41502</v>
      </c>
      <c r="DS1" s="389" t="s">
        <v>273</v>
      </c>
      <c r="DT1" s="388">
        <f>INDEX(Y18:BR18,MATCH(Forecast_Start_Key,Y1:BR1,0))</f>
        <v>41502</v>
      </c>
      <c r="DU1" s="389" t="s">
        <v>307</v>
      </c>
      <c r="DV1" s="390">
        <v>12</v>
      </c>
      <c r="DW1" s="250"/>
      <c r="DX1" s="250"/>
      <c r="DY1" s="248">
        <f ca="1">INDIRECT(IF(DY2=0, "", IF(DY2&gt;26, CHAR(64+INT((DY2-1)/26)),"")&amp;CHAR(65+MOD(DY2-1, 26)))&amp;1)</f>
        <v>5593</v>
      </c>
      <c r="DZ1" s="248">
        <f ca="1">INDIRECT(IF(DZ2=0, "", IF(DZ2&gt;26, CHAR(64+INT((DZ2-1)/26)),"")&amp;CHAR(65+MOD(DZ2-1, 26)))&amp;1)</f>
        <v>5594</v>
      </c>
      <c r="EA1" s="248"/>
      <c r="EB1" s="248"/>
      <c r="EC1" s="248"/>
      <c r="ED1" s="248"/>
      <c r="EE1" s="248"/>
      <c r="EF1" s="248"/>
      <c r="EG1" s="248"/>
      <c r="EH1" s="248"/>
      <c r="EI1" s="248"/>
      <c r="EJ1" s="248"/>
      <c r="EK1" s="248"/>
      <c r="EL1" s="248"/>
      <c r="EM1" s="248"/>
      <c r="EN1" s="248"/>
      <c r="EO1" s="248"/>
      <c r="EP1" s="248"/>
      <c r="EQ1" s="248"/>
      <c r="ER1" s="248"/>
      <c r="ES1" s="248"/>
      <c r="ET1" s="248"/>
      <c r="EU1" s="248"/>
      <c r="EV1" s="248"/>
      <c r="EW1" s="248"/>
      <c r="EX1" s="248"/>
      <c r="EY1" s="248"/>
      <c r="EZ1" s="248"/>
      <c r="FA1" s="248"/>
      <c r="FB1" s="248"/>
      <c r="FC1" s="248"/>
      <c r="FD1" s="248"/>
      <c r="FE1" s="248"/>
      <c r="FF1" s="248"/>
      <c r="FG1" s="248"/>
      <c r="FH1" s="248"/>
      <c r="FI1" s="248"/>
      <c r="FJ1" s="248"/>
      <c r="FK1" s="248"/>
      <c r="FL1" s="248"/>
      <c r="FM1" s="248"/>
      <c r="FN1" s="248"/>
      <c r="FO1" s="248"/>
      <c r="FP1" s="248"/>
      <c r="FQ1" s="248"/>
      <c r="FR1" s="248"/>
      <c r="FS1" s="248"/>
      <c r="FT1" s="248"/>
      <c r="FU1" s="248"/>
      <c r="FV1" s="314"/>
      <c r="FW1" s="314"/>
      <c r="FX1" s="314"/>
      <c r="FY1" s="314"/>
      <c r="FZ1" s="314"/>
      <c r="GA1" s="314"/>
      <c r="GB1" s="314"/>
      <c r="GC1" s="314"/>
      <c r="GD1" s="314"/>
      <c r="GE1" s="314"/>
      <c r="GF1" s="314"/>
      <c r="GG1" s="314"/>
      <c r="GH1" s="314"/>
      <c r="GI1" s="314"/>
      <c r="GJ1" s="314"/>
      <c r="GK1" s="314"/>
      <c r="GL1" s="314"/>
      <c r="GM1" s="314"/>
      <c r="GN1" s="314"/>
      <c r="GO1" s="314"/>
      <c r="GP1" s="314"/>
      <c r="GQ1" s="314"/>
      <c r="GR1" s="314"/>
      <c r="GS1" s="314"/>
      <c r="GT1" s="314"/>
      <c r="GU1" s="315"/>
      <c r="GV1" s="315"/>
      <c r="GW1" s="315"/>
      <c r="GX1" s="315"/>
      <c r="GY1" s="315"/>
      <c r="GZ1" s="315"/>
      <c r="HA1" s="315"/>
      <c r="HB1" s="315"/>
      <c r="HC1" s="315"/>
      <c r="HD1" s="315"/>
      <c r="HE1" s="315"/>
      <c r="HF1" s="315"/>
      <c r="HG1" s="315"/>
      <c r="HH1" s="315"/>
      <c r="HI1" s="315"/>
      <c r="HJ1" s="315"/>
      <c r="HK1" s="315"/>
      <c r="HL1" s="315"/>
      <c r="HM1" s="315"/>
      <c r="HN1" s="315"/>
      <c r="HO1" s="249"/>
      <c r="HP1" s="248"/>
      <c r="HQ1" s="248"/>
      <c r="HR1" s="248"/>
      <c r="HS1" s="248"/>
      <c r="HT1" s="248"/>
      <c r="HU1" s="248"/>
      <c r="HV1" s="248"/>
      <c r="HW1" s="248"/>
      <c r="HX1" s="248"/>
      <c r="HY1" s="248"/>
      <c r="HZ1" s="248"/>
      <c r="IA1" s="248"/>
      <c r="IB1" s="248"/>
      <c r="IC1" s="248"/>
      <c r="ID1" s="249"/>
      <c r="IE1" s="249"/>
      <c r="IF1" s="249"/>
      <c r="IG1" s="249"/>
      <c r="IH1" s="249"/>
      <c r="II1" s="249"/>
      <c r="IJ1" s="249"/>
      <c r="IK1" s="249"/>
      <c r="IL1" s="249"/>
      <c r="IM1" s="249"/>
      <c r="IN1" s="249"/>
      <c r="IO1" s="249"/>
      <c r="IP1" s="249"/>
      <c r="IQ1" s="249"/>
      <c r="IR1" s="249"/>
      <c r="IS1" s="249"/>
      <c r="IT1" s="249"/>
      <c r="IU1" s="249"/>
      <c r="IV1" s="249"/>
      <c r="IW1" s="249"/>
      <c r="IX1" s="249"/>
      <c r="IY1" s="249"/>
      <c r="IZ1" s="249"/>
      <c r="JA1" s="249"/>
      <c r="JB1" s="249"/>
      <c r="JC1" s="249"/>
      <c r="JD1" s="249"/>
      <c r="JE1" s="249"/>
      <c r="JF1" s="249"/>
      <c r="JG1" s="249"/>
      <c r="JH1" s="249"/>
      <c r="JI1" s="249"/>
      <c r="JJ1" s="249"/>
      <c r="JK1" s="249"/>
      <c r="JL1" s="249"/>
      <c r="JM1" s="249"/>
      <c r="JN1" s="249"/>
      <c r="JO1" s="249"/>
      <c r="JP1" s="249"/>
      <c r="JQ1" s="249"/>
      <c r="JR1" s="249"/>
      <c r="JS1" s="249"/>
      <c r="JT1" s="249"/>
      <c r="JU1" s="249"/>
      <c r="JV1" s="249"/>
      <c r="JW1" s="249"/>
      <c r="JX1" s="249"/>
      <c r="JY1" s="249"/>
      <c r="JZ1" s="249"/>
      <c r="KA1" s="249"/>
      <c r="KB1" s="249"/>
      <c r="KC1" s="249"/>
      <c r="KD1" s="249"/>
      <c r="KE1" s="249"/>
      <c r="KF1" s="249"/>
      <c r="KG1" s="249"/>
      <c r="KH1" s="249"/>
      <c r="KI1" s="249"/>
      <c r="KJ1" s="249"/>
      <c r="KK1" s="249"/>
      <c r="KL1" s="249"/>
      <c r="KM1" s="249"/>
      <c r="KN1" s="249"/>
      <c r="KO1" s="249"/>
      <c r="KP1" s="249"/>
      <c r="KQ1" s="249"/>
      <c r="KR1" s="249"/>
      <c r="KS1" s="249"/>
      <c r="KT1" s="249"/>
      <c r="KU1" s="249"/>
      <c r="KV1" s="249"/>
      <c r="KW1" s="249"/>
      <c r="KX1" s="249"/>
      <c r="KY1" s="249"/>
      <c r="KZ1" s="249"/>
      <c r="LA1" s="249"/>
      <c r="LB1" s="249"/>
      <c r="LC1" s="249"/>
      <c r="LD1" s="249"/>
      <c r="LE1" s="249"/>
      <c r="LF1" s="249"/>
      <c r="LG1" s="249"/>
      <c r="LH1" s="249"/>
      <c r="LI1" s="249"/>
      <c r="LJ1" s="249"/>
      <c r="LK1" s="249"/>
      <c r="LL1" s="249"/>
      <c r="LM1" s="249"/>
      <c r="LN1" s="249"/>
      <c r="LO1" s="249"/>
      <c r="LP1" s="249"/>
      <c r="LQ1" s="249"/>
      <c r="LR1" s="249"/>
      <c r="LS1" s="249"/>
      <c r="LT1" s="249"/>
      <c r="LU1" s="249"/>
      <c r="LV1" s="249"/>
      <c r="LW1" s="249"/>
      <c r="LX1" s="249"/>
      <c r="LY1" s="249"/>
      <c r="LZ1" s="249"/>
      <c r="MA1" s="249"/>
      <c r="MB1" s="249"/>
      <c r="MC1" s="249"/>
      <c r="MD1" s="249"/>
      <c r="ME1" s="249"/>
      <c r="MF1" s="249"/>
      <c r="MG1" s="249"/>
      <c r="MH1" s="249"/>
      <c r="MI1" s="249"/>
      <c r="MJ1" s="248"/>
      <c r="MK1" s="248"/>
      <c r="ML1" s="248"/>
      <c r="MM1" s="248"/>
      <c r="MN1" s="248"/>
      <c r="MO1" s="248"/>
      <c r="MP1" s="248"/>
      <c r="MQ1" s="248"/>
      <c r="MR1" s="248"/>
      <c r="MS1" s="248"/>
      <c r="MT1" s="248"/>
      <c r="MU1" s="248"/>
      <c r="MV1" s="248"/>
      <c r="MW1" s="248"/>
      <c r="MX1" s="248"/>
      <c r="MY1" s="248"/>
      <c r="MZ1" s="248"/>
      <c r="NA1" s="248"/>
      <c r="NB1" s="248"/>
      <c r="NC1" s="248"/>
      <c r="XES1" s="314"/>
      <c r="XET1" s="314"/>
    </row>
    <row r="2" spans="1:367 16373:16375" s="327" customFormat="1" ht="18.75" customHeight="1">
      <c r="A2" s="197"/>
      <c r="B2" s="198"/>
      <c r="C2" s="198"/>
      <c r="D2" s="199"/>
      <c r="E2" s="199"/>
      <c r="F2" s="199"/>
      <c r="G2" s="199"/>
      <c r="H2" s="200"/>
      <c r="I2" s="197"/>
      <c r="J2" s="197"/>
      <c r="K2" s="197"/>
      <c r="L2" s="243"/>
      <c r="M2" s="200"/>
      <c r="N2" s="200"/>
      <c r="O2" s="11"/>
      <c r="P2" s="11"/>
      <c r="Q2" s="11"/>
      <c r="R2" s="200"/>
      <c r="S2" s="200"/>
      <c r="T2" s="197"/>
      <c r="U2" s="343"/>
      <c r="V2" s="343"/>
      <c r="W2" s="343"/>
      <c r="X2" s="345">
        <f ca="1">MONTH(DATE(MID(INDIRECT("SWDATA!"&amp;Y$4&amp;2),2,4),MID(INDIRECT("SWDATA!"&amp;Y$4&amp;2),6,2),RIGHT(INDIRECT("SWDATA!"&amp;Y$4&amp;2),2))+15)</f>
        <v>7</v>
      </c>
      <c r="Y2" s="341" t="str">
        <f>MID(SWDATA!$U$2,7,1)</f>
        <v>7</v>
      </c>
      <c r="Z2" s="341">
        <f t="shared" ref="Z2:AY2" si="0">IF(Y2=8,9,IF(MOD(Y2+1,12)=0,Y2+1,MOD(Y2+1,12)))</f>
        <v>8</v>
      </c>
      <c r="AA2" s="341">
        <f t="shared" si="0"/>
        <v>9</v>
      </c>
      <c r="AB2" s="341">
        <f t="shared" si="0"/>
        <v>10</v>
      </c>
      <c r="AC2" s="341">
        <f t="shared" si="0"/>
        <v>11</v>
      </c>
      <c r="AD2" s="341">
        <f t="shared" si="0"/>
        <v>12</v>
      </c>
      <c r="AE2" s="341">
        <f t="shared" si="0"/>
        <v>1</v>
      </c>
      <c r="AF2" s="341">
        <f t="shared" si="0"/>
        <v>2</v>
      </c>
      <c r="AG2" s="341">
        <f t="shared" si="0"/>
        <v>3</v>
      </c>
      <c r="AH2" s="341">
        <f t="shared" si="0"/>
        <v>4</v>
      </c>
      <c r="AI2" s="341">
        <f t="shared" si="0"/>
        <v>5</v>
      </c>
      <c r="AJ2" s="341">
        <f t="shared" si="0"/>
        <v>6</v>
      </c>
      <c r="AK2" s="341">
        <f t="shared" si="0"/>
        <v>7</v>
      </c>
      <c r="AL2" s="341">
        <f t="shared" si="0"/>
        <v>8</v>
      </c>
      <c r="AM2" s="341">
        <f t="shared" si="0"/>
        <v>9</v>
      </c>
      <c r="AN2" s="341">
        <f t="shared" si="0"/>
        <v>10</v>
      </c>
      <c r="AO2" s="341">
        <f t="shared" si="0"/>
        <v>11</v>
      </c>
      <c r="AP2" s="341">
        <f t="shared" si="0"/>
        <v>12</v>
      </c>
      <c r="AQ2" s="341">
        <f t="shared" si="0"/>
        <v>1</v>
      </c>
      <c r="AR2" s="341">
        <f t="shared" si="0"/>
        <v>2</v>
      </c>
      <c r="AS2" s="341">
        <f t="shared" si="0"/>
        <v>3</v>
      </c>
      <c r="AT2" s="341">
        <f t="shared" si="0"/>
        <v>4</v>
      </c>
      <c r="AU2" s="341">
        <f t="shared" si="0"/>
        <v>5</v>
      </c>
      <c r="AV2" s="341">
        <f t="shared" si="0"/>
        <v>6</v>
      </c>
      <c r="AW2" s="341">
        <f t="shared" si="0"/>
        <v>7</v>
      </c>
      <c r="AX2" s="341">
        <f t="shared" ref="AX2" si="1">IF(AW2=8,9,IF(MOD(AW2+1,12)=0,AW2+1,MOD(AW2+1,12)))</f>
        <v>8</v>
      </c>
      <c r="AY2" s="341">
        <f t="shared" si="0"/>
        <v>9</v>
      </c>
      <c r="AZ2" s="341"/>
      <c r="BA2" s="341"/>
      <c r="BB2" s="341"/>
      <c r="BC2" s="341"/>
      <c r="BD2" s="341"/>
      <c r="BE2" s="341"/>
      <c r="BF2" s="341"/>
      <c r="BG2" s="341"/>
      <c r="BH2" s="341"/>
      <c r="BI2" s="328"/>
      <c r="BJ2" s="273"/>
      <c r="BK2" s="273"/>
      <c r="BL2" s="273"/>
      <c r="BM2" s="273"/>
      <c r="BN2" s="273"/>
      <c r="BO2" s="273"/>
      <c r="BP2" s="273"/>
      <c r="BQ2" s="273"/>
      <c r="BR2" s="273"/>
      <c r="BS2" s="273"/>
      <c r="BT2" s="273"/>
      <c r="BU2" s="273"/>
      <c r="BV2" s="273"/>
      <c r="BW2" s="273"/>
      <c r="BX2"/>
      <c r="BY2"/>
      <c r="BZ2" s="377"/>
      <c r="CA2" s="377"/>
      <c r="CB2" s="380"/>
      <c r="CC2" s="380"/>
      <c r="CD2" s="380"/>
      <c r="CE2" s="380"/>
      <c r="CF2" s="380"/>
      <c r="CG2" s="380"/>
      <c r="CH2" s="380"/>
      <c r="CI2" s="380"/>
      <c r="CJ2" s="380"/>
      <c r="CK2" s="381"/>
      <c r="CL2" s="381"/>
      <c r="CM2" s="381"/>
      <c r="CN2" s="381"/>
      <c r="CO2" s="381"/>
      <c r="CP2" s="381"/>
      <c r="CQ2" s="381"/>
      <c r="CR2" s="381"/>
      <c r="CS2" s="381"/>
      <c r="CT2" s="381"/>
      <c r="CU2" s="381"/>
      <c r="CV2" s="381"/>
      <c r="CW2" s="381"/>
      <c r="CX2" s="381"/>
      <c r="CY2" s="381"/>
      <c r="CZ2" s="381"/>
      <c r="DA2" s="381"/>
      <c r="DB2" s="381"/>
      <c r="DC2" s="381"/>
      <c r="DD2" s="381"/>
      <c r="DE2" s="381"/>
      <c r="DF2" s="381"/>
      <c r="DG2" s="381"/>
      <c r="DH2" s="381"/>
      <c r="DI2" s="381"/>
      <c r="DJ2" s="381"/>
      <c r="DK2" s="382"/>
      <c r="DL2" s="391"/>
      <c r="DM2" s="391"/>
      <c r="DN2" s="391"/>
      <c r="DO2" s="391"/>
      <c r="DP2" s="391"/>
      <c r="DQ2" s="387" t="s">
        <v>274</v>
      </c>
      <c r="DR2" s="392">
        <f>COLUMN(X18)+MATCH(DT1,Y18:CH18,0)</f>
        <v>38</v>
      </c>
      <c r="DS2" s="391"/>
      <c r="DT2" s="393" t="s">
        <v>201</v>
      </c>
      <c r="DU2" s="391">
        <v>18</v>
      </c>
      <c r="DV2" s="391"/>
      <c r="DW2" s="391"/>
      <c r="DX2" s="391"/>
      <c r="DY2" s="317">
        <f>DP1</f>
        <v>39</v>
      </c>
      <c r="DZ2" s="317">
        <f>DY2+1</f>
        <v>40</v>
      </c>
      <c r="EA2" s="317"/>
      <c r="EB2" s="317"/>
      <c r="EC2" s="317"/>
      <c r="ED2" s="317"/>
      <c r="EE2" s="317"/>
      <c r="EF2" s="317"/>
      <c r="EG2" s="317"/>
      <c r="EH2" s="317"/>
      <c r="EI2" s="317"/>
      <c r="EJ2" s="317"/>
      <c r="EK2" s="317"/>
      <c r="EL2" s="317"/>
      <c r="EM2" s="317"/>
      <c r="EN2" s="317"/>
      <c r="EO2" s="317"/>
      <c r="EP2" s="317"/>
      <c r="EQ2" s="317"/>
      <c r="ER2" s="317"/>
      <c r="ES2" s="317"/>
      <c r="ET2" s="317"/>
      <c r="EU2" s="317"/>
      <c r="EV2" s="317"/>
      <c r="EW2" s="317"/>
      <c r="EX2" s="317"/>
      <c r="EY2" s="317"/>
      <c r="EZ2" s="317"/>
      <c r="FA2" s="317"/>
      <c r="FB2" s="317"/>
      <c r="FC2" s="317"/>
      <c r="FD2" s="317"/>
      <c r="FE2" s="317"/>
      <c r="FF2" s="317"/>
      <c r="FG2" s="317"/>
      <c r="FH2" s="317"/>
      <c r="FI2" s="317"/>
      <c r="FJ2" s="317"/>
      <c r="FK2" s="317"/>
      <c r="FL2" s="317"/>
      <c r="FM2" s="317"/>
      <c r="FN2" s="317"/>
      <c r="FO2" s="317"/>
      <c r="FP2" s="317"/>
      <c r="FQ2" s="317"/>
      <c r="FR2" s="317"/>
      <c r="FS2" s="317"/>
      <c r="FT2" s="317"/>
      <c r="FU2" s="317"/>
      <c r="FV2" s="314"/>
      <c r="FW2" s="314"/>
      <c r="FX2" s="314"/>
      <c r="FY2" s="314"/>
      <c r="FZ2" s="314"/>
      <c r="GA2" s="314"/>
      <c r="GB2" s="314"/>
      <c r="GC2" s="314"/>
      <c r="GD2" s="314"/>
      <c r="GE2" s="314"/>
      <c r="GF2" s="314"/>
      <c r="GG2" s="314"/>
      <c r="GH2" s="314"/>
      <c r="GI2" s="314"/>
      <c r="GJ2" s="314"/>
      <c r="GK2" s="314"/>
      <c r="GL2" s="314"/>
      <c r="GM2" s="314"/>
      <c r="GN2" s="314"/>
      <c r="GO2" s="314"/>
      <c r="GP2" s="314"/>
      <c r="GQ2" s="314"/>
      <c r="GR2" s="314"/>
      <c r="GS2" s="314"/>
      <c r="GT2" s="314"/>
      <c r="GU2" s="315"/>
      <c r="GV2" s="315"/>
      <c r="GW2" s="315"/>
      <c r="GX2" s="315"/>
      <c r="GY2" s="315"/>
      <c r="GZ2" s="315"/>
      <c r="HA2" s="315"/>
      <c r="HB2" s="315"/>
      <c r="HC2" s="315"/>
      <c r="HD2" s="315"/>
      <c r="HE2" s="315"/>
      <c r="HF2" s="315"/>
      <c r="HG2" s="315"/>
      <c r="HH2" s="315"/>
      <c r="HI2" s="315"/>
      <c r="HJ2" s="315"/>
      <c r="HK2" s="315"/>
      <c r="HL2" s="315"/>
      <c r="HM2" s="315"/>
      <c r="HN2" s="315"/>
      <c r="HO2" s="249"/>
      <c r="HP2" s="317"/>
      <c r="HQ2" s="317"/>
      <c r="HR2" s="317"/>
      <c r="HS2" s="317"/>
      <c r="HT2" s="317"/>
      <c r="HU2" s="317"/>
      <c r="HV2" s="317"/>
      <c r="HW2" s="317"/>
      <c r="HX2" s="317"/>
      <c r="HY2" s="317"/>
      <c r="HZ2" s="317"/>
      <c r="IA2" s="317"/>
      <c r="IB2" s="317"/>
      <c r="IC2" s="317"/>
      <c r="ID2" s="249"/>
      <c r="IE2" s="249"/>
      <c r="IF2" s="249"/>
      <c r="IG2" s="249"/>
      <c r="IH2" s="249"/>
      <c r="II2" s="249"/>
      <c r="IJ2" s="249"/>
      <c r="IK2" s="249"/>
      <c r="IL2" s="249"/>
      <c r="IM2" s="249"/>
      <c r="IN2" s="249"/>
      <c r="IO2" s="249"/>
      <c r="IP2" s="249"/>
      <c r="IQ2" s="249"/>
      <c r="IR2" s="249"/>
      <c r="IS2" s="249"/>
      <c r="IT2" s="249"/>
      <c r="IU2" s="249"/>
      <c r="IV2" s="249"/>
      <c r="IW2" s="249"/>
      <c r="IX2" s="249"/>
      <c r="IY2" s="249"/>
      <c r="IZ2" s="249"/>
      <c r="JA2" s="249"/>
      <c r="JB2" s="249"/>
      <c r="JC2" s="249"/>
      <c r="JD2" s="249"/>
      <c r="JE2" s="249"/>
      <c r="JF2" s="249"/>
      <c r="JG2" s="249"/>
      <c r="JH2" s="249"/>
      <c r="JI2" s="249"/>
      <c r="JJ2" s="249"/>
      <c r="JK2" s="249"/>
      <c r="JL2" s="249"/>
      <c r="JM2" s="249"/>
      <c r="JN2" s="249"/>
      <c r="JO2" s="249"/>
      <c r="JP2" s="249"/>
      <c r="JQ2" s="249"/>
      <c r="JR2" s="249"/>
      <c r="JS2" s="249"/>
      <c r="JT2" s="249"/>
      <c r="JU2" s="249"/>
      <c r="JV2" s="249"/>
      <c r="JW2" s="249"/>
      <c r="JX2" s="249"/>
      <c r="JY2" s="249"/>
      <c r="JZ2" s="249"/>
      <c r="KA2" s="249"/>
      <c r="KB2" s="249"/>
      <c r="KC2" s="249"/>
      <c r="KD2" s="249"/>
      <c r="KE2" s="249"/>
      <c r="KF2" s="249"/>
      <c r="KG2" s="249"/>
      <c r="KH2" s="249"/>
      <c r="KI2" s="249"/>
      <c r="KJ2" s="249"/>
      <c r="KK2" s="249"/>
      <c r="KL2" s="249"/>
      <c r="KM2" s="249"/>
      <c r="KN2" s="249"/>
      <c r="KO2" s="249"/>
      <c r="KP2" s="249"/>
      <c r="KQ2" s="249"/>
      <c r="KR2" s="249"/>
      <c r="KS2" s="249"/>
      <c r="KT2" s="249"/>
      <c r="KU2" s="249"/>
      <c r="KV2" s="249"/>
      <c r="KW2" s="249"/>
      <c r="KX2" s="249"/>
      <c r="KY2" s="249"/>
      <c r="KZ2" s="249"/>
      <c r="LA2" s="249"/>
      <c r="LB2" s="249"/>
      <c r="LC2" s="249"/>
      <c r="LD2" s="249"/>
      <c r="LE2" s="249"/>
      <c r="LF2" s="249"/>
      <c r="LG2" s="249"/>
      <c r="LH2" s="249"/>
      <c r="LI2" s="249"/>
      <c r="LJ2" s="249"/>
      <c r="LK2" s="249"/>
      <c r="LL2" s="249"/>
      <c r="LM2" s="249"/>
      <c r="LN2" s="249"/>
      <c r="LO2" s="249"/>
      <c r="LP2" s="249"/>
      <c r="LQ2" s="249"/>
      <c r="LR2" s="249"/>
      <c r="LS2" s="249"/>
      <c r="LT2" s="249"/>
      <c r="LU2" s="249"/>
      <c r="LV2" s="249"/>
      <c r="LW2" s="249"/>
      <c r="LX2" s="249"/>
      <c r="LY2" s="249"/>
      <c r="LZ2" s="249"/>
      <c r="MA2" s="249"/>
      <c r="MB2" s="249"/>
      <c r="MC2" s="249"/>
      <c r="MD2" s="249"/>
      <c r="ME2" s="249"/>
      <c r="MF2" s="249"/>
      <c r="MG2" s="249"/>
      <c r="MH2" s="249"/>
      <c r="MI2" s="249"/>
      <c r="MJ2" s="317"/>
      <c r="MK2" s="317"/>
      <c r="ML2" s="317"/>
      <c r="MM2" s="317"/>
      <c r="MN2" s="317"/>
      <c r="MO2" s="317"/>
      <c r="MP2" s="317"/>
      <c r="MQ2" s="317"/>
      <c r="MR2" s="317"/>
      <c r="MS2" s="317"/>
      <c r="MT2" s="317"/>
      <c r="MU2" s="317"/>
      <c r="MV2" s="317"/>
      <c r="MW2" s="317"/>
      <c r="MX2" s="317"/>
      <c r="MY2" s="317"/>
      <c r="MZ2" s="317"/>
      <c r="NA2" s="317"/>
      <c r="NB2" s="317"/>
      <c r="NC2" s="317"/>
      <c r="XES2" s="314"/>
      <c r="XET2" s="314"/>
      <c r="XEU2" s="316"/>
    </row>
    <row r="3" spans="1:367 16373:16375" ht="13.5" customHeight="1" outlineLevel="1">
      <c r="A3" s="108"/>
      <c r="B3" s="109"/>
      <c r="C3" s="109"/>
      <c r="D3" s="191"/>
      <c r="E3" s="191"/>
      <c r="F3" s="191"/>
      <c r="G3" s="191"/>
      <c r="H3" s="191"/>
      <c r="J3"/>
      <c r="T3" s="108"/>
      <c r="U3" s="108"/>
      <c r="V3" s="108"/>
      <c r="W3" s="108"/>
      <c r="X3" s="287">
        <v>21</v>
      </c>
      <c r="Y3" s="291">
        <f>IF(LEFT(Y18,1)="Q","",IFERROR(YEAR(Y18),""))</f>
        <v>2012</v>
      </c>
      <c r="Z3" s="291">
        <f>Y3</f>
        <v>2012</v>
      </c>
      <c r="AA3" s="291">
        <f t="shared" ref="AA3:AD3" si="2">Z3</f>
        <v>2012</v>
      </c>
      <c r="AB3" s="291">
        <f t="shared" si="2"/>
        <v>2012</v>
      </c>
      <c r="AC3" s="291">
        <f t="shared" si="2"/>
        <v>2012</v>
      </c>
      <c r="AD3" s="291">
        <f t="shared" si="2"/>
        <v>2012</v>
      </c>
      <c r="AE3" s="291">
        <f>AD3</f>
        <v>2012</v>
      </c>
      <c r="AF3" s="291">
        <f>AE3</f>
        <v>2012</v>
      </c>
      <c r="AG3" s="291">
        <f t="shared" ref="AG3:AJ3" si="3">AF3</f>
        <v>2012</v>
      </c>
      <c r="AH3" s="291">
        <f t="shared" si="3"/>
        <v>2012</v>
      </c>
      <c r="AI3" s="291">
        <f t="shared" si="3"/>
        <v>2012</v>
      </c>
      <c r="AJ3" s="291">
        <f t="shared" si="3"/>
        <v>2012</v>
      </c>
      <c r="AK3" s="291">
        <f>IF(LEFT(AK18,1)="Q","",IFERROR(YEAR(AK18),""))</f>
        <v>2013</v>
      </c>
      <c r="AL3" s="291">
        <f>AK3</f>
        <v>2013</v>
      </c>
      <c r="AM3" s="291">
        <f t="shared" ref="AM3:AP3" si="4">AL3</f>
        <v>2013</v>
      </c>
      <c r="AN3" s="291">
        <f t="shared" si="4"/>
        <v>2013</v>
      </c>
      <c r="AO3" s="291">
        <f t="shared" si="4"/>
        <v>2013</v>
      </c>
      <c r="AP3" s="291">
        <f t="shared" si="4"/>
        <v>2013</v>
      </c>
      <c r="AQ3" s="291">
        <f>AP3</f>
        <v>2013</v>
      </c>
      <c r="AR3" s="291">
        <f>AQ3</f>
        <v>2013</v>
      </c>
      <c r="AS3" s="291">
        <f t="shared" ref="AS3:AV3" si="5">AR3</f>
        <v>2013</v>
      </c>
      <c r="AT3" s="291">
        <f t="shared" si="5"/>
        <v>2013</v>
      </c>
      <c r="AU3" s="291">
        <f t="shared" si="5"/>
        <v>2013</v>
      </c>
      <c r="AV3" s="291">
        <f t="shared" si="5"/>
        <v>2013</v>
      </c>
      <c r="AW3" s="291">
        <f>IF(LEFT(AW18,1)="Q","",IFERROR(YEAR(AW18),""))</f>
        <v>2014</v>
      </c>
      <c r="AX3" s="291">
        <f>AW3</f>
        <v>2014</v>
      </c>
      <c r="AY3" s="291">
        <f t="shared" ref="AY3" si="6">AX3</f>
        <v>2014</v>
      </c>
      <c r="AZ3" s="291"/>
      <c r="BA3" s="291"/>
      <c r="BB3" s="291"/>
      <c r="BC3" s="291"/>
      <c r="BD3" s="291"/>
      <c r="BE3" s="291"/>
      <c r="BF3" s="291"/>
      <c r="BG3" s="291"/>
      <c r="BH3" s="291"/>
      <c r="BI3" s="291"/>
      <c r="DK3" s="379"/>
      <c r="DL3" s="250"/>
      <c r="DM3" s="250"/>
      <c r="DN3" s="394" t="s">
        <v>300</v>
      </c>
      <c r="DO3" s="250"/>
      <c r="DP3" s="250"/>
      <c r="DQ3" s="250"/>
      <c r="DR3" s="318">
        <f ca="1">YEAR(DR7)</f>
        <v>2013</v>
      </c>
      <c r="DS3" s="318">
        <f t="shared" ref="DS3:EC3" ca="1" si="7">YEAR(DS7)</f>
        <v>2013</v>
      </c>
      <c r="DT3" s="318">
        <f t="shared" ca="1" si="7"/>
        <v>2013</v>
      </c>
      <c r="DU3" s="318">
        <f t="shared" ca="1" si="7"/>
        <v>2013</v>
      </c>
      <c r="DV3" s="318">
        <f t="shared" ca="1" si="7"/>
        <v>2014</v>
      </c>
      <c r="DW3" s="318">
        <f t="shared" ca="1" si="7"/>
        <v>2014</v>
      </c>
      <c r="DX3" s="318">
        <f t="shared" ca="1" si="7"/>
        <v>2014</v>
      </c>
      <c r="DY3" s="318">
        <f t="shared" ca="1" si="7"/>
        <v>2014</v>
      </c>
      <c r="DZ3" s="318">
        <f t="shared" ca="1" si="7"/>
        <v>2014</v>
      </c>
      <c r="EA3" s="318">
        <f t="shared" ca="1" si="7"/>
        <v>2014</v>
      </c>
      <c r="EB3" s="318">
        <f t="shared" ca="1" si="7"/>
        <v>2014</v>
      </c>
      <c r="EC3" s="318">
        <f t="shared" ca="1" si="7"/>
        <v>2014</v>
      </c>
      <c r="ED3" s="314"/>
      <c r="EE3" s="314"/>
      <c r="EF3" s="314"/>
      <c r="EG3" s="314"/>
      <c r="EH3" s="314"/>
      <c r="EI3" s="314"/>
      <c r="EJ3" s="314"/>
      <c r="EK3" s="314"/>
      <c r="EL3" s="314"/>
      <c r="EM3" s="314"/>
      <c r="EN3" s="314"/>
      <c r="EO3" s="314"/>
      <c r="EP3" s="318"/>
      <c r="EQ3" s="318"/>
      <c r="ER3" s="318"/>
      <c r="ES3" s="318"/>
      <c r="ET3" s="318"/>
      <c r="EU3" s="318"/>
      <c r="EV3" s="318"/>
      <c r="EW3" s="318"/>
      <c r="EX3" s="318"/>
      <c r="EY3" s="318"/>
      <c r="EZ3" s="318"/>
      <c r="FA3" s="318"/>
      <c r="FB3" s="318"/>
      <c r="FC3" s="318"/>
      <c r="FD3" s="318"/>
      <c r="FE3" s="318"/>
      <c r="FF3" s="318"/>
      <c r="FG3" s="318"/>
      <c r="FH3" s="318"/>
      <c r="FI3" s="318"/>
      <c r="FJ3" s="248"/>
      <c r="FK3" s="248"/>
      <c r="FL3" s="248"/>
      <c r="FM3" s="248"/>
      <c r="FN3" s="248"/>
      <c r="FO3" s="248"/>
      <c r="FP3" s="248"/>
      <c r="FQ3" s="248"/>
      <c r="FR3" s="248"/>
      <c r="FS3" s="248"/>
      <c r="FT3" s="248"/>
      <c r="FU3" s="248"/>
      <c r="FV3" s="314"/>
      <c r="FW3" s="314"/>
      <c r="FX3" s="314"/>
      <c r="FY3" s="314"/>
      <c r="FZ3" s="314"/>
      <c r="GA3" s="314"/>
      <c r="GB3" s="314"/>
      <c r="GC3" s="314"/>
      <c r="GD3" s="314"/>
      <c r="GE3" s="314"/>
      <c r="GF3" s="314"/>
      <c r="GG3" s="314"/>
      <c r="GH3" s="314"/>
      <c r="GI3" s="314"/>
      <c r="GJ3" s="314"/>
      <c r="GK3" s="314"/>
      <c r="GL3" s="314"/>
      <c r="GM3" s="314"/>
      <c r="GN3" s="314"/>
      <c r="GO3" s="314"/>
      <c r="GP3" s="314"/>
      <c r="GQ3" s="314"/>
      <c r="GR3" s="314"/>
      <c r="GS3" s="314"/>
      <c r="GT3" s="314"/>
      <c r="GU3" s="315"/>
      <c r="GV3" s="315"/>
      <c r="GW3" s="315"/>
      <c r="GX3" s="315"/>
      <c r="GY3" s="315"/>
      <c r="GZ3" s="315"/>
      <c r="HA3" s="315"/>
      <c r="HB3" s="315"/>
      <c r="HC3" s="315"/>
      <c r="HD3" s="315"/>
      <c r="HE3" s="315"/>
      <c r="HF3" s="315"/>
      <c r="HG3" s="315"/>
      <c r="HH3" s="315"/>
      <c r="HI3" s="315"/>
      <c r="HJ3" s="315"/>
      <c r="HK3" s="315"/>
      <c r="HL3" s="315"/>
      <c r="HM3" s="315"/>
      <c r="HN3" s="315"/>
      <c r="HO3" s="249"/>
      <c r="HP3" s="248"/>
      <c r="HQ3" s="248"/>
      <c r="HR3" s="248"/>
      <c r="HS3" s="248"/>
      <c r="HT3" s="248"/>
      <c r="HU3" s="248"/>
      <c r="HV3" s="248"/>
      <c r="HW3" s="248"/>
      <c r="HX3" s="248"/>
      <c r="HY3" s="248"/>
      <c r="HZ3" s="248"/>
      <c r="IA3" s="248"/>
      <c r="IB3" s="248"/>
      <c r="IC3" s="248"/>
      <c r="ID3" s="249"/>
      <c r="IE3" s="249"/>
      <c r="IF3" s="318"/>
      <c r="IG3" s="318"/>
      <c r="IH3" s="318"/>
      <c r="II3" s="318"/>
      <c r="IJ3" s="318"/>
      <c r="IK3" s="318"/>
      <c r="IL3" s="318"/>
      <c r="IM3" s="318"/>
      <c r="IN3" s="318"/>
      <c r="IO3" s="318"/>
      <c r="IP3" s="318"/>
      <c r="IQ3" s="318"/>
      <c r="IR3" s="318"/>
      <c r="IS3" s="318"/>
      <c r="IT3" s="318"/>
      <c r="IU3" s="318"/>
      <c r="IV3" s="318"/>
      <c r="IW3" s="318"/>
      <c r="IX3" s="318"/>
      <c r="IY3" s="318"/>
      <c r="IZ3" s="318"/>
      <c r="JA3" s="318"/>
      <c r="JB3" s="318"/>
      <c r="JC3" s="318"/>
      <c r="JD3" s="318"/>
      <c r="JE3" s="318"/>
      <c r="JF3" s="318"/>
      <c r="JG3" s="318"/>
      <c r="JH3" s="318"/>
      <c r="JI3" s="318"/>
      <c r="JJ3" s="318"/>
      <c r="JK3" s="318"/>
      <c r="JL3" s="318"/>
      <c r="JM3" s="318"/>
      <c r="JN3" s="318"/>
      <c r="JO3" s="318"/>
      <c r="JP3" s="318"/>
      <c r="JQ3" s="318"/>
      <c r="JR3" s="318"/>
      <c r="JS3" s="318"/>
      <c r="JT3" s="318"/>
      <c r="JU3" s="318"/>
      <c r="JV3" s="318"/>
      <c r="JW3" s="318"/>
      <c r="JX3" s="318"/>
      <c r="JY3" s="318"/>
      <c r="JZ3" s="318"/>
      <c r="KA3" s="318"/>
      <c r="KB3" s="318"/>
      <c r="KC3" s="318"/>
      <c r="KD3" s="318"/>
      <c r="KE3" s="249"/>
      <c r="KF3" s="249"/>
      <c r="KG3" s="249"/>
      <c r="KH3" s="249"/>
      <c r="KI3" s="249"/>
      <c r="KJ3" s="249"/>
      <c r="KK3" s="249"/>
      <c r="KL3" s="249"/>
      <c r="KM3" s="249"/>
      <c r="KN3" s="249"/>
      <c r="KO3" s="249"/>
      <c r="KP3" s="249"/>
      <c r="KQ3" s="249"/>
      <c r="KR3" s="249"/>
      <c r="KS3" s="249"/>
      <c r="KT3" s="249"/>
      <c r="KU3" s="249"/>
      <c r="KV3" s="249"/>
      <c r="KW3" s="249"/>
      <c r="KX3" s="249"/>
      <c r="KY3" s="249"/>
      <c r="KZ3" s="249"/>
      <c r="LA3" s="249"/>
      <c r="LB3" s="249"/>
      <c r="LC3" s="249"/>
      <c r="LD3" s="249"/>
      <c r="LE3" s="249"/>
      <c r="LF3" s="249"/>
      <c r="LG3" s="249"/>
      <c r="LH3" s="249"/>
      <c r="LI3" s="249"/>
      <c r="LJ3" s="249"/>
      <c r="LK3" s="249"/>
      <c r="LL3" s="249"/>
      <c r="LM3" s="249"/>
      <c r="LN3" s="249"/>
      <c r="LO3" s="249"/>
      <c r="LP3" s="249"/>
      <c r="LQ3" s="249"/>
      <c r="LR3" s="249"/>
      <c r="LS3" s="249"/>
      <c r="LT3" s="249"/>
      <c r="LU3" s="249"/>
      <c r="LV3" s="249"/>
      <c r="LW3" s="249"/>
      <c r="LX3" s="249"/>
      <c r="LY3" s="249"/>
      <c r="LZ3" s="249"/>
      <c r="MA3" s="249"/>
      <c r="MB3" s="249"/>
      <c r="MC3" s="249"/>
      <c r="MD3" s="249"/>
      <c r="ME3" s="249"/>
      <c r="MF3" s="249"/>
      <c r="MG3" s="249"/>
      <c r="MH3" s="249"/>
      <c r="MI3" s="249"/>
      <c r="MJ3" s="248"/>
      <c r="MK3" s="248"/>
      <c r="ML3" s="248"/>
      <c r="MM3" s="248"/>
      <c r="MN3" s="248"/>
      <c r="MO3" s="248"/>
      <c r="MP3" s="248"/>
      <c r="MQ3" s="248"/>
      <c r="MR3" s="248"/>
      <c r="MS3" s="248"/>
      <c r="MT3" s="248"/>
      <c r="MU3" s="248"/>
      <c r="MV3" s="248"/>
      <c r="MW3" s="248"/>
      <c r="MX3" s="248"/>
      <c r="MY3" s="248"/>
      <c r="MZ3" s="248"/>
      <c r="NA3" s="248"/>
      <c r="NB3" s="248"/>
      <c r="NC3" s="248"/>
      <c r="XES3" s="314"/>
      <c r="XET3" s="314"/>
    </row>
    <row r="4" spans="1:367 16373:16375" ht="13.5" customHeight="1" outlineLevel="1">
      <c r="A4" s="108"/>
      <c r="B4" s="109"/>
      <c r="C4" s="109"/>
      <c r="D4" s="191"/>
      <c r="E4" s="191"/>
      <c r="F4" s="191"/>
      <c r="G4" s="191"/>
      <c r="H4" s="108"/>
      <c r="J4"/>
      <c r="M4" s="479" t="str">
        <f>Configuration!$CT$87</f>
        <v>Planning Dashboard</v>
      </c>
      <c r="N4" s="480"/>
      <c r="O4" s="480"/>
      <c r="P4" s="337"/>
      <c r="Q4" s="337"/>
      <c r="R4" s="297" t="str">
        <f>Configuration!$CT$93</f>
        <v>Information</v>
      </c>
      <c r="S4" s="294"/>
      <c r="V4" s="108"/>
      <c r="W4" s="108"/>
      <c r="X4" s="190"/>
      <c r="Y4" s="287" t="str">
        <f>IF(X3=0, "", IF(X3&gt;26, CHAR(64+INT((X3-1)/26)),"")&amp;CHAR(65+MOD(X3-1, 26)))</f>
        <v>U</v>
      </c>
      <c r="Z4" s="287" t="str">
        <f t="shared" ref="Z4:AJ4" ca="1" si="8">IF(MATCH(Z1,INDIRECT("SWDATA!$1:$1"),0)&gt;26,CHAR(64+INT((MATCH(Z1,INDIRECT("SWDATA!$1:$1"),0)-1)/26)),"")&amp;CHAR(65+MOD(MATCH(Z1,INDIRECT("SWDATA!$1:$1"),0)-1, 26))</f>
        <v>V</v>
      </c>
      <c r="AA4" s="287" t="str">
        <f t="shared" ca="1" si="8"/>
        <v>W</v>
      </c>
      <c r="AB4" s="287" t="str">
        <f t="shared" ca="1" si="8"/>
        <v>Y</v>
      </c>
      <c r="AC4" s="287" t="str">
        <f t="shared" ca="1" si="8"/>
        <v>Z</v>
      </c>
      <c r="AD4" s="287" t="str">
        <f t="shared" ca="1" si="8"/>
        <v>AA</v>
      </c>
      <c r="AE4" s="287" t="str">
        <f t="shared" ca="1" si="8"/>
        <v>AC</v>
      </c>
      <c r="AF4" s="287" t="str">
        <f t="shared" ca="1" si="8"/>
        <v>AD</v>
      </c>
      <c r="AG4" s="287" t="str">
        <f t="shared" ca="1" si="8"/>
        <v>AE</v>
      </c>
      <c r="AH4" s="287" t="str">
        <f t="shared" ca="1" si="8"/>
        <v>AG</v>
      </c>
      <c r="AI4" s="287" t="str">
        <f t="shared" ca="1" si="8"/>
        <v>AH</v>
      </c>
      <c r="AJ4" s="287" t="str">
        <f t="shared" ca="1" si="8"/>
        <v>AI</v>
      </c>
      <c r="AK4" s="287" t="str">
        <f t="shared" ref="AK4:AV4" ca="1" si="9">IF(MATCH(AK1,INDIRECT("SWDATA!$1:$1"),0)&gt;26,CHAR(64+INT((MATCH(AK1,INDIRECT("SWDATA!$1:$1"),0)-1)/26)),"")&amp;CHAR(65+MOD(MATCH(AK1,INDIRECT("SWDATA!$1:$1"),0)-1, 26))</f>
        <v>AK</v>
      </c>
      <c r="AL4" s="287" t="str">
        <f t="shared" ca="1" si="9"/>
        <v>AL</v>
      </c>
      <c r="AM4" s="287" t="str">
        <f t="shared" ca="1" si="9"/>
        <v>AM</v>
      </c>
      <c r="AN4" s="287" t="str">
        <f t="shared" ca="1" si="9"/>
        <v>AO</v>
      </c>
      <c r="AO4" s="287" t="str">
        <f t="shared" ca="1" si="9"/>
        <v>AP</v>
      </c>
      <c r="AP4" s="287" t="str">
        <f t="shared" ca="1" si="9"/>
        <v>AQ</v>
      </c>
      <c r="AQ4" s="287" t="str">
        <f t="shared" ca="1" si="9"/>
        <v>AS</v>
      </c>
      <c r="AR4" s="287" t="str">
        <f t="shared" ca="1" si="9"/>
        <v>AT</v>
      </c>
      <c r="AS4" s="287" t="str">
        <f t="shared" ca="1" si="9"/>
        <v>AU</v>
      </c>
      <c r="AT4" s="287" t="str">
        <f t="shared" ca="1" si="9"/>
        <v>AW</v>
      </c>
      <c r="AU4" s="287" t="str">
        <f t="shared" ca="1" si="9"/>
        <v>AX</v>
      </c>
      <c r="AV4" s="287" t="str">
        <f t="shared" ca="1" si="9"/>
        <v>AY</v>
      </c>
      <c r="AW4" s="287" t="str">
        <f ca="1">IF(MATCH(AW1,INDIRECT("SWDATA!$1:$1"),0)&gt;26,CHAR(64+INT((MATCH(AW1,INDIRECT("SWDATA!$1:$1"),0)-1)/26)),"")&amp;CHAR(65+MOD(MATCH(AW1,INDIRECT("SWDATA!$1:$1"),0)-1, 26))</f>
        <v>BA</v>
      </c>
      <c r="AX4" s="287" t="str">
        <f ca="1">IF(MATCH(AX1,INDIRECT("SWDATA!$1:$1"),0)&gt;26,CHAR(64+INT((MATCH(AX1,INDIRECT("SWDATA!$1:$1"),0)-1)/26)),"")&amp;CHAR(65+MOD(MATCH(AX1,INDIRECT("SWDATA!$1:$1"),0)-1, 26))</f>
        <v>BB</v>
      </c>
      <c r="AY4" s="287" t="str">
        <f ca="1">IF(MATCH(AY1,INDIRECT("SWDATA!$1:$1"),0)&gt;26,CHAR(64+INT((MATCH(AY1,INDIRECT("SWDATA!$1:$1"),0)-1)/26)),"")&amp;CHAR(65+MOD(MATCH(AY1,INDIRECT("SWDATA!$1:$1"),0)-1, 26))</f>
        <v>BC</v>
      </c>
      <c r="AZ4" s="287"/>
      <c r="BA4" s="287"/>
      <c r="BB4" s="287"/>
      <c r="BC4" s="287"/>
      <c r="BD4" s="287"/>
      <c r="BE4" s="287"/>
      <c r="BF4" s="287"/>
      <c r="BG4" s="287"/>
      <c r="BH4" s="287"/>
      <c r="BI4" s="316"/>
      <c r="DK4" s="379"/>
      <c r="DL4" s="250"/>
      <c r="DM4" s="250"/>
      <c r="DN4" s="250"/>
      <c r="DO4" s="250"/>
      <c r="DP4" s="250"/>
      <c r="DQ4" s="250"/>
      <c r="DR4" s="318" t="str">
        <f ca="1">IF(DR6=0, "", IF(DR6&gt;26, CHAR(64+INT((DR6-1)/26)),"")&amp;CHAR(65+MOD(DR6-1, 26)))</f>
        <v>AM</v>
      </c>
      <c r="DS4" s="318" t="str">
        <f t="shared" ref="DS4:EC4" ca="1" si="10">IF(DS6=0, "", IF(DS6&gt;26, CHAR(64+INT((DS6-1)/26)),"")&amp;CHAR(65+MOD(DS6-1, 26)))</f>
        <v>AN</v>
      </c>
      <c r="DT4" s="318" t="str">
        <f t="shared" ca="1" si="10"/>
        <v>AO</v>
      </c>
      <c r="DU4" s="318" t="str">
        <f t="shared" ca="1" si="10"/>
        <v>AP</v>
      </c>
      <c r="DV4" s="318" t="str">
        <f t="shared" ca="1" si="10"/>
        <v>AQ</v>
      </c>
      <c r="DW4" s="318" t="str">
        <f t="shared" ca="1" si="10"/>
        <v>AR</v>
      </c>
      <c r="DX4" s="318" t="str">
        <f t="shared" ca="1" si="10"/>
        <v>AS</v>
      </c>
      <c r="DY4" s="319" t="str">
        <f t="shared" ca="1" si="10"/>
        <v>AT</v>
      </c>
      <c r="DZ4" s="319" t="str">
        <f t="shared" ca="1" si="10"/>
        <v>AU</v>
      </c>
      <c r="EA4" s="319" t="str">
        <f t="shared" ca="1" si="10"/>
        <v>AV</v>
      </c>
      <c r="EB4" s="319" t="str">
        <f t="shared" ca="1" si="10"/>
        <v>AW</v>
      </c>
      <c r="EC4" s="319" t="str">
        <f t="shared" ca="1" si="10"/>
        <v>AX</v>
      </c>
      <c r="ED4" s="314"/>
      <c r="EE4" s="314"/>
      <c r="EF4" s="314"/>
      <c r="EG4" s="314"/>
      <c r="EH4" s="314"/>
      <c r="EI4" s="314"/>
      <c r="EJ4" s="314"/>
      <c r="EK4" s="314"/>
      <c r="EL4" s="314"/>
      <c r="EM4" s="314"/>
      <c r="EN4" s="314"/>
      <c r="EO4" s="314"/>
      <c r="EP4" s="319"/>
      <c r="EQ4" s="319"/>
      <c r="ER4" s="319"/>
      <c r="ES4" s="319"/>
      <c r="ET4" s="319"/>
      <c r="EU4" s="319"/>
      <c r="EV4" s="319"/>
      <c r="EW4" s="319"/>
      <c r="EX4" s="319"/>
      <c r="EY4" s="319"/>
      <c r="EZ4" s="319"/>
      <c r="FA4" s="319"/>
      <c r="FB4" s="319"/>
      <c r="FC4" s="319"/>
      <c r="FD4" s="319"/>
      <c r="FE4" s="319"/>
      <c r="FF4" s="319"/>
      <c r="FG4" s="319"/>
      <c r="FH4" s="319"/>
      <c r="FI4" s="319"/>
      <c r="FJ4" s="249"/>
      <c r="FK4" s="249"/>
      <c r="FL4" s="249"/>
      <c r="FM4" s="249"/>
      <c r="FN4" s="249"/>
      <c r="FO4" s="249"/>
      <c r="FP4" s="249"/>
      <c r="FQ4" s="249"/>
      <c r="FR4" s="249"/>
      <c r="FS4" s="249"/>
      <c r="FT4" s="249"/>
      <c r="FU4" s="248"/>
      <c r="FV4" s="314"/>
      <c r="FW4" s="314"/>
      <c r="FX4" s="314"/>
      <c r="FY4" s="314"/>
      <c r="FZ4" s="314"/>
      <c r="GA4" s="314"/>
      <c r="GB4" s="314"/>
      <c r="GC4" s="314"/>
      <c r="GD4" s="314"/>
      <c r="GE4" s="314"/>
      <c r="GF4" s="314"/>
      <c r="GG4" s="314"/>
      <c r="GH4" s="314"/>
      <c r="GI4" s="314"/>
      <c r="GJ4" s="314"/>
      <c r="GK4" s="314"/>
      <c r="GL4" s="314"/>
      <c r="GM4" s="314"/>
      <c r="GN4" s="314"/>
      <c r="GO4" s="314"/>
      <c r="GP4" s="314"/>
      <c r="GQ4" s="314"/>
      <c r="GR4" s="314"/>
      <c r="GS4" s="314"/>
      <c r="GT4" s="314"/>
      <c r="GU4" s="315"/>
      <c r="GV4" s="315"/>
      <c r="GW4" s="315"/>
      <c r="GX4" s="315"/>
      <c r="GY4" s="315"/>
      <c r="GZ4" s="315"/>
      <c r="HA4" s="315"/>
      <c r="HB4" s="315"/>
      <c r="HC4" s="315"/>
      <c r="HD4" s="315"/>
      <c r="HE4" s="315"/>
      <c r="HF4" s="315"/>
      <c r="HG4" s="315"/>
      <c r="HH4" s="315"/>
      <c r="HI4" s="315"/>
      <c r="HJ4" s="315"/>
      <c r="HK4" s="315"/>
      <c r="HL4" s="315"/>
      <c r="HM4" s="315"/>
      <c r="HN4" s="315"/>
      <c r="HO4" s="249"/>
      <c r="HP4" s="248"/>
      <c r="HQ4" s="248"/>
      <c r="HR4" s="248"/>
      <c r="HS4" s="248"/>
      <c r="HT4" s="248"/>
      <c r="HU4" s="248"/>
      <c r="HV4" s="248"/>
      <c r="HW4" s="248"/>
      <c r="HX4" s="248"/>
      <c r="HY4" s="248"/>
      <c r="HZ4" s="248"/>
      <c r="IA4" s="248"/>
      <c r="IB4" s="248"/>
      <c r="IC4" s="248"/>
      <c r="ID4" s="249"/>
      <c r="IE4" s="249"/>
      <c r="IF4" s="318"/>
      <c r="IG4" s="318"/>
      <c r="IH4" s="318"/>
      <c r="II4" s="318"/>
      <c r="IJ4" s="318"/>
      <c r="IK4" s="318"/>
      <c r="IL4" s="318"/>
      <c r="IM4" s="318"/>
      <c r="IN4" s="318"/>
      <c r="IO4" s="318"/>
      <c r="IP4" s="318"/>
      <c r="IQ4" s="318"/>
      <c r="IR4" s="318"/>
      <c r="IS4" s="318"/>
      <c r="IT4" s="318"/>
      <c r="IU4" s="318"/>
      <c r="IV4" s="318"/>
      <c r="IW4" s="318"/>
      <c r="IX4" s="318"/>
      <c r="IY4" s="318"/>
      <c r="IZ4" s="318"/>
      <c r="JA4" s="318"/>
      <c r="JB4" s="318"/>
      <c r="JC4" s="318"/>
      <c r="JD4" s="318"/>
      <c r="JE4" s="318"/>
      <c r="JF4" s="318"/>
      <c r="JG4" s="318"/>
      <c r="JH4" s="318"/>
      <c r="JI4" s="318"/>
      <c r="JJ4" s="318"/>
      <c r="JK4" s="318"/>
      <c r="JL4" s="318"/>
      <c r="JM4" s="318"/>
      <c r="JN4" s="318"/>
      <c r="JO4" s="318"/>
      <c r="JP4" s="318"/>
      <c r="JQ4" s="318"/>
      <c r="JR4" s="318"/>
      <c r="JS4" s="318"/>
      <c r="JT4" s="318"/>
      <c r="JU4" s="318"/>
      <c r="JV4" s="318"/>
      <c r="JW4" s="318"/>
      <c r="JX4" s="318"/>
      <c r="JY4" s="318"/>
      <c r="JZ4" s="318"/>
      <c r="KA4" s="318"/>
      <c r="KB4" s="318"/>
      <c r="KC4" s="318"/>
      <c r="KD4" s="318"/>
      <c r="KE4" s="249"/>
      <c r="KF4" s="249"/>
      <c r="KG4" s="249"/>
      <c r="KH4" s="249"/>
      <c r="KI4" s="249"/>
      <c r="KJ4" s="249"/>
      <c r="KK4" s="249"/>
      <c r="KL4" s="249"/>
      <c r="KM4" s="249"/>
      <c r="KN4" s="249"/>
      <c r="KO4" s="249"/>
      <c r="KP4" s="249"/>
      <c r="KQ4" s="249"/>
      <c r="KR4" s="249"/>
      <c r="KS4" s="249"/>
      <c r="KT4" s="249"/>
      <c r="KU4" s="249"/>
      <c r="KV4" s="249"/>
      <c r="KW4" s="249"/>
      <c r="KX4" s="249"/>
      <c r="KY4" s="249"/>
      <c r="KZ4" s="249"/>
      <c r="LA4" s="249"/>
      <c r="LB4" s="249"/>
      <c r="LC4" s="249"/>
      <c r="LD4" s="249"/>
      <c r="LE4" s="249"/>
      <c r="LF4" s="249"/>
      <c r="LG4" s="249"/>
      <c r="LH4" s="249"/>
      <c r="LI4" s="249"/>
      <c r="LJ4" s="249"/>
      <c r="LK4" s="249"/>
      <c r="LL4" s="249"/>
      <c r="LM4" s="249"/>
      <c r="LN4" s="249"/>
      <c r="LO4" s="249"/>
      <c r="LP4" s="249"/>
      <c r="LQ4" s="249"/>
      <c r="LR4" s="249"/>
      <c r="LS4" s="249"/>
      <c r="LT4" s="249"/>
      <c r="LU4" s="249"/>
      <c r="LV4" s="249"/>
      <c r="LW4" s="249"/>
      <c r="LX4" s="249"/>
      <c r="LY4" s="249"/>
      <c r="LZ4" s="249"/>
      <c r="MA4" s="249"/>
      <c r="MB4" s="249"/>
      <c r="MC4" s="249"/>
      <c r="MD4" s="249"/>
      <c r="ME4" s="249"/>
      <c r="MF4" s="249"/>
      <c r="MG4" s="249"/>
      <c r="MH4" s="249"/>
      <c r="MI4" s="249"/>
      <c r="MJ4" s="248"/>
      <c r="MK4" s="248"/>
      <c r="ML4" s="248"/>
      <c r="MM4" s="248"/>
      <c r="MN4" s="248"/>
      <c r="MO4" s="248"/>
      <c r="MP4" s="248"/>
      <c r="MQ4" s="248"/>
      <c r="MR4" s="248"/>
      <c r="MS4" s="248"/>
      <c r="MT4" s="248"/>
      <c r="MU4" s="248"/>
      <c r="MV4" s="248"/>
      <c r="MW4" s="248"/>
      <c r="MX4" s="248"/>
      <c r="MY4" s="248"/>
      <c r="MZ4" s="248"/>
      <c r="NA4" s="248"/>
      <c r="NB4" s="248"/>
      <c r="NC4" s="248"/>
      <c r="XES4" s="314"/>
      <c r="XET4" s="314"/>
    </row>
    <row r="5" spans="1:367 16373:16375" ht="13.5" customHeight="1" outlineLevel="1">
      <c r="A5" s="108"/>
      <c r="B5" s="109"/>
      <c r="C5" s="109"/>
      <c r="D5" s="191"/>
      <c r="E5" s="191"/>
      <c r="F5" s="191"/>
      <c r="G5" s="202">
        <f>Number_of_Items</f>
        <v>1</v>
      </c>
      <c r="J5" s="277"/>
      <c r="K5" s="277"/>
      <c r="L5" s="277"/>
      <c r="M5" s="277"/>
      <c r="N5" s="273"/>
      <c r="O5" s="273"/>
      <c r="P5" s="273"/>
      <c r="Q5" s="273"/>
      <c r="R5" s="304" t="str">
        <f>Configuration!CT24&amp;" :  "&amp;UPPER(SWMETA!B1)</f>
        <v>User :  USER</v>
      </c>
      <c r="S5" s="201" t="s">
        <v>207</v>
      </c>
      <c r="V5" s="108"/>
      <c r="W5" s="108"/>
      <c r="X5" s="190"/>
      <c r="Y5" s="287">
        <f t="shared" ref="Y5:AJ5" ca="1" si="11">MATCH(Y1,INDIRECT("SWDATA!$1:$1"),0)</f>
        <v>21</v>
      </c>
      <c r="Z5" s="287">
        <f t="shared" ca="1" si="11"/>
        <v>22</v>
      </c>
      <c r="AA5" s="287">
        <f t="shared" ca="1" si="11"/>
        <v>23</v>
      </c>
      <c r="AB5" s="287">
        <f t="shared" ca="1" si="11"/>
        <v>25</v>
      </c>
      <c r="AC5" s="287">
        <f t="shared" ca="1" si="11"/>
        <v>26</v>
      </c>
      <c r="AD5" s="287">
        <f t="shared" ca="1" si="11"/>
        <v>27</v>
      </c>
      <c r="AE5" s="287">
        <f t="shared" ca="1" si="11"/>
        <v>29</v>
      </c>
      <c r="AF5" s="287">
        <f t="shared" ca="1" si="11"/>
        <v>30</v>
      </c>
      <c r="AG5" s="287">
        <f t="shared" ca="1" si="11"/>
        <v>31</v>
      </c>
      <c r="AH5" s="287">
        <f t="shared" ca="1" si="11"/>
        <v>33</v>
      </c>
      <c r="AI5" s="287">
        <f t="shared" ca="1" si="11"/>
        <v>34</v>
      </c>
      <c r="AJ5" s="287">
        <f t="shared" ca="1" si="11"/>
        <v>35</v>
      </c>
      <c r="AK5" s="287">
        <f t="shared" ref="AK5:AV5" ca="1" si="12">MATCH(AK1,INDIRECT("SWDATA!$1:$1"),0)</f>
        <v>37</v>
      </c>
      <c r="AL5" s="287">
        <f t="shared" ca="1" si="12"/>
        <v>38</v>
      </c>
      <c r="AM5" s="287">
        <f t="shared" ca="1" si="12"/>
        <v>39</v>
      </c>
      <c r="AN5" s="287">
        <f t="shared" ca="1" si="12"/>
        <v>41</v>
      </c>
      <c r="AO5" s="287">
        <f t="shared" ca="1" si="12"/>
        <v>42</v>
      </c>
      <c r="AP5" s="287">
        <f t="shared" ca="1" si="12"/>
        <v>43</v>
      </c>
      <c r="AQ5" s="287">
        <f t="shared" ca="1" si="12"/>
        <v>45</v>
      </c>
      <c r="AR5" s="287">
        <f t="shared" ca="1" si="12"/>
        <v>46</v>
      </c>
      <c r="AS5" s="287">
        <f t="shared" ca="1" si="12"/>
        <v>47</v>
      </c>
      <c r="AT5" s="287">
        <f t="shared" ca="1" si="12"/>
        <v>49</v>
      </c>
      <c r="AU5" s="287">
        <f t="shared" ca="1" si="12"/>
        <v>50</v>
      </c>
      <c r="AV5" s="287">
        <f t="shared" ca="1" si="12"/>
        <v>51</v>
      </c>
      <c r="AW5" s="287">
        <f ca="1">MATCH(AW1,INDIRECT("SWDATA!$1:$1"),0)</f>
        <v>53</v>
      </c>
      <c r="AX5" s="287">
        <f ca="1">MATCH(AX1,INDIRECT("SWDATA!$1:$1"),0)</f>
        <v>54</v>
      </c>
      <c r="AY5" s="287">
        <f ca="1">MATCH(AY1,INDIRECT("SWDATA!$1:$1"),0)</f>
        <v>55</v>
      </c>
      <c r="AZ5" s="287"/>
      <c r="BA5" s="287"/>
      <c r="BB5" s="287"/>
      <c r="BC5" s="287"/>
      <c r="BD5" s="287"/>
      <c r="BE5" s="287"/>
      <c r="BF5" s="287"/>
      <c r="BG5" s="287"/>
      <c r="BH5" s="287"/>
      <c r="BI5" s="316"/>
      <c r="DK5" s="379"/>
      <c r="DL5" s="250"/>
      <c r="DM5" s="250">
        <f>Forecast_Start_Key</f>
        <v>5592</v>
      </c>
      <c r="DN5" s="250"/>
      <c r="DO5" s="250"/>
      <c r="DP5" s="250"/>
      <c r="DQ5" s="250" t="s">
        <v>275</v>
      </c>
      <c r="DR5" s="250"/>
      <c r="DS5" s="250">
        <f ca="1">IF(INDIRECT(IF(DR6=0, "", IF(DR6&gt;26, CHAR(64+INT((DR6-1)/26)),"")&amp;CHAR(65+MOD(DR6, 26)))&amp;1)="",1,0)</f>
        <v>0</v>
      </c>
      <c r="DT5" s="250">
        <f ca="1">IF(INDIRECT(IF(DS6=0, "", IF(DS6&gt;26, CHAR(64+INT((DS6-1)/26)),"")&amp;CHAR(65+MOD(DS6, 26)))&amp;1)="",1,0)</f>
        <v>0</v>
      </c>
      <c r="DU5" s="250">
        <f ca="1">IF(INDIRECT(IF(DT6=0, "", IF(DT6&gt;26, CHAR(64+INT((DT6-1)/26)),"")&amp;CHAR(65+MOD(DT6, 26)))&amp;1)="",1,0)</f>
        <v>0</v>
      </c>
      <c r="DV5" s="250">
        <f t="shared" ref="DV5:EC5" ca="1" si="13">IF(INDIRECT(IF(DU6=0, "", IF(DU6&gt;26, CHAR(64+INT((DU6-1)/26)),"")&amp;CHAR(65+MOD(DU6, 26)))&amp;1)="",1,0)</f>
        <v>0</v>
      </c>
      <c r="DW5" s="250">
        <f t="shared" ca="1" si="13"/>
        <v>0</v>
      </c>
      <c r="DX5" s="250">
        <f t="shared" ca="1" si="13"/>
        <v>0</v>
      </c>
      <c r="DY5" s="250">
        <f t="shared" ca="1" si="13"/>
        <v>0</v>
      </c>
      <c r="DZ5" s="250">
        <f t="shared" ca="1" si="13"/>
        <v>0</v>
      </c>
      <c r="EA5" s="250">
        <f t="shared" ca="1" si="13"/>
        <v>0</v>
      </c>
      <c r="EB5" s="250">
        <f t="shared" ca="1" si="13"/>
        <v>0</v>
      </c>
      <c r="EC5" s="250">
        <f t="shared" ca="1" si="13"/>
        <v>0</v>
      </c>
      <c r="ED5" s="314"/>
      <c r="EE5" s="314"/>
      <c r="EF5" s="314"/>
      <c r="EG5" s="314"/>
      <c r="EH5" s="314"/>
      <c r="EI5" s="314"/>
      <c r="EJ5" s="314"/>
      <c r="EK5" s="314"/>
      <c r="EL5" s="314"/>
      <c r="EM5" s="314"/>
      <c r="EN5" s="314"/>
      <c r="EO5" s="314"/>
      <c r="EP5" s="248"/>
      <c r="EQ5" s="248"/>
      <c r="ER5" s="248"/>
      <c r="ES5" s="248"/>
      <c r="ET5" s="248"/>
      <c r="EU5" s="248"/>
      <c r="EV5" s="248"/>
      <c r="EW5" s="248"/>
      <c r="EX5" s="248"/>
      <c r="EY5" s="248"/>
      <c r="EZ5" s="248"/>
      <c r="FA5" s="248"/>
      <c r="FB5" s="248"/>
      <c r="FC5" s="248"/>
      <c r="FD5" s="248"/>
      <c r="FE5" s="248"/>
      <c r="FF5" s="248"/>
      <c r="FG5" s="248"/>
      <c r="FH5" s="248"/>
      <c r="FI5" s="248"/>
      <c r="FJ5" s="249"/>
      <c r="FK5" s="249"/>
      <c r="FL5" s="249"/>
      <c r="FM5" s="249"/>
      <c r="FN5" s="249"/>
      <c r="FO5" s="249"/>
      <c r="FP5" s="249"/>
      <c r="FQ5" s="249"/>
      <c r="FR5" s="249"/>
      <c r="FS5" s="249"/>
      <c r="FT5" s="249"/>
      <c r="FU5" s="248"/>
      <c r="FV5" s="314"/>
      <c r="FW5" s="314"/>
      <c r="FX5" s="314"/>
      <c r="FY5" s="314"/>
      <c r="FZ5" s="314"/>
      <c r="GA5" s="314"/>
      <c r="GB5" s="314"/>
      <c r="GC5" s="314"/>
      <c r="GD5" s="314"/>
      <c r="GE5" s="314"/>
      <c r="GF5" s="314"/>
      <c r="GG5" s="314"/>
      <c r="GH5" s="314"/>
      <c r="GI5" s="314"/>
      <c r="GJ5" s="314"/>
      <c r="GK5" s="314"/>
      <c r="GL5" s="314"/>
      <c r="GM5" s="314"/>
      <c r="GN5" s="314"/>
      <c r="GO5" s="314"/>
      <c r="GP5" s="314"/>
      <c r="GQ5" s="314"/>
      <c r="GR5" s="314"/>
      <c r="GS5" s="314"/>
      <c r="GT5" s="314"/>
      <c r="GU5" s="315"/>
      <c r="GV5" s="315"/>
      <c r="GW5" s="315"/>
      <c r="GX5" s="315"/>
      <c r="GY5" s="315"/>
      <c r="GZ5" s="315"/>
      <c r="HA5" s="315"/>
      <c r="HB5" s="315"/>
      <c r="HC5" s="315"/>
      <c r="HD5" s="315"/>
      <c r="HE5" s="315"/>
      <c r="HF5" s="315"/>
      <c r="HG5" s="315"/>
      <c r="HH5" s="315"/>
      <c r="HI5" s="315"/>
      <c r="HJ5" s="315"/>
      <c r="HK5" s="315"/>
      <c r="HL5" s="315"/>
      <c r="HM5" s="315"/>
      <c r="HN5" s="315"/>
      <c r="HO5" s="249"/>
      <c r="HP5" s="248"/>
      <c r="HQ5" s="248"/>
      <c r="HR5" s="248"/>
      <c r="HS5" s="248"/>
      <c r="HT5" s="248"/>
      <c r="HU5" s="248"/>
      <c r="HV5" s="248"/>
      <c r="HW5" s="248"/>
      <c r="HX5" s="248"/>
      <c r="HY5" s="248"/>
      <c r="HZ5" s="248"/>
      <c r="IA5" s="248"/>
      <c r="IB5" s="248"/>
      <c r="IC5" s="248"/>
      <c r="ID5" s="249"/>
      <c r="IE5" s="249"/>
      <c r="IF5" s="249"/>
      <c r="IG5" s="250"/>
      <c r="IH5" s="250"/>
      <c r="II5" s="250"/>
      <c r="IJ5" s="249"/>
      <c r="IK5" s="249"/>
      <c r="IL5" s="249"/>
      <c r="IM5" s="249"/>
      <c r="IN5" s="249"/>
      <c r="IO5" s="249"/>
      <c r="IP5" s="249"/>
      <c r="IQ5" s="249"/>
      <c r="IR5" s="249"/>
      <c r="IS5" s="249"/>
      <c r="IT5" s="249"/>
      <c r="IU5" s="249"/>
      <c r="IV5" s="249"/>
      <c r="IW5" s="249"/>
      <c r="IX5" s="249"/>
      <c r="IY5" s="249"/>
      <c r="IZ5" s="249"/>
      <c r="JA5" s="249"/>
      <c r="JB5" s="249"/>
      <c r="JC5" s="249"/>
      <c r="JD5" s="249"/>
      <c r="JE5" s="249"/>
      <c r="JF5" s="249"/>
      <c r="JG5" s="249"/>
      <c r="JH5" s="249"/>
      <c r="JI5" s="249"/>
      <c r="JJ5" s="249"/>
      <c r="JK5" s="249"/>
      <c r="JL5" s="249"/>
      <c r="JM5" s="249"/>
      <c r="JN5" s="249"/>
      <c r="JO5" s="249"/>
      <c r="JP5" s="249"/>
      <c r="JQ5" s="249"/>
      <c r="JR5" s="249"/>
      <c r="JS5" s="249"/>
      <c r="JT5" s="249"/>
      <c r="JU5" s="249"/>
      <c r="JV5" s="249"/>
      <c r="JW5" s="249"/>
      <c r="JX5" s="249"/>
      <c r="JY5" s="249"/>
      <c r="JZ5" s="249"/>
      <c r="KA5" s="249"/>
      <c r="KB5" s="249"/>
      <c r="KC5" s="249"/>
      <c r="KD5" s="249"/>
      <c r="KE5" s="249"/>
      <c r="KF5" s="249"/>
      <c r="KG5" s="249"/>
      <c r="KH5" s="249"/>
      <c r="KI5" s="249"/>
      <c r="KJ5" s="249"/>
      <c r="KK5" s="249"/>
      <c r="KL5" s="249"/>
      <c r="KM5" s="249"/>
      <c r="KN5" s="249"/>
      <c r="KO5" s="249"/>
      <c r="KP5" s="249"/>
      <c r="KQ5" s="249"/>
      <c r="KR5" s="249"/>
      <c r="KS5" s="249"/>
      <c r="KT5" s="249"/>
      <c r="KU5" s="249"/>
      <c r="KV5" s="249"/>
      <c r="KW5" s="249"/>
      <c r="KX5" s="249"/>
      <c r="KY5" s="249"/>
      <c r="KZ5" s="249"/>
      <c r="LA5" s="249"/>
      <c r="LB5" s="249"/>
      <c r="LC5" s="249"/>
      <c r="LD5" s="249"/>
      <c r="LE5" s="249"/>
      <c r="LF5" s="249"/>
      <c r="LG5" s="249"/>
      <c r="LH5" s="249"/>
      <c r="LI5" s="249"/>
      <c r="LJ5" s="249"/>
      <c r="LK5" s="249"/>
      <c r="LL5" s="249"/>
      <c r="LM5" s="249"/>
      <c r="LN5" s="249"/>
      <c r="LO5" s="249"/>
      <c r="LP5" s="249"/>
      <c r="LQ5" s="249"/>
      <c r="LR5" s="249"/>
      <c r="LS5" s="249"/>
      <c r="LT5" s="249"/>
      <c r="LU5" s="249"/>
      <c r="LV5" s="249"/>
      <c r="LW5" s="249"/>
      <c r="LX5" s="249"/>
      <c r="LY5" s="249"/>
      <c r="LZ5" s="249"/>
      <c r="MA5" s="249"/>
      <c r="MB5" s="249"/>
      <c r="MC5" s="249"/>
      <c r="MD5" s="249"/>
      <c r="ME5" s="249"/>
      <c r="MF5" s="249"/>
      <c r="MG5" s="249"/>
      <c r="MH5" s="249"/>
      <c r="MI5" s="249"/>
      <c r="MJ5" s="248"/>
      <c r="MK5" s="248"/>
      <c r="ML5" s="248"/>
      <c r="MM5" s="248"/>
      <c r="MN5" s="248"/>
      <c r="MO5" s="248"/>
      <c r="MP5" s="248"/>
      <c r="MQ5" s="248"/>
      <c r="MR5" s="248"/>
      <c r="MS5" s="248"/>
      <c r="MT5" s="248"/>
      <c r="MU5" s="248"/>
      <c r="MV5" s="248"/>
      <c r="MW5" s="248"/>
      <c r="MX5" s="248"/>
      <c r="MY5" s="248"/>
      <c r="MZ5" s="248"/>
      <c r="NA5" s="248"/>
      <c r="NB5" s="248"/>
      <c r="NC5" s="248"/>
      <c r="XES5" s="314"/>
      <c r="XET5" s="314"/>
    </row>
    <row r="6" spans="1:367 16373:16375" ht="15" customHeight="1" outlineLevel="1">
      <c r="A6" s="108"/>
      <c r="B6" s="109"/>
      <c r="C6" s="109"/>
      <c r="D6" s="191"/>
      <c r="E6" s="191"/>
      <c r="F6" s="191"/>
      <c r="G6" s="191"/>
      <c r="H6" s="457" t="str">
        <f>Configuration!CT297</f>
        <v>L4 CY Net Sales Forecast (Units)</v>
      </c>
      <c r="I6" s="457"/>
      <c r="J6" s="457"/>
      <c r="K6" s="457"/>
      <c r="L6" s="457"/>
      <c r="M6" s="457"/>
      <c r="N6" s="273"/>
      <c r="O6" s="273"/>
      <c r="P6" s="273"/>
      <c r="Q6" s="273"/>
      <c r="R6" s="304" t="str">
        <f>Configuration!$CT$79</f>
        <v>Download Time</v>
      </c>
      <c r="S6" s="201" t="s">
        <v>207</v>
      </c>
      <c r="V6" s="108"/>
      <c r="W6" s="108"/>
      <c r="X6" s="190"/>
      <c r="Y6" s="190"/>
      <c r="Z6" s="190"/>
      <c r="AA6" s="316"/>
      <c r="AB6" s="316"/>
      <c r="AC6" s="316"/>
      <c r="AD6" s="316"/>
      <c r="AE6" s="316"/>
      <c r="AF6" s="316"/>
      <c r="AG6" s="316"/>
      <c r="AH6" s="316"/>
      <c r="AI6" s="316"/>
      <c r="AJ6" s="316"/>
      <c r="AK6" s="316"/>
      <c r="AL6" s="316"/>
      <c r="AM6" s="316"/>
      <c r="AN6" s="316"/>
      <c r="AO6" s="316"/>
      <c r="AP6" s="314"/>
      <c r="AQ6" s="190"/>
      <c r="AR6" s="190"/>
      <c r="AS6" s="190"/>
      <c r="AT6" s="190"/>
      <c r="AU6" s="229"/>
      <c r="AV6" s="316"/>
      <c r="AW6" s="316"/>
      <c r="AX6" s="316"/>
      <c r="AY6" s="316"/>
      <c r="DK6" s="379"/>
      <c r="DL6" s="250"/>
      <c r="DM6" s="250">
        <f>MATCH(DM7,$Y$18:$AY$18,18)</f>
        <v>14</v>
      </c>
      <c r="DN6" s="250"/>
      <c r="DO6" s="250"/>
      <c r="DP6" s="250"/>
      <c r="DQ6" s="250" t="s">
        <v>276</v>
      </c>
      <c r="DR6" s="250">
        <f ca="1">IF(AND(DY1="",DZ1&lt;&gt;""),DP1+1,DP1)</f>
        <v>39</v>
      </c>
      <c r="DS6" s="250">
        <f ca="1">DR6+1+SUM(DS5)</f>
        <v>40</v>
      </c>
      <c r="DT6" s="250">
        <f t="shared" ref="DT6:EC6" ca="1" si="14">DS6+1+SUM(DT5)</f>
        <v>41</v>
      </c>
      <c r="DU6" s="250">
        <f t="shared" ca="1" si="14"/>
        <v>42</v>
      </c>
      <c r="DV6" s="250">
        <f t="shared" ca="1" si="14"/>
        <v>43</v>
      </c>
      <c r="DW6" s="250">
        <f t="shared" ca="1" si="14"/>
        <v>44</v>
      </c>
      <c r="DX6" s="250">
        <f t="shared" ca="1" si="14"/>
        <v>45</v>
      </c>
      <c r="DY6" s="248">
        <f t="shared" ca="1" si="14"/>
        <v>46</v>
      </c>
      <c r="DZ6" s="248">
        <f t="shared" ca="1" si="14"/>
        <v>47</v>
      </c>
      <c r="EA6" s="248">
        <f t="shared" ca="1" si="14"/>
        <v>48</v>
      </c>
      <c r="EB6" s="248">
        <f t="shared" ca="1" si="14"/>
        <v>49</v>
      </c>
      <c r="EC6" s="248">
        <f t="shared" ca="1" si="14"/>
        <v>50</v>
      </c>
      <c r="ED6" s="314"/>
      <c r="EE6" s="314"/>
      <c r="EF6" s="314"/>
      <c r="EG6" s="314"/>
      <c r="EH6" s="314"/>
      <c r="EI6" s="314"/>
      <c r="EJ6" s="314"/>
      <c r="EK6" s="314"/>
      <c r="EL6" s="314"/>
      <c r="EM6" s="314"/>
      <c r="EN6" s="314"/>
      <c r="EO6" s="314"/>
      <c r="EP6" s="248"/>
      <c r="EQ6" s="248"/>
      <c r="ER6" s="248"/>
      <c r="ES6" s="248"/>
      <c r="ET6" s="248"/>
      <c r="EU6" s="248"/>
      <c r="EV6" s="248"/>
      <c r="EW6" s="248"/>
      <c r="EX6" s="248"/>
      <c r="EY6" s="248"/>
      <c r="EZ6" s="248"/>
      <c r="FA6" s="248"/>
      <c r="FB6" s="248"/>
      <c r="FC6" s="248"/>
      <c r="FD6" s="248"/>
      <c r="FE6" s="248"/>
      <c r="FF6" s="248"/>
      <c r="FG6" s="248"/>
      <c r="FH6" s="248"/>
      <c r="FI6" s="248"/>
      <c r="FJ6" s="249"/>
      <c r="FK6" s="249"/>
      <c r="FL6" s="249"/>
      <c r="FM6" s="249"/>
      <c r="FN6" s="249"/>
      <c r="FO6" s="249"/>
      <c r="FP6" s="249"/>
      <c r="FQ6" s="249"/>
      <c r="FR6" s="249"/>
      <c r="FS6" s="249"/>
      <c r="FT6" s="249"/>
      <c r="FU6" s="248"/>
      <c r="FV6" s="314"/>
      <c r="FW6" s="314"/>
      <c r="FX6" s="314"/>
      <c r="FY6" s="314"/>
      <c r="FZ6" s="314"/>
      <c r="GA6" s="314"/>
      <c r="GB6" s="314"/>
      <c r="GC6" s="314"/>
      <c r="GD6" s="314"/>
      <c r="GE6" s="314"/>
      <c r="GF6" s="314"/>
      <c r="GG6" s="314"/>
      <c r="GH6" s="314"/>
      <c r="GI6" s="314"/>
      <c r="GJ6" s="314"/>
      <c r="GK6" s="314"/>
      <c r="GL6" s="314"/>
      <c r="GM6" s="314"/>
      <c r="GN6" s="314"/>
      <c r="GO6" s="314"/>
      <c r="GP6" s="314"/>
      <c r="GQ6" s="314"/>
      <c r="GR6" s="314"/>
      <c r="GS6" s="314"/>
      <c r="GT6" s="314"/>
      <c r="GU6" s="315"/>
      <c r="GV6" s="315"/>
      <c r="GW6" s="315"/>
      <c r="GX6" s="315"/>
      <c r="GY6" s="315"/>
      <c r="GZ6" s="315"/>
      <c r="HA6" s="315"/>
      <c r="HB6" s="315"/>
      <c r="HC6" s="315"/>
      <c r="HD6" s="315"/>
      <c r="HE6" s="315"/>
      <c r="HF6" s="315"/>
      <c r="HG6" s="315"/>
      <c r="HH6" s="315"/>
      <c r="HI6" s="315"/>
      <c r="HJ6" s="315"/>
      <c r="HK6" s="315"/>
      <c r="HL6" s="315"/>
      <c r="HM6" s="315"/>
      <c r="HN6" s="315"/>
      <c r="HO6" s="249"/>
      <c r="HP6" s="248"/>
      <c r="HQ6" s="248"/>
      <c r="HR6" s="248"/>
      <c r="HS6" s="248"/>
      <c r="HT6" s="248"/>
      <c r="HU6" s="248"/>
      <c r="HV6" s="248"/>
      <c r="HW6" s="248"/>
      <c r="HX6" s="248"/>
      <c r="HY6" s="248"/>
      <c r="HZ6" s="248"/>
      <c r="IA6" s="248"/>
      <c r="IB6" s="248"/>
      <c r="IC6" s="248"/>
      <c r="ID6" s="249"/>
      <c r="IE6" s="249"/>
      <c r="IF6" s="249"/>
      <c r="IG6" s="249"/>
      <c r="IH6" s="249"/>
      <c r="II6" s="249"/>
      <c r="IJ6" s="249"/>
      <c r="IK6" s="249"/>
      <c r="IL6" s="249"/>
      <c r="IM6" s="249"/>
      <c r="IN6" s="249"/>
      <c r="IO6" s="249"/>
      <c r="IP6" s="249"/>
      <c r="IQ6" s="249"/>
      <c r="IR6" s="249"/>
      <c r="IS6" s="249"/>
      <c r="IT6" s="249"/>
      <c r="IU6" s="249"/>
      <c r="IV6" s="249"/>
      <c r="IW6" s="249"/>
      <c r="IX6" s="249"/>
      <c r="IY6" s="249"/>
      <c r="IZ6" s="249"/>
      <c r="JA6" s="249"/>
      <c r="JB6" s="249"/>
      <c r="JC6" s="249"/>
      <c r="JD6" s="249"/>
      <c r="JE6" s="249"/>
      <c r="JF6" s="249"/>
      <c r="JG6" s="249"/>
      <c r="JH6" s="249"/>
      <c r="JI6" s="249"/>
      <c r="JJ6" s="249"/>
      <c r="JK6" s="249"/>
      <c r="JL6" s="249"/>
      <c r="JM6" s="249"/>
      <c r="JN6" s="249"/>
      <c r="JO6" s="249"/>
      <c r="JP6" s="249"/>
      <c r="JQ6" s="249"/>
      <c r="JR6" s="249"/>
      <c r="JS6" s="249"/>
      <c r="JT6" s="249"/>
      <c r="JU6" s="249"/>
      <c r="JV6" s="249"/>
      <c r="JW6" s="249"/>
      <c r="JX6" s="249"/>
      <c r="JY6" s="249"/>
      <c r="JZ6" s="249"/>
      <c r="KA6" s="249"/>
      <c r="KB6" s="249"/>
      <c r="KC6" s="249"/>
      <c r="KD6" s="249"/>
      <c r="KE6" s="249"/>
      <c r="KF6" s="249"/>
      <c r="KG6" s="249"/>
      <c r="KH6" s="249"/>
      <c r="KI6" s="249"/>
      <c r="KJ6" s="249"/>
      <c r="KK6" s="249"/>
      <c r="KL6" s="249"/>
      <c r="KM6" s="249"/>
      <c r="KN6" s="249"/>
      <c r="KO6" s="249"/>
      <c r="KP6" s="249"/>
      <c r="KQ6" s="249"/>
      <c r="KR6" s="249"/>
      <c r="KS6" s="249"/>
      <c r="KT6" s="249"/>
      <c r="KU6" s="249"/>
      <c r="KV6" s="249"/>
      <c r="KW6" s="249"/>
      <c r="KX6" s="249"/>
      <c r="KY6" s="249"/>
      <c r="KZ6" s="249"/>
      <c r="LA6" s="249"/>
      <c r="LB6" s="249"/>
      <c r="LC6" s="249"/>
      <c r="LD6" s="249"/>
      <c r="LE6" s="249"/>
      <c r="LF6" s="249"/>
      <c r="LG6" s="249"/>
      <c r="LH6" s="249"/>
      <c r="LI6" s="249"/>
      <c r="LJ6" s="249"/>
      <c r="LK6" s="249"/>
      <c r="LL6" s="249"/>
      <c r="LM6" s="249"/>
      <c r="LN6" s="249"/>
      <c r="LO6" s="249"/>
      <c r="LP6" s="249"/>
      <c r="LQ6" s="249"/>
      <c r="LR6" s="249"/>
      <c r="LS6" s="249"/>
      <c r="LT6" s="249"/>
      <c r="LU6" s="249"/>
      <c r="LV6" s="249"/>
      <c r="LW6" s="249"/>
      <c r="LX6" s="249"/>
      <c r="LY6" s="249"/>
      <c r="LZ6" s="249"/>
      <c r="MA6" s="249"/>
      <c r="MB6" s="249"/>
      <c r="MC6" s="249"/>
      <c r="MD6" s="249"/>
      <c r="ME6" s="249"/>
      <c r="MF6" s="249"/>
      <c r="MG6" s="249"/>
      <c r="MH6" s="249"/>
      <c r="MI6" s="249"/>
      <c r="MJ6" s="248"/>
      <c r="MK6" s="248"/>
      <c r="ML6" s="248"/>
      <c r="MM6" s="248"/>
      <c r="MN6" s="248"/>
      <c r="MO6" s="248"/>
      <c r="MP6" s="248"/>
      <c r="MQ6" s="248"/>
      <c r="MR6" s="248"/>
      <c r="MS6" s="248"/>
      <c r="MT6" s="248"/>
      <c r="MU6" s="248"/>
      <c r="MV6" s="248"/>
      <c r="MW6" s="248"/>
      <c r="MX6" s="248"/>
      <c r="MY6" s="248"/>
      <c r="MZ6" s="248"/>
      <c r="NA6" s="248"/>
      <c r="NB6" s="248"/>
      <c r="NC6" s="248"/>
      <c r="XES6" s="314"/>
      <c r="XET6" s="314"/>
    </row>
    <row r="7" spans="1:367 16373:16375" ht="15" customHeight="1" outlineLevel="1">
      <c r="A7" s="108"/>
      <c r="B7" s="108"/>
      <c r="C7" s="109"/>
      <c r="D7" s="108"/>
      <c r="E7" s="108"/>
      <c r="F7" s="108"/>
      <c r="G7" s="108"/>
      <c r="H7" s="457" t="str">
        <f>Configuration!CT298</f>
        <v>L3_Total_Allocation_Qty</v>
      </c>
      <c r="I7" s="457"/>
      <c r="J7" s="457"/>
      <c r="K7" s="457"/>
      <c r="L7" s="457"/>
      <c r="M7" s="457"/>
      <c r="N7" s="273"/>
      <c r="O7" s="273"/>
      <c r="P7" s="273"/>
      <c r="Q7" s="273"/>
      <c r="R7" s="304" t="str">
        <f ca="1">IFERROR(SW_Downloaded_Date,"")</f>
        <v/>
      </c>
      <c r="S7" s="201" t="s">
        <v>207</v>
      </c>
      <c r="V7" s="108"/>
      <c r="W7" s="108"/>
      <c r="X7" s="108"/>
      <c r="Y7" s="108"/>
      <c r="Z7" s="108"/>
      <c r="AP7"/>
      <c r="AQ7" s="108"/>
      <c r="AR7" s="190"/>
      <c r="AS7" s="108"/>
      <c r="AT7" s="108"/>
      <c r="AU7" s="292"/>
      <c r="AV7" s="285"/>
      <c r="DK7" s="379"/>
      <c r="DL7" s="250"/>
      <c r="DM7" s="250">
        <f>HLOOKUP(DM5,$Y$1:$AY$18,18,0)</f>
        <v>41502</v>
      </c>
      <c r="DN7" s="250"/>
      <c r="DO7" s="250"/>
      <c r="DP7" s="250"/>
      <c r="DQ7" s="320" t="s">
        <v>277</v>
      </c>
      <c r="DR7" s="320">
        <f t="shared" ref="DR7:EC7" ca="1" si="15">IF(OR(INDIRECT(DR4&amp;$DU$2)=0,INDIRECT(DR4&amp;$DU$2)=$Y$3),"",INDIRECT(DR4&amp;$DU$2))</f>
        <v>41533</v>
      </c>
      <c r="DS7" s="320">
        <f t="shared" ca="1" si="15"/>
        <v>41563</v>
      </c>
      <c r="DT7" s="320">
        <f t="shared" ca="1" si="15"/>
        <v>41594</v>
      </c>
      <c r="DU7" s="320">
        <f t="shared" ca="1" si="15"/>
        <v>41624</v>
      </c>
      <c r="DV7" s="320">
        <f t="shared" ca="1" si="15"/>
        <v>41655</v>
      </c>
      <c r="DW7" s="320">
        <f t="shared" ca="1" si="15"/>
        <v>41686</v>
      </c>
      <c r="DX7" s="320">
        <f t="shared" ca="1" si="15"/>
        <v>41714</v>
      </c>
      <c r="DY7" s="320">
        <f t="shared" ca="1" si="15"/>
        <v>41745</v>
      </c>
      <c r="DZ7" s="320">
        <f t="shared" ca="1" si="15"/>
        <v>41775</v>
      </c>
      <c r="EA7" s="320">
        <f t="shared" ca="1" si="15"/>
        <v>41806</v>
      </c>
      <c r="EB7" s="320">
        <f t="shared" ca="1" si="15"/>
        <v>41836</v>
      </c>
      <c r="EC7" s="320">
        <f t="shared" ca="1" si="15"/>
        <v>41867</v>
      </c>
      <c r="ED7" s="314"/>
      <c r="EE7" s="314"/>
      <c r="EF7" s="314"/>
      <c r="EG7" s="314"/>
      <c r="EH7" s="314"/>
      <c r="EI7" s="314"/>
      <c r="EJ7" s="314"/>
      <c r="EK7" s="314"/>
      <c r="EL7" s="314"/>
      <c r="EM7" s="314"/>
      <c r="EN7" s="314"/>
      <c r="EO7" s="314"/>
      <c r="EP7" s="321"/>
      <c r="EQ7" s="321"/>
      <c r="ER7" s="321"/>
      <c r="ES7" s="321"/>
      <c r="ET7" s="321"/>
      <c r="EU7" s="321"/>
      <c r="EV7" s="321"/>
      <c r="EW7" s="321"/>
      <c r="EX7" s="321"/>
      <c r="EY7" s="321"/>
      <c r="EZ7" s="321"/>
      <c r="FA7" s="321"/>
      <c r="FB7" s="321"/>
      <c r="FC7" s="321"/>
      <c r="FD7" s="321"/>
      <c r="FE7" s="321"/>
      <c r="FF7" s="321"/>
      <c r="FG7" s="321"/>
      <c r="FH7" s="321"/>
      <c r="FI7" s="321"/>
      <c r="FJ7" s="249"/>
      <c r="FK7" s="249"/>
      <c r="FL7" s="249"/>
      <c r="FM7" s="249"/>
      <c r="FN7" s="249"/>
      <c r="FO7" s="249"/>
      <c r="FP7" s="249"/>
      <c r="FQ7" s="249"/>
      <c r="FR7" s="249"/>
      <c r="FS7" s="249"/>
      <c r="FT7" s="249"/>
      <c r="FU7" s="248"/>
      <c r="FV7" s="314"/>
      <c r="FW7" s="314"/>
      <c r="FX7" s="314"/>
      <c r="FY7" s="314"/>
      <c r="FZ7" s="314"/>
      <c r="GA7" s="314"/>
      <c r="GB7" s="314"/>
      <c r="GC7" s="314"/>
      <c r="GD7" s="314"/>
      <c r="GE7" s="314"/>
      <c r="GF7" s="314"/>
      <c r="GG7" s="314"/>
      <c r="GH7" s="314"/>
      <c r="GI7" s="314"/>
      <c r="GJ7" s="314"/>
      <c r="GK7" s="314"/>
      <c r="GL7" s="314"/>
      <c r="GM7" s="314"/>
      <c r="GN7" s="314"/>
      <c r="GO7" s="314"/>
      <c r="GP7" s="314"/>
      <c r="GQ7" s="314"/>
      <c r="GR7" s="314"/>
      <c r="GS7" s="314"/>
      <c r="GT7" s="314"/>
      <c r="GU7" s="315"/>
      <c r="GV7" s="315"/>
      <c r="GW7" s="315"/>
      <c r="GX7" s="315"/>
      <c r="GY7" s="315"/>
      <c r="GZ7" s="315"/>
      <c r="HA7" s="315"/>
      <c r="HB7" s="315"/>
      <c r="HC7" s="315"/>
      <c r="HD7" s="315"/>
      <c r="HE7" s="315"/>
      <c r="HF7" s="315"/>
      <c r="HG7" s="315"/>
      <c r="HH7" s="315"/>
      <c r="HI7" s="315"/>
      <c r="HJ7" s="315"/>
      <c r="HK7" s="315"/>
      <c r="HL7" s="315"/>
      <c r="HM7" s="315"/>
      <c r="HN7" s="315"/>
      <c r="HO7" s="249"/>
      <c r="HP7" s="248"/>
      <c r="HQ7" s="248"/>
      <c r="HR7" s="248"/>
      <c r="HS7" s="248"/>
      <c r="HT7" s="248"/>
      <c r="HU7" s="248"/>
      <c r="HV7" s="248"/>
      <c r="HW7" s="248"/>
      <c r="HX7" s="248"/>
      <c r="HY7" s="248"/>
      <c r="HZ7" s="248"/>
      <c r="IA7" s="248"/>
      <c r="IB7" s="248"/>
      <c r="IC7" s="248"/>
      <c r="ID7" s="249"/>
      <c r="IE7" s="249"/>
      <c r="IF7" s="320"/>
      <c r="IG7" s="320"/>
      <c r="IH7" s="320"/>
      <c r="II7" s="320"/>
      <c r="IJ7" s="320"/>
      <c r="IK7" s="320"/>
      <c r="IL7" s="320"/>
      <c r="IM7" s="320"/>
      <c r="IN7" s="320"/>
      <c r="IO7" s="320"/>
      <c r="IP7" s="320"/>
      <c r="IQ7" s="320"/>
      <c r="IR7" s="320"/>
      <c r="IS7" s="320"/>
      <c r="IT7" s="320"/>
      <c r="IU7" s="320"/>
      <c r="IV7" s="320"/>
      <c r="IW7" s="320"/>
      <c r="IX7" s="320"/>
      <c r="IY7" s="320"/>
      <c r="IZ7" s="320"/>
      <c r="JA7" s="320"/>
      <c r="JB7" s="320"/>
      <c r="JC7" s="320"/>
      <c r="JD7" s="320"/>
      <c r="JE7" s="320"/>
      <c r="JF7" s="320"/>
      <c r="JG7" s="320"/>
      <c r="JH7" s="320"/>
      <c r="JI7" s="320"/>
      <c r="JJ7" s="320"/>
      <c r="JK7" s="320"/>
      <c r="JL7" s="320"/>
      <c r="JM7" s="320"/>
      <c r="JN7" s="320"/>
      <c r="JO7" s="320"/>
      <c r="JP7" s="320"/>
      <c r="JQ7" s="320"/>
      <c r="JR7" s="320"/>
      <c r="JS7" s="320"/>
      <c r="JT7" s="320"/>
      <c r="JU7" s="320"/>
      <c r="JV7" s="320"/>
      <c r="JW7" s="320"/>
      <c r="JX7" s="320"/>
      <c r="JY7" s="320"/>
      <c r="JZ7" s="320"/>
      <c r="KA7" s="320"/>
      <c r="KB7" s="320"/>
      <c r="KC7" s="320"/>
      <c r="KD7" s="320"/>
      <c r="KE7" s="249"/>
      <c r="KF7" s="249"/>
      <c r="KG7" s="249"/>
      <c r="KH7" s="249"/>
      <c r="KI7" s="249"/>
      <c r="KJ7" s="249"/>
      <c r="KK7" s="249"/>
      <c r="KL7" s="249"/>
      <c r="KM7" s="249"/>
      <c r="KN7" s="249"/>
      <c r="KO7" s="249"/>
      <c r="KP7" s="249"/>
      <c r="KQ7" s="249"/>
      <c r="KR7" s="249"/>
      <c r="KS7" s="249"/>
      <c r="KT7" s="249"/>
      <c r="KU7" s="249"/>
      <c r="KV7" s="249"/>
      <c r="KW7" s="249"/>
      <c r="KX7" s="249"/>
      <c r="KY7" s="249"/>
      <c r="KZ7" s="249"/>
      <c r="LA7" s="249"/>
      <c r="LB7" s="249"/>
      <c r="LC7" s="249"/>
      <c r="LD7" s="249"/>
      <c r="LE7" s="249"/>
      <c r="LF7" s="249"/>
      <c r="LG7" s="249"/>
      <c r="LH7" s="249"/>
      <c r="LI7" s="249"/>
      <c r="LJ7" s="249"/>
      <c r="LK7" s="249"/>
      <c r="LL7" s="249"/>
      <c r="LM7" s="249"/>
      <c r="LN7" s="249"/>
      <c r="LO7" s="249"/>
      <c r="LP7" s="249"/>
      <c r="LQ7" s="249"/>
      <c r="LR7" s="249"/>
      <c r="LS7" s="249"/>
      <c r="LT7" s="249"/>
      <c r="LU7" s="249"/>
      <c r="LV7" s="249"/>
      <c r="LW7" s="249"/>
      <c r="LX7" s="249"/>
      <c r="LY7" s="249"/>
      <c r="LZ7" s="249"/>
      <c r="MA7" s="249"/>
      <c r="MB7" s="249"/>
      <c r="MC7" s="249"/>
      <c r="MD7" s="249"/>
      <c r="ME7" s="249"/>
      <c r="MF7" s="249"/>
      <c r="MG7" s="249"/>
      <c r="MH7" s="249"/>
      <c r="MI7" s="249"/>
      <c r="MJ7" s="248"/>
      <c r="MK7" s="248"/>
      <c r="ML7" s="248"/>
      <c r="MM7" s="248"/>
      <c r="MN7" s="248"/>
      <c r="MO7" s="248"/>
      <c r="MP7" s="248"/>
      <c r="MQ7" s="248"/>
      <c r="MR7" s="248"/>
      <c r="MS7" s="248"/>
      <c r="MT7" s="248"/>
      <c r="MU7" s="248"/>
      <c r="MV7" s="248"/>
      <c r="MW7" s="248"/>
      <c r="MX7" s="248"/>
      <c r="MY7" s="248"/>
      <c r="MZ7" s="248"/>
      <c r="NA7" s="248"/>
      <c r="NB7" s="248"/>
      <c r="NC7" s="248"/>
      <c r="XES7" s="314"/>
      <c r="XET7" s="314"/>
    </row>
    <row r="8" spans="1:367 16373:16375" ht="15" customHeight="1" outlineLevel="1">
      <c r="A8" s="108"/>
      <c r="B8" s="109"/>
      <c r="C8" s="109"/>
      <c r="D8" s="191"/>
      <c r="E8" s="191"/>
      <c r="F8" s="191"/>
      <c r="G8" s="191"/>
      <c r="H8" s="457" t="str">
        <f>Configuration!CT299</f>
        <v>L3_Total_Allocation_Qty_Loaded</v>
      </c>
      <c r="I8" s="457"/>
      <c r="J8" s="457"/>
      <c r="K8" s="457"/>
      <c r="L8" s="457"/>
      <c r="M8" s="457"/>
      <c r="N8"/>
      <c r="O8"/>
      <c r="P8" s="273"/>
      <c r="Q8" s="273"/>
      <c r="R8" s="304"/>
      <c r="S8" s="201" t="s">
        <v>207</v>
      </c>
      <c r="V8" s="108"/>
      <c r="W8" s="108"/>
      <c r="X8" s="108"/>
      <c r="Y8" s="108"/>
      <c r="Z8" s="108"/>
      <c r="AA8"/>
      <c r="AB8"/>
      <c r="AC8"/>
      <c r="AD8"/>
      <c r="AJ8"/>
      <c r="AK8"/>
      <c r="AN8" s="108"/>
      <c r="AP8"/>
      <c r="AQ8" s="108"/>
      <c r="AR8" s="190"/>
      <c r="AS8" s="108"/>
      <c r="AT8" s="108"/>
      <c r="AU8" s="292"/>
      <c r="AV8" s="285"/>
      <c r="DK8" s="383"/>
      <c r="DL8" s="250" t="str">
        <f>H6</f>
        <v>L4 CY Net Sales Forecast (Units)</v>
      </c>
      <c r="DM8" s="395">
        <f ca="1">SUMIF($R$19:$R$3000,$DL$10,OFFSET($Y$19:$AY$3000,0,$DM$6-1,COUNTA($R$19:$R$3000),$DM$6))</f>
        <v>0</v>
      </c>
      <c r="DN8" s="396"/>
      <c r="DO8" s="250"/>
      <c r="DP8" s="250" t="s">
        <v>278</v>
      </c>
      <c r="DQ8" s="320" t="str">
        <f>H6</f>
        <v>L4 CY Net Sales Forecast (Units)</v>
      </c>
      <c r="DR8" s="397">
        <f t="shared" ref="DR8:EC8" ca="1" si="16">SUMIF($R$19:$R$3000,$DQ$8,OFFSET($Y$19:$AY$3000,0,DR$16,COUNTA($R$19:$R$3000),DR$17))</f>
        <v>0</v>
      </c>
      <c r="DS8" s="397">
        <f t="shared" ca="1" si="16"/>
        <v>0</v>
      </c>
      <c r="DT8" s="397">
        <f t="shared" ca="1" si="16"/>
        <v>0</v>
      </c>
      <c r="DU8" s="397">
        <f t="shared" ca="1" si="16"/>
        <v>0</v>
      </c>
      <c r="DV8" s="397">
        <f t="shared" ca="1" si="16"/>
        <v>0</v>
      </c>
      <c r="DW8" s="397">
        <f t="shared" ca="1" si="16"/>
        <v>0</v>
      </c>
      <c r="DX8" s="397">
        <f t="shared" ca="1" si="16"/>
        <v>0</v>
      </c>
      <c r="DY8" s="315">
        <f t="shared" ca="1" si="16"/>
        <v>0</v>
      </c>
      <c r="DZ8" s="315">
        <f t="shared" ca="1" si="16"/>
        <v>0</v>
      </c>
      <c r="EA8" s="315">
        <f t="shared" ca="1" si="16"/>
        <v>0</v>
      </c>
      <c r="EB8" s="315">
        <f t="shared" ca="1" si="16"/>
        <v>0</v>
      </c>
      <c r="EC8" s="315">
        <f t="shared" ca="1" si="16"/>
        <v>0</v>
      </c>
      <c r="ED8" s="314"/>
      <c r="EE8" s="314"/>
      <c r="EF8" s="314"/>
      <c r="EG8" s="314"/>
      <c r="EH8" s="314"/>
      <c r="EI8" s="314"/>
      <c r="EJ8" s="314"/>
      <c r="EK8" s="314"/>
      <c r="EL8" s="314"/>
      <c r="EM8" s="314"/>
      <c r="EN8" s="314"/>
      <c r="EO8" s="314"/>
      <c r="EP8" s="315"/>
      <c r="EQ8" s="315"/>
      <c r="ER8" s="315"/>
      <c r="ES8" s="315"/>
      <c r="ET8" s="315"/>
      <c r="EU8" s="315"/>
      <c r="EV8" s="315"/>
      <c r="EW8" s="315"/>
      <c r="EX8" s="315"/>
      <c r="EY8" s="315"/>
      <c r="EZ8" s="315"/>
      <c r="FA8" s="315"/>
      <c r="FB8" s="315"/>
      <c r="FC8" s="315"/>
      <c r="FD8" s="315"/>
      <c r="FE8" s="315"/>
      <c r="FF8" s="315"/>
      <c r="FG8" s="315"/>
      <c r="FH8" s="315"/>
      <c r="FI8" s="315"/>
      <c r="FJ8" s="249"/>
      <c r="FK8" s="249"/>
      <c r="FL8" s="249"/>
      <c r="FM8" s="249"/>
      <c r="FN8" s="249"/>
      <c r="FO8" s="249"/>
      <c r="FP8" s="249"/>
      <c r="FQ8" s="249"/>
      <c r="FR8" s="249"/>
      <c r="FS8" s="249"/>
      <c r="FT8" s="249"/>
      <c r="FU8" s="248"/>
      <c r="FV8" s="314"/>
      <c r="FW8" s="314"/>
      <c r="FX8" s="314"/>
      <c r="FY8" s="314"/>
      <c r="FZ8" s="314"/>
      <c r="GA8" s="314"/>
      <c r="GB8" s="314"/>
      <c r="GC8" s="314"/>
      <c r="GD8" s="314"/>
      <c r="GE8" s="314"/>
      <c r="GF8" s="314"/>
      <c r="GG8" s="314"/>
      <c r="GH8" s="314"/>
      <c r="GI8" s="314"/>
      <c r="GJ8" s="314"/>
      <c r="GK8" s="314"/>
      <c r="GL8" s="314"/>
      <c r="GM8" s="314"/>
      <c r="GN8" s="314"/>
      <c r="GO8" s="314"/>
      <c r="GP8" s="314"/>
      <c r="GQ8" s="314"/>
      <c r="GR8" s="314"/>
      <c r="GS8" s="314"/>
      <c r="GT8" s="314"/>
      <c r="GU8" s="315"/>
      <c r="GV8" s="315"/>
      <c r="GW8" s="315"/>
      <c r="GX8" s="315"/>
      <c r="GY8" s="315"/>
      <c r="GZ8" s="315"/>
      <c r="HA8" s="315"/>
      <c r="HB8" s="315"/>
      <c r="HC8" s="315"/>
      <c r="HD8" s="315"/>
      <c r="HE8" s="315"/>
      <c r="HF8" s="315"/>
      <c r="HG8" s="315"/>
      <c r="HH8" s="315"/>
      <c r="HI8" s="315"/>
      <c r="HJ8" s="315"/>
      <c r="HK8" s="315"/>
      <c r="HL8" s="315"/>
      <c r="HM8" s="315"/>
      <c r="HN8" s="315"/>
      <c r="HO8" s="249"/>
      <c r="HP8" s="248"/>
      <c r="HQ8" s="248"/>
      <c r="HR8" s="248"/>
      <c r="HS8" s="248"/>
      <c r="HT8" s="248"/>
      <c r="HU8" s="248"/>
      <c r="HV8" s="248"/>
      <c r="HW8" s="248"/>
      <c r="HX8" s="248"/>
      <c r="HY8" s="248"/>
      <c r="HZ8" s="248"/>
      <c r="IA8" s="248"/>
      <c r="IB8" s="248"/>
      <c r="IC8" s="248"/>
      <c r="ID8" s="249"/>
      <c r="IE8" s="249"/>
      <c r="IF8" s="249"/>
      <c r="IG8" s="249"/>
      <c r="IH8" s="249"/>
      <c r="II8" s="249"/>
      <c r="IJ8" s="249"/>
      <c r="IK8" s="249"/>
      <c r="IL8" s="249"/>
      <c r="IM8" s="249"/>
      <c r="IN8" s="249"/>
      <c r="IO8" s="249"/>
      <c r="IP8" s="249"/>
      <c r="IQ8" s="249"/>
      <c r="IR8" s="249"/>
      <c r="IS8" s="249"/>
      <c r="IT8" s="249"/>
      <c r="IU8" s="249"/>
      <c r="IV8" s="249"/>
      <c r="IW8" s="249"/>
      <c r="IX8" s="249"/>
      <c r="IY8" s="249"/>
      <c r="IZ8" s="249"/>
      <c r="JA8" s="249"/>
      <c r="JB8" s="249"/>
      <c r="JC8" s="249"/>
      <c r="JD8" s="249"/>
      <c r="JE8" s="249"/>
      <c r="JF8" s="249"/>
      <c r="JG8" s="249"/>
      <c r="JH8" s="249"/>
      <c r="JI8" s="249"/>
      <c r="JJ8" s="249"/>
      <c r="JK8" s="249"/>
      <c r="JL8" s="249"/>
      <c r="JM8" s="249"/>
      <c r="JN8" s="249"/>
      <c r="JO8" s="249"/>
      <c r="JP8" s="249"/>
      <c r="JQ8" s="249"/>
      <c r="JR8" s="249"/>
      <c r="JS8" s="249"/>
      <c r="JT8" s="249"/>
      <c r="JU8" s="249"/>
      <c r="JV8" s="249"/>
      <c r="JW8" s="249"/>
      <c r="JX8" s="249"/>
      <c r="JY8" s="249"/>
      <c r="JZ8" s="249"/>
      <c r="KA8" s="249"/>
      <c r="KB8" s="249"/>
      <c r="KC8" s="249"/>
      <c r="KD8" s="249"/>
      <c r="KE8" s="249"/>
      <c r="KF8" s="249"/>
      <c r="KG8" s="249"/>
      <c r="KH8" s="249"/>
      <c r="KI8" s="249"/>
      <c r="KJ8" s="249"/>
      <c r="KK8" s="249"/>
      <c r="KL8" s="249"/>
      <c r="KM8" s="249"/>
      <c r="KN8" s="249"/>
      <c r="KO8" s="249"/>
      <c r="KP8" s="249"/>
      <c r="KQ8" s="249"/>
      <c r="KR8" s="249"/>
      <c r="KS8" s="249"/>
      <c r="KT8" s="249"/>
      <c r="KU8" s="249"/>
      <c r="KV8" s="249"/>
      <c r="KW8" s="249"/>
      <c r="KX8" s="249"/>
      <c r="KY8" s="249"/>
      <c r="KZ8" s="249"/>
      <c r="LA8" s="249"/>
      <c r="LB8" s="249"/>
      <c r="LC8" s="249"/>
      <c r="LD8" s="249"/>
      <c r="LE8" s="249"/>
      <c r="LF8" s="249"/>
      <c r="LG8" s="249"/>
      <c r="LH8" s="249"/>
      <c r="LI8" s="249"/>
      <c r="LJ8" s="249"/>
      <c r="LK8" s="249"/>
      <c r="LL8" s="249"/>
      <c r="LM8" s="249"/>
      <c r="LN8" s="249"/>
      <c r="LO8" s="249"/>
      <c r="LP8" s="249"/>
      <c r="LQ8" s="249"/>
      <c r="LR8" s="249"/>
      <c r="LS8" s="249"/>
      <c r="LT8" s="249"/>
      <c r="LU8" s="249"/>
      <c r="LV8" s="249"/>
      <c r="LW8" s="249"/>
      <c r="LX8" s="249"/>
      <c r="LY8" s="249"/>
      <c r="LZ8" s="249"/>
      <c r="MA8" s="249"/>
      <c r="MB8" s="249"/>
      <c r="MC8" s="249"/>
      <c r="MD8" s="249"/>
      <c r="ME8" s="249"/>
      <c r="MF8" s="249"/>
      <c r="MG8" s="249"/>
      <c r="MH8" s="249"/>
      <c r="MI8" s="249"/>
      <c r="MJ8" s="248"/>
      <c r="MK8" s="248"/>
      <c r="ML8" s="248"/>
      <c r="MM8" s="248"/>
      <c r="MN8" s="248"/>
      <c r="MO8" s="248"/>
      <c r="MP8" s="248"/>
      <c r="MQ8" s="248"/>
      <c r="MR8" s="248"/>
      <c r="MS8" s="248"/>
      <c r="MT8" s="248"/>
      <c r="MU8" s="248"/>
      <c r="MV8" s="248"/>
      <c r="MW8" s="248"/>
      <c r="MX8" s="248"/>
      <c r="MY8" s="248"/>
      <c r="MZ8" s="248"/>
      <c r="NA8" s="248"/>
      <c r="NB8" s="248"/>
      <c r="NC8" s="248"/>
      <c r="XES8" s="314"/>
      <c r="XET8" s="314"/>
    </row>
    <row r="9" spans="1:367 16373:16375" ht="14.1" customHeight="1" outlineLevel="1">
      <c r="A9" s="108"/>
      <c r="B9" s="109"/>
      <c r="C9" s="109"/>
      <c r="D9" s="191"/>
      <c r="E9" s="191"/>
      <c r="F9" s="191"/>
      <c r="G9" s="191"/>
      <c r="H9" s="108"/>
      <c r="I9" s="192"/>
      <c r="J9"/>
      <c r="K9"/>
      <c r="L9"/>
      <c r="M9"/>
      <c r="N9"/>
      <c r="O9"/>
      <c r="P9" s="273"/>
      <c r="Q9" s="273"/>
      <c r="R9" s="298"/>
      <c r="S9" s="201" t="s">
        <v>207</v>
      </c>
      <c r="T9" s="108"/>
      <c r="U9" s="108"/>
      <c r="V9" s="108"/>
      <c r="W9" s="108"/>
      <c r="X9" s="108"/>
      <c r="Y9" s="108"/>
      <c r="Z9" s="108"/>
      <c r="AA9" s="108"/>
      <c r="AB9" s="111"/>
      <c r="AC9" s="108"/>
      <c r="AD9" s="108"/>
      <c r="AL9" s="111"/>
      <c r="AM9" s="108"/>
      <c r="AN9" s="108"/>
      <c r="AO9" s="108"/>
      <c r="AP9" s="111"/>
      <c r="AQ9" s="108"/>
      <c r="AR9" s="190"/>
      <c r="AS9" s="108"/>
      <c r="AT9" s="108"/>
      <c r="AU9" s="293"/>
      <c r="AV9" s="293"/>
      <c r="DK9" s="379"/>
      <c r="DL9" s="250" t="str">
        <f>H7</f>
        <v>L3_Total_Allocation_Qty</v>
      </c>
      <c r="DM9" s="395">
        <f ca="1">SUMIF($R$19:$R$3000,$DL$9,OFFSET($Y$19:$AY$3000,0,$DM$6-1,COUNTA($R$19:$R$3000),$DM$6))</f>
        <v>0</v>
      </c>
      <c r="DN9" s="314"/>
      <c r="DO9" s="250"/>
      <c r="DP9" s="250" t="s">
        <v>278</v>
      </c>
      <c r="DQ9" s="320" t="str">
        <f>H7</f>
        <v>L3_Total_Allocation_Qty</v>
      </c>
      <c r="DR9" s="397">
        <f t="shared" ref="DR9:EC9" ca="1" si="17">SUMIF($R$19:$R$3000,$DQ$9,OFFSET($Y$19:$AY$3000,0,DR$16,COUNTA($R$19:$R$3000),DR$17))</f>
        <v>0</v>
      </c>
      <c r="DS9" s="397">
        <f t="shared" ca="1" si="17"/>
        <v>0</v>
      </c>
      <c r="DT9" s="397">
        <f t="shared" ca="1" si="17"/>
        <v>0</v>
      </c>
      <c r="DU9" s="397">
        <f t="shared" ca="1" si="17"/>
        <v>0</v>
      </c>
      <c r="DV9" s="397">
        <f t="shared" ca="1" si="17"/>
        <v>0</v>
      </c>
      <c r="DW9" s="397">
        <f t="shared" ca="1" si="17"/>
        <v>0</v>
      </c>
      <c r="DX9" s="397">
        <f t="shared" ca="1" si="17"/>
        <v>0</v>
      </c>
      <c r="DY9" s="397">
        <f t="shared" ca="1" si="17"/>
        <v>0</v>
      </c>
      <c r="DZ9" s="397">
        <f t="shared" ca="1" si="17"/>
        <v>0</v>
      </c>
      <c r="EA9" s="397">
        <f t="shared" ca="1" si="17"/>
        <v>0</v>
      </c>
      <c r="EB9" s="397">
        <f t="shared" ca="1" si="17"/>
        <v>0</v>
      </c>
      <c r="EC9" s="397">
        <f t="shared" ca="1" si="17"/>
        <v>0</v>
      </c>
      <c r="ED9" s="314"/>
      <c r="EE9" s="314"/>
      <c r="EF9" s="314"/>
      <c r="EG9" s="314"/>
      <c r="EH9" s="314"/>
      <c r="EI9" s="314"/>
      <c r="EJ9" s="314"/>
      <c r="EK9" s="314"/>
      <c r="EL9" s="314"/>
      <c r="EM9" s="314"/>
      <c r="EN9" s="314"/>
      <c r="EO9" s="314"/>
      <c r="EP9" s="315"/>
      <c r="EQ9" s="315"/>
      <c r="ER9" s="315"/>
      <c r="ES9" s="315"/>
      <c r="ET9" s="315"/>
      <c r="EU9" s="315"/>
      <c r="EV9" s="315"/>
      <c r="EW9" s="315"/>
      <c r="EX9" s="315"/>
      <c r="EY9" s="315"/>
      <c r="EZ9" s="315"/>
      <c r="FA9" s="315"/>
      <c r="FB9" s="315"/>
      <c r="FC9" s="315"/>
      <c r="FD9" s="315"/>
      <c r="FE9" s="315"/>
      <c r="FF9" s="315"/>
      <c r="FG9" s="315"/>
      <c r="FH9" s="315"/>
      <c r="FI9" s="315"/>
      <c r="FJ9" s="249"/>
      <c r="FK9" s="249"/>
      <c r="FL9" s="249"/>
      <c r="FM9" s="249"/>
      <c r="FN9" s="249"/>
      <c r="FO9" s="249"/>
      <c r="FP9" s="249"/>
      <c r="FQ9" s="249"/>
      <c r="FR9" s="249"/>
      <c r="FS9" s="249"/>
      <c r="FT9" s="249"/>
      <c r="FU9" s="248"/>
      <c r="FV9" s="314"/>
      <c r="FW9" s="314"/>
      <c r="FX9" s="314"/>
      <c r="FY9" s="314"/>
      <c r="FZ9" s="314"/>
      <c r="GA9" s="314"/>
      <c r="GB9" s="314"/>
      <c r="GC9" s="314"/>
      <c r="GD9" s="314"/>
      <c r="GE9" s="314"/>
      <c r="GF9" s="314"/>
      <c r="GG9" s="314"/>
      <c r="GH9" s="314"/>
      <c r="GI9" s="314"/>
      <c r="GJ9" s="314"/>
      <c r="GK9" s="314"/>
      <c r="GL9" s="314"/>
      <c r="GM9" s="314"/>
      <c r="GN9" s="314"/>
      <c r="GO9" s="314"/>
      <c r="GP9" s="314"/>
      <c r="GQ9" s="314"/>
      <c r="GR9" s="314"/>
      <c r="GS9" s="314"/>
      <c r="GT9" s="314"/>
      <c r="GU9" s="315"/>
      <c r="GV9" s="315"/>
      <c r="GW9" s="315"/>
      <c r="GX9" s="315"/>
      <c r="GY9" s="315"/>
      <c r="GZ9" s="315"/>
      <c r="HA9" s="315"/>
      <c r="HB9" s="315"/>
      <c r="HC9" s="315"/>
      <c r="HD9" s="315"/>
      <c r="HE9" s="315"/>
      <c r="HF9" s="315"/>
      <c r="HG9" s="315"/>
      <c r="HH9" s="315"/>
      <c r="HI9" s="315"/>
      <c r="HJ9" s="315"/>
      <c r="HK9" s="315"/>
      <c r="HL9" s="315"/>
      <c r="HM9" s="315"/>
      <c r="HN9" s="315"/>
      <c r="HO9" s="249"/>
      <c r="HP9" s="248"/>
      <c r="HQ9" s="248"/>
      <c r="HR9" s="248"/>
      <c r="HS9" s="248"/>
      <c r="HT9" s="248"/>
      <c r="HU9" s="248"/>
      <c r="HV9" s="248"/>
      <c r="HW9" s="248"/>
      <c r="HX9" s="248"/>
      <c r="HY9" s="248"/>
      <c r="HZ9" s="248"/>
      <c r="IA9" s="248"/>
      <c r="IB9" s="248"/>
      <c r="IC9" s="248"/>
      <c r="ID9" s="249"/>
      <c r="IE9" s="249"/>
      <c r="IF9" s="249"/>
      <c r="IG9" s="249"/>
      <c r="IH9" s="249"/>
      <c r="II9" s="249"/>
      <c r="IJ9" s="249"/>
      <c r="IK9" s="249"/>
      <c r="IL9" s="249"/>
      <c r="IM9" s="249"/>
      <c r="IN9" s="249"/>
      <c r="IO9" s="249"/>
      <c r="IP9" s="249"/>
      <c r="IQ9" s="249"/>
      <c r="IR9" s="249"/>
      <c r="IS9" s="249"/>
      <c r="IT9" s="249"/>
      <c r="IU9" s="249"/>
      <c r="IV9" s="249"/>
      <c r="IW9" s="249"/>
      <c r="IX9" s="249"/>
      <c r="IY9" s="249"/>
      <c r="IZ9" s="249"/>
      <c r="JA9" s="249"/>
      <c r="JB9" s="249"/>
      <c r="JC9" s="249"/>
      <c r="JD9" s="249"/>
      <c r="JE9" s="249"/>
      <c r="JF9" s="249"/>
      <c r="JG9" s="249"/>
      <c r="JH9" s="249"/>
      <c r="JI9" s="249"/>
      <c r="JJ9" s="249"/>
      <c r="JK9" s="249"/>
      <c r="JL9" s="249"/>
      <c r="JM9" s="249"/>
      <c r="JN9" s="249"/>
      <c r="JO9" s="249"/>
      <c r="JP9" s="249"/>
      <c r="JQ9" s="249"/>
      <c r="JR9" s="249"/>
      <c r="JS9" s="249"/>
      <c r="JT9" s="249"/>
      <c r="JU9" s="249"/>
      <c r="JV9" s="249"/>
      <c r="JW9" s="249"/>
      <c r="JX9" s="249"/>
      <c r="JY9" s="249"/>
      <c r="JZ9" s="249"/>
      <c r="KA9" s="249"/>
      <c r="KB9" s="249"/>
      <c r="KC9" s="249"/>
      <c r="KD9" s="249"/>
      <c r="KE9" s="249"/>
      <c r="KF9" s="249"/>
      <c r="KG9" s="249"/>
      <c r="KH9" s="249"/>
      <c r="KI9" s="249"/>
      <c r="KJ9" s="249"/>
      <c r="KK9" s="249"/>
      <c r="KL9" s="249"/>
      <c r="KM9" s="249"/>
      <c r="KN9" s="249"/>
      <c r="KO9" s="249"/>
      <c r="KP9" s="249"/>
      <c r="KQ9" s="249"/>
      <c r="KR9" s="249"/>
      <c r="KS9" s="249"/>
      <c r="KT9" s="249"/>
      <c r="KU9" s="249"/>
      <c r="KV9" s="249"/>
      <c r="KW9" s="249"/>
      <c r="KX9" s="249"/>
      <c r="KY9" s="249"/>
      <c r="KZ9" s="249"/>
      <c r="LA9" s="249"/>
      <c r="LB9" s="249"/>
      <c r="LC9" s="249"/>
      <c r="LD9" s="249"/>
      <c r="LE9" s="249"/>
      <c r="LF9" s="249"/>
      <c r="LG9" s="249"/>
      <c r="LH9" s="249"/>
      <c r="LI9" s="249"/>
      <c r="LJ9" s="249"/>
      <c r="LK9" s="249"/>
      <c r="LL9" s="249"/>
      <c r="LM9" s="249"/>
      <c r="LN9" s="249"/>
      <c r="LO9" s="249"/>
      <c r="LP9" s="249"/>
      <c r="LQ9" s="249"/>
      <c r="LR9" s="249"/>
      <c r="LS9" s="249"/>
      <c r="LT9" s="249"/>
      <c r="LU9" s="249"/>
      <c r="LV9" s="249"/>
      <c r="LW9" s="249"/>
      <c r="LX9" s="249"/>
      <c r="LY9" s="249"/>
      <c r="LZ9" s="249"/>
      <c r="MA9" s="249"/>
      <c r="MB9" s="249"/>
      <c r="MC9" s="249"/>
      <c r="MD9" s="249"/>
      <c r="ME9" s="249"/>
      <c r="MF9" s="249"/>
      <c r="MG9" s="249"/>
      <c r="MH9" s="249"/>
      <c r="MI9" s="249"/>
      <c r="MJ9" s="248"/>
      <c r="MK9" s="248"/>
      <c r="ML9" s="248"/>
      <c r="MM9" s="248"/>
      <c r="MN9" s="248"/>
      <c r="MO9" s="248"/>
      <c r="MP9" s="248"/>
      <c r="MQ9" s="248"/>
      <c r="MR9" s="248"/>
      <c r="MS9" s="248"/>
      <c r="MT9" s="248"/>
      <c r="MU9" s="248"/>
      <c r="MV9" s="248"/>
      <c r="MW9" s="248"/>
      <c r="MX9" s="248"/>
      <c r="MY9" s="248"/>
      <c r="MZ9" s="248"/>
      <c r="NA9" s="248"/>
      <c r="NB9" s="248"/>
      <c r="NC9" s="248"/>
      <c r="XES9" s="314"/>
      <c r="XET9" s="314"/>
    </row>
    <row r="10" spans="1:367 16373:16375" s="314" customFormat="1" ht="14.25" customHeight="1" outlineLevel="1">
      <c r="A10" s="126"/>
      <c r="B10" s="280"/>
      <c r="C10" s="280"/>
      <c r="D10" s="281"/>
      <c r="E10" s="281"/>
      <c r="F10" s="281"/>
      <c r="G10" s="281"/>
      <c r="H10" s="126"/>
      <c r="I10" s="188"/>
      <c r="J10" s="273"/>
      <c r="K10" s="273"/>
      <c r="L10" s="273"/>
      <c r="M10" s="458" t="str">
        <f>Configuration!CT5</f>
        <v>Change View</v>
      </c>
      <c r="N10" s="459"/>
      <c r="O10" s="466"/>
      <c r="P10" s="467"/>
      <c r="Q10" s="467"/>
      <c r="R10" s="467"/>
      <c r="S10" s="236" t="s">
        <v>207</v>
      </c>
      <c r="T10" s="126"/>
      <c r="U10" s="126"/>
      <c r="V10" s="126"/>
      <c r="W10" s="126"/>
      <c r="X10" s="126"/>
      <c r="Y10" s="188"/>
      <c r="Z10" s="188"/>
      <c r="AA10" s="126"/>
      <c r="AB10" s="282"/>
      <c r="AC10" s="126"/>
      <c r="AD10" s="126"/>
      <c r="AE10" s="188"/>
      <c r="AF10" s="188"/>
      <c r="AG10" s="188"/>
      <c r="AH10" s="188"/>
      <c r="AI10" s="188"/>
      <c r="AJ10" s="283"/>
      <c r="AK10" s="188"/>
      <c r="AL10" s="188"/>
      <c r="AM10" s="188"/>
      <c r="AN10" s="188"/>
      <c r="AO10" s="188"/>
      <c r="AP10" s="188"/>
      <c r="AQ10" s="188"/>
      <c r="AR10" s="188"/>
      <c r="AS10" s="188"/>
      <c r="AT10" s="188"/>
      <c r="AU10" s="188"/>
      <c r="AV10" s="188"/>
      <c r="AW10" s="188"/>
      <c r="AX10" s="188"/>
      <c r="AY10" s="188"/>
      <c r="AZ10" s="188"/>
      <c r="BA10" s="188"/>
      <c r="BB10" s="188"/>
      <c r="BC10" s="188"/>
      <c r="BD10" s="188"/>
      <c r="BE10" s="188"/>
      <c r="BF10" s="188"/>
      <c r="BG10" s="188"/>
      <c r="BH10" s="188"/>
      <c r="BI10" s="188"/>
      <c r="BJ10" s="188"/>
      <c r="BK10" s="188"/>
      <c r="BL10" s="188"/>
      <c r="BM10" s="188"/>
      <c r="BN10" s="188"/>
      <c r="BO10" s="188"/>
      <c r="BP10" s="188"/>
      <c r="BQ10" s="188"/>
      <c r="BR10" s="188"/>
      <c r="BS10" s="188"/>
      <c r="BT10" s="188"/>
      <c r="BU10" s="188"/>
      <c r="BV10" s="188"/>
      <c r="BW10" s="188"/>
      <c r="BX10" s="188"/>
      <c r="BY10" s="188"/>
      <c r="BZ10" s="377"/>
      <c r="CA10" s="377"/>
      <c r="CB10" s="377"/>
      <c r="CC10" s="377"/>
      <c r="CD10" s="377"/>
      <c r="CE10" s="377"/>
      <c r="CF10" s="377"/>
      <c r="CG10" s="377"/>
      <c r="CH10" s="377"/>
      <c r="CI10" s="377"/>
      <c r="CJ10" s="377"/>
      <c r="CK10" s="377"/>
      <c r="CL10" s="377"/>
      <c r="CM10" s="377"/>
      <c r="CN10" s="377"/>
      <c r="CO10" s="377"/>
      <c r="CP10" s="377"/>
      <c r="CQ10" s="377"/>
      <c r="CR10" s="377"/>
      <c r="CS10" s="377"/>
      <c r="CT10" s="377"/>
      <c r="CU10" s="377"/>
      <c r="CV10" s="377"/>
      <c r="CW10" s="377"/>
      <c r="CX10" s="377"/>
      <c r="CY10" s="377"/>
      <c r="CZ10" s="377"/>
      <c r="DA10" s="377"/>
      <c r="DB10" s="377"/>
      <c r="DC10" s="377"/>
      <c r="DD10" s="377"/>
      <c r="DE10" s="377"/>
      <c r="DF10" s="377"/>
      <c r="DG10" s="377"/>
      <c r="DH10" s="377"/>
      <c r="DI10" s="377"/>
      <c r="DJ10" s="377"/>
      <c r="DK10" s="383"/>
      <c r="DL10" s="250" t="str">
        <f>H8</f>
        <v>L3_Total_Allocation_Qty_Loaded</v>
      </c>
      <c r="DM10" s="395">
        <f ca="1">SUMIF($R$19:$R$3000,$DL$8,OFFSET($Y$19:$AY$3000,0,$DM$6-1,COUNTA($R$19:$R$3000),$DM$6))</f>
        <v>0</v>
      </c>
      <c r="DO10" s="396"/>
      <c r="DQ10" s="320" t="str">
        <f>H8</f>
        <v>L3_Total_Allocation_Qty_Loaded</v>
      </c>
      <c r="DR10" s="397">
        <f ca="1">SUMIF($R$19:$R$3000,$DQ$10,OFFSET($Y$19:$AY$3000,0,DR$16,COUNTA($R$19:$R$3000),DR$17))</f>
        <v>0</v>
      </c>
      <c r="DS10" s="314">
        <f t="shared" ref="DS10:EC10" ca="1" si="18">SUMIF($R$19:$R$3000,$DQ$10,OFFSET($Y$19:$AY$3000,0,DS$16,COUNTA($R$19:$R$3000),DS$17))</f>
        <v>0</v>
      </c>
      <c r="DT10" s="314">
        <f t="shared" ca="1" si="18"/>
        <v>0</v>
      </c>
      <c r="DU10" s="314">
        <f t="shared" ca="1" si="18"/>
        <v>0</v>
      </c>
      <c r="DV10" s="314">
        <f t="shared" ca="1" si="18"/>
        <v>0</v>
      </c>
      <c r="DW10" s="314">
        <f t="shared" ca="1" si="18"/>
        <v>0</v>
      </c>
      <c r="DX10" s="314">
        <f t="shared" ca="1" si="18"/>
        <v>0</v>
      </c>
      <c r="DY10" s="314">
        <f t="shared" ca="1" si="18"/>
        <v>0</v>
      </c>
      <c r="DZ10" s="314">
        <f t="shared" ca="1" si="18"/>
        <v>0</v>
      </c>
      <c r="EA10" s="314">
        <f t="shared" ca="1" si="18"/>
        <v>0</v>
      </c>
      <c r="EB10" s="314">
        <f t="shared" ca="1" si="18"/>
        <v>0</v>
      </c>
      <c r="EC10" s="314">
        <f t="shared" ca="1" si="18"/>
        <v>0</v>
      </c>
      <c r="EP10" s="322"/>
      <c r="EQ10" s="322"/>
      <c r="ER10" s="322"/>
      <c r="ES10" s="322"/>
      <c r="ET10" s="322"/>
      <c r="EU10" s="322"/>
      <c r="EV10" s="322"/>
      <c r="EW10" s="322"/>
      <c r="EX10" s="322"/>
      <c r="EY10" s="322"/>
      <c r="EZ10" s="322"/>
      <c r="FA10" s="322"/>
      <c r="FB10" s="322"/>
      <c r="FC10" s="322"/>
      <c r="FD10" s="322"/>
      <c r="FE10" s="322"/>
      <c r="FF10" s="322"/>
      <c r="FG10" s="322"/>
      <c r="FH10" s="322"/>
      <c r="FI10" s="322"/>
      <c r="FJ10" s="249"/>
      <c r="FK10" s="249"/>
      <c r="FL10" s="249"/>
      <c r="FM10" s="249"/>
      <c r="FN10" s="249"/>
      <c r="FO10" s="249"/>
      <c r="FP10" s="249"/>
      <c r="FQ10" s="249"/>
      <c r="FR10" s="249"/>
      <c r="FS10" s="249"/>
      <c r="FT10" s="249"/>
      <c r="FU10" s="249"/>
      <c r="FV10" s="323"/>
      <c r="FW10" s="322"/>
      <c r="FX10" s="322"/>
      <c r="FY10" s="322"/>
      <c r="FZ10" s="322"/>
      <c r="GA10" s="322"/>
      <c r="GB10" s="322"/>
      <c r="GC10" s="322"/>
      <c r="GD10" s="322"/>
      <c r="GE10" s="322"/>
      <c r="GF10" s="322"/>
      <c r="GG10" s="322"/>
      <c r="GH10" s="322"/>
      <c r="GI10" s="322"/>
      <c r="GJ10" s="322"/>
      <c r="GK10" s="322"/>
      <c r="GL10" s="322"/>
      <c r="GM10" s="322"/>
      <c r="GN10" s="322"/>
      <c r="GO10" s="322"/>
      <c r="GP10" s="322"/>
      <c r="GQ10" s="322"/>
      <c r="GR10" s="322"/>
      <c r="GS10" s="322"/>
      <c r="GT10" s="322"/>
      <c r="GU10" s="322"/>
      <c r="GV10" s="322"/>
      <c r="GW10" s="322"/>
      <c r="GX10" s="322"/>
      <c r="GY10" s="322"/>
      <c r="GZ10" s="322"/>
      <c r="HA10" s="322"/>
      <c r="HB10" s="322"/>
      <c r="HC10" s="322"/>
      <c r="HD10" s="322"/>
      <c r="HE10" s="322"/>
      <c r="HF10" s="322"/>
      <c r="HG10" s="322"/>
      <c r="HH10" s="322"/>
      <c r="HI10" s="322"/>
      <c r="HJ10" s="322"/>
      <c r="HK10" s="322"/>
      <c r="HL10" s="322"/>
      <c r="HM10" s="322"/>
      <c r="HN10" s="322"/>
      <c r="HO10" s="249"/>
      <c r="HP10" s="249"/>
      <c r="HQ10" s="249"/>
      <c r="HR10" s="249"/>
      <c r="HS10" s="249"/>
      <c r="HT10" s="249"/>
      <c r="HU10" s="249"/>
      <c r="HV10" s="249"/>
      <c r="HW10" s="249"/>
      <c r="HX10" s="249"/>
      <c r="HY10" s="249"/>
      <c r="HZ10" s="249"/>
      <c r="IA10" s="249"/>
      <c r="IB10" s="249"/>
      <c r="IC10" s="249"/>
      <c r="ID10" s="249"/>
      <c r="IE10" s="249"/>
      <c r="IF10" s="249"/>
      <c r="IG10" s="249"/>
      <c r="IH10" s="249"/>
      <c r="II10" s="249"/>
      <c r="IJ10" s="249"/>
      <c r="IK10" s="249"/>
      <c r="IL10" s="249"/>
      <c r="IM10" s="249"/>
      <c r="IN10" s="249"/>
      <c r="IO10" s="249"/>
      <c r="IP10" s="249"/>
      <c r="IQ10" s="249"/>
      <c r="IR10" s="249"/>
      <c r="IS10" s="249"/>
      <c r="IT10" s="249"/>
      <c r="IU10" s="249"/>
      <c r="IV10" s="249"/>
      <c r="IW10" s="249"/>
      <c r="IX10" s="249"/>
      <c r="IY10" s="249"/>
      <c r="IZ10" s="249"/>
      <c r="JA10" s="249"/>
      <c r="JB10" s="249"/>
      <c r="JC10" s="249"/>
      <c r="JD10" s="249"/>
      <c r="JE10" s="249"/>
      <c r="JF10" s="249"/>
      <c r="JG10" s="249"/>
      <c r="JH10" s="249"/>
      <c r="JI10" s="249"/>
      <c r="JJ10" s="249"/>
      <c r="JK10" s="249"/>
      <c r="JL10" s="249"/>
      <c r="JM10" s="249"/>
      <c r="JN10" s="249"/>
      <c r="JO10" s="249"/>
      <c r="JP10" s="249"/>
      <c r="JQ10" s="249"/>
      <c r="JR10" s="249"/>
      <c r="JS10" s="249"/>
      <c r="JT10" s="249"/>
      <c r="JU10" s="249"/>
      <c r="JV10" s="249"/>
      <c r="JW10" s="249"/>
      <c r="JX10" s="249"/>
      <c r="JY10" s="249"/>
      <c r="JZ10" s="249"/>
      <c r="KA10" s="249"/>
      <c r="KB10" s="249"/>
      <c r="KC10" s="249"/>
      <c r="KD10" s="249"/>
      <c r="KE10" s="249"/>
      <c r="KF10" s="249"/>
      <c r="KG10" s="249"/>
      <c r="KH10" s="249"/>
      <c r="KI10" s="249"/>
      <c r="KJ10" s="249"/>
      <c r="KK10" s="249"/>
      <c r="KL10" s="249"/>
      <c r="KM10" s="249"/>
      <c r="KN10" s="249"/>
      <c r="KO10" s="249"/>
      <c r="KP10" s="249"/>
      <c r="KQ10" s="249"/>
      <c r="KR10" s="249"/>
      <c r="KS10" s="249"/>
      <c r="KT10" s="249"/>
      <c r="KU10" s="249"/>
      <c r="KV10" s="249"/>
      <c r="KW10" s="249"/>
      <c r="KX10" s="249"/>
      <c r="KY10" s="249"/>
      <c r="KZ10" s="249"/>
      <c r="LA10" s="249"/>
      <c r="LB10" s="249"/>
      <c r="LC10" s="249"/>
      <c r="LD10" s="249"/>
      <c r="LE10" s="249"/>
      <c r="LF10" s="249"/>
      <c r="LG10" s="249"/>
      <c r="LH10" s="249"/>
      <c r="LI10" s="249"/>
      <c r="LJ10" s="249"/>
      <c r="LK10" s="249"/>
      <c r="LL10" s="249"/>
      <c r="LM10" s="249"/>
      <c r="LN10" s="249"/>
      <c r="LO10" s="249"/>
      <c r="LP10" s="249"/>
      <c r="LQ10" s="249"/>
      <c r="LR10" s="249"/>
      <c r="LS10" s="249"/>
      <c r="LT10" s="249"/>
      <c r="LU10" s="249"/>
      <c r="LV10" s="249"/>
      <c r="LW10" s="249"/>
      <c r="LX10" s="249"/>
      <c r="LY10" s="249"/>
      <c r="LZ10" s="249"/>
      <c r="MA10" s="249"/>
      <c r="MB10" s="249"/>
      <c r="MC10" s="249"/>
      <c r="MD10" s="249"/>
      <c r="ME10" s="249"/>
      <c r="MF10" s="249"/>
      <c r="MG10" s="249"/>
      <c r="MH10" s="249"/>
      <c r="MI10" s="249"/>
      <c r="MJ10" s="249"/>
      <c r="MK10" s="249"/>
      <c r="ML10" s="249"/>
      <c r="MM10" s="249"/>
      <c r="MN10" s="249"/>
      <c r="MO10" s="249"/>
      <c r="MP10" s="249"/>
      <c r="MQ10" s="249"/>
      <c r="MR10" s="249"/>
      <c r="MS10" s="249"/>
      <c r="MT10" s="249"/>
      <c r="MU10" s="249"/>
      <c r="MV10" s="249"/>
      <c r="MW10" s="249"/>
      <c r="MX10" s="249"/>
      <c r="MY10" s="249"/>
      <c r="MZ10" s="249"/>
      <c r="NA10" s="249"/>
      <c r="NB10" s="249"/>
      <c r="NC10" s="249"/>
    </row>
    <row r="11" spans="1:367 16373:16375" ht="4.5" customHeight="1" outlineLevel="1">
      <c r="A11" s="108"/>
      <c r="B11" s="109"/>
      <c r="C11" s="109"/>
      <c r="D11" s="191"/>
      <c r="E11" s="191"/>
      <c r="F11" s="191"/>
      <c r="G11" s="191"/>
      <c r="H11" s="108"/>
      <c r="J11" s="468"/>
      <c r="K11" s="468"/>
      <c r="L11" s="468"/>
      <c r="M11" s="468"/>
      <c r="N11" s="237"/>
      <c r="O11" s="469"/>
      <c r="P11" s="470"/>
      <c r="Q11" s="470"/>
      <c r="R11" s="471"/>
      <c r="S11" s="201" t="s">
        <v>207</v>
      </c>
      <c r="T11" s="227" t="s">
        <v>354</v>
      </c>
      <c r="U11" s="228">
        <f>TS_Hidden*Number_of_Items</f>
        <v>1</v>
      </c>
      <c r="V11" s="229"/>
      <c r="W11" s="108"/>
      <c r="X11" s="206"/>
      <c r="Y11" s="108"/>
      <c r="Z11" s="108"/>
      <c r="AA11" s="108"/>
      <c r="AB11" s="111"/>
      <c r="AC11" s="206"/>
      <c r="AD11" s="108"/>
      <c r="DK11" s="379"/>
      <c r="DL11" s="423"/>
      <c r="DM11" s="423"/>
      <c r="DN11" s="314"/>
      <c r="DO11" s="250"/>
      <c r="DP11" s="314"/>
      <c r="DQ11" s="320"/>
      <c r="DR11" s="397"/>
      <c r="DS11" s="397"/>
      <c r="DT11" s="397"/>
      <c r="DU11" s="397"/>
      <c r="DV11" s="397"/>
      <c r="DW11" s="397"/>
      <c r="DX11" s="397"/>
      <c r="DY11" s="315"/>
      <c r="DZ11" s="315"/>
      <c r="EA11" s="315"/>
      <c r="EB11" s="315"/>
      <c r="EC11" s="315"/>
      <c r="ED11" s="315"/>
      <c r="EE11" s="315"/>
      <c r="EF11" s="315"/>
      <c r="EG11" s="315"/>
      <c r="EH11" s="315"/>
      <c r="EI11" s="315"/>
      <c r="EJ11" s="315"/>
      <c r="EK11" s="315"/>
      <c r="EL11" s="315"/>
      <c r="EM11" s="315"/>
      <c r="EN11" s="315"/>
      <c r="EO11" s="315"/>
      <c r="EP11" s="315"/>
      <c r="EQ11" s="315"/>
      <c r="ER11" s="315"/>
      <c r="ES11" s="315"/>
      <c r="ET11" s="315"/>
      <c r="EU11" s="315"/>
      <c r="EV11" s="315"/>
      <c r="EW11" s="315"/>
      <c r="EX11" s="315"/>
      <c r="EY11" s="315"/>
      <c r="EZ11" s="315"/>
      <c r="FA11" s="315"/>
      <c r="FB11" s="315"/>
      <c r="FC11" s="315"/>
      <c r="FD11" s="315"/>
      <c r="FE11" s="315"/>
      <c r="FF11" s="315"/>
      <c r="FG11" s="315"/>
      <c r="FH11" s="315"/>
      <c r="FI11" s="315"/>
      <c r="FJ11" s="249"/>
      <c r="FK11" s="249"/>
      <c r="FL11" s="249"/>
      <c r="FM11" s="249"/>
      <c r="FN11" s="249"/>
      <c r="FO11" s="249"/>
      <c r="FP11" s="249"/>
      <c r="FQ11" s="249"/>
      <c r="FR11" s="249"/>
      <c r="FS11" s="249"/>
      <c r="FT11" s="249"/>
      <c r="FU11" s="248"/>
      <c r="FV11" s="321"/>
      <c r="FW11" s="315"/>
      <c r="FX11" s="315"/>
      <c r="FY11" s="315"/>
      <c r="FZ11" s="315"/>
      <c r="GA11" s="315"/>
      <c r="GB11" s="315"/>
      <c r="GC11" s="315"/>
      <c r="GD11" s="315"/>
      <c r="GE11" s="315"/>
      <c r="GF11" s="315"/>
      <c r="GG11" s="315"/>
      <c r="GH11" s="315"/>
      <c r="GI11" s="315"/>
      <c r="GJ11" s="315"/>
      <c r="GK11" s="315"/>
      <c r="GL11" s="315"/>
      <c r="GM11" s="315"/>
      <c r="GN11" s="315"/>
      <c r="GO11" s="315"/>
      <c r="GP11" s="315"/>
      <c r="GQ11" s="315"/>
      <c r="GR11" s="315"/>
      <c r="GS11" s="315"/>
      <c r="GT11" s="315"/>
      <c r="GU11" s="315"/>
      <c r="GV11" s="315"/>
      <c r="GW11" s="315"/>
      <c r="GX11" s="315"/>
      <c r="GY11" s="315"/>
      <c r="GZ11" s="315"/>
      <c r="HA11" s="315"/>
      <c r="HB11" s="315"/>
      <c r="HC11" s="315"/>
      <c r="HD11" s="315"/>
      <c r="HE11" s="315"/>
      <c r="HF11" s="315"/>
      <c r="HG11" s="315"/>
      <c r="HH11" s="315"/>
      <c r="HI11" s="315"/>
      <c r="HJ11" s="315"/>
      <c r="HK11" s="315"/>
      <c r="HL11" s="315"/>
      <c r="HM11" s="315"/>
      <c r="HN11" s="315"/>
      <c r="HO11" s="249"/>
      <c r="HP11" s="248"/>
      <c r="HQ11" s="248"/>
      <c r="HR11" s="248"/>
      <c r="HS11" s="248"/>
      <c r="HT11" s="248"/>
      <c r="HU11" s="248"/>
      <c r="HV11" s="248"/>
      <c r="HW11" s="248"/>
      <c r="HX11" s="248"/>
      <c r="HY11" s="248"/>
      <c r="HZ11" s="248"/>
      <c r="IA11" s="248"/>
      <c r="IB11" s="248"/>
      <c r="IC11" s="248"/>
      <c r="ID11" s="249"/>
      <c r="IE11" s="249"/>
      <c r="IF11" s="249"/>
      <c r="IG11" s="249"/>
      <c r="IH11" s="249"/>
      <c r="II11" s="249"/>
      <c r="IJ11" s="249"/>
      <c r="IK11" s="249"/>
      <c r="IL11" s="249"/>
      <c r="IM11" s="249"/>
      <c r="IN11" s="249"/>
      <c r="IO11" s="249"/>
      <c r="IP11" s="249"/>
      <c r="IQ11" s="249"/>
      <c r="IR11" s="249"/>
      <c r="IS11" s="249"/>
      <c r="IT11" s="249"/>
      <c r="IU11" s="249"/>
      <c r="IV11" s="249"/>
      <c r="IW11" s="249"/>
      <c r="IX11" s="249"/>
      <c r="IY11" s="249"/>
      <c r="IZ11" s="249"/>
      <c r="JA11" s="249"/>
      <c r="JB11" s="249"/>
      <c r="JC11" s="249"/>
      <c r="JD11" s="249"/>
      <c r="JE11" s="249"/>
      <c r="JF11" s="249"/>
      <c r="JG11" s="249"/>
      <c r="JH11" s="249"/>
      <c r="JI11" s="249"/>
      <c r="JJ11" s="249"/>
      <c r="JK11" s="249"/>
      <c r="JL11" s="249"/>
      <c r="JM11" s="249"/>
      <c r="JN11" s="249"/>
      <c r="JO11" s="249"/>
      <c r="JP11" s="249"/>
      <c r="JQ11" s="249"/>
      <c r="JR11" s="249"/>
      <c r="JS11" s="249"/>
      <c r="JT11" s="249"/>
      <c r="JU11" s="249"/>
      <c r="JV11" s="249"/>
      <c r="JW11" s="249"/>
      <c r="JX11" s="249"/>
      <c r="JY11" s="249"/>
      <c r="JZ11" s="249"/>
      <c r="KA11" s="249"/>
      <c r="KB11" s="249"/>
      <c r="KC11" s="249"/>
      <c r="KD11" s="249"/>
      <c r="KE11" s="249"/>
      <c r="KF11" s="249"/>
      <c r="KG11" s="249"/>
      <c r="KH11" s="249"/>
      <c r="KI11" s="249"/>
      <c r="KJ11" s="249"/>
      <c r="KK11" s="249"/>
      <c r="KL11" s="249"/>
      <c r="KM11" s="249"/>
      <c r="KN11" s="249"/>
      <c r="KO11" s="249"/>
      <c r="KP11" s="249"/>
      <c r="KQ11" s="249"/>
      <c r="KR11" s="249"/>
      <c r="KS11" s="249"/>
      <c r="KT11" s="249"/>
      <c r="KU11" s="249"/>
      <c r="KV11" s="249"/>
      <c r="KW11" s="249"/>
      <c r="KX11" s="249"/>
      <c r="KY11" s="249"/>
      <c r="KZ11" s="249"/>
      <c r="LA11" s="249"/>
      <c r="LB11" s="249"/>
      <c r="LC11" s="249"/>
      <c r="LD11" s="249"/>
      <c r="LE11" s="249"/>
      <c r="LF11" s="249"/>
      <c r="LG11" s="249"/>
      <c r="LH11" s="249"/>
      <c r="LI11" s="249"/>
      <c r="LJ11" s="249"/>
      <c r="LK11" s="249"/>
      <c r="LL11" s="249"/>
      <c r="LM11" s="249"/>
      <c r="LN11" s="249"/>
      <c r="LO11" s="249"/>
      <c r="LP11" s="249"/>
      <c r="LQ11" s="249"/>
      <c r="LR11" s="249"/>
      <c r="LS11" s="249"/>
      <c r="LT11" s="249"/>
      <c r="LU11" s="249"/>
      <c r="LV11" s="249"/>
      <c r="LW11" s="249"/>
      <c r="LX11" s="249"/>
      <c r="LY11" s="249"/>
      <c r="LZ11" s="249"/>
      <c r="MA11" s="249"/>
      <c r="MB11" s="249"/>
      <c r="MC11" s="249"/>
      <c r="MD11" s="249"/>
      <c r="ME11" s="249"/>
      <c r="MF11" s="249"/>
      <c r="MG11" s="249"/>
      <c r="MH11" s="249"/>
      <c r="MI11" s="249"/>
      <c r="MJ11" s="248"/>
      <c r="MK11" s="248"/>
      <c r="ML11" s="248"/>
      <c r="MM11" s="248"/>
      <c r="MN11" s="248"/>
      <c r="MO11" s="248"/>
      <c r="MP11" s="248"/>
      <c r="MQ11" s="248"/>
      <c r="MR11" s="248"/>
      <c r="MS11" s="248"/>
      <c r="MT11" s="248"/>
      <c r="MU11" s="248"/>
      <c r="MV11" s="248"/>
      <c r="MW11" s="248"/>
      <c r="MX11" s="248"/>
      <c r="MY11" s="248"/>
      <c r="MZ11" s="248"/>
      <c r="NA11" s="248"/>
      <c r="NB11" s="248"/>
      <c r="NC11" s="248"/>
      <c r="XES11" s="314"/>
      <c r="XET11" s="314"/>
    </row>
    <row r="12" spans="1:367 16373:16375" ht="11.85" customHeight="1" outlineLevel="1">
      <c r="A12" s="108"/>
      <c r="B12" s="109"/>
      <c r="C12" s="109"/>
      <c r="D12" s="191"/>
      <c r="E12" s="191"/>
      <c r="F12" s="191"/>
      <c r="G12" s="191"/>
      <c r="H12" s="108"/>
      <c r="J12"/>
      <c r="K12"/>
      <c r="L12"/>
      <c r="M12" s="299" t="str">
        <f>Configuration!CT32&amp;":"</f>
        <v>Change UOM:</v>
      </c>
      <c r="N12" s="237"/>
      <c r="O12" s="284"/>
      <c r="P12" s="338"/>
      <c r="Q12" s="460"/>
      <c r="R12" s="461"/>
      <c r="S12" s="201" t="s">
        <v>207</v>
      </c>
      <c r="T12" s="227" t="s">
        <v>355</v>
      </c>
      <c r="U12" s="228">
        <f ca="1">IF(U13&gt;Number_of_Items,Number_of_Items,U13)</f>
        <v>1</v>
      </c>
      <c r="V12" s="228">
        <f ca="1">TS_Count-U11</f>
        <v>109</v>
      </c>
      <c r="W12"/>
      <c r="X12" s="206"/>
      <c r="Y12" s="108"/>
      <c r="AA12" s="108"/>
      <c r="AB12" s="111"/>
      <c r="AC12" s="206"/>
      <c r="AD12" s="108"/>
      <c r="AE12" s="111"/>
      <c r="AF12" s="206"/>
      <c r="AG12" s="108"/>
      <c r="AH12" s="108"/>
      <c r="AI12" s="111"/>
      <c r="AJ12" s="206"/>
      <c r="DK12" s="378"/>
      <c r="DL12" s="424"/>
      <c r="DM12" s="424"/>
      <c r="DN12" s="248"/>
      <c r="DO12" s="248"/>
      <c r="DP12" s="250"/>
      <c r="DQ12" s="321"/>
      <c r="DR12" s="315"/>
      <c r="DS12" s="315"/>
      <c r="DT12" s="315"/>
      <c r="DU12" s="315"/>
      <c r="DV12" s="315"/>
      <c r="DW12" s="315"/>
      <c r="DX12" s="315"/>
      <c r="DY12" s="315"/>
      <c r="DZ12" s="315"/>
      <c r="EA12" s="315"/>
      <c r="EB12" s="315"/>
      <c r="EC12" s="315"/>
      <c r="ED12" s="315"/>
      <c r="EE12" s="315"/>
      <c r="EF12" s="315"/>
      <c r="EG12" s="315"/>
      <c r="EH12" s="315"/>
      <c r="EI12" s="315"/>
      <c r="EJ12" s="315"/>
      <c r="EK12" s="315"/>
      <c r="EL12" s="315"/>
      <c r="EM12" s="315"/>
      <c r="EN12" s="315"/>
      <c r="EO12" s="315"/>
      <c r="EP12" s="248"/>
      <c r="EQ12" s="248"/>
      <c r="ER12" s="248"/>
      <c r="ES12" s="248"/>
      <c r="ET12" s="248"/>
      <c r="EU12" s="248"/>
      <c r="EV12" s="248"/>
      <c r="EW12" s="248"/>
      <c r="EX12" s="248"/>
      <c r="EY12" s="248"/>
      <c r="EZ12" s="248"/>
      <c r="FA12" s="248"/>
      <c r="FB12" s="248"/>
      <c r="FC12" s="248"/>
      <c r="FD12" s="248"/>
      <c r="FE12" s="248"/>
      <c r="FF12" s="248"/>
      <c r="FG12" s="248"/>
      <c r="FH12" s="248"/>
      <c r="FI12" s="248"/>
      <c r="FJ12" s="248"/>
      <c r="FK12" s="248"/>
      <c r="FL12" s="248"/>
      <c r="FM12" s="248"/>
      <c r="FN12" s="248"/>
      <c r="FO12" s="248"/>
      <c r="FP12" s="248"/>
      <c r="FQ12" s="248"/>
      <c r="FR12" s="248"/>
      <c r="FS12" s="248"/>
      <c r="FT12" s="248"/>
      <c r="FU12" s="248"/>
      <c r="FV12" s="321"/>
      <c r="FW12" s="315"/>
      <c r="FX12" s="315"/>
      <c r="FY12" s="315"/>
      <c r="FZ12" s="315"/>
      <c r="GA12" s="315"/>
      <c r="GB12" s="315"/>
      <c r="GC12" s="315"/>
      <c r="GD12" s="315"/>
      <c r="GE12" s="315"/>
      <c r="GF12" s="315"/>
      <c r="GG12" s="315"/>
      <c r="GH12" s="315"/>
      <c r="GI12" s="315"/>
      <c r="GJ12" s="315"/>
      <c r="GK12" s="315"/>
      <c r="GL12" s="315"/>
      <c r="GM12" s="315"/>
      <c r="GN12" s="315"/>
      <c r="GO12" s="315"/>
      <c r="GP12" s="315"/>
      <c r="GQ12" s="315"/>
      <c r="GR12" s="315"/>
      <c r="GS12" s="315"/>
      <c r="GT12" s="315"/>
      <c r="GU12" s="315"/>
      <c r="GV12" s="315"/>
      <c r="GW12" s="315"/>
      <c r="GX12" s="315"/>
      <c r="GY12" s="315"/>
      <c r="GZ12" s="315"/>
      <c r="HA12" s="315"/>
      <c r="HB12" s="315"/>
      <c r="HC12" s="315"/>
      <c r="HD12" s="315"/>
      <c r="HE12" s="315"/>
      <c r="HF12" s="315"/>
      <c r="HG12" s="315"/>
      <c r="HH12" s="315"/>
      <c r="HI12" s="315"/>
      <c r="HJ12" s="315"/>
      <c r="HK12" s="315"/>
      <c r="HL12" s="315"/>
      <c r="HM12" s="315"/>
      <c r="HN12" s="315"/>
      <c r="HO12" s="249"/>
      <c r="HP12" s="248"/>
      <c r="HQ12" s="248"/>
      <c r="HR12" s="248"/>
      <c r="HS12" s="248"/>
      <c r="HT12" s="248"/>
      <c r="HU12" s="248"/>
      <c r="HV12" s="248"/>
      <c r="HW12" s="248"/>
      <c r="HX12" s="248"/>
      <c r="HY12" s="248"/>
      <c r="HZ12" s="248"/>
      <c r="IA12" s="248"/>
      <c r="IB12" s="248"/>
      <c r="IC12" s="248"/>
      <c r="ID12" s="249"/>
      <c r="IE12" s="249"/>
      <c r="IF12" s="249"/>
      <c r="IG12" s="249"/>
      <c r="IH12" s="249"/>
      <c r="II12" s="249"/>
      <c r="IJ12" s="249"/>
      <c r="IK12" s="249"/>
      <c r="IL12" s="249"/>
      <c r="IM12" s="249"/>
      <c r="IN12" s="249"/>
      <c r="IO12" s="249"/>
      <c r="IP12" s="249"/>
      <c r="IQ12" s="249"/>
      <c r="IR12" s="249"/>
      <c r="IS12" s="249"/>
      <c r="IT12" s="249"/>
      <c r="IU12" s="249"/>
      <c r="IV12" s="249"/>
      <c r="IW12" s="249"/>
      <c r="IX12" s="249"/>
      <c r="IY12" s="249"/>
      <c r="IZ12" s="249"/>
      <c r="JA12" s="249"/>
      <c r="JB12" s="249"/>
      <c r="JC12" s="249"/>
      <c r="JD12" s="249"/>
      <c r="JE12" s="249"/>
      <c r="JF12" s="249"/>
      <c r="JG12" s="249"/>
      <c r="JH12" s="249"/>
      <c r="JI12" s="249"/>
      <c r="JJ12" s="249"/>
      <c r="JK12" s="249"/>
      <c r="JL12" s="249"/>
      <c r="JM12" s="249"/>
      <c r="JN12" s="249"/>
      <c r="JO12" s="249"/>
      <c r="JP12" s="249"/>
      <c r="JQ12" s="249"/>
      <c r="JR12" s="249"/>
      <c r="JS12" s="249"/>
      <c r="JT12" s="249"/>
      <c r="JU12" s="249"/>
      <c r="JV12" s="249"/>
      <c r="JW12" s="249"/>
      <c r="JX12" s="249"/>
      <c r="JY12" s="249"/>
      <c r="JZ12" s="249"/>
      <c r="KA12" s="249"/>
      <c r="KB12" s="249"/>
      <c r="KC12" s="249"/>
      <c r="KD12" s="249"/>
      <c r="KE12" s="249"/>
      <c r="KF12" s="249"/>
      <c r="KG12" s="249"/>
      <c r="KH12" s="249"/>
      <c r="KI12" s="249"/>
      <c r="KJ12" s="249"/>
      <c r="KK12" s="249"/>
      <c r="KL12" s="249"/>
      <c r="KM12" s="249"/>
      <c r="KN12" s="249"/>
      <c r="KO12" s="249"/>
      <c r="KP12" s="249"/>
      <c r="KQ12" s="249"/>
      <c r="KR12" s="249"/>
      <c r="KS12" s="249"/>
      <c r="KT12" s="249"/>
      <c r="KU12" s="249"/>
      <c r="KV12" s="249"/>
      <c r="KW12" s="249"/>
      <c r="KX12" s="249"/>
      <c r="KY12" s="249"/>
      <c r="KZ12" s="249"/>
      <c r="LA12" s="249"/>
      <c r="LB12" s="249"/>
      <c r="LC12" s="249"/>
      <c r="LD12" s="249"/>
      <c r="LE12" s="249"/>
      <c r="LF12" s="249"/>
      <c r="LG12" s="249"/>
      <c r="LH12" s="249"/>
      <c r="LI12" s="249"/>
      <c r="LJ12" s="249"/>
      <c r="LK12" s="249"/>
      <c r="LL12" s="249"/>
      <c r="LM12" s="249"/>
      <c r="LN12" s="249"/>
      <c r="LO12" s="249"/>
      <c r="LP12" s="249"/>
      <c r="LQ12" s="249"/>
      <c r="LR12" s="249"/>
      <c r="LS12" s="249"/>
      <c r="LT12" s="249"/>
      <c r="LU12" s="249"/>
      <c r="LV12" s="249"/>
      <c r="LW12" s="249"/>
      <c r="LX12" s="249"/>
      <c r="LY12" s="249"/>
      <c r="LZ12" s="249"/>
      <c r="MA12" s="249"/>
      <c r="MB12" s="249"/>
      <c r="MC12" s="249"/>
      <c r="MD12" s="249"/>
      <c r="ME12" s="249"/>
      <c r="MF12" s="249"/>
      <c r="MG12" s="249"/>
      <c r="MH12" s="249"/>
      <c r="MI12" s="249"/>
      <c r="MJ12" s="248"/>
      <c r="MK12" s="248"/>
      <c r="ML12" s="248"/>
      <c r="MM12" s="248"/>
      <c r="MN12" s="248"/>
      <c r="MO12" s="248"/>
      <c r="MP12" s="248"/>
      <c r="MQ12" s="248"/>
      <c r="MR12" s="248"/>
      <c r="MS12" s="248"/>
      <c r="MT12" s="248"/>
      <c r="MU12" s="248"/>
      <c r="MV12" s="248"/>
      <c r="MW12" s="248"/>
      <c r="MX12" s="248"/>
      <c r="MY12" s="248"/>
      <c r="MZ12" s="248"/>
      <c r="NA12" s="248"/>
      <c r="NB12" s="248"/>
      <c r="NC12" s="248"/>
      <c r="XES12" s="314"/>
      <c r="XET12" s="314"/>
    </row>
    <row r="13" spans="1:367 16373:16375" ht="11.85" customHeight="1" outlineLevel="1">
      <c r="A13" s="141" t="s">
        <v>8</v>
      </c>
      <c r="B13" s="141" t="s">
        <v>9</v>
      </c>
      <c r="D13" s="141" t="s">
        <v>268</v>
      </c>
      <c r="E13" s="141" t="s">
        <v>222</v>
      </c>
      <c r="F13" s="141" t="s">
        <v>223</v>
      </c>
      <c r="J13"/>
      <c r="K13"/>
      <c r="L13"/>
      <c r="M13"/>
      <c r="N13" s="237"/>
      <c r="O13" s="284"/>
      <c r="P13" s="338"/>
      <c r="Q13" s="460"/>
      <c r="R13" s="462"/>
      <c r="S13" s="193"/>
      <c r="T13" s="227" t="s">
        <v>353</v>
      </c>
      <c r="U13" s="228">
        <f ca="1">IF(ISERROR((Number_of_Items*TS_Count)/TS_Count),SUBTOTAL(2,INDIRECT("D19:D"&amp;Last_downloaded_item_row)),(Number_of_Items*TS_Count)/TS_Count)</f>
        <v>1</v>
      </c>
      <c r="V13" s="228">
        <f ca="1">ROUND(U13/V12,0)</f>
        <v>0</v>
      </c>
      <c r="W13"/>
      <c r="X13" s="206"/>
      <c r="Y13" s="108"/>
      <c r="Z13" s="108"/>
      <c r="AA13" s="108"/>
      <c r="AB13" s="111"/>
      <c r="AC13" s="206"/>
      <c r="AD13" s="108"/>
      <c r="AE13" s="111"/>
      <c r="AF13" s="206"/>
      <c r="AG13" s="108"/>
      <c r="AH13" s="108"/>
      <c r="AI13" s="111"/>
      <c r="AJ13" s="206"/>
      <c r="DK13" s="378"/>
      <c r="DL13" s="424"/>
      <c r="DM13" s="424"/>
      <c r="DN13" s="248"/>
      <c r="DO13" s="248"/>
      <c r="DP13" s="248"/>
      <c r="DQ13" s="248"/>
      <c r="DR13" s="248"/>
      <c r="DS13" s="248"/>
      <c r="DT13" s="248"/>
      <c r="DU13" s="248"/>
      <c r="DV13" s="248"/>
      <c r="DW13" s="248"/>
      <c r="DX13" s="248"/>
      <c r="DY13" s="248"/>
      <c r="DZ13" s="248"/>
      <c r="EA13" s="248"/>
      <c r="EB13" s="248"/>
      <c r="EC13" s="248"/>
      <c r="ED13" s="248"/>
      <c r="EE13" s="248"/>
      <c r="EF13" s="248"/>
      <c r="EG13" s="248"/>
      <c r="EH13" s="248"/>
      <c r="EI13" s="248"/>
      <c r="EJ13" s="248"/>
      <c r="EK13" s="248"/>
      <c r="EL13" s="248"/>
      <c r="EM13" s="248"/>
      <c r="EN13" s="248"/>
      <c r="EO13" s="248"/>
      <c r="EP13" s="248"/>
      <c r="EQ13" s="248"/>
      <c r="ER13" s="248"/>
      <c r="ES13" s="248"/>
      <c r="ET13" s="248"/>
      <c r="EU13" s="248"/>
      <c r="EV13" s="248"/>
      <c r="EW13" s="248"/>
      <c r="EX13" s="248"/>
      <c r="EY13" s="248"/>
      <c r="EZ13" s="248"/>
      <c r="FA13" s="248"/>
      <c r="FB13" s="248"/>
      <c r="FC13" s="248"/>
      <c r="FD13" s="248"/>
      <c r="FE13" s="248"/>
      <c r="FF13" s="248"/>
      <c r="FG13" s="248"/>
      <c r="FH13" s="248"/>
      <c r="FI13" s="248"/>
      <c r="FJ13" s="248"/>
      <c r="FK13" s="248"/>
      <c r="FL13" s="248"/>
      <c r="FM13" s="248"/>
      <c r="FN13" s="248"/>
      <c r="FO13" s="248"/>
      <c r="FP13" s="248"/>
      <c r="FQ13" s="248"/>
      <c r="FR13" s="248"/>
      <c r="FS13" s="248"/>
      <c r="FT13" s="248"/>
      <c r="FU13" s="248"/>
      <c r="FV13" s="248"/>
      <c r="FW13" s="248"/>
      <c r="FX13" s="248"/>
      <c r="FY13" s="248"/>
      <c r="FZ13" s="248"/>
      <c r="GA13" s="248"/>
      <c r="GB13" s="248"/>
      <c r="GC13" s="248"/>
      <c r="GD13" s="248"/>
      <c r="GE13" s="248"/>
      <c r="GF13" s="248"/>
      <c r="GG13" s="248"/>
      <c r="GH13" s="248"/>
      <c r="GI13" s="248"/>
      <c r="GJ13" s="248"/>
      <c r="GK13" s="248"/>
      <c r="GL13" s="248"/>
      <c r="GM13" s="248"/>
      <c r="GN13" s="248"/>
      <c r="GO13" s="248"/>
      <c r="GP13" s="248"/>
      <c r="GQ13" s="248"/>
      <c r="GR13" s="248"/>
      <c r="GS13" s="248"/>
      <c r="GT13" s="248"/>
      <c r="GU13" s="248"/>
      <c r="GV13" s="248"/>
      <c r="GW13" s="248"/>
      <c r="GX13" s="248"/>
      <c r="GY13" s="248"/>
      <c r="GZ13" s="248"/>
      <c r="HA13" s="248"/>
      <c r="HB13" s="248"/>
      <c r="HC13" s="248"/>
      <c r="HD13" s="248"/>
      <c r="HE13" s="248"/>
      <c r="HF13" s="248"/>
      <c r="HG13" s="248"/>
      <c r="HH13" s="248"/>
      <c r="HI13" s="248"/>
      <c r="HJ13" s="248"/>
      <c r="HK13" s="248"/>
      <c r="HL13" s="248"/>
      <c r="HM13" s="248"/>
      <c r="HN13" s="248"/>
      <c r="HO13" s="248"/>
      <c r="HP13" s="248"/>
      <c r="HQ13" s="248"/>
      <c r="HR13" s="248"/>
      <c r="HS13" s="248"/>
      <c r="HT13" s="248"/>
      <c r="HU13" s="248"/>
      <c r="HV13" s="248"/>
      <c r="HW13" s="248"/>
      <c r="HX13" s="248"/>
      <c r="HY13" s="248"/>
      <c r="HZ13" s="248"/>
      <c r="IA13" s="248"/>
      <c r="IB13" s="248"/>
      <c r="IC13" s="248"/>
      <c r="ID13" s="249"/>
      <c r="IE13" s="249"/>
      <c r="IF13" s="249"/>
      <c r="IG13" s="249"/>
      <c r="IH13" s="249"/>
      <c r="II13" s="249"/>
      <c r="IJ13" s="249"/>
      <c r="IK13" s="249"/>
      <c r="IL13" s="249"/>
      <c r="IM13" s="249"/>
      <c r="IN13" s="249"/>
      <c r="IO13" s="249"/>
      <c r="IP13" s="249"/>
      <c r="IQ13" s="249"/>
      <c r="IR13" s="249"/>
      <c r="IS13" s="249"/>
      <c r="IT13" s="249"/>
      <c r="IU13" s="249"/>
      <c r="IV13" s="249"/>
      <c r="IW13" s="249"/>
      <c r="IX13" s="249"/>
      <c r="IY13" s="249"/>
      <c r="IZ13" s="249"/>
      <c r="JA13" s="249"/>
      <c r="JB13" s="249"/>
      <c r="JC13" s="249"/>
      <c r="JD13" s="249"/>
      <c r="JE13" s="249"/>
      <c r="JF13" s="249"/>
      <c r="JG13" s="249"/>
      <c r="JH13" s="249"/>
      <c r="JI13" s="249"/>
      <c r="JJ13" s="249"/>
      <c r="JK13" s="249"/>
      <c r="JL13" s="249"/>
      <c r="JM13" s="249"/>
      <c r="JN13" s="249"/>
      <c r="JO13" s="249"/>
      <c r="JP13" s="249"/>
      <c r="JQ13" s="249"/>
      <c r="JR13" s="249"/>
      <c r="JS13" s="249"/>
      <c r="JT13" s="249"/>
      <c r="JU13" s="249"/>
      <c r="JV13" s="249"/>
      <c r="JW13" s="249"/>
      <c r="JX13" s="249"/>
      <c r="JY13" s="249"/>
      <c r="JZ13" s="249"/>
      <c r="KA13" s="249"/>
      <c r="KB13" s="249"/>
      <c r="KC13" s="249"/>
      <c r="KD13" s="249"/>
      <c r="KE13" s="249"/>
      <c r="KF13" s="249"/>
      <c r="KG13" s="249"/>
      <c r="KH13" s="249"/>
      <c r="KI13" s="249"/>
      <c r="KJ13" s="249"/>
      <c r="KK13" s="249"/>
      <c r="KL13" s="249"/>
      <c r="KM13" s="249"/>
      <c r="KN13" s="249"/>
      <c r="KO13" s="249"/>
      <c r="KP13" s="249"/>
      <c r="KQ13" s="249"/>
      <c r="KR13" s="249"/>
      <c r="KS13" s="249"/>
      <c r="KT13" s="249"/>
      <c r="KU13" s="249"/>
      <c r="KV13" s="249"/>
      <c r="KW13" s="249"/>
      <c r="KX13" s="249"/>
      <c r="KY13" s="249"/>
      <c r="KZ13" s="249"/>
      <c r="LA13" s="249"/>
      <c r="LB13" s="249"/>
      <c r="LC13" s="249"/>
      <c r="LD13" s="249"/>
      <c r="LE13" s="249"/>
      <c r="LF13" s="249"/>
      <c r="LG13" s="249"/>
      <c r="LH13" s="249"/>
      <c r="LI13" s="249"/>
      <c r="LJ13" s="249"/>
      <c r="LK13" s="249"/>
      <c r="LL13" s="249"/>
      <c r="LM13" s="249"/>
      <c r="LN13" s="249"/>
      <c r="LO13" s="249"/>
      <c r="LP13" s="249"/>
      <c r="LQ13" s="249"/>
      <c r="LR13" s="249"/>
      <c r="LS13" s="249"/>
      <c r="LT13" s="249"/>
      <c r="LU13" s="249"/>
      <c r="LV13" s="249"/>
      <c r="LW13" s="249"/>
      <c r="LX13" s="249"/>
      <c r="LY13" s="249"/>
      <c r="LZ13" s="249"/>
      <c r="MA13" s="249"/>
      <c r="MB13" s="249"/>
      <c r="MC13" s="249"/>
      <c r="MD13" s="249"/>
      <c r="ME13" s="249"/>
      <c r="MF13" s="249"/>
      <c r="MG13" s="249"/>
      <c r="MH13" s="249"/>
      <c r="MI13" s="249"/>
      <c r="MJ13" s="248"/>
      <c r="MK13" s="248"/>
      <c r="ML13" s="248"/>
      <c r="MM13" s="248"/>
      <c r="MN13" s="248"/>
      <c r="MO13" s="248"/>
      <c r="MP13" s="248"/>
      <c r="MQ13" s="248"/>
      <c r="MR13" s="248"/>
      <c r="MS13" s="248"/>
      <c r="MT13" s="248"/>
      <c r="MU13" s="248"/>
      <c r="MV13" s="248"/>
      <c r="MW13" s="248"/>
      <c r="MX13" s="248"/>
      <c r="MY13" s="248"/>
      <c r="MZ13" s="248"/>
      <c r="NA13" s="248"/>
      <c r="NB13" s="248"/>
      <c r="NC13" s="248"/>
      <c r="XES13" s="314"/>
      <c r="XET13" s="314"/>
    </row>
    <row r="14" spans="1:367 16373:16375" ht="12" customHeight="1" outlineLevel="1">
      <c r="A14" s="109"/>
      <c r="B14" s="109"/>
      <c r="D14" s="109"/>
      <c r="E14" s="109"/>
      <c r="F14" s="109"/>
      <c r="G14" s="109"/>
      <c r="H14" s="108"/>
      <c r="I14" s="189"/>
      <c r="J14" s="244"/>
      <c r="K14" s="244"/>
      <c r="L14" s="244"/>
      <c r="M14" s="300" t="str">
        <f>Configuration!CT7&amp;":"</f>
        <v>Display by:</v>
      </c>
      <c r="N14" s="246" t="str">
        <f>IF(Configuration!J13=1,"ID",IF(Configuration!J13=2,"Desc","ID &amp; Desc"))</f>
        <v>Desc</v>
      </c>
      <c r="O14" s="472"/>
      <c r="P14" s="473"/>
      <c r="Q14" s="473"/>
      <c r="R14" s="474"/>
      <c r="S14" s="108"/>
      <c r="T14" s="227" t="s">
        <v>316</v>
      </c>
      <c r="U14" s="228">
        <f ca="1">TS_Count*Number_of_Items+18</f>
        <v>128</v>
      </c>
      <c r="V14" s="228">
        <f ca="1">IF(IF((ROUND((COUNTIF(L18:L21,"&gt;""")/Number_of_Items),0)-U13)&gt;=Number_of_Items,U13,((ROUND((COUNTIF(L18:L21,"&gt;""")/Number_of_Items),0)-U13)))&lt;0,T12,IF(((ROUND((COUNTIF(L18:L21,"&gt;""")/Number_of_Items),0))-U13)&gt;=Number_of_Items,U13,((ROUND((COUNTIF(L18:L21,"&gt;""")/Number_of_Items),0)-U13))))</f>
        <v>0</v>
      </c>
      <c r="W14"/>
      <c r="X14" s="207"/>
      <c r="Y14" s="133"/>
      <c r="Z14" s="133"/>
      <c r="AA14" s="133"/>
      <c r="AB14" s="108"/>
      <c r="AC14" s="208"/>
      <c r="AD14" s="133"/>
      <c r="AE14" s="108"/>
      <c r="AF14" s="208"/>
      <c r="AG14" s="133"/>
      <c r="AH14" s="133"/>
      <c r="AI14" s="108"/>
      <c r="AJ14" s="208"/>
      <c r="DK14" s="378"/>
      <c r="DL14" s="248"/>
      <c r="DM14" s="248"/>
      <c r="DN14" s="248"/>
      <c r="DO14" s="248"/>
      <c r="DP14" s="2"/>
      <c r="DQ14" s="321"/>
      <c r="DR14" s="248"/>
      <c r="DS14" s="248"/>
      <c r="DT14" s="248"/>
      <c r="DU14" s="248"/>
      <c r="DV14" s="248"/>
      <c r="DW14" s="248"/>
      <c r="DX14" s="248"/>
      <c r="DY14" s="248"/>
      <c r="DZ14" s="248"/>
      <c r="EA14" s="248"/>
      <c r="EB14" s="248"/>
      <c r="EC14" s="248"/>
      <c r="ED14" s="248"/>
      <c r="EE14" s="248"/>
      <c r="EF14" s="248"/>
      <c r="EG14" s="248"/>
      <c r="EH14" s="248"/>
      <c r="EI14" s="248"/>
      <c r="EJ14" s="248"/>
      <c r="EK14" s="248"/>
      <c r="EL14" s="248"/>
      <c r="EM14" s="248"/>
      <c r="EN14" s="248"/>
      <c r="EO14" s="248"/>
      <c r="EP14" s="248"/>
      <c r="EQ14" s="248"/>
      <c r="ER14" s="248"/>
      <c r="ES14" s="248"/>
      <c r="ET14" s="248"/>
      <c r="EU14" s="248"/>
      <c r="EV14" s="248"/>
      <c r="EW14" s="248"/>
      <c r="EX14" s="248"/>
      <c r="EY14" s="248"/>
      <c r="EZ14" s="248"/>
      <c r="FA14" s="248"/>
      <c r="FB14" s="248"/>
      <c r="FC14" s="248"/>
      <c r="FD14" s="248"/>
      <c r="FE14" s="248"/>
      <c r="FF14" s="248"/>
      <c r="FG14" s="248"/>
      <c r="FH14" s="248"/>
      <c r="FI14" s="248"/>
      <c r="FJ14" s="248"/>
      <c r="FK14" s="248"/>
      <c r="FL14" s="248"/>
      <c r="FM14" s="248"/>
      <c r="FN14" s="248"/>
      <c r="FO14" s="248"/>
      <c r="FP14" s="248"/>
      <c r="FQ14" s="248"/>
      <c r="FR14" s="248"/>
      <c r="FS14" s="248"/>
      <c r="FT14" s="248"/>
      <c r="FU14" s="248"/>
      <c r="FV14" s="248"/>
      <c r="FW14" s="248"/>
      <c r="FX14" s="248"/>
      <c r="FY14" s="248"/>
      <c r="FZ14" s="248"/>
      <c r="GA14" s="248"/>
      <c r="GB14" s="248"/>
      <c r="GC14" s="248"/>
      <c r="GD14" s="248"/>
      <c r="GE14" s="248"/>
      <c r="GF14" s="248"/>
      <c r="GG14" s="248"/>
      <c r="GH14" s="248"/>
      <c r="GI14" s="248"/>
      <c r="GJ14" s="248"/>
      <c r="GK14" s="248"/>
      <c r="GL14" s="248"/>
      <c r="GM14" s="248"/>
      <c r="GN14" s="248"/>
      <c r="GO14" s="248"/>
      <c r="GP14" s="248"/>
      <c r="GQ14" s="248"/>
      <c r="GR14" s="248"/>
      <c r="GS14" s="248"/>
      <c r="GT14" s="248"/>
      <c r="GU14" s="248"/>
      <c r="GV14" s="248"/>
      <c r="GW14" s="248"/>
      <c r="GX14" s="248"/>
      <c r="GY14" s="248"/>
      <c r="GZ14" s="248"/>
      <c r="HA14" s="248"/>
      <c r="HB14" s="248"/>
      <c r="HC14" s="248"/>
      <c r="HD14" s="248"/>
      <c r="HE14" s="248"/>
      <c r="HF14" s="248"/>
      <c r="HG14" s="248"/>
      <c r="HH14" s="248"/>
      <c r="HI14" s="248"/>
      <c r="HJ14" s="248"/>
      <c r="HK14" s="248"/>
      <c r="HL14" s="248"/>
      <c r="HM14" s="248"/>
      <c r="HN14" s="248"/>
      <c r="HO14" s="248"/>
      <c r="HP14" s="248"/>
      <c r="HQ14" s="248"/>
      <c r="HR14" s="248"/>
      <c r="HS14" s="248"/>
      <c r="HT14" s="248"/>
      <c r="HU14" s="248"/>
      <c r="HV14" s="248"/>
      <c r="HW14" s="248"/>
      <c r="HX14" s="248"/>
      <c r="HY14" s="248"/>
      <c r="HZ14" s="248"/>
      <c r="IA14" s="248"/>
      <c r="IB14" s="248"/>
      <c r="IC14" s="248"/>
      <c r="ID14" s="249"/>
      <c r="IE14" s="249"/>
      <c r="IF14" s="249"/>
      <c r="IG14" s="249"/>
      <c r="IH14" s="249"/>
      <c r="II14" s="249"/>
      <c r="IJ14" s="249"/>
      <c r="IK14" s="249"/>
      <c r="IL14" s="249"/>
      <c r="IM14" s="249"/>
      <c r="IN14" s="249"/>
      <c r="IO14" s="249"/>
      <c r="IP14" s="249"/>
      <c r="IQ14" s="249"/>
      <c r="IR14" s="249"/>
      <c r="IS14" s="249"/>
      <c r="IT14" s="249"/>
      <c r="IU14" s="249"/>
      <c r="IV14" s="249"/>
      <c r="IW14" s="249"/>
      <c r="IX14" s="249"/>
      <c r="IY14" s="249"/>
      <c r="IZ14" s="249"/>
      <c r="JA14" s="249"/>
      <c r="JB14" s="249"/>
      <c r="JC14" s="249"/>
      <c r="JD14" s="249"/>
      <c r="JE14" s="249"/>
      <c r="JF14" s="249"/>
      <c r="JG14" s="249"/>
      <c r="JH14" s="249"/>
      <c r="JI14" s="249"/>
      <c r="JJ14" s="249"/>
      <c r="JK14" s="249"/>
      <c r="JL14" s="249"/>
      <c r="JM14" s="249"/>
      <c r="JN14" s="249"/>
      <c r="JO14" s="249"/>
      <c r="JP14" s="249"/>
      <c r="JQ14" s="249"/>
      <c r="JR14" s="249"/>
      <c r="JS14" s="249"/>
      <c r="JT14" s="249"/>
      <c r="JU14" s="249"/>
      <c r="JV14" s="249"/>
      <c r="JW14" s="249"/>
      <c r="JX14" s="249"/>
      <c r="JY14" s="249"/>
      <c r="JZ14" s="249"/>
      <c r="KA14" s="249"/>
      <c r="KB14" s="249"/>
      <c r="KC14" s="249"/>
      <c r="KD14" s="249"/>
      <c r="KE14" s="249"/>
      <c r="KF14" s="249"/>
      <c r="KG14" s="249"/>
      <c r="KH14" s="249"/>
      <c r="KI14" s="249"/>
      <c r="KJ14" s="249"/>
      <c r="KK14" s="249"/>
      <c r="KL14" s="249"/>
      <c r="KM14" s="249"/>
      <c r="KN14" s="249"/>
      <c r="KO14" s="249"/>
      <c r="KP14" s="249"/>
      <c r="KQ14" s="249"/>
      <c r="KR14" s="249"/>
      <c r="KS14" s="249"/>
      <c r="KT14" s="249"/>
      <c r="KU14" s="249"/>
      <c r="KV14" s="249"/>
      <c r="KW14" s="249"/>
      <c r="KX14" s="249"/>
      <c r="KY14" s="249"/>
      <c r="KZ14" s="249"/>
      <c r="LA14" s="249"/>
      <c r="LB14" s="249"/>
      <c r="LC14" s="249"/>
      <c r="LD14" s="249"/>
      <c r="LE14" s="249"/>
      <c r="LF14" s="249"/>
      <c r="LG14" s="249"/>
      <c r="LH14" s="249"/>
      <c r="LI14" s="249"/>
      <c r="LJ14" s="249"/>
      <c r="LK14" s="249"/>
      <c r="LL14" s="249"/>
      <c r="LM14" s="249"/>
      <c r="LN14" s="249"/>
      <c r="LO14" s="249"/>
      <c r="LP14" s="249"/>
      <c r="LQ14" s="249"/>
      <c r="LR14" s="249"/>
      <c r="LS14" s="249"/>
      <c r="LT14" s="249"/>
      <c r="LU14" s="249"/>
      <c r="LV14" s="249"/>
      <c r="LW14" s="249"/>
      <c r="LX14" s="249"/>
      <c r="LY14" s="249"/>
      <c r="LZ14" s="249"/>
      <c r="MA14" s="249"/>
      <c r="MB14" s="249"/>
      <c r="MC14" s="249"/>
      <c r="MD14" s="249"/>
      <c r="ME14" s="249"/>
      <c r="MF14" s="249"/>
      <c r="MG14" s="249"/>
      <c r="MH14" s="249"/>
      <c r="MI14" s="249"/>
      <c r="MJ14" s="248"/>
      <c r="MK14" s="248"/>
      <c r="ML14" s="248"/>
      <c r="MM14" s="248"/>
      <c r="MN14" s="248"/>
      <c r="MO14" s="248"/>
      <c r="MP14" s="248"/>
      <c r="MQ14" s="248"/>
      <c r="MR14" s="248"/>
      <c r="MS14" s="248"/>
      <c r="MT14" s="248"/>
      <c r="MU14" s="248"/>
      <c r="MV14" s="248"/>
      <c r="MW14" s="248"/>
      <c r="MX14" s="248"/>
      <c r="MY14" s="248"/>
      <c r="MZ14" s="248"/>
      <c r="NA14" s="248"/>
      <c r="NB14" s="248"/>
      <c r="NC14" s="248"/>
      <c r="XES14" s="314"/>
      <c r="XET14" s="314"/>
    </row>
    <row r="15" spans="1:367 16373:16375" ht="16.5" customHeight="1">
      <c r="A15" s="109"/>
      <c r="B15" s="109"/>
      <c r="D15" s="109"/>
      <c r="E15" s="109"/>
      <c r="F15" s="109"/>
      <c r="G15" s="109"/>
      <c r="H15" s="108"/>
      <c r="I15" s="189"/>
      <c r="M15"/>
      <c r="N15" s="245"/>
      <c r="O15" s="477" t="str">
        <f>Configuration!CT154</f>
        <v>Testing Template</v>
      </c>
      <c r="P15" s="478"/>
      <c r="Q15" s="478"/>
      <c r="R15" s="478"/>
      <c r="S15" s="108"/>
      <c r="T15" s="227" t="s">
        <v>104</v>
      </c>
      <c r="U15" s="230">
        <f ca="1">TS_Count*max_items+18</f>
        <v>44018</v>
      </c>
      <c r="V15" s="230"/>
      <c r="W15" s="189"/>
      <c r="X15" s="203"/>
      <c r="AC15" s="203"/>
      <c r="AF15" s="203"/>
      <c r="AJ15" s="203"/>
      <c r="AT15" s="203"/>
      <c r="DK15" s="378"/>
      <c r="DL15" s="248"/>
      <c r="DM15" s="248"/>
      <c r="DN15" s="248"/>
      <c r="DO15" s="248"/>
      <c r="DP15" s="2"/>
      <c r="DQ15" s="321"/>
      <c r="DR15" s="248"/>
      <c r="DS15" s="248"/>
      <c r="DT15" s="248"/>
      <c r="DU15" s="248"/>
      <c r="DV15" s="248"/>
      <c r="DW15" s="248"/>
      <c r="DX15" s="248"/>
      <c r="DY15" s="248"/>
      <c r="DZ15" s="248"/>
      <c r="EA15" s="248"/>
      <c r="EB15" s="248"/>
      <c r="EC15" s="248"/>
      <c r="ED15" s="248"/>
      <c r="EE15" s="248"/>
      <c r="EF15" s="248"/>
      <c r="EG15" s="248"/>
      <c r="EH15" s="248"/>
      <c r="EI15" s="248"/>
      <c r="EJ15" s="248"/>
      <c r="EK15" s="248"/>
      <c r="EL15" s="248"/>
      <c r="EM15" s="248"/>
      <c r="EN15" s="248"/>
      <c r="EO15" s="248"/>
      <c r="EP15" s="248"/>
      <c r="EQ15" s="248"/>
      <c r="ER15" s="248"/>
      <c r="ES15" s="248"/>
      <c r="ET15" s="248"/>
      <c r="EU15" s="248"/>
      <c r="EV15" s="248"/>
      <c r="EW15" s="248"/>
      <c r="EX15" s="248"/>
      <c r="EY15" s="248"/>
      <c r="EZ15" s="248"/>
      <c r="FA15" s="248"/>
      <c r="FB15" s="248"/>
      <c r="FC15" s="248"/>
      <c r="FD15" s="248"/>
      <c r="FE15" s="248"/>
      <c r="FF15" s="248"/>
      <c r="FG15" s="248"/>
      <c r="FH15" s="248"/>
      <c r="FI15" s="248"/>
      <c r="FJ15" s="248"/>
      <c r="FK15" s="248"/>
      <c r="FL15" s="248"/>
      <c r="FM15" s="248"/>
      <c r="FN15" s="248"/>
      <c r="FO15" s="248"/>
      <c r="FP15" s="248"/>
      <c r="FQ15" s="248"/>
      <c r="FR15" s="248"/>
      <c r="FS15" s="248"/>
      <c r="FT15" s="248"/>
      <c r="FU15" s="248"/>
      <c r="FV15" s="248"/>
      <c r="FW15" s="248"/>
      <c r="FX15" s="248"/>
      <c r="FY15" s="248"/>
      <c r="FZ15" s="248"/>
      <c r="GA15" s="248"/>
      <c r="GB15" s="248"/>
      <c r="GC15" s="248"/>
      <c r="GD15" s="248"/>
      <c r="GE15" s="248"/>
      <c r="GF15" s="248"/>
      <c r="GG15" s="248"/>
      <c r="GH15" s="248"/>
      <c r="GI15" s="248"/>
      <c r="GJ15" s="248"/>
      <c r="GK15" s="248"/>
      <c r="GL15" s="248"/>
      <c r="GM15" s="248"/>
      <c r="GN15" s="248"/>
      <c r="GO15" s="248"/>
      <c r="GP15" s="248"/>
      <c r="GQ15" s="248"/>
      <c r="GR15" s="248"/>
      <c r="GS15" s="248"/>
      <c r="GT15" s="248"/>
      <c r="GU15" s="248"/>
      <c r="GV15" s="248"/>
      <c r="GW15" s="248"/>
      <c r="GX15" s="248"/>
      <c r="GY15" s="248"/>
      <c r="GZ15" s="248"/>
      <c r="HA15" s="248"/>
      <c r="HB15" s="248"/>
      <c r="HC15" s="248"/>
      <c r="HD15" s="248"/>
      <c r="HE15" s="248"/>
      <c r="HF15" s="248"/>
      <c r="HG15" s="248"/>
      <c r="HH15" s="248"/>
      <c r="HI15" s="248"/>
      <c r="HJ15" s="248"/>
      <c r="HK15" s="248"/>
      <c r="HL15" s="248"/>
      <c r="HM15" s="248"/>
      <c r="HN15" s="248"/>
      <c r="HO15" s="248"/>
      <c r="HP15" s="248"/>
      <c r="HQ15" s="248"/>
      <c r="HR15" s="248"/>
      <c r="HS15" s="248"/>
      <c r="HT15" s="248"/>
      <c r="HU15" s="248"/>
      <c r="HV15" s="248"/>
      <c r="HW15" s="248"/>
      <c r="HX15" s="248"/>
      <c r="HY15" s="248"/>
      <c r="HZ15" s="248"/>
      <c r="IA15" s="248"/>
      <c r="IB15" s="248"/>
      <c r="IC15" s="248"/>
      <c r="ID15" s="249"/>
      <c r="IE15" s="249"/>
      <c r="IF15" s="249"/>
      <c r="IG15" s="249"/>
      <c r="IH15" s="249"/>
      <c r="II15" s="249"/>
      <c r="IJ15" s="249"/>
      <c r="IK15" s="249"/>
      <c r="IL15" s="249"/>
      <c r="IM15" s="249"/>
      <c r="IN15" s="249"/>
      <c r="IO15" s="249"/>
      <c r="IP15" s="249"/>
      <c r="IQ15" s="249"/>
      <c r="IR15" s="249"/>
      <c r="IS15" s="249"/>
      <c r="IT15" s="249"/>
      <c r="IU15" s="249"/>
      <c r="IV15" s="249"/>
      <c r="IW15" s="249"/>
      <c r="IX15" s="249"/>
      <c r="IY15" s="249"/>
      <c r="IZ15" s="249"/>
      <c r="JA15" s="249"/>
      <c r="JB15" s="249"/>
      <c r="JC15" s="249"/>
      <c r="JD15" s="249"/>
      <c r="JE15" s="249"/>
      <c r="JF15" s="249"/>
      <c r="JG15" s="249"/>
      <c r="JH15" s="249"/>
      <c r="JI15" s="249"/>
      <c r="JJ15" s="249"/>
      <c r="JK15" s="249"/>
      <c r="JL15" s="249"/>
      <c r="JM15" s="249"/>
      <c r="JN15" s="249"/>
      <c r="JO15" s="249"/>
      <c r="JP15" s="249"/>
      <c r="JQ15" s="249"/>
      <c r="JR15" s="249"/>
      <c r="JS15" s="249"/>
      <c r="JT15" s="249"/>
      <c r="JU15" s="249"/>
      <c r="JV15" s="249"/>
      <c r="JW15" s="249"/>
      <c r="JX15" s="249"/>
      <c r="JY15" s="249"/>
      <c r="JZ15" s="249"/>
      <c r="KA15" s="249"/>
      <c r="KB15" s="249"/>
      <c r="KC15" s="249"/>
      <c r="KD15" s="249"/>
      <c r="KE15" s="249"/>
      <c r="KF15" s="249"/>
      <c r="KG15" s="249"/>
      <c r="KH15" s="249"/>
      <c r="KI15" s="249"/>
      <c r="KJ15" s="249"/>
      <c r="KK15" s="249"/>
      <c r="KL15" s="249"/>
      <c r="KM15" s="249"/>
      <c r="KN15" s="249"/>
      <c r="KO15" s="249"/>
      <c r="KP15" s="249"/>
      <c r="KQ15" s="249"/>
      <c r="KR15" s="249"/>
      <c r="KS15" s="249"/>
      <c r="KT15" s="249"/>
      <c r="KU15" s="249"/>
      <c r="KV15" s="249"/>
      <c r="KW15" s="249"/>
      <c r="KX15" s="249"/>
      <c r="KY15" s="249"/>
      <c r="KZ15" s="249"/>
      <c r="LA15" s="249"/>
      <c r="LB15" s="249"/>
      <c r="LC15" s="249"/>
      <c r="LD15" s="249"/>
      <c r="LE15" s="249"/>
      <c r="LF15" s="249"/>
      <c r="LG15" s="249"/>
      <c r="LH15" s="249"/>
      <c r="LI15" s="249"/>
      <c r="LJ15" s="249"/>
      <c r="LK15" s="249"/>
      <c r="LL15" s="249"/>
      <c r="LM15" s="249"/>
      <c r="LN15" s="249"/>
      <c r="LO15" s="249"/>
      <c r="LP15" s="249"/>
      <c r="LQ15" s="249"/>
      <c r="LR15" s="249"/>
      <c r="LS15" s="249"/>
      <c r="LT15" s="249"/>
      <c r="LU15" s="249"/>
      <c r="LV15" s="249"/>
      <c r="LW15" s="249"/>
      <c r="LX15" s="249"/>
      <c r="LY15" s="249"/>
      <c r="LZ15" s="249"/>
      <c r="MA15" s="249"/>
      <c r="MB15" s="249"/>
      <c r="MC15" s="249"/>
      <c r="MD15" s="249"/>
      <c r="ME15" s="249"/>
      <c r="MF15" s="249"/>
      <c r="MG15" s="249"/>
      <c r="MH15" s="249"/>
      <c r="MI15" s="249"/>
      <c r="MJ15" s="248"/>
      <c r="MK15" s="248"/>
      <c r="ML15" s="248"/>
      <c r="MM15" s="248"/>
      <c r="MN15" s="248"/>
      <c r="MO15" s="248"/>
      <c r="MP15" s="248"/>
      <c r="MQ15" s="248"/>
      <c r="MR15" s="248"/>
      <c r="MS15" s="248"/>
      <c r="MT15" s="248"/>
      <c r="MU15" s="248"/>
      <c r="MV15" s="248"/>
      <c r="MW15" s="248"/>
      <c r="MX15" s="248"/>
      <c r="MY15" s="248"/>
      <c r="MZ15" s="248"/>
      <c r="NA15" s="248"/>
      <c r="NB15" s="248"/>
      <c r="NC15" s="248"/>
      <c r="XES15" s="314"/>
      <c r="XET15" s="314"/>
    </row>
    <row r="16" spans="1:367 16373:16375" ht="16.5" customHeight="1">
      <c r="A16" s="109"/>
      <c r="B16" s="109"/>
      <c r="D16" s="109"/>
      <c r="E16" s="109"/>
      <c r="F16" s="109"/>
      <c r="G16" s="109"/>
      <c r="H16" s="108"/>
      <c r="I16" s="189"/>
      <c r="J16" s="189"/>
      <c r="K16" s="189"/>
      <c r="L16" s="189"/>
      <c r="M16" s="331" t="str">
        <f ca="1">HYPERLINK(Current_Period_Link,Configuration!CT38)</f>
        <v>Show Current Period</v>
      </c>
      <c r="N16" s="218"/>
      <c r="O16" s="475" t="str">
        <f ca="1">IF(Is_Loading_Old,Configuration!$CT$57,IF(COUNTIF(SWDATA!M:M,"=1")=0,Configuration!$CT$53,IF(ISERROR(UpdateIntegrityFlag),Configuration!$CT$40,IF(NOT(UpdateIntegrityFlag),Configuration!$CT$40,IF(Number_of_Items&gt;max_items,Configuration!$CT$56&amp;" "&amp;max_items&amp;" "&amp;Configuration!$CT$41,IF(AND(U13&lt;= Number_of_Items, U13&lt;&gt;""),U13&amp;" "&amp;Configuration!$CT$42&amp;" "&amp;Number_of_Items &amp;" "&amp;Configuration!$CT$39&amp;(IF(Number_of_Items&gt;1,Configuration!$CT$55,"")),Items_Filtered&amp;" of "&amp;Number_of_Items&amp;" "&amp;Configuration!$CT$39&amp;(IF(Number_of_Items&gt;1,Configuration!$CT$55,""))))))))</f>
        <v>TEMPLATE LOADING . . .</v>
      </c>
      <c r="P16" s="476"/>
      <c r="Q16" s="476"/>
      <c r="R16" s="476"/>
      <c r="S16" s="108"/>
      <c r="T16" s="194"/>
      <c r="U16" s="189"/>
      <c r="V16" s="189"/>
      <c r="W16" s="189"/>
      <c r="X16" s="203"/>
      <c r="Y16" s="305"/>
      <c r="AF16" s="203"/>
      <c r="AJ16" s="203"/>
      <c r="AK16"/>
      <c r="AL16"/>
      <c r="AM16"/>
      <c r="AN16"/>
      <c r="AO16"/>
      <c r="AP16"/>
      <c r="AQ16"/>
      <c r="AR16"/>
      <c r="AS16"/>
      <c r="AT16"/>
      <c r="AU16"/>
      <c r="AV16"/>
      <c r="DK16" s="378"/>
      <c r="DL16" s="248"/>
      <c r="DM16" s="248"/>
      <c r="DN16" s="248"/>
      <c r="DO16" s="248"/>
      <c r="DP16" s="2"/>
      <c r="DQ16" s="314"/>
      <c r="DR16" s="314">
        <f ca="1">DR17-1</f>
        <v>14</v>
      </c>
      <c r="DS16" s="314">
        <f t="shared" ref="DS16:EC16" ca="1" si="19">DS17-1</f>
        <v>15</v>
      </c>
      <c r="DT16" s="314">
        <f t="shared" ca="1" si="19"/>
        <v>16</v>
      </c>
      <c r="DU16" s="314">
        <f t="shared" ca="1" si="19"/>
        <v>17</v>
      </c>
      <c r="DV16" s="314">
        <f t="shared" ca="1" si="19"/>
        <v>18</v>
      </c>
      <c r="DW16" s="314">
        <f t="shared" ca="1" si="19"/>
        <v>19</v>
      </c>
      <c r="DX16" s="314">
        <f t="shared" ca="1" si="19"/>
        <v>20</v>
      </c>
      <c r="DY16" s="314">
        <f t="shared" ca="1" si="19"/>
        <v>21</v>
      </c>
      <c r="DZ16" s="314">
        <f t="shared" ca="1" si="19"/>
        <v>22</v>
      </c>
      <c r="EA16" s="314">
        <f t="shared" ca="1" si="19"/>
        <v>23</v>
      </c>
      <c r="EB16" s="314">
        <f t="shared" ca="1" si="19"/>
        <v>24</v>
      </c>
      <c r="EC16" s="314">
        <f t="shared" ca="1" si="19"/>
        <v>25</v>
      </c>
      <c r="ED16" s="314"/>
      <c r="EE16" s="314"/>
      <c r="EF16" s="314"/>
      <c r="EG16" s="314"/>
      <c r="EH16" s="314"/>
      <c r="EI16" s="314"/>
      <c r="EJ16" s="314"/>
      <c r="EK16" s="314"/>
      <c r="EL16" s="314"/>
      <c r="EM16" s="314"/>
      <c r="EN16" s="314"/>
      <c r="EO16" s="314"/>
      <c r="EP16" s="314"/>
      <c r="EQ16" s="314"/>
      <c r="ER16" s="314"/>
      <c r="ES16" s="314"/>
      <c r="ET16" s="314"/>
      <c r="EU16" s="314"/>
      <c r="EV16" s="314"/>
      <c r="EW16" s="314"/>
      <c r="EX16" s="314"/>
      <c r="EY16" s="314"/>
      <c r="EZ16" s="314"/>
      <c r="FA16" s="314"/>
      <c r="FB16" s="314"/>
      <c r="FC16" s="314"/>
      <c r="FD16" s="314"/>
      <c r="FE16" s="314"/>
      <c r="FF16" s="314"/>
      <c r="FG16" s="314"/>
      <c r="FH16" s="314"/>
      <c r="FI16" s="314"/>
      <c r="FJ16" s="314"/>
      <c r="FK16" s="314"/>
      <c r="FL16" s="314"/>
      <c r="FM16" s="314"/>
      <c r="FN16" s="314"/>
      <c r="FO16" s="314"/>
      <c r="FP16" s="314"/>
      <c r="FQ16" s="314"/>
      <c r="FR16" s="314"/>
      <c r="FS16" s="314"/>
      <c r="FT16" s="314"/>
      <c r="FU16" s="314"/>
      <c r="FV16" s="314"/>
      <c r="FW16" s="314"/>
      <c r="FX16" s="314"/>
      <c r="FY16" s="314"/>
      <c r="FZ16" s="314"/>
      <c r="GA16" s="314"/>
      <c r="GB16" s="314"/>
      <c r="GC16" s="314"/>
      <c r="GD16" s="314"/>
      <c r="GE16" s="314"/>
      <c r="GF16" s="314"/>
      <c r="GG16" s="314"/>
      <c r="GH16" s="314"/>
      <c r="GI16" s="314"/>
      <c r="GJ16" s="314"/>
      <c r="GK16" s="314"/>
      <c r="GL16" s="314"/>
      <c r="GM16" s="314"/>
      <c r="GN16" s="314"/>
      <c r="GO16" s="248"/>
      <c r="GP16" s="248"/>
      <c r="GQ16" s="248"/>
      <c r="GR16" s="248"/>
      <c r="GS16" s="248"/>
      <c r="GT16" s="248"/>
      <c r="GU16" s="248"/>
      <c r="GV16" s="248"/>
      <c r="GW16" s="248"/>
      <c r="GX16" s="248"/>
      <c r="GY16" s="248"/>
      <c r="GZ16" s="248"/>
      <c r="HA16" s="248"/>
      <c r="HB16" s="248"/>
      <c r="HC16" s="248"/>
      <c r="HD16" s="248"/>
      <c r="HE16" s="248"/>
      <c r="HF16" s="248"/>
      <c r="HG16" s="248"/>
      <c r="HH16" s="248"/>
      <c r="HI16" s="248"/>
      <c r="HJ16" s="248"/>
      <c r="HK16" s="248"/>
      <c r="HL16" s="248"/>
      <c r="HM16" s="248"/>
      <c r="HN16" s="248"/>
      <c r="HO16" s="248"/>
      <c r="HP16" s="248"/>
      <c r="HQ16" s="248"/>
      <c r="HR16" s="248"/>
      <c r="HS16" s="248"/>
      <c r="HT16" s="248"/>
      <c r="HU16" s="248"/>
      <c r="HV16" s="248"/>
      <c r="HW16" s="248"/>
      <c r="HX16" s="248"/>
      <c r="HY16" s="248"/>
      <c r="HZ16" s="248"/>
      <c r="IA16" s="248"/>
      <c r="IB16" s="248"/>
      <c r="IC16" s="248"/>
      <c r="ID16" s="249"/>
      <c r="IE16" s="249"/>
      <c r="IF16" s="249"/>
      <c r="IG16" s="249"/>
      <c r="IH16" s="249"/>
      <c r="II16" s="249"/>
      <c r="IJ16" s="249"/>
      <c r="IK16" s="249"/>
      <c r="IL16" s="249"/>
      <c r="IM16" s="249"/>
      <c r="IN16" s="249"/>
      <c r="IO16" s="249"/>
      <c r="IP16" s="249"/>
      <c r="IQ16" s="249"/>
      <c r="IR16" s="249"/>
      <c r="IS16" s="249"/>
      <c r="IT16" s="249"/>
      <c r="IU16" s="249"/>
      <c r="IV16" s="249"/>
      <c r="IW16" s="249"/>
      <c r="IX16" s="249"/>
      <c r="IY16" s="249"/>
      <c r="IZ16" s="249"/>
      <c r="JA16" s="249"/>
      <c r="JB16" s="249"/>
      <c r="JC16" s="249"/>
      <c r="JD16" s="249"/>
      <c r="JE16" s="249"/>
      <c r="JF16" s="249"/>
      <c r="JG16" s="249"/>
      <c r="JH16" s="249"/>
      <c r="JI16" s="249"/>
      <c r="JJ16" s="249"/>
      <c r="JK16" s="249"/>
      <c r="JL16" s="249"/>
      <c r="JM16" s="249"/>
      <c r="JN16" s="249"/>
      <c r="JO16" s="249"/>
      <c r="JP16" s="249"/>
      <c r="JQ16" s="249"/>
      <c r="JR16" s="249"/>
      <c r="JS16" s="249"/>
      <c r="JT16" s="249"/>
      <c r="JU16" s="249"/>
      <c r="JV16" s="249"/>
      <c r="JW16" s="249"/>
      <c r="JX16" s="249"/>
      <c r="JY16" s="249"/>
      <c r="JZ16" s="249"/>
      <c r="KA16" s="249"/>
      <c r="KB16" s="249"/>
      <c r="KC16" s="249"/>
      <c r="KD16" s="249"/>
      <c r="KE16" s="249"/>
      <c r="KF16" s="249"/>
      <c r="KG16" s="249"/>
      <c r="KH16" s="249"/>
      <c r="KI16" s="249"/>
      <c r="KJ16" s="249"/>
      <c r="KK16" s="249"/>
      <c r="KL16" s="249"/>
      <c r="KM16" s="249"/>
      <c r="KN16" s="249"/>
      <c r="KO16" s="249"/>
      <c r="KP16" s="249"/>
      <c r="KQ16" s="249"/>
      <c r="KR16" s="249"/>
      <c r="KS16" s="249"/>
      <c r="KT16" s="249"/>
      <c r="KU16" s="249"/>
      <c r="KV16" s="249"/>
      <c r="KW16" s="249"/>
      <c r="KX16" s="249"/>
      <c r="KY16" s="249"/>
      <c r="KZ16" s="249"/>
      <c r="LA16" s="249"/>
      <c r="LB16" s="249"/>
      <c r="LC16" s="249"/>
      <c r="LD16" s="249"/>
      <c r="LE16" s="249"/>
      <c r="LF16" s="249"/>
      <c r="LG16" s="249"/>
      <c r="LH16" s="249"/>
      <c r="LI16" s="249"/>
      <c r="LJ16" s="249"/>
      <c r="LK16" s="249"/>
      <c r="LL16" s="249"/>
      <c r="LM16" s="249"/>
      <c r="LN16" s="249"/>
      <c r="LO16" s="249"/>
      <c r="LP16" s="249"/>
      <c r="LQ16" s="249"/>
      <c r="LR16" s="249"/>
      <c r="LS16" s="249"/>
      <c r="LT16" s="249"/>
      <c r="LU16" s="249"/>
      <c r="LV16" s="249"/>
      <c r="LW16" s="249"/>
      <c r="LX16" s="249"/>
      <c r="LY16" s="249"/>
      <c r="LZ16" s="249"/>
      <c r="MA16" s="249"/>
      <c r="MB16" s="249"/>
      <c r="MC16" s="249"/>
      <c r="MD16" s="249"/>
      <c r="ME16" s="249"/>
      <c r="MF16" s="249"/>
      <c r="MG16" s="249"/>
      <c r="MH16" s="249"/>
      <c r="MI16" s="249"/>
      <c r="MJ16" s="248"/>
      <c r="MK16" s="248"/>
      <c r="ML16" s="248"/>
      <c r="MM16" s="248"/>
      <c r="MN16" s="248"/>
      <c r="MO16" s="248"/>
      <c r="MP16" s="248"/>
      <c r="MQ16" s="248"/>
      <c r="MR16" s="248"/>
      <c r="MS16" s="248"/>
      <c r="MT16" s="248"/>
      <c r="MU16" s="248"/>
      <c r="MV16" s="248"/>
      <c r="MW16" s="248"/>
      <c r="MX16" s="248"/>
      <c r="MY16" s="248"/>
      <c r="MZ16" s="248"/>
      <c r="NA16" s="248"/>
      <c r="NB16" s="248"/>
      <c r="NC16" s="248"/>
      <c r="XES16" s="314"/>
      <c r="XET16" s="314"/>
    </row>
    <row r="17" spans="1:367 16352:16375" ht="17.25" customHeight="1">
      <c r="A17" s="109" t="s">
        <v>198</v>
      </c>
      <c r="B17" s="109"/>
      <c r="D17" s="109"/>
      <c r="E17" s="109"/>
      <c r="F17" s="109"/>
      <c r="G17" s="109"/>
      <c r="H17" s="136">
        <f>SWSHEETMETA!B33</f>
        <v>0</v>
      </c>
      <c r="I17" s="136">
        <f>IF(SWSHEETMETA!C33=TRUE,1,0)</f>
        <v>0</v>
      </c>
      <c r="J17" s="214"/>
      <c r="K17" s="214"/>
      <c r="L17" s="214"/>
      <c r="M17" s="464" t="str">
        <f>Configuration!CT13</f>
        <v>Hierarchy</v>
      </c>
      <c r="N17" s="465"/>
      <c r="O17" s="465"/>
      <c r="P17" s="336"/>
      <c r="Q17" s="336"/>
      <c r="R17" s="239" t="str">
        <f>Configuration!CT14</f>
        <v>Template Time Series</v>
      </c>
      <c r="S17" s="215"/>
      <c r="T17" s="216"/>
      <c r="U17" s="216"/>
      <c r="V17" s="216"/>
      <c r="W17" s="216"/>
      <c r="X17" s="217"/>
      <c r="Y17" s="286" t="str">
        <f>IF(Y$1=Forecast_Start_Key-1, "◄ "&amp;Configuration!$CT$46, IF(Y$1=Forecast_Start_Key, Configuration!$CT$44,  IF(Y$1=Forecast_Start_Key+FFF, Configuration!$CT$45&amp;" ►", "")))</f>
        <v/>
      </c>
      <c r="Z17" s="286" t="str">
        <f>IF(Z$1=Forecast_Start_Key-1, "◄ "&amp;Configuration!$CT$46, IF(Z$1=Forecast_Start_Key, Configuration!$CT$44,  IF(Z$1=Forecast_Start_Key+FFF, Configuration!$CT$45&amp;" ►", "")))</f>
        <v/>
      </c>
      <c r="AA17" s="286" t="str">
        <f>IF(AA$1=Forecast_Start_Key-1, "◄ "&amp;Configuration!$CT$46, IF(AA$1=Forecast_Start_Key, Configuration!$CT$44,  IF(AA$1=Forecast_Start_Key+FFF, Configuration!$CT$45&amp;" ►", "")))</f>
        <v/>
      </c>
      <c r="AB17" s="286" t="str">
        <f>IF(AB$1=Forecast_Start_Key-1, "◄ "&amp;Configuration!$CT$46, IF(AB$1=Forecast_Start_Key, Configuration!$CT$44,  IF(AB$1=Forecast_Start_Key+FFF, Configuration!$CT$45&amp;" ►", "")))</f>
        <v/>
      </c>
      <c r="AC17" s="286" t="str">
        <f>IF(AC$1=Forecast_Start_Key-1, "◄ "&amp;Configuration!$CT$46, IF(AC$1=Forecast_Start_Key, Configuration!$CT$44,  IF(AC$1=Forecast_Start_Key+FFF, Configuration!$CT$45&amp;" ►", "")))</f>
        <v/>
      </c>
      <c r="AD17" s="286" t="str">
        <f>IF(AD$1=Forecast_Start_Key-1, "◄ "&amp;Configuration!$CT$46, IF(AD$1=Forecast_Start_Key, Configuration!$CT$44,  IF(AD$1=Forecast_Start_Key+FFF, Configuration!$CT$45&amp;" ►", "")))</f>
        <v/>
      </c>
      <c r="AE17" s="286" t="str">
        <f>IF(AE$1=Forecast_Start_Key-1, "◄ "&amp;Configuration!$CT$46, IF(AE$1=Forecast_Start_Key, Configuration!$CT$44,  IF(AE$1=Forecast_Start_Key+FFF, Configuration!$CT$45&amp;" ►", "")))</f>
        <v/>
      </c>
      <c r="AF17" s="286" t="str">
        <f>IF(AF$1=Forecast_Start_Key-1, "◄ "&amp;Configuration!$CT$46, IF(AF$1=Forecast_Start_Key, Configuration!$CT$44,  IF(AF$1=Forecast_Start_Key+FFF, Configuration!$CT$45&amp;" ►", "")))</f>
        <v/>
      </c>
      <c r="AG17" s="286" t="str">
        <f>IF(AG$1=Forecast_Start_Key-1, "◄ "&amp;Configuration!$CT$46, IF(AG$1=Forecast_Start_Key, Configuration!$CT$44,  IF(AG$1=Forecast_Start_Key+FFF, Configuration!$CT$45&amp;" ►", "")))</f>
        <v/>
      </c>
      <c r="AH17" s="286" t="str">
        <f>IF(AH$1=Forecast_Start_Key-1, "◄ "&amp;Configuration!$CT$46, IF(AH$1=Forecast_Start_Key, Configuration!$CT$44,  IF(AH$1=Forecast_Start_Key+FFF, Configuration!$CT$45&amp;" ►", "")))</f>
        <v/>
      </c>
      <c r="AI17" s="286" t="str">
        <f>IF(AI$1=Forecast_Start_Key-1, "◄ "&amp;Configuration!$CT$46, IF(AI$1=Forecast_Start_Key, Configuration!$CT$44,  IF(AI$1=Forecast_Start_Key+FFF, Configuration!$CT$45&amp;" ►", "")))</f>
        <v/>
      </c>
      <c r="AJ17" s="286" t="str">
        <f>IF(AJ$1=Forecast_Start_Key-1, "◄ "&amp;Configuration!$CT$46, IF(AJ$1=Forecast_Start_Key, Configuration!$CT$44,  IF(AJ$1=Forecast_Start_Key+FFF, Configuration!$CT$45&amp;" ►", "")))</f>
        <v/>
      </c>
      <c r="AK17" s="286" t="str">
        <f>IF(AK$1=Forecast_Start_Key-1, "◄ "&amp;Configuration!$CT$46, IF(AK$1=Forecast_Start_Key, Configuration!$CT$44,  IF(AK$1=Forecast_Start_Key+FFF, Configuration!$CT$45&amp;" ►", "")))</f>
        <v>◄ History</v>
      </c>
      <c r="AL17" s="286" t="str">
        <f>IF(AL$1=Forecast_Start_Key-1, "◄ "&amp;Configuration!$CT$46, IF(AL$1=Forecast_Start_Key, Configuration!$CT$44,  IF(AL$1=Forecast_Start_Key+FFF, Configuration!$CT$45&amp;" ►", "")))</f>
        <v>Current</v>
      </c>
      <c r="AM17" s="286" t="str">
        <f>IF(AM$1=Forecast_Start_Key-1, "◄ "&amp;Configuration!$CT$46, IF(AM$1=Forecast_Start_Key, Configuration!$CT$44,  IF(AM$1=Forecast_Start_Key+FFF, Configuration!$CT$45&amp;" ►", "")))</f>
        <v>Future ►</v>
      </c>
      <c r="AN17" s="286" t="str">
        <f>IF(AN$1=Forecast_Start_Key-1, "◄ "&amp;Configuration!$CT$46, IF(AN$1=Forecast_Start_Key, Configuration!$CT$44,  IF(AN$1=Forecast_Start_Key+FFF, Configuration!$CT$45&amp;" ►", "")))</f>
        <v/>
      </c>
      <c r="AO17" s="286" t="str">
        <f>IF(AO$1=Forecast_Start_Key-1, "◄ "&amp;Configuration!$CT$46, IF(AO$1=Forecast_Start_Key, Configuration!$CT$44,  IF(AO$1=Forecast_Start_Key+FFF, Configuration!$CT$45&amp;" ►", "")))</f>
        <v/>
      </c>
      <c r="AP17" s="286" t="str">
        <f>IF(AP$1=Forecast_Start_Key-1, "◄ "&amp;Configuration!$CT$46, IF(AP$1=Forecast_Start_Key, Configuration!$CT$44,  IF(AP$1=Forecast_Start_Key+FFF, Configuration!$CT$45&amp;" ►", "")))</f>
        <v/>
      </c>
      <c r="AQ17" s="286" t="str">
        <f>IF(AQ$1=Forecast_Start_Key-1, "◄ "&amp;Configuration!$CT$46, IF(AQ$1=Forecast_Start_Key, Configuration!$CT$44,  IF(AQ$1=Forecast_Start_Key+FFF, Configuration!$CT$45&amp;" ►", "")))</f>
        <v/>
      </c>
      <c r="AR17" s="286" t="str">
        <f>IF(AR$1=Forecast_Start_Key-1, "◄ "&amp;Configuration!$CT$46, IF(AR$1=Forecast_Start_Key, Configuration!$CT$44,  IF(AR$1=Forecast_Start_Key+FFF, Configuration!$CT$45&amp;" ►", "")))</f>
        <v/>
      </c>
      <c r="AS17" s="286" t="str">
        <f>IF(AS$1=Forecast_Start_Key-1, "◄ "&amp;Configuration!$CT$46, IF(AS$1=Forecast_Start_Key, Configuration!$CT$44,  IF(AS$1=Forecast_Start_Key+FFF, Configuration!$CT$45&amp;" ►", "")))</f>
        <v/>
      </c>
      <c r="AT17" s="286" t="str">
        <f>IF(AT$1=Forecast_Start_Key-1, "◄ "&amp;Configuration!$CT$46, IF(AT$1=Forecast_Start_Key, Configuration!$CT$44,  IF(AT$1=Forecast_Start_Key+FFF, Configuration!$CT$45&amp;" ►", "")))</f>
        <v/>
      </c>
      <c r="AU17" s="286" t="str">
        <f>IF(AU$1=Forecast_Start_Key-1, "◄ "&amp;Configuration!$CT$46, IF(AU$1=Forecast_Start_Key, Configuration!$CT$44,  IF(AU$1=Forecast_Start_Key+FFF, Configuration!$CT$45&amp;" ►", "")))</f>
        <v/>
      </c>
      <c r="AV17" s="286" t="str">
        <f>IF(AV$1=Forecast_Start_Key-1, "◄ "&amp;Configuration!$CT$46, IF(AV$1=Forecast_Start_Key, Configuration!$CT$44,  IF(AV$1=Forecast_Start_Key+FFF, Configuration!$CT$45&amp;" ►", "")))</f>
        <v/>
      </c>
      <c r="AW17" s="1"/>
      <c r="AX17" s="1"/>
      <c r="AY17" s="1"/>
      <c r="DK17" s="378"/>
      <c r="DL17" s="248"/>
      <c r="DM17" s="248"/>
      <c r="DN17" s="248"/>
      <c r="DO17" s="248"/>
      <c r="DP17" s="248"/>
      <c r="DQ17" s="321"/>
      <c r="DR17" s="248">
        <f t="shared" ref="DR17:EC17" ca="1" si="20">MATCH(DR7,$Y$18:$AY$18,0)</f>
        <v>15</v>
      </c>
      <c r="DS17" s="248">
        <f t="shared" ca="1" si="20"/>
        <v>16</v>
      </c>
      <c r="DT17" s="248">
        <f t="shared" ca="1" si="20"/>
        <v>17</v>
      </c>
      <c r="DU17" s="248">
        <f t="shared" ca="1" si="20"/>
        <v>18</v>
      </c>
      <c r="DV17" s="248">
        <f t="shared" ca="1" si="20"/>
        <v>19</v>
      </c>
      <c r="DW17" s="248">
        <f t="shared" ca="1" si="20"/>
        <v>20</v>
      </c>
      <c r="DX17" s="248">
        <f t="shared" ca="1" si="20"/>
        <v>21</v>
      </c>
      <c r="DY17" s="248">
        <f t="shared" ca="1" si="20"/>
        <v>22</v>
      </c>
      <c r="DZ17" s="248">
        <f t="shared" ca="1" si="20"/>
        <v>23</v>
      </c>
      <c r="EA17" s="248">
        <f t="shared" ca="1" si="20"/>
        <v>24</v>
      </c>
      <c r="EB17" s="248">
        <f t="shared" ca="1" si="20"/>
        <v>25</v>
      </c>
      <c r="EC17" s="248">
        <f t="shared" ca="1" si="20"/>
        <v>26</v>
      </c>
      <c r="ED17" s="248"/>
      <c r="EE17" s="248"/>
      <c r="EF17" s="248"/>
      <c r="EG17" s="248"/>
      <c r="EH17" s="248"/>
      <c r="EI17" s="248"/>
      <c r="EJ17" s="248"/>
      <c r="EK17" s="248"/>
      <c r="EL17" s="248"/>
      <c r="EM17" s="248"/>
      <c r="EN17" s="248"/>
      <c r="EO17" s="248"/>
      <c r="EP17" s="248"/>
      <c r="EQ17" s="248"/>
      <c r="ER17" s="248"/>
      <c r="ES17" s="248"/>
      <c r="ET17" s="248"/>
      <c r="EU17" s="248"/>
      <c r="EV17" s="248"/>
      <c r="EW17" s="248"/>
      <c r="EX17" s="248"/>
      <c r="EY17" s="248"/>
      <c r="EZ17" s="248"/>
      <c r="FA17" s="248"/>
      <c r="FB17" s="248"/>
      <c r="FC17" s="248"/>
      <c r="FD17" s="248"/>
      <c r="FE17" s="248"/>
      <c r="FF17" s="248"/>
      <c r="FG17" s="248"/>
      <c r="FH17" s="248"/>
      <c r="FI17" s="248"/>
      <c r="FJ17" s="248"/>
      <c r="FK17" s="248"/>
      <c r="FL17" s="248"/>
      <c r="FM17" s="248"/>
      <c r="FN17" s="248"/>
      <c r="FO17" s="248"/>
      <c r="FP17" s="248"/>
      <c r="FQ17" s="248"/>
      <c r="FR17" s="248"/>
      <c r="FS17" s="248"/>
      <c r="FT17" s="248"/>
      <c r="FU17" s="248"/>
      <c r="FV17" s="248"/>
      <c r="FW17" s="248"/>
      <c r="FX17" s="248"/>
      <c r="FY17" s="248"/>
      <c r="FZ17" s="248"/>
      <c r="GA17" s="248"/>
      <c r="GB17" s="248"/>
      <c r="GC17" s="248"/>
      <c r="GD17" s="248"/>
      <c r="GE17" s="248"/>
      <c r="GF17" s="248"/>
      <c r="GG17" s="248"/>
      <c r="GH17" s="248"/>
      <c r="GI17" s="248"/>
      <c r="GJ17" s="248"/>
      <c r="GK17" s="248"/>
      <c r="GL17" s="248"/>
      <c r="GM17" s="248"/>
      <c r="GN17" s="248"/>
      <c r="GO17" s="248"/>
      <c r="GP17" s="248"/>
      <c r="GQ17" s="248"/>
      <c r="GR17" s="248"/>
      <c r="GS17" s="248"/>
      <c r="GT17" s="248"/>
      <c r="GU17" s="248"/>
      <c r="GV17" s="248"/>
      <c r="GW17" s="248"/>
      <c r="GX17" s="248"/>
      <c r="GY17" s="248"/>
      <c r="GZ17" s="248"/>
      <c r="HA17" s="248"/>
      <c r="HB17" s="248"/>
      <c r="HC17" s="248"/>
      <c r="HD17" s="248"/>
      <c r="HE17" s="248"/>
      <c r="HF17" s="248"/>
      <c r="HG17" s="248"/>
      <c r="HH17" s="248"/>
      <c r="HI17" s="248"/>
      <c r="HJ17" s="248"/>
      <c r="HK17" s="248"/>
      <c r="HL17" s="248"/>
      <c r="HM17" s="248"/>
      <c r="HN17" s="248"/>
      <c r="HO17" s="248"/>
      <c r="HP17" s="248"/>
      <c r="HQ17" s="248"/>
      <c r="HR17" s="248"/>
      <c r="HS17" s="248"/>
      <c r="HT17" s="248"/>
      <c r="HU17" s="248"/>
      <c r="HV17" s="248"/>
      <c r="HW17" s="248"/>
      <c r="HX17" s="248"/>
      <c r="HY17" s="248"/>
      <c r="HZ17" s="248"/>
      <c r="IA17" s="248"/>
      <c r="IB17" s="248"/>
      <c r="IC17" s="248"/>
      <c r="ID17" s="249"/>
      <c r="IE17" s="249"/>
      <c r="IF17" s="249"/>
      <c r="IG17" s="249"/>
      <c r="IH17" s="249"/>
      <c r="II17" s="249"/>
      <c r="IJ17" s="249"/>
      <c r="IK17" s="249"/>
      <c r="IL17" s="249"/>
      <c r="IM17" s="249"/>
      <c r="IN17" s="249"/>
      <c r="IO17" s="249"/>
      <c r="IP17" s="249"/>
      <c r="IQ17" s="249"/>
      <c r="IR17" s="249"/>
      <c r="IS17" s="249"/>
      <c r="IT17" s="249"/>
      <c r="IU17" s="249"/>
      <c r="IV17" s="249"/>
      <c r="IW17" s="249"/>
      <c r="IX17" s="249"/>
      <c r="IY17" s="249"/>
      <c r="IZ17" s="249"/>
      <c r="JA17" s="249"/>
      <c r="JB17" s="249"/>
      <c r="JC17" s="249"/>
      <c r="JD17" s="249"/>
      <c r="JE17" s="249"/>
      <c r="JF17" s="249"/>
      <c r="JG17" s="249"/>
      <c r="JH17" s="249"/>
      <c r="JI17" s="249"/>
      <c r="JJ17" s="249"/>
      <c r="JK17" s="249"/>
      <c r="JL17" s="249"/>
      <c r="JM17" s="249"/>
      <c r="JN17" s="249"/>
      <c r="JO17" s="249"/>
      <c r="JP17" s="249"/>
      <c r="JQ17" s="249"/>
      <c r="JR17" s="249"/>
      <c r="JS17" s="249"/>
      <c r="JT17" s="249"/>
      <c r="JU17" s="249"/>
      <c r="JV17" s="249"/>
      <c r="JW17" s="249"/>
      <c r="JX17" s="249"/>
      <c r="JY17" s="249"/>
      <c r="JZ17" s="249"/>
      <c r="KA17" s="249"/>
      <c r="KB17" s="249"/>
      <c r="KC17" s="249"/>
      <c r="KD17" s="249"/>
      <c r="KE17" s="249"/>
      <c r="KF17" s="249"/>
      <c r="KG17" s="249"/>
      <c r="KH17" s="249"/>
      <c r="KI17" s="249"/>
      <c r="KJ17" s="249"/>
      <c r="KK17" s="249"/>
      <c r="KL17" s="249"/>
      <c r="KM17" s="249"/>
      <c r="KN17" s="249"/>
      <c r="KO17" s="249"/>
      <c r="KP17" s="249"/>
      <c r="KQ17" s="249"/>
      <c r="KR17" s="249"/>
      <c r="KS17" s="249"/>
      <c r="KT17" s="249"/>
      <c r="KU17" s="249"/>
      <c r="KV17" s="249"/>
      <c r="KW17" s="249"/>
      <c r="KX17" s="249"/>
      <c r="KY17" s="249"/>
      <c r="KZ17" s="249"/>
      <c r="LA17" s="249"/>
      <c r="LB17" s="249"/>
      <c r="LC17" s="249"/>
      <c r="LD17" s="249"/>
      <c r="LE17" s="249"/>
      <c r="LF17" s="249"/>
      <c r="LG17" s="249"/>
      <c r="LH17" s="249"/>
      <c r="LI17" s="249"/>
      <c r="LJ17" s="249"/>
      <c r="LK17" s="249"/>
      <c r="LL17" s="249"/>
      <c r="LM17" s="249"/>
      <c r="LN17" s="249"/>
      <c r="LO17" s="249"/>
      <c r="LP17" s="249"/>
      <c r="LQ17" s="249"/>
      <c r="LR17" s="249"/>
      <c r="LS17" s="249"/>
      <c r="LT17" s="249"/>
      <c r="LU17" s="249"/>
      <c r="LV17" s="249"/>
      <c r="LW17" s="249"/>
      <c r="LX17" s="249"/>
      <c r="LY17" s="249"/>
      <c r="LZ17" s="249"/>
      <c r="MA17" s="249"/>
      <c r="MB17" s="249"/>
      <c r="MC17" s="249"/>
      <c r="MD17" s="249"/>
      <c r="ME17" s="249"/>
      <c r="MF17" s="249"/>
      <c r="MG17" s="249"/>
      <c r="MH17" s="249"/>
      <c r="MI17" s="249"/>
      <c r="MJ17" s="248"/>
      <c r="MK17" s="248"/>
      <c r="ML17" s="248"/>
      <c r="MM17" s="248"/>
      <c r="MN17" s="248"/>
      <c r="MO17" s="248"/>
      <c r="MP17" s="248"/>
      <c r="MQ17" s="248"/>
      <c r="MR17" s="248"/>
      <c r="MS17" s="248"/>
      <c r="MT17" s="248"/>
      <c r="MU17" s="248"/>
      <c r="MV17" s="248"/>
      <c r="MW17" s="248"/>
      <c r="MX17" s="248"/>
      <c r="MY17" s="248"/>
      <c r="MZ17" s="248"/>
      <c r="NA17" s="248"/>
      <c r="NB17" s="248"/>
      <c r="NC17" s="248"/>
      <c r="XES17" s="314"/>
      <c r="XET17" s="314"/>
    </row>
    <row r="18" spans="1:367 16352:16375" ht="17.25" customHeight="1">
      <c r="A18" s="109" t="s">
        <v>198</v>
      </c>
      <c r="B18" s="109"/>
      <c r="D18" s="109"/>
      <c r="E18" s="109"/>
      <c r="F18" s="109"/>
      <c r="G18" s="109"/>
      <c r="H18" s="276" t="s">
        <v>475</v>
      </c>
      <c r="I18" s="339">
        <f>SWSHEETMETA!C33</f>
        <v>0</v>
      </c>
      <c r="J18" s="226" t="s">
        <v>212</v>
      </c>
      <c r="K18" s="219"/>
      <c r="L18" s="220"/>
      <c r="M18" s="221" t="str">
        <f ca="1">IF(Is_Loading_Old,Configuration!$CT$58,Configuration!$CT$81)</f>
        <v>Loading . . .</v>
      </c>
      <c r="N18" s="221" t="str">
        <f ca="1">IF(Is_Loading_Old,Configuration!$CT$58,Configuration!$CT$82)</f>
        <v>Loading . . .</v>
      </c>
      <c r="O18" s="221" t="str">
        <f ca="1">IF(Is_Loading_Old,Configuration!$CT$58,Configuration!$CT$83)</f>
        <v>Loading . . .</v>
      </c>
      <c r="P18" s="221" t="str">
        <f ca="1">IF(Is_Loading_Old,Configuration!$CT$58,Configuration!$CT$84)</f>
        <v>Loading . . .</v>
      </c>
      <c r="Q18" s="221" t="str">
        <f>Configuration!$CT$33</f>
        <v>Plan Identification</v>
      </c>
      <c r="R18" s="240" t="str">
        <f>Configuration!CT17</f>
        <v>Time Series</v>
      </c>
      <c r="S18" s="204"/>
      <c r="T18" s="205" t="str">
        <f>Configuration!CT59</f>
        <v>Type</v>
      </c>
      <c r="U18" s="205" t="str">
        <f>Configuration!CT60</f>
        <v>Overrider</v>
      </c>
      <c r="V18" s="205" t="str">
        <f>Configuration!CT61</f>
        <v>Invisible</v>
      </c>
      <c r="W18" s="205" t="str">
        <f>Configuration!CT62</f>
        <v>Time Series Business Rule</v>
      </c>
      <c r="X18" s="429" t="s">
        <v>207</v>
      </c>
      <c r="Y18" s="342">
        <f>DATE(MID(SWDATA!U2,2,4),MID(SWDATA!U2,6,2),RIGHT(SWDATA!U2,2))+15</f>
        <v>41106</v>
      </c>
      <c r="Z18" s="296">
        <f>DATE(MID(SWDATA!V2,2,4),MID(SWDATA!V2,6,2),RIGHT(SWDATA!V2,2))+15</f>
        <v>41137</v>
      </c>
      <c r="AA18" s="296">
        <f>DATE(MID(SWDATA!W2,2,4),MID(SWDATA!W2,6,2),RIGHT(SWDATA!W2,2))+15</f>
        <v>41168</v>
      </c>
      <c r="AB18" s="296">
        <f>DATE(MID(SWDATA!Y2,2,4),MID(SWDATA!Y2,6,2),RIGHT(SWDATA!Y2,2))+15</f>
        <v>41198</v>
      </c>
      <c r="AC18" s="296">
        <f>DATE(MID(SWDATA!Z2,2,4),MID(SWDATA!Z2,6,2),RIGHT(SWDATA!Z2,2))+15</f>
        <v>41229</v>
      </c>
      <c r="AD18" s="296">
        <f>DATE(MID(SWDATA!AA2,2,4),MID(SWDATA!AA2,6,2),RIGHT(SWDATA!AA2,2))+15</f>
        <v>41259</v>
      </c>
      <c r="AE18" s="296">
        <f>DATE(MID(SWDATA!AC2,2,4),MID(SWDATA!AC2,6,2),RIGHT(SWDATA!AC2,2))+15</f>
        <v>41290</v>
      </c>
      <c r="AF18" s="296">
        <f>DATE(MID(SWDATA!AD2,2,4),MID(SWDATA!AD2,6,2),RIGHT(SWDATA!AD2,2))+15</f>
        <v>41321</v>
      </c>
      <c r="AG18" s="296">
        <f>DATE(MID(SWDATA!AE2,2,4),MID(SWDATA!AE2,6,2),RIGHT(SWDATA!AE2,2))+15</f>
        <v>41349</v>
      </c>
      <c r="AH18" s="296">
        <f>DATE(MID(SWDATA!AG2,2,4),MID(SWDATA!AG2,6,2),RIGHT(SWDATA!AG2,2))+15</f>
        <v>41380</v>
      </c>
      <c r="AI18" s="296">
        <f>DATE(MID(SWDATA!AH2,2,4),MID(SWDATA!AH2,6,2),RIGHT(SWDATA!AH2,2))+15</f>
        <v>41410</v>
      </c>
      <c r="AJ18" s="296">
        <f>DATE(MID(SWDATA!AI2,2,4),MID(SWDATA!AI2,6,2),RIGHT(SWDATA!AI2,2))+15</f>
        <v>41441</v>
      </c>
      <c r="AK18" s="295">
        <f>DATE(MID(SWDATA!AK2,2,4),MID(SWDATA!AK2,6,2),RIGHT(SWDATA!AK2,2))+15</f>
        <v>41471</v>
      </c>
      <c r="AL18" s="295">
        <f>DATE(MID(SWDATA!AL2,2,4),MID(SWDATA!AL2,6,2),RIGHT(SWDATA!AL2,2))+15</f>
        <v>41502</v>
      </c>
      <c r="AM18" s="295">
        <f>DATE(MID(SWDATA!AM2,2,4),MID(SWDATA!AM2,6,2),RIGHT(SWDATA!AM2,2))+15</f>
        <v>41533</v>
      </c>
      <c r="AN18" s="296">
        <f>DATE(MID(SWDATA!AO2,2,4),MID(SWDATA!AO2,6,2),RIGHT(SWDATA!AO2,2))+15</f>
        <v>41563</v>
      </c>
      <c r="AO18" s="295">
        <f>DATE(MID(SWDATA!AP2,2,4),MID(SWDATA!AP2,6,2),RIGHT(SWDATA!AP2,2))+15</f>
        <v>41594</v>
      </c>
      <c r="AP18" s="296">
        <f>DATE(MID(SWDATA!AQ2,2,4),MID(SWDATA!AQ2,6,2),RIGHT(SWDATA!AQ2,2))+15</f>
        <v>41624</v>
      </c>
      <c r="AQ18" s="295">
        <f>DATE(MID(SWDATA!AS2,2,4),MID(SWDATA!AS2,6,2),RIGHT(SWDATA!AS2,2))+15</f>
        <v>41655</v>
      </c>
      <c r="AR18" s="295">
        <f>DATE(MID(SWDATA!AT2,2,4),MID(SWDATA!AT2,6,2),RIGHT(SWDATA!AT2,2))+15</f>
        <v>41686</v>
      </c>
      <c r="AS18" s="295">
        <f>DATE(MID(SWDATA!AU2,2,4),MID(SWDATA!AU2,6,2),RIGHT(SWDATA!AU2,2))+15</f>
        <v>41714</v>
      </c>
      <c r="AT18" s="296">
        <f>DATE(MID(SWDATA!AW2,2,4),MID(SWDATA!AW2,6,2),RIGHT(SWDATA!AW2,2))+15</f>
        <v>41745</v>
      </c>
      <c r="AU18" s="295">
        <f>DATE(MID(SWDATA!AX2,2,4),MID(SWDATA!AX2,6,2),RIGHT(SWDATA!AX2,2))+15</f>
        <v>41775</v>
      </c>
      <c r="AV18" s="295">
        <f>DATE(MID(SWDATA!AY2,2,4),MID(SWDATA!AY2,6,2),RIGHT(SWDATA!AY2,2))+15</f>
        <v>41806</v>
      </c>
      <c r="AW18" s="295">
        <f>DATE(MID(SWDATA!BA2,2,4),MID(SWDATA!BA2,6,2),RIGHT(SWDATA!BA2,2))+15</f>
        <v>41836</v>
      </c>
      <c r="AX18" s="295">
        <f>DATE(MID(SWDATA!BB2,2,4),MID(SWDATA!BB2,6,2),RIGHT(SWDATA!BB2,2))+15</f>
        <v>41867</v>
      </c>
      <c r="AY18" s="344">
        <f>DATE(MID(SWDATA!BC2,2,4),MID(SWDATA!BC2,6,2),RIGHT(SWDATA!BC2,2))+15</f>
        <v>41898</v>
      </c>
      <c r="DK18" s="384"/>
      <c r="DL18" s="251"/>
      <c r="DM18" s="251"/>
      <c r="DN18" s="251"/>
      <c r="DO18" s="248"/>
      <c r="DP18" s="248"/>
      <c r="DQ18" s="374" t="s">
        <v>279</v>
      </c>
      <c r="DR18" s="324">
        <f t="shared" ref="DR18:ER18" ca="1" si="21">INDIRECT(DR19&amp;$DU$2)</f>
        <v>41106</v>
      </c>
      <c r="DS18" s="324">
        <f t="shared" ca="1" si="21"/>
        <v>41137</v>
      </c>
      <c r="DT18" s="324">
        <f t="shared" ca="1" si="21"/>
        <v>41168</v>
      </c>
      <c r="DU18" s="324">
        <f t="shared" ca="1" si="21"/>
        <v>41198</v>
      </c>
      <c r="DV18" s="324">
        <f t="shared" ca="1" si="21"/>
        <v>41229</v>
      </c>
      <c r="DW18" s="324">
        <f t="shared" ca="1" si="21"/>
        <v>41259</v>
      </c>
      <c r="DX18" s="324">
        <f t="shared" ca="1" si="21"/>
        <v>41290</v>
      </c>
      <c r="DY18" s="324">
        <f t="shared" ca="1" si="21"/>
        <v>41321</v>
      </c>
      <c r="DZ18" s="324">
        <f t="shared" ca="1" si="21"/>
        <v>41349</v>
      </c>
      <c r="EA18" s="324">
        <f t="shared" ca="1" si="21"/>
        <v>41380</v>
      </c>
      <c r="EB18" s="324">
        <f t="shared" ca="1" si="21"/>
        <v>41410</v>
      </c>
      <c r="EC18" s="324">
        <f t="shared" ca="1" si="21"/>
        <v>41441</v>
      </c>
      <c r="ED18" s="324">
        <f t="shared" ca="1" si="21"/>
        <v>41471</v>
      </c>
      <c r="EE18" s="324">
        <f t="shared" ca="1" si="21"/>
        <v>41502</v>
      </c>
      <c r="EF18" s="324">
        <f t="shared" ca="1" si="21"/>
        <v>41533</v>
      </c>
      <c r="EG18" s="324">
        <f t="shared" ca="1" si="21"/>
        <v>41563</v>
      </c>
      <c r="EH18" s="324">
        <f t="shared" ca="1" si="21"/>
        <v>41594</v>
      </c>
      <c r="EI18" s="324">
        <f t="shared" ca="1" si="21"/>
        <v>41624</v>
      </c>
      <c r="EJ18" s="324">
        <f t="shared" ca="1" si="21"/>
        <v>41655</v>
      </c>
      <c r="EK18" s="324">
        <f t="shared" ca="1" si="21"/>
        <v>41686</v>
      </c>
      <c r="EL18" s="324">
        <f t="shared" ca="1" si="21"/>
        <v>41714</v>
      </c>
      <c r="EM18" s="324">
        <f t="shared" ca="1" si="21"/>
        <v>41745</v>
      </c>
      <c r="EN18" s="324">
        <f t="shared" ca="1" si="21"/>
        <v>41775</v>
      </c>
      <c r="EO18" s="324">
        <f t="shared" ca="1" si="21"/>
        <v>41806</v>
      </c>
      <c r="EP18" s="324">
        <f t="shared" ca="1" si="21"/>
        <v>41836</v>
      </c>
      <c r="EQ18" s="324">
        <f t="shared" ca="1" si="21"/>
        <v>41867</v>
      </c>
      <c r="ER18" s="324">
        <f t="shared" ca="1" si="21"/>
        <v>41898</v>
      </c>
      <c r="ES18" s="324"/>
      <c r="ET18" s="324"/>
      <c r="EU18" s="324"/>
      <c r="EV18" s="324"/>
      <c r="EW18" s="324"/>
      <c r="EX18" s="324"/>
      <c r="EY18" s="324"/>
      <c r="EZ18" s="324"/>
      <c r="FA18" s="324"/>
      <c r="FB18" s="325"/>
      <c r="FC18" s="248"/>
      <c r="FD18" s="248"/>
      <c r="FE18" s="248"/>
      <c r="FF18" s="248"/>
      <c r="FG18" s="248"/>
      <c r="FH18" s="248"/>
      <c r="FI18" s="248"/>
      <c r="FJ18" s="248"/>
      <c r="FK18" s="248"/>
      <c r="FL18" s="248"/>
      <c r="FM18" s="248"/>
      <c r="FN18" s="248"/>
      <c r="FO18" s="248"/>
      <c r="FP18" s="248"/>
      <c r="FQ18" s="248"/>
      <c r="FR18" s="248"/>
      <c r="FS18" s="248"/>
      <c r="FT18" s="248"/>
      <c r="FU18" s="248"/>
      <c r="FV18" s="248"/>
      <c r="FW18" s="248"/>
      <c r="FX18" s="248"/>
      <c r="FY18" s="248"/>
      <c r="FZ18" s="248"/>
      <c r="GA18" s="248"/>
      <c r="GB18" s="248"/>
      <c r="GC18" s="248"/>
      <c r="GD18" s="248"/>
      <c r="GE18" s="248"/>
      <c r="GF18" s="248"/>
      <c r="GG18" s="248"/>
      <c r="GH18" s="248"/>
      <c r="GI18" s="248"/>
      <c r="GJ18" s="248"/>
      <c r="GK18" s="248"/>
      <c r="GL18" s="248"/>
      <c r="GM18" s="248"/>
      <c r="GN18" s="248"/>
      <c r="GO18" s="248"/>
      <c r="GP18" s="248"/>
      <c r="GQ18" s="248"/>
      <c r="GR18" s="248"/>
      <c r="GS18" s="248"/>
      <c r="GT18" s="248"/>
      <c r="GU18" s="248"/>
      <c r="GV18" s="248"/>
      <c r="GW18" s="248"/>
      <c r="GX18" s="248"/>
      <c r="GY18" s="248"/>
      <c r="GZ18" s="248"/>
      <c r="HA18" s="248"/>
      <c r="HB18" s="248"/>
      <c r="HC18" s="248"/>
      <c r="HD18" s="248"/>
      <c r="HE18" s="248"/>
      <c r="HF18" s="248"/>
      <c r="HG18" s="248"/>
      <c r="HH18" s="248"/>
      <c r="HI18" s="248"/>
      <c r="HJ18" s="248"/>
      <c r="HK18" s="248"/>
      <c r="HL18" s="248"/>
      <c r="HM18" s="248"/>
      <c r="HN18" s="248"/>
      <c r="HO18" s="248"/>
      <c r="HP18" s="248"/>
      <c r="HQ18" s="248"/>
      <c r="HR18" s="248"/>
      <c r="HS18" s="248"/>
      <c r="HT18" s="248"/>
      <c r="HU18" s="248"/>
      <c r="HV18" s="248"/>
      <c r="HW18" s="248"/>
      <c r="HX18" s="248"/>
      <c r="HY18" s="248"/>
      <c r="HZ18" s="248"/>
      <c r="IA18" s="248"/>
      <c r="IB18" s="248"/>
      <c r="IC18" s="248"/>
      <c r="ID18" s="249"/>
      <c r="IE18" s="249"/>
      <c r="IF18" s="324"/>
      <c r="IG18" s="324"/>
      <c r="IH18" s="324"/>
      <c r="II18" s="324"/>
      <c r="IJ18" s="324"/>
      <c r="IK18" s="324"/>
      <c r="IL18" s="324"/>
      <c r="IM18" s="324"/>
      <c r="IN18" s="324"/>
      <c r="IO18" s="324"/>
      <c r="IP18" s="324"/>
      <c r="IQ18" s="324"/>
      <c r="IR18" s="324"/>
      <c r="IS18" s="324"/>
      <c r="IT18" s="324"/>
      <c r="IU18" s="324"/>
      <c r="IV18" s="324"/>
      <c r="IW18" s="324"/>
      <c r="IX18" s="324"/>
      <c r="IY18" s="324"/>
      <c r="IZ18" s="324"/>
      <c r="JA18" s="324"/>
      <c r="JB18" s="324"/>
      <c r="JC18" s="324"/>
      <c r="JD18" s="324"/>
      <c r="JE18" s="324"/>
      <c r="JF18" s="324"/>
      <c r="JG18" s="324"/>
      <c r="JH18" s="324"/>
      <c r="JI18" s="324"/>
      <c r="JJ18" s="324"/>
      <c r="JK18" s="324"/>
      <c r="JL18" s="324"/>
      <c r="JM18" s="324"/>
      <c r="JN18" s="324"/>
      <c r="JO18" s="324"/>
      <c r="JP18" s="324"/>
      <c r="JQ18" s="324"/>
      <c r="JR18" s="324"/>
      <c r="JS18" s="324"/>
      <c r="JT18" s="324"/>
      <c r="JU18" s="324"/>
      <c r="JV18" s="324"/>
      <c r="JW18" s="324"/>
      <c r="JX18" s="324"/>
      <c r="JY18" s="324"/>
      <c r="JZ18" s="324"/>
      <c r="KA18" s="324"/>
      <c r="KB18" s="324"/>
      <c r="KC18" s="324"/>
      <c r="KD18" s="324"/>
      <c r="KE18" s="324"/>
      <c r="KF18" s="324"/>
      <c r="KG18" s="324"/>
      <c r="KH18" s="249"/>
      <c r="KI18" s="249"/>
      <c r="KJ18" s="249"/>
      <c r="KK18" s="249"/>
      <c r="KL18" s="249"/>
      <c r="KM18" s="249"/>
      <c r="KN18" s="249"/>
      <c r="KO18" s="249"/>
      <c r="KP18" s="249"/>
      <c r="KQ18" s="249"/>
      <c r="KR18" s="249"/>
      <c r="KS18" s="249"/>
      <c r="KT18" s="249"/>
      <c r="KU18" s="249"/>
      <c r="KV18" s="249"/>
      <c r="KW18" s="249"/>
      <c r="KX18" s="249"/>
      <c r="KY18" s="249"/>
      <c r="KZ18" s="249"/>
      <c r="LA18" s="249"/>
      <c r="LB18" s="249"/>
      <c r="LC18" s="249"/>
      <c r="LD18" s="249"/>
      <c r="LE18" s="249"/>
      <c r="LF18" s="249"/>
      <c r="LG18" s="249"/>
      <c r="LH18" s="249"/>
      <c r="LI18" s="249"/>
      <c r="LJ18" s="249"/>
      <c r="LK18" s="249"/>
      <c r="LL18" s="249"/>
      <c r="LM18" s="249"/>
      <c r="LN18" s="249"/>
      <c r="LO18" s="249"/>
      <c r="LP18" s="249"/>
      <c r="LQ18" s="249"/>
      <c r="LR18" s="249"/>
      <c r="LS18" s="249"/>
      <c r="LT18" s="249"/>
      <c r="LU18" s="249"/>
      <c r="LV18" s="249"/>
      <c r="LW18" s="249"/>
      <c r="LX18" s="249"/>
      <c r="LY18" s="249"/>
      <c r="LZ18" s="249"/>
      <c r="MA18" s="249"/>
      <c r="MB18" s="249"/>
      <c r="MC18" s="249"/>
      <c r="MD18" s="249"/>
      <c r="ME18" s="249"/>
      <c r="MF18" s="249"/>
      <c r="MG18" s="249"/>
      <c r="MH18" s="249"/>
      <c r="MI18" s="249"/>
      <c r="MJ18" s="248"/>
      <c r="MK18" s="248"/>
      <c r="ML18" s="248"/>
      <c r="MM18" s="248"/>
      <c r="MN18" s="248"/>
      <c r="MO18" s="248"/>
      <c r="MP18" s="248"/>
      <c r="MQ18" s="248"/>
      <c r="MR18" s="248"/>
      <c r="MS18" s="248"/>
      <c r="MT18" s="248"/>
      <c r="MU18" s="248"/>
      <c r="MV18" s="248"/>
      <c r="MW18" s="248"/>
      <c r="MX18" s="248"/>
      <c r="MY18" s="248"/>
      <c r="MZ18" s="248"/>
      <c r="NA18" s="248"/>
      <c r="NB18" s="248"/>
      <c r="NC18" s="248"/>
      <c r="XES18" s="314"/>
      <c r="XET18" s="314"/>
    </row>
    <row r="19" spans="1:367 16352:16375" s="411" customFormat="1" ht="15" customHeight="1">
      <c r="A19" s="404" t="str">
        <f>SWDATA!O11</f>
        <v>1_PARENT00001_DMACTUALS_INDEPENDENT:CATALOGDETAIL:UNITS:No Perspective:default:Live:0</v>
      </c>
      <c r="B19" s="404">
        <f>SWDATA!M11</f>
        <v>0</v>
      </c>
      <c r="C19" s="405"/>
      <c r="D19" s="406">
        <f>G19</f>
        <v>11</v>
      </c>
      <c r="E19" s="407">
        <f>B19</f>
        <v>0</v>
      </c>
      <c r="F19" s="408">
        <f>IF(NOT(ISERROR(SEARCH("U",R19))),1,IF(NOT(ISERROR(SEARCH("/Unit",R19))),2,IF(NOT(ISERROR(SEARCH("Pct",R19))),2,1)))</f>
        <v>1</v>
      </c>
      <c r="G19" s="404">
        <f>ROW(SWDATA!M11)</f>
        <v>11</v>
      </c>
      <c r="H19" s="275" t="str">
        <f ca="1">IF($L19="","",IF(ISERROR(HLOOKUP($L19,'Metrics &amp; Attributes View'!$N$13:$WO$50,12,0)),"",HLOOKUP($L19,'Metrics &amp; Attributes View'!$N$13:$WO$50,12,0)))</f>
        <v/>
      </c>
      <c r="I19" s="409"/>
      <c r="J19" s="346" t="str">
        <f>IF(ISERROR(FIND(":-1",A19)),A19,0)</f>
        <v>1_PARENT00001_DMACTUALS_INDEPENDENT:CATALOGDETAIL:UNITS:No Perspective:default:Live:0</v>
      </c>
      <c r="K19" s="347" t="str">
        <f>IF(NOT(ISERROR(SEARCH("(Rev)",R19))),"R",IF(NOT(ISERROR(SEARCH("(Rev/",R19))),"R",IF(OR(NOT(ISERROR(SEARCH("(Pct)",R19)))),"P",IF(NOT(ISERROR(SEARCH("Units",R19))),"U",""))))</f>
        <v>U</v>
      </c>
      <c r="L19" s="274" t="str">
        <f ca="1">IF(G19="","",IF(INDIRECT("SWDATA!F"&amp;G19)=0,"",IF(ISERROR(FIND("""",INDIRECT("SWDATA!F"&amp;G19))),INDIRECT("SWDATA!F"&amp;G19),SUBSTITUTE(INDIRECT("SWDATA!F"&amp;G19),"""",""))))</f>
        <v>00001:ALL^Description:ALL</v>
      </c>
      <c r="M19" s="351" t="str">
        <f>IF(LEN(SWDATA!G11)=0,"",IF(LEN(SWDATA!G11)=0,"",IF($N$14="ID",MID(SWDATA!G11,FIND("|",SWDATA!G11)+1,FIND("~~",SWDATA!G11)-FIND("|",SWDATA!G11)-1),IF($N$14="Desc",RIGHT(SWDATA!G11,LEN(SWDATA!G11)-FIND("~~",SWDATA!G11)-1),RIGHT(SWDATA!G11,LEN(SWDATA!G11)-FIND("|",SWDATA!G11))))))</f>
        <v>Loading…</v>
      </c>
      <c r="N19" s="351" t="str">
        <f>IF(LEN(SWDATA!H11)=0,"",IF(LEN(SWDATA!H11)=0,"",IF($N$14="ID",MID(SWDATA!H11,FIND("|",SWDATA!H11)+1,FIND("~~",SWDATA!H11)-FIND("|",SWDATA!H11)-1),IF($N$14="Desc",RIGHT(SWDATA!H11,LEN(SWDATA!H11)-FIND("~~",SWDATA!H11)-1),RIGHT(SWDATA!H11,LEN(SWDATA!H11)-FIND("|",SWDATA!H11))))))</f>
        <v>Loading…</v>
      </c>
      <c r="O19" s="351" t="str">
        <f>IF(LEN(SWDATA!I11)=0,"",IF(LEN(SWDATA!I11)=0,"",IF($N$14="ID",MID(SWDATA!I11,FIND("|",SWDATA!I11)+1,FIND("~~",SWDATA!I11)-FIND("|",SWDATA!I11)-1),IF($N$14="Desc",RIGHT(SWDATA!I11,LEN(SWDATA!I11)-FIND("~~",SWDATA!I11)-1),RIGHT(SWDATA!I11,LEN(SWDATA!I11)-FIND("|",SWDATA!I11))))))</f>
        <v>Loading…</v>
      </c>
      <c r="P19" s="351" t="str">
        <f>IF(LEN(SWDATA!J11)=0,"",IF(LEN(SWDATA!J11)=0,"",IF($N$14="ID",MID(SWDATA!J11,FIND("|",SWDATA!J11)+1,FIND("~~",SWDATA!J11)-FIND("|",SWDATA!J11)-1),IF($N$14="Desc",RIGHT(SWDATA!J11,LEN(SWDATA!J11)-FIND("~~",SWDATA!J11)-1),RIGHT(SWDATA!J11,LEN(SWDATA!J11)-FIND("|",SWDATA!J11))))))</f>
        <v>Loading…</v>
      </c>
      <c r="Q19" s="351" t="str">
        <f ca="1">IF(G19="","",XDY19&amp;"~~"&amp;XDZ19&amp;"~~"&amp;XEA19&amp;"~~"&amp;XEB19)</f>
        <v>Loading . . .~~Loading . . .~~Loading . . .~~Loading . . .</v>
      </c>
      <c r="R19" s="233" t="str">
        <f>IF(LEN(SWDATA!C11)=0,"",SWDATA!C11)</f>
        <v>Current Year Sales Target (Units)</v>
      </c>
      <c r="S19" s="256"/>
      <c r="T19" s="257" t="s">
        <v>658</v>
      </c>
      <c r="U19" s="258"/>
      <c r="V19" s="258"/>
      <c r="W19" s="258" t="s">
        <v>854</v>
      </c>
      <c r="X19" s="259" t="s">
        <v>207</v>
      </c>
      <c r="Y19" s="353" t="str">
        <f ca="1">IF(OR(Is_Loading,LEN($A19)=0),"",INDIRECT("SWDATA!"&amp;Y$4&amp;$G19))</f>
        <v>-</v>
      </c>
      <c r="Z19" s="354" t="str">
        <f ca="1">IF(OR(Is_Loading,LEN($A19)=0),"",INDIRECT("SWDATA!"&amp;Z$4&amp;$G19))</f>
        <v>-</v>
      </c>
      <c r="AA19" s="354" t="str">
        <f ca="1">IF(OR(Is_Loading,LEN($A19)=0),"",INDIRECT("SWDATA!"&amp;AA$4&amp;$G19))</f>
        <v>-</v>
      </c>
      <c r="AB19" s="354" t="str">
        <f ca="1">IF(OR(Is_Loading,LEN($A19)=0),"",INDIRECT("SWDATA!"&amp;AB$4&amp;$G19))</f>
        <v>-</v>
      </c>
      <c r="AC19" s="354" t="str">
        <f ca="1">IF(OR(Is_Loading,LEN($A19)=0),"",INDIRECT("SWDATA!"&amp;AC$4&amp;$G19))</f>
        <v>-</v>
      </c>
      <c r="AD19" s="354" t="str">
        <f ca="1">IF(OR(Is_Loading,LEN($A19)=0),"",INDIRECT("SWDATA!"&amp;AD$4&amp;$G19))</f>
        <v>-</v>
      </c>
      <c r="AE19" s="354" t="str">
        <f ca="1">IF(OR(Is_Loading,LEN($A19)=0),"",INDIRECT("SWDATA!"&amp;AE$4&amp;$G19))</f>
        <v>-</v>
      </c>
      <c r="AF19" s="354" t="str">
        <f ca="1">IF(OR(Is_Loading,LEN($A19)=0),"",INDIRECT("SWDATA!"&amp;AF$4&amp;$G19))</f>
        <v>-</v>
      </c>
      <c r="AG19" s="354" t="str">
        <f ca="1">IF(OR(Is_Loading,LEN($A19)=0),"",INDIRECT("SWDATA!"&amp;AG$4&amp;$G19))</f>
        <v>-</v>
      </c>
      <c r="AH19" s="354" t="str">
        <f ca="1">IF(OR(Is_Loading,LEN($A19)=0),"",INDIRECT("SWDATA!"&amp;AH$4&amp;$G19))</f>
        <v>-</v>
      </c>
      <c r="AI19" s="354" t="str">
        <f ca="1">IF(OR(Is_Loading,LEN($A19)=0),"",INDIRECT("SWDATA!"&amp;AI$4&amp;$G19))</f>
        <v>-</v>
      </c>
      <c r="AJ19" s="354" t="str">
        <f ca="1">IF(OR(Is_Loading,LEN($A19)=0),"",INDIRECT("SWDATA!"&amp;AJ$4&amp;$G19))</f>
        <v>-</v>
      </c>
      <c r="AK19" s="354" t="str">
        <f ca="1">INDIRECT("SWDATA!"&amp;AK$4&amp;$G19)</f>
        <v>-</v>
      </c>
      <c r="AL19" s="354" t="str">
        <f t="shared" ref="AL19:AY34" ca="1" si="22">INDIRECT("SWDATA!"&amp;AL$4&amp;$G19)</f>
        <v>-</v>
      </c>
      <c r="AM19" s="354" t="str">
        <f t="shared" ca="1" si="22"/>
        <v>-</v>
      </c>
      <c r="AN19" s="354" t="str">
        <f t="shared" ca="1" si="22"/>
        <v>-</v>
      </c>
      <c r="AO19" s="354" t="str">
        <f t="shared" ca="1" si="22"/>
        <v>-</v>
      </c>
      <c r="AP19" s="354" t="str">
        <f t="shared" ca="1" si="22"/>
        <v>-</v>
      </c>
      <c r="AQ19" s="354" t="str">
        <f t="shared" ca="1" si="22"/>
        <v>-</v>
      </c>
      <c r="AR19" s="354" t="str">
        <f t="shared" ca="1" si="22"/>
        <v>-</v>
      </c>
      <c r="AS19" s="354" t="str">
        <f t="shared" ca="1" si="22"/>
        <v>-</v>
      </c>
      <c r="AT19" s="354" t="str">
        <f t="shared" ca="1" si="22"/>
        <v>-</v>
      </c>
      <c r="AU19" s="354" t="str">
        <f t="shared" ca="1" si="22"/>
        <v>-</v>
      </c>
      <c r="AV19" s="354" t="str">
        <f t="shared" ca="1" si="22"/>
        <v>-</v>
      </c>
      <c r="AW19" s="354" t="str">
        <f t="shared" ca="1" si="22"/>
        <v>-</v>
      </c>
      <c r="AX19" s="354" t="str">
        <f t="shared" ca="1" si="22"/>
        <v>-</v>
      </c>
      <c r="AY19" s="371" t="str">
        <f t="shared" ca="1" si="22"/>
        <v>-</v>
      </c>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410"/>
      <c r="CA19" s="410"/>
      <c r="CB19" s="410"/>
      <c r="CC19" s="410"/>
      <c r="CD19" s="410"/>
      <c r="CE19" s="410"/>
      <c r="CF19" s="410"/>
      <c r="CG19" s="410"/>
      <c r="CH19" s="410"/>
      <c r="CI19" s="410"/>
      <c r="CJ19" s="410"/>
      <c r="CK19" s="410"/>
      <c r="CL19" s="410"/>
      <c r="CM19" s="410"/>
      <c r="CN19" s="410"/>
      <c r="CO19" s="410"/>
      <c r="CP19" s="410"/>
      <c r="CQ19" s="410"/>
      <c r="CR19" s="410"/>
      <c r="CS19" s="410"/>
      <c r="CT19" s="410"/>
      <c r="CU19" s="410"/>
      <c r="CV19" s="410"/>
      <c r="CW19" s="410"/>
      <c r="CX19" s="410"/>
      <c r="CY19" s="410"/>
      <c r="CZ19" s="410"/>
      <c r="DA19" s="410"/>
      <c r="DB19" s="410"/>
      <c r="DC19" s="410"/>
      <c r="DD19" s="410"/>
      <c r="DE19" s="410"/>
      <c r="DF19" s="410"/>
      <c r="DG19" s="410"/>
      <c r="DH19" s="410"/>
      <c r="DI19" s="410"/>
      <c r="DJ19" s="410"/>
      <c r="DK19" s="383"/>
      <c r="DL19" s="396"/>
      <c r="DM19" s="396"/>
      <c r="DN19" s="396"/>
      <c r="DO19" s="396"/>
      <c r="DP19" s="396"/>
      <c r="DQ19" s="396"/>
      <c r="DR19" s="318" t="str">
        <f>IF(DR20=0, "", IF(DR20&gt;26, CHAR(64+INT((DR20-1)/26)),"")&amp;CHAR(65+MOD(DR20-1, 26)))</f>
        <v>Y</v>
      </c>
      <c r="DS19" s="318" t="str">
        <f t="shared" ref="DS19:ER19" si="23">IF(DS20=0, "", IF(DS20&gt;26, CHAR(64+INT((DS20-1)/26)),"")&amp;CHAR(65+MOD(DS20-1, 26)))</f>
        <v>Z</v>
      </c>
      <c r="DT19" s="318" t="str">
        <f t="shared" si="23"/>
        <v>AA</v>
      </c>
      <c r="DU19" s="318" t="str">
        <f t="shared" si="23"/>
        <v>AB</v>
      </c>
      <c r="DV19" s="318" t="str">
        <f t="shared" si="23"/>
        <v>AC</v>
      </c>
      <c r="DW19" s="318" t="str">
        <f t="shared" si="23"/>
        <v>AD</v>
      </c>
      <c r="DX19" s="318" t="str">
        <f t="shared" si="23"/>
        <v>AE</v>
      </c>
      <c r="DY19" s="318" t="str">
        <f t="shared" si="23"/>
        <v>AF</v>
      </c>
      <c r="DZ19" s="318" t="str">
        <f t="shared" si="23"/>
        <v>AG</v>
      </c>
      <c r="EA19" s="318" t="str">
        <f t="shared" si="23"/>
        <v>AH</v>
      </c>
      <c r="EB19" s="318" t="str">
        <f t="shared" si="23"/>
        <v>AI</v>
      </c>
      <c r="EC19" s="318" t="str">
        <f t="shared" si="23"/>
        <v>AJ</v>
      </c>
      <c r="ED19" s="318" t="str">
        <f t="shared" si="23"/>
        <v>AK</v>
      </c>
      <c r="EE19" s="318" t="str">
        <f t="shared" si="23"/>
        <v>AL</v>
      </c>
      <c r="EF19" s="318" t="str">
        <f t="shared" si="23"/>
        <v>AM</v>
      </c>
      <c r="EG19" s="318" t="str">
        <f t="shared" si="23"/>
        <v>AN</v>
      </c>
      <c r="EH19" s="318" t="str">
        <f t="shared" si="23"/>
        <v>AO</v>
      </c>
      <c r="EI19" s="318" t="str">
        <f t="shared" si="23"/>
        <v>AP</v>
      </c>
      <c r="EJ19" s="318" t="str">
        <f t="shared" si="23"/>
        <v>AQ</v>
      </c>
      <c r="EK19" s="318" t="str">
        <f t="shared" si="23"/>
        <v>AR</v>
      </c>
      <c r="EL19" s="318" t="str">
        <f t="shared" si="23"/>
        <v>AS</v>
      </c>
      <c r="EM19" s="318" t="str">
        <f t="shared" si="23"/>
        <v>AT</v>
      </c>
      <c r="EN19" s="318" t="str">
        <f t="shared" si="23"/>
        <v>AU</v>
      </c>
      <c r="EO19" s="318" t="str">
        <f t="shared" si="23"/>
        <v>AV</v>
      </c>
      <c r="EP19" s="318" t="str">
        <f t="shared" si="23"/>
        <v>AW</v>
      </c>
      <c r="EQ19" s="318" t="str">
        <f t="shared" si="23"/>
        <v>AX</v>
      </c>
      <c r="ER19" s="318" t="str">
        <f t="shared" si="23"/>
        <v>AY</v>
      </c>
      <c r="ES19" s="318"/>
      <c r="ET19" s="318"/>
      <c r="EU19" s="318"/>
      <c r="EV19" s="318"/>
      <c r="EW19" s="318"/>
      <c r="EX19" s="318"/>
      <c r="EY19" s="318"/>
      <c r="EZ19" s="318"/>
      <c r="FA19" s="318"/>
      <c r="FB19" s="396"/>
      <c r="FC19" s="396"/>
      <c r="FD19" s="396"/>
      <c r="FE19" s="396"/>
      <c r="FF19" s="396"/>
      <c r="FG19" s="396"/>
      <c r="FH19" s="396"/>
      <c r="FI19" s="396"/>
      <c r="FJ19" s="396"/>
      <c r="FK19" s="396"/>
      <c r="FL19" s="396"/>
      <c r="FM19" s="396"/>
      <c r="FN19" s="396"/>
      <c r="FO19" s="396"/>
      <c r="FP19" s="396"/>
      <c r="FQ19" s="396"/>
      <c r="FR19" s="396"/>
      <c r="FS19" s="396"/>
      <c r="FT19" s="396"/>
      <c r="FU19" s="396"/>
      <c r="FV19" s="396"/>
      <c r="FW19" s="396"/>
      <c r="FX19" s="396"/>
      <c r="FY19" s="396"/>
      <c r="FZ19" s="396"/>
      <c r="GA19" s="396"/>
      <c r="GB19" s="396"/>
      <c r="GC19" s="396"/>
      <c r="GD19" s="396"/>
      <c r="GE19" s="396"/>
      <c r="GF19" s="396"/>
      <c r="GG19" s="396"/>
      <c r="GH19" s="396"/>
      <c r="GI19" s="396"/>
      <c r="GJ19" s="396"/>
      <c r="GK19" s="396"/>
      <c r="GL19" s="396"/>
      <c r="GM19" s="396"/>
      <c r="GN19" s="396"/>
      <c r="GO19" s="396"/>
      <c r="GP19" s="396"/>
      <c r="GQ19" s="396"/>
      <c r="GR19" s="396"/>
      <c r="GS19" s="396"/>
      <c r="GT19" s="396"/>
      <c r="GU19" s="396"/>
      <c r="GV19" s="396"/>
      <c r="GW19" s="396"/>
      <c r="GX19" s="396"/>
      <c r="GY19" s="396"/>
      <c r="GZ19" s="396"/>
      <c r="HA19" s="396"/>
      <c r="HB19" s="396"/>
      <c r="HC19" s="396"/>
      <c r="HD19" s="396"/>
      <c r="HE19" s="396"/>
      <c r="HF19" s="396"/>
      <c r="HG19" s="396"/>
      <c r="HH19" s="396"/>
      <c r="HI19" s="396"/>
      <c r="HJ19" s="396"/>
      <c r="HK19" s="396"/>
      <c r="HL19" s="396"/>
      <c r="HM19" s="396"/>
      <c r="HN19" s="396"/>
      <c r="IF19" s="318"/>
      <c r="IG19" s="318"/>
      <c r="IH19" s="318"/>
      <c r="II19" s="318"/>
      <c r="IJ19" s="318"/>
      <c r="IK19" s="318"/>
      <c r="IL19" s="318"/>
      <c r="IM19" s="318"/>
      <c r="IN19" s="318"/>
      <c r="IO19" s="318"/>
      <c r="IP19" s="318"/>
      <c r="IQ19" s="318"/>
      <c r="IR19" s="318"/>
      <c r="IS19" s="318"/>
      <c r="IT19" s="318"/>
      <c r="IU19" s="318"/>
      <c r="IV19" s="318"/>
      <c r="IW19" s="318"/>
      <c r="IX19" s="318"/>
      <c r="IY19" s="318"/>
      <c r="IZ19" s="318"/>
      <c r="JA19" s="318"/>
      <c r="JB19" s="318"/>
      <c r="JC19" s="318"/>
      <c r="JD19" s="318"/>
      <c r="JE19" s="318"/>
      <c r="JF19" s="318"/>
      <c r="JG19" s="318"/>
      <c r="JH19" s="318"/>
      <c r="JI19" s="318"/>
      <c r="JJ19" s="318"/>
      <c r="JK19" s="318"/>
      <c r="JL19" s="318"/>
      <c r="JM19" s="318"/>
      <c r="JN19" s="318"/>
      <c r="JO19" s="318"/>
      <c r="JP19" s="318"/>
      <c r="JQ19" s="318"/>
      <c r="JR19" s="318"/>
      <c r="JS19" s="318"/>
      <c r="JT19" s="318"/>
      <c r="JU19" s="318"/>
      <c r="JV19" s="318"/>
      <c r="JW19" s="318"/>
      <c r="JX19" s="318"/>
      <c r="JY19" s="318"/>
      <c r="JZ19" s="318"/>
      <c r="KA19" s="318"/>
      <c r="KB19" s="318"/>
      <c r="KC19" s="318"/>
      <c r="KD19" s="318"/>
      <c r="KE19" s="318"/>
      <c r="KF19" s="318"/>
      <c r="KG19" s="318"/>
      <c r="XDX19" s="412">
        <f ca="1">SUM($Y19:$AY19)</f>
        <v>0</v>
      </c>
      <c r="XDY19" s="411" t="str">
        <f ca="1">IF(G19="","",PROPER(SUBSTITUTE(IFERROR(INDEX(Configuration!$CT$104:$CU$129,MATCH(LEFT(INDIRECT("SWDATA!g"&amp;G19),FIND("|",INDIRECT("SWDATA!g"&amp;G19))-1),Configuration!$CU$104:$CU$129,0),1),Configuration!$CT$58),"_"," ")))</f>
        <v>Loading . . .</v>
      </c>
      <c r="XDZ19" s="411" t="str">
        <f ca="1">IF(G19="","",PROPER(SUBSTITUTE(IFERROR(INDEX(Configuration!$CT$104:$CU$129,MATCH(LEFT(INDIRECT("SWDATA!h"&amp;G19),FIND("|",INDIRECT("SWDATA!h"&amp;G19))-1),Configuration!$CU$104:$CU$129,0),1),Configuration!$CT$58),"_"," ")))</f>
        <v>Loading . . .</v>
      </c>
      <c r="XEA19" s="411" t="str">
        <f ca="1">IF(G19="","",PROPER(SUBSTITUTE(IFERROR(INDEX(Configuration!$CT$104:$CU$129,MATCH(LEFT(INDIRECT("SWDATA!i"&amp;G19),FIND("|",INDIRECT("SWDATA!i"&amp;G19))-1),Configuration!$CU$104:$CU$129,0),1),Configuration!$CT$58),"_"," ")))</f>
        <v>Loading . . .</v>
      </c>
      <c r="XEB19" s="411" t="str">
        <f ca="1">IF(G19="","",PROPER(SUBSTITUTE(IFERROR(INDEX(Configuration!$CT$104:$CU$129,MATCH(LEFT(INDIRECT("SWDATA!J"&amp;G19),FIND("|",INDIRECT("SWDATA!J"&amp;G19))-1),Configuration!$CU$104:$CU$129,0),1),Configuration!$CT$58),"_"," ")))</f>
        <v>Loading . . .</v>
      </c>
    </row>
    <row r="20" spans="1:367 16352:16375" s="419" customFormat="1" ht="15" customHeight="1">
      <c r="A20" s="404" t="str">
        <f>SWDATA!O12</f>
        <v>1_PARENT00001_DMACTUALS_INDEPENDENT:CATALOGDETAIL:UNITS:No Perspective:default:Live:0</v>
      </c>
      <c r="B20" s="404">
        <f>SWDATA!M12</f>
        <v>1</v>
      </c>
      <c r="C20" s="405"/>
      <c r="D20" s="413">
        <f>G20</f>
        <v>12</v>
      </c>
      <c r="E20" s="407">
        <f t="shared" ref="E20" si="24">B20</f>
        <v>1</v>
      </c>
      <c r="F20" s="408">
        <f t="shared" ref="F20" si="25">IF(NOT(ISERROR(SEARCH("U",R20))),1,IF(NOT(ISERROR(SEARCH("/Unit",R20))),2,IF(NOT(ISERROR(SEARCH("Pct",R20))),2,1)))</f>
        <v>1</v>
      </c>
      <c r="G20" s="404">
        <f>ROW(SWDATA!M12)</f>
        <v>12</v>
      </c>
      <c r="H20" s="334"/>
      <c r="I20" s="335"/>
      <c r="J20" s="346" t="str">
        <f t="shared" ref="J20" si="26">IF(ISERROR(FIND(":-1",A20)),A20,0)</f>
        <v>1_PARENT00001_DMACTUALS_INDEPENDENT:CATALOGDETAIL:UNITS:No Perspective:default:Live:0</v>
      </c>
      <c r="K20" s="347" t="str">
        <f t="shared" ref="K20" si="27">IF(NOT(ISERROR(SEARCH("(Rev)",R20))),"R",IF(NOT(ISERROR(SEARCH("(Rev/",R20))),"R",IF(OR(NOT(ISERROR(SEARCH("(Pct)",R20)))),"P",IF(NOT(ISERROR(SEARCH("Units",R20))),"U",""))))</f>
        <v>U</v>
      </c>
      <c r="L20" s="347"/>
      <c r="M20" s="385" t="str">
        <f>M19</f>
        <v>Loading…</v>
      </c>
      <c r="N20" s="385" t="str">
        <f>N19</f>
        <v>Loading…</v>
      </c>
      <c r="O20" s="385" t="str">
        <f>O19</f>
        <v>Loading…</v>
      </c>
      <c r="P20" s="385" t="str">
        <f>P19</f>
        <v>Loading…</v>
      </c>
      <c r="Q20" s="385" t="str">
        <f ca="1">IF(LEN(SWDATA!J12)=0,"",Q19)</f>
        <v>Loading . . .~~Loading . . .~~Loading . . .~~Loading . . .</v>
      </c>
      <c r="R20" s="386" t="str">
        <f>IF(LEN(SWDATA!C12)=0,"",SWDATA!C12)</f>
        <v>L3 CY Net Sales Forecast (Units)</v>
      </c>
      <c r="S20" s="256"/>
      <c r="T20" s="257" t="s">
        <v>365</v>
      </c>
      <c r="U20" s="258" t="s">
        <v>1020</v>
      </c>
      <c r="V20" s="258"/>
      <c r="W20" s="258" t="s">
        <v>800</v>
      </c>
      <c r="X20" s="259" t="s">
        <v>207</v>
      </c>
      <c r="Y20" s="353" t="str">
        <f ca="1">IF(OR(Is_Loading,LEN($A20)=0),"",INDIRECT("SWDATA!"&amp;Y$4&amp;$G20))</f>
        <v>-</v>
      </c>
      <c r="Z20" s="354" t="str">
        <f ca="1">IF(OR(Is_Loading,LEN($A20)=0),"",INDIRECT("SWDATA!"&amp;Z$4&amp;$G20))</f>
        <v>-</v>
      </c>
      <c r="AA20" s="354" t="str">
        <f ca="1">IF(OR(Is_Loading,LEN($A20)=0),"",INDIRECT("SWDATA!"&amp;AA$4&amp;$G20))</f>
        <v>-</v>
      </c>
      <c r="AB20" s="354" t="str">
        <f ca="1">IF(OR(Is_Loading,LEN($A20)=0),"",INDIRECT("SWDATA!"&amp;AB$4&amp;$G20))</f>
        <v>-</v>
      </c>
      <c r="AC20" s="354" t="str">
        <f ca="1">IF(OR(Is_Loading,LEN($A20)=0),"",INDIRECT("SWDATA!"&amp;AC$4&amp;$G20))</f>
        <v>-</v>
      </c>
      <c r="AD20" s="354" t="str">
        <f ca="1">IF(OR(Is_Loading,LEN($A20)=0),"",INDIRECT("SWDATA!"&amp;AD$4&amp;$G20))</f>
        <v>-</v>
      </c>
      <c r="AE20" s="354" t="str">
        <f ca="1">IF(OR(Is_Loading,LEN($A20)=0),"",INDIRECT("SWDATA!"&amp;AE$4&amp;$G20))</f>
        <v>-</v>
      </c>
      <c r="AF20" s="354" t="str">
        <f ca="1">IF(OR(Is_Loading,LEN($A20)=0),"",INDIRECT("SWDATA!"&amp;AF$4&amp;$G20))</f>
        <v>-</v>
      </c>
      <c r="AG20" s="354" t="str">
        <f ca="1">IF(OR(Is_Loading,LEN($A20)=0),"",INDIRECT("SWDATA!"&amp;AG$4&amp;$G20))</f>
        <v>-</v>
      </c>
      <c r="AH20" s="354" t="str">
        <f ca="1">IF(OR(Is_Loading,LEN($A20)=0),"",INDIRECT("SWDATA!"&amp;AH$4&amp;$G20))</f>
        <v>-</v>
      </c>
      <c r="AI20" s="354" t="str">
        <f ca="1">IF(OR(Is_Loading,LEN($A20)=0),"",INDIRECT("SWDATA!"&amp;AI$4&amp;$G20))</f>
        <v>-</v>
      </c>
      <c r="AJ20" s="354" t="str">
        <f ca="1">IF(OR(Is_Loading,LEN($A20)=0),"",INDIRECT("SWDATA!"&amp;AJ$4&amp;$G20))</f>
        <v>-</v>
      </c>
      <c r="AK20" s="354" t="str">
        <f t="shared" ref="AK20:AY35" ca="1" si="28">INDIRECT("SWDATA!"&amp;AK$4&amp;$G20)</f>
        <v>-</v>
      </c>
      <c r="AL20" s="354" t="str">
        <f t="shared" ca="1" si="22"/>
        <v>-</v>
      </c>
      <c r="AM20" s="354" t="str">
        <f t="shared" ca="1" si="22"/>
        <v>-</v>
      </c>
      <c r="AN20" s="354" t="str">
        <f t="shared" ca="1" si="22"/>
        <v>-</v>
      </c>
      <c r="AO20" s="354" t="str">
        <f t="shared" ca="1" si="22"/>
        <v>-</v>
      </c>
      <c r="AP20" s="354" t="str">
        <f t="shared" ca="1" si="22"/>
        <v>-</v>
      </c>
      <c r="AQ20" s="354" t="str">
        <f t="shared" ca="1" si="22"/>
        <v>-</v>
      </c>
      <c r="AR20" s="354" t="str">
        <f t="shared" ca="1" si="22"/>
        <v>-</v>
      </c>
      <c r="AS20" s="354" t="str">
        <f t="shared" ca="1" si="22"/>
        <v>-</v>
      </c>
      <c r="AT20" s="354" t="str">
        <f t="shared" ca="1" si="22"/>
        <v>-</v>
      </c>
      <c r="AU20" s="354" t="str">
        <f t="shared" ca="1" si="22"/>
        <v>-</v>
      </c>
      <c r="AV20" s="354" t="str">
        <f t="shared" ca="1" si="22"/>
        <v>-</v>
      </c>
      <c r="AW20" s="354" t="str">
        <f t="shared" ca="1" si="22"/>
        <v>-</v>
      </c>
      <c r="AX20" s="354" t="str">
        <f t="shared" ca="1" si="22"/>
        <v>-</v>
      </c>
      <c r="AY20" s="371" t="str">
        <f t="shared" ca="1" si="22"/>
        <v>-</v>
      </c>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410"/>
      <c r="CA20" s="410"/>
      <c r="CB20" s="410"/>
      <c r="CC20" s="410"/>
      <c r="CD20" s="410"/>
      <c r="CE20" s="410"/>
      <c r="CF20" s="410"/>
      <c r="CG20" s="410"/>
      <c r="CH20" s="410"/>
      <c r="CI20" s="410"/>
      <c r="CJ20" s="414"/>
      <c r="CK20" s="414"/>
      <c r="CL20" s="414"/>
      <c r="CM20" s="414"/>
      <c r="CN20" s="414"/>
      <c r="CO20" s="414"/>
      <c r="CP20" s="414"/>
      <c r="CQ20" s="414"/>
      <c r="CR20" s="414"/>
      <c r="CS20" s="414"/>
      <c r="CT20" s="414"/>
      <c r="CU20" s="414"/>
      <c r="CV20" s="414"/>
      <c r="CW20" s="414"/>
      <c r="CX20" s="414"/>
      <c r="CY20" s="414"/>
      <c r="CZ20" s="414"/>
      <c r="DA20" s="414"/>
      <c r="DB20" s="414"/>
      <c r="DC20" s="414"/>
      <c r="DD20" s="414"/>
      <c r="DE20" s="414"/>
      <c r="DF20" s="414"/>
      <c r="DG20" s="414"/>
      <c r="DH20" s="414"/>
      <c r="DI20" s="414"/>
      <c r="DJ20" s="414"/>
      <c r="DK20" s="415"/>
      <c r="DL20" s="416"/>
      <c r="DM20" s="416"/>
      <c r="DN20" s="416"/>
      <c r="DO20" s="416"/>
      <c r="DP20" s="250"/>
      <c r="DQ20" s="417"/>
      <c r="DR20" s="326">
        <f>COLUMN(Y18)</f>
        <v>25</v>
      </c>
      <c r="DS20" s="326">
        <f>SUM(DR20)+DS21+1</f>
        <v>26</v>
      </c>
      <c r="DT20" s="326">
        <f t="shared" ref="DT20" si="29">SUM(DS20)+DT21+1</f>
        <v>27</v>
      </c>
      <c r="DU20" s="326">
        <f t="shared" ref="DU20" si="30">SUM(DT20)+DU21+1</f>
        <v>28</v>
      </c>
      <c r="DV20" s="326">
        <f t="shared" ref="DV20" si="31">SUM(DU20)+DV21+1</f>
        <v>29</v>
      </c>
      <c r="DW20" s="326">
        <f t="shared" ref="DW20" si="32">SUM(DV20)+DW21+1</f>
        <v>30</v>
      </c>
      <c r="DX20" s="326">
        <f t="shared" ref="DX20:EL20" si="33">SUM(DW20)+DX21+1</f>
        <v>31</v>
      </c>
      <c r="DY20" s="326">
        <f t="shared" si="33"/>
        <v>32</v>
      </c>
      <c r="DZ20" s="326">
        <f t="shared" si="33"/>
        <v>33</v>
      </c>
      <c r="EA20" s="326">
        <f t="shared" si="33"/>
        <v>34</v>
      </c>
      <c r="EB20" s="326">
        <f t="shared" si="33"/>
        <v>35</v>
      </c>
      <c r="EC20" s="326">
        <f t="shared" si="33"/>
        <v>36</v>
      </c>
      <c r="ED20" s="326">
        <f t="shared" si="33"/>
        <v>37</v>
      </c>
      <c r="EE20" s="326">
        <f t="shared" si="33"/>
        <v>38</v>
      </c>
      <c r="EF20" s="326">
        <f t="shared" si="33"/>
        <v>39</v>
      </c>
      <c r="EG20" s="326">
        <f t="shared" si="33"/>
        <v>40</v>
      </c>
      <c r="EH20" s="326">
        <f t="shared" si="33"/>
        <v>41</v>
      </c>
      <c r="EI20" s="326">
        <f t="shared" si="33"/>
        <v>42</v>
      </c>
      <c r="EJ20" s="326">
        <f t="shared" si="33"/>
        <v>43</v>
      </c>
      <c r="EK20" s="326">
        <f t="shared" si="33"/>
        <v>44</v>
      </c>
      <c r="EL20" s="326">
        <f t="shared" si="33"/>
        <v>45</v>
      </c>
      <c r="EM20" s="326">
        <f t="shared" ref="EM20" si="34">SUM(EL20)+EM21+1</f>
        <v>46</v>
      </c>
      <c r="EN20" s="326">
        <f t="shared" ref="EN20" si="35">SUM(EM20)+EN21+1</f>
        <v>47</v>
      </c>
      <c r="EO20" s="326">
        <f t="shared" ref="EO20" si="36">SUM(EN20)+EO21+1</f>
        <v>48</v>
      </c>
      <c r="EP20" s="326">
        <f t="shared" ref="EP20" si="37">SUM(EO20)+EP21+1</f>
        <v>49</v>
      </c>
      <c r="EQ20" s="326">
        <f t="shared" ref="EQ20" si="38">SUM(EP20)+EQ21+1</f>
        <v>50</v>
      </c>
      <c r="ER20" s="326">
        <f t="shared" ref="ER20" si="39">SUM(EQ20)+ER21+1</f>
        <v>51</v>
      </c>
      <c r="ES20" s="326"/>
      <c r="ET20" s="326"/>
      <c r="EU20" s="326"/>
      <c r="EV20" s="326"/>
      <c r="EW20" s="326"/>
      <c r="EX20" s="326"/>
      <c r="EY20" s="326"/>
      <c r="EZ20" s="326"/>
      <c r="FA20" s="326"/>
      <c r="FB20" s="418"/>
      <c r="FC20" s="250"/>
      <c r="FD20" s="250"/>
      <c r="FE20" s="250"/>
      <c r="FF20" s="250"/>
      <c r="FG20" s="250"/>
      <c r="FH20" s="250"/>
      <c r="FI20" s="250"/>
      <c r="FJ20" s="250"/>
      <c r="FK20" s="250"/>
      <c r="FL20" s="250"/>
      <c r="FM20" s="250"/>
      <c r="FN20" s="250"/>
      <c r="FO20" s="250"/>
      <c r="FP20" s="250"/>
      <c r="FQ20" s="250"/>
      <c r="FR20" s="250"/>
      <c r="FS20" s="250"/>
      <c r="FT20" s="250"/>
      <c r="FU20" s="250"/>
      <c r="FV20" s="250"/>
      <c r="FW20" s="250"/>
      <c r="FX20" s="250"/>
      <c r="FY20" s="250"/>
      <c r="FZ20" s="250"/>
      <c r="GA20" s="250"/>
      <c r="GB20" s="250"/>
      <c r="GC20" s="250"/>
      <c r="GD20" s="250"/>
      <c r="GE20" s="250"/>
      <c r="GF20" s="250"/>
      <c r="GG20" s="250"/>
      <c r="GH20" s="250"/>
      <c r="GI20" s="250"/>
      <c r="GJ20" s="250"/>
      <c r="GK20" s="250"/>
      <c r="GL20" s="250"/>
      <c r="GM20" s="250"/>
      <c r="GN20" s="250"/>
      <c r="GO20" s="250"/>
      <c r="GP20" s="250"/>
      <c r="GQ20" s="250"/>
      <c r="GR20" s="250"/>
      <c r="GS20" s="250"/>
      <c r="GT20" s="250"/>
      <c r="GU20" s="250"/>
      <c r="GV20" s="250"/>
      <c r="GW20" s="250"/>
      <c r="GX20" s="250"/>
      <c r="GY20" s="250"/>
      <c r="GZ20" s="250"/>
      <c r="HA20" s="416"/>
      <c r="HB20" s="416"/>
      <c r="HC20" s="416"/>
      <c r="HD20" s="416"/>
      <c r="HE20" s="416"/>
      <c r="HF20" s="416"/>
      <c r="HG20" s="416"/>
      <c r="HH20" s="416"/>
      <c r="HI20" s="416"/>
      <c r="HJ20" s="416"/>
      <c r="HK20" s="416"/>
      <c r="HL20" s="416"/>
      <c r="HM20" s="416"/>
      <c r="HN20" s="416"/>
      <c r="ID20" s="411"/>
      <c r="IE20" s="411"/>
      <c r="IF20" s="411"/>
      <c r="IG20" s="411"/>
      <c r="IH20" s="411"/>
      <c r="II20" s="411"/>
      <c r="IJ20" s="411"/>
      <c r="IK20" s="411"/>
      <c r="IL20" s="411"/>
      <c r="IM20" s="411"/>
      <c r="IN20" s="411"/>
      <c r="IO20" s="411"/>
      <c r="IP20" s="411"/>
      <c r="IQ20" s="411"/>
      <c r="IR20" s="411"/>
      <c r="IS20" s="411"/>
      <c r="IT20" s="411"/>
      <c r="IU20" s="411"/>
      <c r="IV20" s="411"/>
      <c r="IW20" s="411"/>
      <c r="IX20" s="411"/>
      <c r="IY20" s="411"/>
      <c r="IZ20" s="411"/>
      <c r="JA20" s="411"/>
      <c r="JB20" s="411"/>
      <c r="JC20" s="411"/>
      <c r="JD20" s="411"/>
      <c r="JE20" s="411"/>
      <c r="JF20" s="411"/>
      <c r="JG20" s="411"/>
      <c r="JH20" s="411"/>
      <c r="JI20" s="411"/>
      <c r="JJ20" s="411"/>
      <c r="JK20" s="411"/>
      <c r="JL20" s="411"/>
      <c r="JM20" s="411"/>
      <c r="JN20" s="411"/>
      <c r="JO20" s="411"/>
      <c r="JP20" s="411"/>
      <c r="JQ20" s="411"/>
      <c r="JR20" s="411"/>
      <c r="JS20" s="411"/>
      <c r="JT20" s="411"/>
      <c r="JU20" s="411"/>
      <c r="JV20" s="411"/>
      <c r="JW20" s="411"/>
      <c r="JX20" s="411"/>
      <c r="JY20" s="411"/>
      <c r="JZ20" s="411"/>
      <c r="KA20" s="411"/>
      <c r="KB20" s="411"/>
      <c r="KC20" s="411"/>
      <c r="KD20" s="411"/>
      <c r="KE20" s="411"/>
      <c r="KF20" s="411"/>
      <c r="KG20" s="411"/>
      <c r="KH20" s="411"/>
      <c r="KI20" s="411"/>
      <c r="KJ20" s="411"/>
      <c r="KK20" s="411"/>
      <c r="KL20" s="411"/>
      <c r="KM20" s="411"/>
      <c r="KN20" s="411"/>
      <c r="KO20" s="411"/>
      <c r="KP20" s="411"/>
      <c r="KQ20" s="411"/>
      <c r="KR20" s="411"/>
      <c r="KS20" s="411"/>
      <c r="KT20" s="411"/>
      <c r="KU20" s="411"/>
      <c r="KV20" s="411"/>
      <c r="KW20" s="411"/>
      <c r="KX20" s="411"/>
      <c r="KY20" s="411"/>
      <c r="KZ20" s="411"/>
      <c r="LA20" s="411"/>
      <c r="LB20" s="411"/>
      <c r="LC20" s="411"/>
      <c r="LD20" s="411"/>
      <c r="LE20" s="411"/>
      <c r="LF20" s="411"/>
      <c r="LG20" s="411"/>
      <c r="LH20" s="411"/>
      <c r="LI20" s="411"/>
      <c r="LJ20" s="411"/>
      <c r="LK20" s="411"/>
      <c r="LL20" s="411"/>
      <c r="LM20" s="411"/>
      <c r="LN20" s="411"/>
      <c r="LO20" s="411"/>
      <c r="LP20" s="411"/>
      <c r="LQ20" s="411"/>
      <c r="LR20" s="411"/>
      <c r="LS20" s="411"/>
      <c r="LT20" s="411"/>
      <c r="LU20" s="411"/>
      <c r="LV20" s="411"/>
      <c r="LW20" s="411"/>
      <c r="LX20" s="411"/>
      <c r="LY20" s="411"/>
      <c r="LZ20" s="411"/>
      <c r="MA20" s="411"/>
      <c r="MB20" s="411"/>
      <c r="MC20" s="411"/>
      <c r="MD20" s="411"/>
      <c r="ME20" s="411"/>
      <c r="MF20" s="411"/>
      <c r="MG20" s="411"/>
      <c r="MH20" s="411"/>
      <c r="MI20" s="411"/>
      <c r="XDX20" s="420">
        <f t="shared" ref="XDX20:XDX83" ca="1" si="40">SUM($Y20:$AY20)</f>
        <v>0</v>
      </c>
      <c r="XES20" s="411"/>
      <c r="XET20" s="411"/>
      <c r="XEU20" s="421"/>
    </row>
    <row r="21" spans="1:367 16352:16375" s="419" customFormat="1" ht="15" customHeight="1">
      <c r="A21" s="404" t="str">
        <f>SWDATA!O13</f>
        <v>1_PARENT00001_DMACTUALS_INDEPENDENT:CATALOGDETAIL:UNITS:No Perspective:default:Live:0</v>
      </c>
      <c r="B21" s="404">
        <f>SWDATA!M13</f>
        <v>1</v>
      </c>
      <c r="C21" s="405"/>
      <c r="D21" s="413">
        <f t="shared" ref="D21:D24" si="41">G21</f>
        <v>13</v>
      </c>
      <c r="E21" s="407">
        <f t="shared" ref="E21:E24" si="42">B21</f>
        <v>1</v>
      </c>
      <c r="F21" s="408">
        <f t="shared" ref="F21:F24" si="43">IF(NOT(ISERROR(SEARCH("U",R21))),1,IF(NOT(ISERROR(SEARCH("/Unit",R21))),2,IF(NOT(ISERROR(SEARCH("Pct",R21))),2,1)))</f>
        <v>1</v>
      </c>
      <c r="G21" s="404">
        <f>ROW(SWDATA!M13)</f>
        <v>13</v>
      </c>
      <c r="H21" s="334"/>
      <c r="I21" s="335"/>
      <c r="J21" s="346" t="str">
        <f t="shared" ref="J21:J24" si="44">IF(ISERROR(FIND(":-1",A21)),A21,0)</f>
        <v>1_PARENT00001_DMACTUALS_INDEPENDENT:CATALOGDETAIL:UNITS:No Perspective:default:Live:0</v>
      </c>
      <c r="K21" s="347" t="str">
        <f t="shared" ref="K21:K24" si="45">IF(NOT(ISERROR(SEARCH("(Rev)",R21))),"R",IF(NOT(ISERROR(SEARCH("(Rev/",R21))),"R",IF(OR(NOT(ISERROR(SEARCH("(Pct)",R21)))),"P",IF(NOT(ISERROR(SEARCH("Units",R21))),"U",""))))</f>
        <v>U</v>
      </c>
      <c r="L21" s="347"/>
      <c r="M21" s="385" t="str">
        <f t="shared" ref="M21:M84" si="46">M20</f>
        <v>Loading…</v>
      </c>
      <c r="N21" s="385" t="str">
        <f t="shared" ref="N21:N84" si="47">N20</f>
        <v>Loading…</v>
      </c>
      <c r="O21" s="385" t="str">
        <f t="shared" ref="O21:O84" si="48">O20</f>
        <v>Loading…</v>
      </c>
      <c r="P21" s="385" t="str">
        <f t="shared" ref="P21:P84" si="49">P20</f>
        <v>Loading…</v>
      </c>
      <c r="Q21" s="385" t="str">
        <f ca="1">IF(LEN(SWDATA!J13)=0,"",Q20)</f>
        <v>Loading . . .~~Loading . . .~~Loading . . .~~Loading . . .</v>
      </c>
      <c r="R21" s="386" t="str">
        <f>IF(LEN(SWDATA!C13)=0,"",SWDATA!C13)</f>
        <v>L3 Additional Allocation Requested (Units)</v>
      </c>
      <c r="S21" s="256"/>
      <c r="T21" s="257" t="s">
        <v>365</v>
      </c>
      <c r="U21" s="258" t="s">
        <v>1020</v>
      </c>
      <c r="V21" s="258"/>
      <c r="W21" s="258" t="s">
        <v>976</v>
      </c>
      <c r="X21" s="259" t="s">
        <v>207</v>
      </c>
      <c r="Y21" s="353" t="str">
        <f ca="1">IF(OR(Is_Loading,LEN($A21)=0),"",INDIRECT("SWDATA!"&amp;Y$4&amp;$G21))</f>
        <v>-</v>
      </c>
      <c r="Z21" s="354" t="str">
        <f ca="1">IF(OR(Is_Loading,LEN($A21)=0),"",INDIRECT("SWDATA!"&amp;Z$4&amp;$G21))</f>
        <v>-</v>
      </c>
      <c r="AA21" s="354" t="str">
        <f ca="1">IF(OR(Is_Loading,LEN($A21)=0),"",INDIRECT("SWDATA!"&amp;AA$4&amp;$G21))</f>
        <v>-</v>
      </c>
      <c r="AB21" s="354" t="str">
        <f ca="1">IF(OR(Is_Loading,LEN($A21)=0),"",INDIRECT("SWDATA!"&amp;AB$4&amp;$G21))</f>
        <v>-</v>
      </c>
      <c r="AC21" s="354" t="str">
        <f ca="1">IF(OR(Is_Loading,LEN($A21)=0),"",INDIRECT("SWDATA!"&amp;AC$4&amp;$G21))</f>
        <v>-</v>
      </c>
      <c r="AD21" s="354" t="str">
        <f ca="1">IF(OR(Is_Loading,LEN($A21)=0),"",INDIRECT("SWDATA!"&amp;AD$4&amp;$G21))</f>
        <v>-</v>
      </c>
      <c r="AE21" s="354" t="str">
        <f ca="1">IF(OR(Is_Loading,LEN($A21)=0),"",INDIRECT("SWDATA!"&amp;AE$4&amp;$G21))</f>
        <v>-</v>
      </c>
      <c r="AF21" s="354" t="str">
        <f ca="1">IF(OR(Is_Loading,LEN($A21)=0),"",INDIRECT("SWDATA!"&amp;AF$4&amp;$G21))</f>
        <v>-</v>
      </c>
      <c r="AG21" s="354" t="str">
        <f ca="1">IF(OR(Is_Loading,LEN($A21)=0),"",INDIRECT("SWDATA!"&amp;AG$4&amp;$G21))</f>
        <v>-</v>
      </c>
      <c r="AH21" s="354" t="str">
        <f ca="1">IF(OR(Is_Loading,LEN($A21)=0),"",INDIRECT("SWDATA!"&amp;AH$4&amp;$G21))</f>
        <v>-</v>
      </c>
      <c r="AI21" s="354" t="str">
        <f ca="1">IF(OR(Is_Loading,LEN($A21)=0),"",INDIRECT("SWDATA!"&amp;AI$4&amp;$G21))</f>
        <v>-</v>
      </c>
      <c r="AJ21" s="354" t="str">
        <f ca="1">IF(OR(Is_Loading,LEN($A21)=0),"",INDIRECT("SWDATA!"&amp;AJ$4&amp;$G21))</f>
        <v>-</v>
      </c>
      <c r="AK21" s="354" t="str">
        <f t="shared" ca="1" si="28"/>
        <v>-</v>
      </c>
      <c r="AL21" s="354" t="str">
        <f t="shared" ca="1" si="22"/>
        <v>-</v>
      </c>
      <c r="AM21" s="354" t="str">
        <f t="shared" ca="1" si="22"/>
        <v>-</v>
      </c>
      <c r="AN21" s="354" t="str">
        <f t="shared" ca="1" si="22"/>
        <v>-</v>
      </c>
      <c r="AO21" s="354" t="str">
        <f t="shared" ca="1" si="22"/>
        <v>-</v>
      </c>
      <c r="AP21" s="354" t="str">
        <f t="shared" ca="1" si="22"/>
        <v>-</v>
      </c>
      <c r="AQ21" s="354" t="str">
        <f t="shared" ca="1" si="22"/>
        <v>-</v>
      </c>
      <c r="AR21" s="354" t="str">
        <f t="shared" ca="1" si="22"/>
        <v>-</v>
      </c>
      <c r="AS21" s="354" t="str">
        <f t="shared" ca="1" si="22"/>
        <v>-</v>
      </c>
      <c r="AT21" s="354" t="str">
        <f t="shared" ca="1" si="22"/>
        <v>-</v>
      </c>
      <c r="AU21" s="354" t="str">
        <f t="shared" ca="1" si="22"/>
        <v>-</v>
      </c>
      <c r="AV21" s="354" t="str">
        <f t="shared" ca="1" si="22"/>
        <v>-</v>
      </c>
      <c r="AW21" s="354" t="str">
        <f t="shared" ca="1" si="22"/>
        <v>-</v>
      </c>
      <c r="AX21" s="354" t="str">
        <f t="shared" ca="1" si="22"/>
        <v>-</v>
      </c>
      <c r="AY21" s="371" t="str">
        <f t="shared" ca="1" si="22"/>
        <v>-</v>
      </c>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410"/>
      <c r="CA21" s="410"/>
      <c r="CB21" s="410"/>
      <c r="CC21" s="410"/>
      <c r="CD21" s="410"/>
      <c r="CE21" s="410"/>
      <c r="CF21" s="410"/>
      <c r="CG21" s="410"/>
      <c r="CH21" s="410"/>
      <c r="CI21" s="410"/>
      <c r="CJ21" s="414"/>
      <c r="CK21" s="414"/>
      <c r="CL21" s="414"/>
      <c r="CM21" s="414"/>
      <c r="CN21" s="414"/>
      <c r="CO21" s="414"/>
      <c r="CP21" s="414"/>
      <c r="CQ21" s="414"/>
      <c r="CR21" s="414"/>
      <c r="CS21" s="414"/>
      <c r="CT21" s="414"/>
      <c r="CU21" s="414"/>
      <c r="CV21" s="414"/>
      <c r="CW21" s="414"/>
      <c r="CX21" s="414"/>
      <c r="CY21" s="414"/>
      <c r="CZ21" s="414"/>
      <c r="DA21" s="414"/>
      <c r="DB21" s="414"/>
      <c r="DC21" s="414"/>
      <c r="DD21" s="414"/>
      <c r="DE21" s="414"/>
      <c r="DF21" s="414"/>
      <c r="DG21" s="414"/>
      <c r="DH21" s="414"/>
      <c r="DI21" s="414"/>
      <c r="DJ21" s="414"/>
      <c r="DK21" s="415"/>
      <c r="DL21" s="416"/>
      <c r="DM21" s="416"/>
      <c r="DN21" s="416"/>
      <c r="DO21" s="416"/>
      <c r="DP21" s="250"/>
      <c r="DQ21" s="417"/>
      <c r="DR21" s="326"/>
      <c r="DS21" s="326"/>
      <c r="DT21" s="326"/>
      <c r="DU21" s="326"/>
      <c r="DV21" s="326"/>
      <c r="DW21" s="326"/>
      <c r="DX21" s="326"/>
      <c r="DY21" s="326"/>
      <c r="DZ21" s="326"/>
      <c r="EA21" s="326"/>
      <c r="EB21" s="326"/>
      <c r="EC21" s="326"/>
      <c r="ED21" s="326"/>
      <c r="EE21" s="326"/>
      <c r="EF21" s="326"/>
      <c r="EG21" s="326"/>
      <c r="EH21" s="326"/>
      <c r="EI21" s="326"/>
      <c r="EJ21" s="326"/>
      <c r="EK21" s="326"/>
      <c r="EL21" s="326"/>
      <c r="EM21" s="326"/>
      <c r="EN21" s="326"/>
      <c r="EO21" s="326"/>
      <c r="EP21" s="326"/>
      <c r="EQ21" s="326"/>
      <c r="ER21" s="326"/>
      <c r="ES21" s="326"/>
      <c r="ET21" s="326"/>
      <c r="EU21" s="326"/>
      <c r="EV21" s="326"/>
      <c r="EW21" s="326"/>
      <c r="EX21" s="326"/>
      <c r="EY21" s="326"/>
      <c r="EZ21" s="326"/>
      <c r="FA21" s="326"/>
      <c r="FB21" s="418"/>
      <c r="FC21" s="250"/>
      <c r="FD21" s="250"/>
      <c r="FE21" s="250"/>
      <c r="FF21" s="250"/>
      <c r="FG21" s="250"/>
      <c r="FH21" s="250"/>
      <c r="FI21" s="250"/>
      <c r="FJ21" s="250"/>
      <c r="FK21" s="250"/>
      <c r="FL21" s="250"/>
      <c r="FM21" s="250"/>
      <c r="FN21" s="250"/>
      <c r="FO21" s="250"/>
      <c r="FP21" s="250"/>
      <c r="FQ21" s="250"/>
      <c r="FR21" s="250"/>
      <c r="FS21" s="250"/>
      <c r="FT21" s="250"/>
      <c r="FU21" s="250"/>
      <c r="FV21" s="250"/>
      <c r="FW21" s="250"/>
      <c r="FX21" s="250"/>
      <c r="FY21" s="250"/>
      <c r="FZ21" s="250"/>
      <c r="GA21" s="250"/>
      <c r="GB21" s="250"/>
      <c r="GC21" s="250"/>
      <c r="GD21" s="250"/>
      <c r="GE21" s="250"/>
      <c r="GF21" s="250"/>
      <c r="GG21" s="250"/>
      <c r="GH21" s="250"/>
      <c r="GI21" s="250"/>
      <c r="GJ21" s="250"/>
      <c r="GK21" s="250"/>
      <c r="GL21" s="250"/>
      <c r="GM21" s="250"/>
      <c r="GN21" s="250"/>
      <c r="GO21" s="250"/>
      <c r="GP21" s="250"/>
      <c r="GQ21" s="250"/>
      <c r="GR21" s="250"/>
      <c r="GS21" s="250"/>
      <c r="GT21" s="250"/>
      <c r="GU21" s="250"/>
      <c r="GV21" s="250"/>
      <c r="GW21" s="250"/>
      <c r="GX21" s="250"/>
      <c r="GY21" s="250"/>
      <c r="GZ21" s="250"/>
      <c r="HA21" s="416"/>
      <c r="HB21" s="416"/>
      <c r="HC21" s="416"/>
      <c r="HD21" s="416"/>
      <c r="HE21" s="416"/>
      <c r="HF21" s="416"/>
      <c r="HG21" s="416"/>
      <c r="HH21" s="416"/>
      <c r="HI21" s="416"/>
      <c r="HJ21" s="416"/>
      <c r="HK21" s="416"/>
      <c r="HL21" s="416"/>
      <c r="HM21" s="416"/>
      <c r="HN21" s="416"/>
      <c r="ID21" s="411"/>
      <c r="IE21" s="411"/>
      <c r="IF21" s="411"/>
      <c r="IG21" s="411"/>
      <c r="IH21" s="411"/>
      <c r="II21" s="411"/>
      <c r="IJ21" s="411"/>
      <c r="IK21" s="411"/>
      <c r="IL21" s="411"/>
      <c r="IM21" s="411"/>
      <c r="IN21" s="411"/>
      <c r="IO21" s="411"/>
      <c r="IP21" s="411"/>
      <c r="IQ21" s="411"/>
      <c r="IR21" s="411"/>
      <c r="IS21" s="411"/>
      <c r="IT21" s="411"/>
      <c r="IU21" s="411"/>
      <c r="IV21" s="411"/>
      <c r="IW21" s="411"/>
      <c r="IX21" s="411"/>
      <c r="IY21" s="411"/>
      <c r="IZ21" s="411"/>
      <c r="JA21" s="411"/>
      <c r="JB21" s="411"/>
      <c r="JC21" s="411"/>
      <c r="JD21" s="411"/>
      <c r="JE21" s="411"/>
      <c r="JF21" s="411"/>
      <c r="JG21" s="411"/>
      <c r="JH21" s="411"/>
      <c r="JI21" s="411"/>
      <c r="JJ21" s="411"/>
      <c r="JK21" s="411"/>
      <c r="JL21" s="411"/>
      <c r="JM21" s="411"/>
      <c r="JN21" s="411"/>
      <c r="JO21" s="411"/>
      <c r="JP21" s="411"/>
      <c r="JQ21" s="411"/>
      <c r="JR21" s="411"/>
      <c r="JS21" s="411"/>
      <c r="JT21" s="411"/>
      <c r="JU21" s="411"/>
      <c r="JV21" s="411"/>
      <c r="JW21" s="411"/>
      <c r="JX21" s="411"/>
      <c r="JY21" s="411"/>
      <c r="JZ21" s="411"/>
      <c r="KA21" s="411"/>
      <c r="KB21" s="411"/>
      <c r="KC21" s="411"/>
      <c r="KD21" s="411"/>
      <c r="KE21" s="411"/>
      <c r="KF21" s="411"/>
      <c r="KG21" s="411"/>
      <c r="KH21" s="411"/>
      <c r="KI21" s="411"/>
      <c r="KJ21" s="411"/>
      <c r="KK21" s="411"/>
      <c r="KL21" s="411"/>
      <c r="KM21" s="411"/>
      <c r="KN21" s="411"/>
      <c r="KO21" s="411"/>
      <c r="KP21" s="411"/>
      <c r="KQ21" s="411"/>
      <c r="KR21" s="411"/>
      <c r="KS21" s="411"/>
      <c r="KT21" s="411"/>
      <c r="KU21" s="411"/>
      <c r="KV21" s="411"/>
      <c r="KW21" s="411"/>
      <c r="KX21" s="411"/>
      <c r="KY21" s="411"/>
      <c r="KZ21" s="411"/>
      <c r="LA21" s="411"/>
      <c r="LB21" s="411"/>
      <c r="LC21" s="411"/>
      <c r="LD21" s="411"/>
      <c r="LE21" s="411"/>
      <c r="LF21" s="411"/>
      <c r="LG21" s="411"/>
      <c r="LH21" s="411"/>
      <c r="LI21" s="411"/>
      <c r="LJ21" s="411"/>
      <c r="LK21" s="411"/>
      <c r="LL21" s="411"/>
      <c r="LM21" s="411"/>
      <c r="LN21" s="411"/>
      <c r="LO21" s="411"/>
      <c r="LP21" s="411"/>
      <c r="LQ21" s="411"/>
      <c r="LR21" s="411"/>
      <c r="LS21" s="411"/>
      <c r="LT21" s="411"/>
      <c r="LU21" s="411"/>
      <c r="LV21" s="411"/>
      <c r="LW21" s="411"/>
      <c r="LX21" s="411"/>
      <c r="LY21" s="411"/>
      <c r="LZ21" s="411"/>
      <c r="MA21" s="411"/>
      <c r="MB21" s="411"/>
      <c r="MC21" s="411"/>
      <c r="MD21" s="411"/>
      <c r="ME21" s="411"/>
      <c r="MF21" s="411"/>
      <c r="MG21" s="411"/>
      <c r="MH21" s="411"/>
      <c r="MI21" s="411"/>
      <c r="XDX21" s="420">
        <f t="shared" ca="1" si="40"/>
        <v>0</v>
      </c>
      <c r="XES21" s="411"/>
      <c r="XET21" s="411"/>
      <c r="XEU21" s="421"/>
    </row>
    <row r="22" spans="1:367 16352:16375" s="419" customFormat="1" ht="15" customHeight="1">
      <c r="A22" s="404" t="str">
        <f>SWDATA!O14</f>
        <v>1_PARENT00001_DMACTUALS_INDEPENDENT:CATALOGDETAIL:UNITS:No Perspective:default:Live:0</v>
      </c>
      <c r="B22" s="404">
        <f>SWDATA!M14</f>
        <v>1</v>
      </c>
      <c r="C22" s="405"/>
      <c r="D22" s="413">
        <f t="shared" si="41"/>
        <v>14</v>
      </c>
      <c r="E22" s="407">
        <f t="shared" si="42"/>
        <v>1</v>
      </c>
      <c r="F22" s="408">
        <f t="shared" si="43"/>
        <v>1</v>
      </c>
      <c r="G22" s="404">
        <f>ROW(SWDATA!M14)</f>
        <v>14</v>
      </c>
      <c r="H22" s="334"/>
      <c r="I22" s="335"/>
      <c r="J22" s="346" t="str">
        <f t="shared" si="44"/>
        <v>1_PARENT00001_DMACTUALS_INDEPENDENT:CATALOGDETAIL:UNITS:No Perspective:default:Live:0</v>
      </c>
      <c r="K22" s="347" t="str">
        <f t="shared" si="45"/>
        <v>U</v>
      </c>
      <c r="L22" s="347"/>
      <c r="M22" s="385" t="str">
        <f t="shared" si="46"/>
        <v>Loading…</v>
      </c>
      <c r="N22" s="385" t="str">
        <f t="shared" si="47"/>
        <v>Loading…</v>
      </c>
      <c r="O22" s="385" t="str">
        <f t="shared" si="48"/>
        <v>Loading…</v>
      </c>
      <c r="P22" s="385" t="str">
        <f t="shared" si="49"/>
        <v>Loading…</v>
      </c>
      <c r="Q22" s="385" t="str">
        <f ca="1">IF(LEN(SWDATA!J14)=0,"",Q21)</f>
        <v>Loading . . .~~Loading . . .~~Loading . . .~~Loading . . .</v>
      </c>
      <c r="R22" s="386" t="str">
        <f>IF(LEN(SWDATA!C14)=0,"",SWDATA!C14)</f>
        <v>L3 Excess Allocation Released (Units)</v>
      </c>
      <c r="S22" s="256"/>
      <c r="T22" s="257" t="s">
        <v>365</v>
      </c>
      <c r="U22" s="258" t="s">
        <v>1020</v>
      </c>
      <c r="V22" s="258"/>
      <c r="W22" s="258" t="s">
        <v>976</v>
      </c>
      <c r="X22" s="259" t="s">
        <v>207</v>
      </c>
      <c r="Y22" s="353" t="str">
        <f ca="1">IF(OR(Is_Loading,LEN($A22)=0),"",INDIRECT("SWDATA!"&amp;Y$4&amp;$G22))</f>
        <v>-</v>
      </c>
      <c r="Z22" s="354" t="str">
        <f ca="1">IF(OR(Is_Loading,LEN($A22)=0),"",INDIRECT("SWDATA!"&amp;Z$4&amp;$G22))</f>
        <v>-</v>
      </c>
      <c r="AA22" s="354" t="str">
        <f ca="1">IF(OR(Is_Loading,LEN($A22)=0),"",INDIRECT("SWDATA!"&amp;AA$4&amp;$G22))</f>
        <v>-</v>
      </c>
      <c r="AB22" s="354" t="str">
        <f ca="1">IF(OR(Is_Loading,LEN($A22)=0),"",INDIRECT("SWDATA!"&amp;AB$4&amp;$G22))</f>
        <v>-</v>
      </c>
      <c r="AC22" s="354" t="str">
        <f ca="1">IF(OR(Is_Loading,LEN($A22)=0),"",INDIRECT("SWDATA!"&amp;AC$4&amp;$G22))</f>
        <v>-</v>
      </c>
      <c r="AD22" s="354" t="str">
        <f ca="1">IF(OR(Is_Loading,LEN($A22)=0),"",INDIRECT("SWDATA!"&amp;AD$4&amp;$G22))</f>
        <v>-</v>
      </c>
      <c r="AE22" s="354" t="str">
        <f ca="1">IF(OR(Is_Loading,LEN($A22)=0),"",INDIRECT("SWDATA!"&amp;AE$4&amp;$G22))</f>
        <v>-</v>
      </c>
      <c r="AF22" s="354" t="str">
        <f ca="1">IF(OR(Is_Loading,LEN($A22)=0),"",INDIRECT("SWDATA!"&amp;AF$4&amp;$G22))</f>
        <v>-</v>
      </c>
      <c r="AG22" s="354" t="str">
        <f ca="1">IF(OR(Is_Loading,LEN($A22)=0),"",INDIRECT("SWDATA!"&amp;AG$4&amp;$G22))</f>
        <v>-</v>
      </c>
      <c r="AH22" s="354" t="str">
        <f ca="1">IF(OR(Is_Loading,LEN($A22)=0),"",INDIRECT("SWDATA!"&amp;AH$4&amp;$G22))</f>
        <v>-</v>
      </c>
      <c r="AI22" s="354" t="str">
        <f ca="1">IF(OR(Is_Loading,LEN($A22)=0),"",INDIRECT("SWDATA!"&amp;AI$4&amp;$G22))</f>
        <v>-</v>
      </c>
      <c r="AJ22" s="354" t="str">
        <f ca="1">IF(OR(Is_Loading,LEN($A22)=0),"",INDIRECT("SWDATA!"&amp;AJ$4&amp;$G22))</f>
        <v>-</v>
      </c>
      <c r="AK22" s="354" t="str">
        <f t="shared" ca="1" si="28"/>
        <v>-</v>
      </c>
      <c r="AL22" s="354" t="str">
        <f t="shared" ca="1" si="22"/>
        <v>-</v>
      </c>
      <c r="AM22" s="354" t="str">
        <f t="shared" ca="1" si="22"/>
        <v>-</v>
      </c>
      <c r="AN22" s="354" t="str">
        <f t="shared" ca="1" si="22"/>
        <v>-</v>
      </c>
      <c r="AO22" s="354" t="str">
        <f t="shared" ca="1" si="22"/>
        <v>-</v>
      </c>
      <c r="AP22" s="354" t="str">
        <f t="shared" ca="1" si="22"/>
        <v>-</v>
      </c>
      <c r="AQ22" s="354" t="str">
        <f t="shared" ca="1" si="22"/>
        <v>-</v>
      </c>
      <c r="AR22" s="354" t="str">
        <f t="shared" ca="1" si="22"/>
        <v>-</v>
      </c>
      <c r="AS22" s="354" t="str">
        <f t="shared" ca="1" si="22"/>
        <v>-</v>
      </c>
      <c r="AT22" s="354" t="str">
        <f t="shared" ca="1" si="22"/>
        <v>-</v>
      </c>
      <c r="AU22" s="354" t="str">
        <f t="shared" ca="1" si="22"/>
        <v>-</v>
      </c>
      <c r="AV22" s="354" t="str">
        <f t="shared" ca="1" si="22"/>
        <v>-</v>
      </c>
      <c r="AW22" s="354" t="str">
        <f t="shared" ca="1" si="22"/>
        <v>-</v>
      </c>
      <c r="AX22" s="354" t="str">
        <f t="shared" ca="1" si="22"/>
        <v>-</v>
      </c>
      <c r="AY22" s="371" t="str">
        <f t="shared" ca="1" si="22"/>
        <v>-</v>
      </c>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410"/>
      <c r="CA22" s="410"/>
      <c r="CB22" s="410"/>
      <c r="CC22" s="410"/>
      <c r="CD22" s="410"/>
      <c r="CE22" s="410"/>
      <c r="CF22" s="410"/>
      <c r="CG22" s="410"/>
      <c r="CH22" s="410"/>
      <c r="CI22" s="410"/>
      <c r="CJ22" s="414"/>
      <c r="CK22" s="414"/>
      <c r="CL22" s="414"/>
      <c r="CM22" s="414"/>
      <c r="CN22" s="414"/>
      <c r="CO22" s="414"/>
      <c r="CP22" s="414"/>
      <c r="CQ22" s="414"/>
      <c r="CR22" s="414"/>
      <c r="CS22" s="414"/>
      <c r="CT22" s="414"/>
      <c r="CU22" s="414"/>
      <c r="CV22" s="414"/>
      <c r="CW22" s="414"/>
      <c r="CX22" s="414"/>
      <c r="CY22" s="414"/>
      <c r="CZ22" s="414"/>
      <c r="DA22" s="414"/>
      <c r="DB22" s="414"/>
      <c r="DC22" s="414"/>
      <c r="DD22" s="414"/>
      <c r="DE22" s="414"/>
      <c r="DF22" s="414"/>
      <c r="DG22" s="414"/>
      <c r="DH22" s="414"/>
      <c r="DI22" s="414"/>
      <c r="DJ22" s="414"/>
      <c r="DK22" s="415"/>
      <c r="DL22" s="416"/>
      <c r="DM22" s="416"/>
      <c r="DN22" s="416"/>
      <c r="DO22" s="416"/>
      <c r="DP22" s="250"/>
      <c r="DQ22" s="417"/>
      <c r="DR22" s="326"/>
      <c r="DS22" s="326"/>
      <c r="DT22" s="326"/>
      <c r="DU22" s="326"/>
      <c r="DV22" s="326"/>
      <c r="DW22" s="326"/>
      <c r="DX22" s="326"/>
      <c r="DY22" s="326"/>
      <c r="DZ22" s="326"/>
      <c r="EA22" s="326"/>
      <c r="EB22" s="326"/>
      <c r="EC22" s="326"/>
      <c r="ED22" s="326"/>
      <c r="EE22" s="326"/>
      <c r="EF22" s="326"/>
      <c r="EG22" s="326"/>
      <c r="EH22" s="326"/>
      <c r="EI22" s="326"/>
      <c r="EJ22" s="326"/>
      <c r="EK22" s="326"/>
      <c r="EL22" s="326"/>
      <c r="EM22" s="326"/>
      <c r="EN22" s="326"/>
      <c r="EO22" s="326"/>
      <c r="EP22" s="326"/>
      <c r="EQ22" s="326"/>
      <c r="ER22" s="326"/>
      <c r="ES22" s="326"/>
      <c r="ET22" s="326"/>
      <c r="EU22" s="326"/>
      <c r="EV22" s="326"/>
      <c r="EW22" s="326"/>
      <c r="EX22" s="326"/>
      <c r="EY22" s="326"/>
      <c r="EZ22" s="326"/>
      <c r="FA22" s="326"/>
      <c r="FB22" s="418"/>
      <c r="FC22" s="250"/>
      <c r="FD22" s="250"/>
      <c r="FE22" s="250"/>
      <c r="FF22" s="250"/>
      <c r="FG22" s="250"/>
      <c r="FH22" s="250"/>
      <c r="FI22" s="250"/>
      <c r="FJ22" s="250"/>
      <c r="FK22" s="250"/>
      <c r="FL22" s="250"/>
      <c r="FM22" s="250"/>
      <c r="FN22" s="250"/>
      <c r="FO22" s="250"/>
      <c r="FP22" s="250"/>
      <c r="FQ22" s="250"/>
      <c r="FR22" s="250"/>
      <c r="FS22" s="250"/>
      <c r="FT22" s="250"/>
      <c r="FU22" s="250"/>
      <c r="FV22" s="250"/>
      <c r="FW22" s="250"/>
      <c r="FX22" s="250"/>
      <c r="FY22" s="250"/>
      <c r="FZ22" s="250"/>
      <c r="GA22" s="250"/>
      <c r="GB22" s="250"/>
      <c r="GC22" s="250"/>
      <c r="GD22" s="250"/>
      <c r="GE22" s="250"/>
      <c r="GF22" s="250"/>
      <c r="GG22" s="250"/>
      <c r="GH22" s="250"/>
      <c r="GI22" s="250"/>
      <c r="GJ22" s="250"/>
      <c r="GK22" s="250"/>
      <c r="GL22" s="250"/>
      <c r="GM22" s="250"/>
      <c r="GN22" s="250"/>
      <c r="GO22" s="250"/>
      <c r="GP22" s="250"/>
      <c r="GQ22" s="250"/>
      <c r="GR22" s="250"/>
      <c r="GS22" s="250"/>
      <c r="GT22" s="250"/>
      <c r="GU22" s="250"/>
      <c r="GV22" s="250"/>
      <c r="GW22" s="250"/>
      <c r="GX22" s="250"/>
      <c r="GY22" s="250"/>
      <c r="GZ22" s="250"/>
      <c r="HA22" s="416"/>
      <c r="HB22" s="416"/>
      <c r="HC22" s="416"/>
      <c r="HD22" s="416"/>
      <c r="HE22" s="416"/>
      <c r="HF22" s="416"/>
      <c r="HG22" s="416"/>
      <c r="HH22" s="416"/>
      <c r="HI22" s="416"/>
      <c r="HJ22" s="416"/>
      <c r="HK22" s="416"/>
      <c r="HL22" s="416"/>
      <c r="HM22" s="416"/>
      <c r="HN22" s="416"/>
      <c r="ID22" s="411"/>
      <c r="IE22" s="411"/>
      <c r="IF22" s="411"/>
      <c r="IG22" s="411"/>
      <c r="IH22" s="411"/>
      <c r="II22" s="411"/>
      <c r="IJ22" s="411"/>
      <c r="IK22" s="411"/>
      <c r="IL22" s="411"/>
      <c r="IM22" s="411"/>
      <c r="IN22" s="411"/>
      <c r="IO22" s="411"/>
      <c r="IP22" s="411"/>
      <c r="IQ22" s="411"/>
      <c r="IR22" s="411"/>
      <c r="IS22" s="411"/>
      <c r="IT22" s="411"/>
      <c r="IU22" s="411"/>
      <c r="IV22" s="411"/>
      <c r="IW22" s="411"/>
      <c r="IX22" s="411"/>
      <c r="IY22" s="411"/>
      <c r="IZ22" s="411"/>
      <c r="JA22" s="411"/>
      <c r="JB22" s="411"/>
      <c r="JC22" s="411"/>
      <c r="JD22" s="411"/>
      <c r="JE22" s="411"/>
      <c r="JF22" s="411"/>
      <c r="JG22" s="411"/>
      <c r="JH22" s="411"/>
      <c r="JI22" s="411"/>
      <c r="JJ22" s="411"/>
      <c r="JK22" s="411"/>
      <c r="JL22" s="411"/>
      <c r="JM22" s="411"/>
      <c r="JN22" s="411"/>
      <c r="JO22" s="411"/>
      <c r="JP22" s="411"/>
      <c r="JQ22" s="411"/>
      <c r="JR22" s="411"/>
      <c r="JS22" s="411"/>
      <c r="JT22" s="411"/>
      <c r="JU22" s="411"/>
      <c r="JV22" s="411"/>
      <c r="JW22" s="411"/>
      <c r="JX22" s="411"/>
      <c r="JY22" s="411"/>
      <c r="JZ22" s="411"/>
      <c r="KA22" s="411"/>
      <c r="KB22" s="411"/>
      <c r="KC22" s="411"/>
      <c r="KD22" s="411"/>
      <c r="KE22" s="411"/>
      <c r="KF22" s="411"/>
      <c r="KG22" s="411"/>
      <c r="KH22" s="411"/>
      <c r="KI22" s="411"/>
      <c r="KJ22" s="411"/>
      <c r="KK22" s="411"/>
      <c r="KL22" s="411"/>
      <c r="KM22" s="411"/>
      <c r="KN22" s="411"/>
      <c r="KO22" s="411"/>
      <c r="KP22" s="411"/>
      <c r="KQ22" s="411"/>
      <c r="KR22" s="411"/>
      <c r="KS22" s="411"/>
      <c r="KT22" s="411"/>
      <c r="KU22" s="411"/>
      <c r="KV22" s="411"/>
      <c r="KW22" s="411"/>
      <c r="KX22" s="411"/>
      <c r="KY22" s="411"/>
      <c r="KZ22" s="411"/>
      <c r="LA22" s="411"/>
      <c r="LB22" s="411"/>
      <c r="LC22" s="411"/>
      <c r="LD22" s="411"/>
      <c r="LE22" s="411"/>
      <c r="LF22" s="411"/>
      <c r="LG22" s="411"/>
      <c r="LH22" s="411"/>
      <c r="LI22" s="411"/>
      <c r="LJ22" s="411"/>
      <c r="LK22" s="411"/>
      <c r="LL22" s="411"/>
      <c r="LM22" s="411"/>
      <c r="LN22" s="411"/>
      <c r="LO22" s="411"/>
      <c r="LP22" s="411"/>
      <c r="LQ22" s="411"/>
      <c r="LR22" s="411"/>
      <c r="LS22" s="411"/>
      <c r="LT22" s="411"/>
      <c r="LU22" s="411"/>
      <c r="LV22" s="411"/>
      <c r="LW22" s="411"/>
      <c r="LX22" s="411"/>
      <c r="LY22" s="411"/>
      <c r="LZ22" s="411"/>
      <c r="MA22" s="411"/>
      <c r="MB22" s="411"/>
      <c r="MC22" s="411"/>
      <c r="MD22" s="411"/>
      <c r="ME22" s="411"/>
      <c r="MF22" s="411"/>
      <c r="MG22" s="411"/>
      <c r="MH22" s="411"/>
      <c r="MI22" s="411"/>
      <c r="XDX22" s="420">
        <f t="shared" ca="1" si="40"/>
        <v>0</v>
      </c>
      <c r="XES22" s="411"/>
      <c r="XET22" s="411"/>
      <c r="XEU22" s="421"/>
    </row>
    <row r="23" spans="1:367 16352:16375" s="419" customFormat="1" ht="15" customHeight="1">
      <c r="A23" s="404" t="str">
        <f>SWDATA!O15</f>
        <v>1_PARENT00001_DMACTUALS_INDEPENDENT:CATALOGDETAIL:UNITS:No Perspective:default:Live:0</v>
      </c>
      <c r="B23" s="404">
        <f>SWDATA!M15</f>
        <v>0</v>
      </c>
      <c r="C23" s="405"/>
      <c r="D23" s="413">
        <f t="shared" si="41"/>
        <v>15</v>
      </c>
      <c r="E23" s="407">
        <f t="shared" si="42"/>
        <v>0</v>
      </c>
      <c r="F23" s="408">
        <f t="shared" si="43"/>
        <v>1</v>
      </c>
      <c r="G23" s="404">
        <f>ROW(SWDATA!M15)</f>
        <v>15</v>
      </c>
      <c r="H23" s="334"/>
      <c r="I23" s="335"/>
      <c r="J23" s="346" t="str">
        <f t="shared" si="44"/>
        <v>1_PARENT00001_DMACTUALS_INDEPENDENT:CATALOGDETAIL:UNITS:No Perspective:default:Live:0</v>
      </c>
      <c r="K23" s="347" t="str">
        <f t="shared" si="45"/>
        <v>P</v>
      </c>
      <c r="L23" s="347"/>
      <c r="M23" s="385" t="str">
        <f t="shared" si="46"/>
        <v>Loading…</v>
      </c>
      <c r="N23" s="385" t="str">
        <f t="shared" si="47"/>
        <v>Loading…</v>
      </c>
      <c r="O23" s="385" t="str">
        <f t="shared" si="48"/>
        <v>Loading…</v>
      </c>
      <c r="P23" s="385" t="str">
        <f t="shared" si="49"/>
        <v>Loading…</v>
      </c>
      <c r="Q23" s="385" t="str">
        <f ca="1">IF(LEN(SWDATA!J15)=0,"",Q22)</f>
        <v>Loading . . .~~Loading . . .~~Loading . . .~~Loading . . .</v>
      </c>
      <c r="R23" s="386" t="str">
        <f>IF(LEN(SWDATA!C15)=0,"",SWDATA!C15)</f>
        <v>L3 Calculated Return Rate (Pct)</v>
      </c>
      <c r="S23" s="256"/>
      <c r="T23" s="257" t="s">
        <v>920</v>
      </c>
      <c r="U23" s="258"/>
      <c r="V23" s="258"/>
      <c r="W23" s="425" t="s">
        <v>1035</v>
      </c>
      <c r="X23" s="259" t="s">
        <v>207</v>
      </c>
      <c r="Y23" s="426" t="str">
        <f ca="1">IF(OR(Is_Loading,LEN($A23)=0),"",INDIRECT("SWDATA!"&amp;Y$4&amp;$G23))</f>
        <v>-</v>
      </c>
      <c r="Z23" s="427" t="str">
        <f ca="1">IF(OR(Is_Loading,LEN($A23)=0),"",INDIRECT("SWDATA!"&amp;Z$4&amp;$G23))</f>
        <v>-</v>
      </c>
      <c r="AA23" s="427" t="str">
        <f ca="1">IF(OR(Is_Loading,LEN($A23)=0),"",INDIRECT("SWDATA!"&amp;AA$4&amp;$G23))</f>
        <v>-</v>
      </c>
      <c r="AB23" s="427" t="str">
        <f ca="1">IF(OR(Is_Loading,LEN($A23)=0),"",INDIRECT("SWDATA!"&amp;AB$4&amp;$G23))</f>
        <v>-</v>
      </c>
      <c r="AC23" s="427" t="str">
        <f ca="1">IF(OR(Is_Loading,LEN($A23)=0),"",INDIRECT("SWDATA!"&amp;AC$4&amp;$G23))</f>
        <v>-</v>
      </c>
      <c r="AD23" s="427" t="str">
        <f ca="1">IF(OR(Is_Loading,LEN($A23)=0),"",INDIRECT("SWDATA!"&amp;AD$4&amp;$G23))</f>
        <v>-</v>
      </c>
      <c r="AE23" s="427" t="str">
        <f ca="1">IF(OR(Is_Loading,LEN($A23)=0),"",INDIRECT("SWDATA!"&amp;AE$4&amp;$G23))</f>
        <v>-</v>
      </c>
      <c r="AF23" s="427" t="str">
        <f ca="1">IF(OR(Is_Loading,LEN($A23)=0),"",INDIRECT("SWDATA!"&amp;AF$4&amp;$G23))</f>
        <v>-</v>
      </c>
      <c r="AG23" s="427" t="str">
        <f ca="1">IF(OR(Is_Loading,LEN($A23)=0),"",INDIRECT("SWDATA!"&amp;AG$4&amp;$G23))</f>
        <v>-</v>
      </c>
      <c r="AH23" s="427" t="str">
        <f ca="1">IF(OR(Is_Loading,LEN($A23)=0),"",INDIRECT("SWDATA!"&amp;AH$4&amp;$G23))</f>
        <v>-</v>
      </c>
      <c r="AI23" s="427" t="str">
        <f ca="1">IF(OR(Is_Loading,LEN($A23)=0),"",INDIRECT("SWDATA!"&amp;AI$4&amp;$G23))</f>
        <v>-</v>
      </c>
      <c r="AJ23" s="427" t="str">
        <f ca="1">IF(OR(Is_Loading,LEN($A23)=0),"",INDIRECT("SWDATA!"&amp;AJ$4&amp;$G23))</f>
        <v>-</v>
      </c>
      <c r="AK23" s="427" t="str">
        <f t="shared" ca="1" si="28"/>
        <v>-</v>
      </c>
      <c r="AL23" s="427" t="str">
        <f t="shared" ca="1" si="22"/>
        <v>-</v>
      </c>
      <c r="AM23" s="427" t="str">
        <f t="shared" ca="1" si="22"/>
        <v>-</v>
      </c>
      <c r="AN23" s="427" t="str">
        <f t="shared" ca="1" si="22"/>
        <v>-</v>
      </c>
      <c r="AO23" s="427" t="str">
        <f t="shared" ca="1" si="22"/>
        <v>-</v>
      </c>
      <c r="AP23" s="427" t="str">
        <f t="shared" ca="1" si="22"/>
        <v>-</v>
      </c>
      <c r="AQ23" s="427" t="str">
        <f t="shared" ca="1" si="22"/>
        <v>-</v>
      </c>
      <c r="AR23" s="427" t="str">
        <f t="shared" ca="1" si="22"/>
        <v>-</v>
      </c>
      <c r="AS23" s="427" t="str">
        <f t="shared" ca="1" si="22"/>
        <v>-</v>
      </c>
      <c r="AT23" s="427" t="str">
        <f t="shared" ca="1" si="22"/>
        <v>-</v>
      </c>
      <c r="AU23" s="427" t="str">
        <f t="shared" ca="1" si="22"/>
        <v>-</v>
      </c>
      <c r="AV23" s="427" t="str">
        <f t="shared" ca="1" si="22"/>
        <v>-</v>
      </c>
      <c r="AW23" s="427" t="str">
        <f t="shared" ca="1" si="22"/>
        <v>-</v>
      </c>
      <c r="AX23" s="427" t="str">
        <f t="shared" ca="1" si="22"/>
        <v>-</v>
      </c>
      <c r="AY23" s="428" t="str">
        <f t="shared" ca="1" si="22"/>
        <v>-</v>
      </c>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410"/>
      <c r="CA23" s="410"/>
      <c r="CB23" s="410"/>
      <c r="CC23" s="410"/>
      <c r="CD23" s="410"/>
      <c r="CE23" s="410"/>
      <c r="CF23" s="410"/>
      <c r="CG23" s="410"/>
      <c r="CH23" s="410"/>
      <c r="CI23" s="410"/>
      <c r="CJ23" s="414"/>
      <c r="CK23" s="414"/>
      <c r="CL23" s="414"/>
      <c r="CM23" s="414"/>
      <c r="CN23" s="414"/>
      <c r="CO23" s="414"/>
      <c r="CP23" s="414"/>
      <c r="CQ23" s="414"/>
      <c r="CR23" s="414"/>
      <c r="CS23" s="414"/>
      <c r="CT23" s="414"/>
      <c r="CU23" s="414"/>
      <c r="CV23" s="414"/>
      <c r="CW23" s="414"/>
      <c r="CX23" s="414"/>
      <c r="CY23" s="414"/>
      <c r="CZ23" s="414"/>
      <c r="DA23" s="414"/>
      <c r="DB23" s="414"/>
      <c r="DC23" s="414"/>
      <c r="DD23" s="414"/>
      <c r="DE23" s="414"/>
      <c r="DF23" s="414"/>
      <c r="DG23" s="414"/>
      <c r="DH23" s="414"/>
      <c r="DI23" s="414"/>
      <c r="DJ23" s="414"/>
      <c r="DK23" s="415"/>
      <c r="DL23" s="416"/>
      <c r="DM23" s="416"/>
      <c r="DN23" s="416"/>
      <c r="DO23" s="416"/>
      <c r="DP23" s="250"/>
      <c r="DQ23" s="417"/>
      <c r="DR23" s="326"/>
      <c r="DS23" s="326"/>
      <c r="DT23" s="326"/>
      <c r="DU23" s="326"/>
      <c r="DV23" s="326"/>
      <c r="DW23" s="326"/>
      <c r="DX23" s="326"/>
      <c r="DY23" s="326"/>
      <c r="DZ23" s="326"/>
      <c r="EA23" s="326"/>
      <c r="EB23" s="326"/>
      <c r="EC23" s="326"/>
      <c r="ED23" s="326"/>
      <c r="EE23" s="326"/>
      <c r="EF23" s="326"/>
      <c r="EG23" s="326"/>
      <c r="EH23" s="326"/>
      <c r="EI23" s="326"/>
      <c r="EJ23" s="326"/>
      <c r="EK23" s="326"/>
      <c r="EL23" s="326"/>
      <c r="EM23" s="326"/>
      <c r="EN23" s="326"/>
      <c r="EO23" s="326"/>
      <c r="EP23" s="326"/>
      <c r="EQ23" s="326"/>
      <c r="ER23" s="326"/>
      <c r="ES23" s="326"/>
      <c r="ET23" s="326"/>
      <c r="EU23" s="326"/>
      <c r="EV23" s="326"/>
      <c r="EW23" s="326"/>
      <c r="EX23" s="326"/>
      <c r="EY23" s="326"/>
      <c r="EZ23" s="326"/>
      <c r="FA23" s="326"/>
      <c r="FB23" s="418"/>
      <c r="FC23" s="250"/>
      <c r="FD23" s="250"/>
      <c r="FE23" s="250"/>
      <c r="FF23" s="250"/>
      <c r="FG23" s="250"/>
      <c r="FH23" s="250"/>
      <c r="FI23" s="250"/>
      <c r="FJ23" s="250"/>
      <c r="FK23" s="250"/>
      <c r="FL23" s="250"/>
      <c r="FM23" s="250"/>
      <c r="FN23" s="250"/>
      <c r="FO23" s="250"/>
      <c r="FP23" s="250"/>
      <c r="FQ23" s="250"/>
      <c r="FR23" s="250"/>
      <c r="FS23" s="250"/>
      <c r="FT23" s="250"/>
      <c r="FU23" s="250"/>
      <c r="FV23" s="250"/>
      <c r="FW23" s="250"/>
      <c r="FX23" s="250"/>
      <c r="FY23" s="250"/>
      <c r="FZ23" s="250"/>
      <c r="GA23" s="250"/>
      <c r="GB23" s="250"/>
      <c r="GC23" s="250"/>
      <c r="GD23" s="250"/>
      <c r="GE23" s="250"/>
      <c r="GF23" s="250"/>
      <c r="GG23" s="250"/>
      <c r="GH23" s="250"/>
      <c r="GI23" s="250"/>
      <c r="GJ23" s="250"/>
      <c r="GK23" s="250"/>
      <c r="GL23" s="250"/>
      <c r="GM23" s="250"/>
      <c r="GN23" s="250"/>
      <c r="GO23" s="250"/>
      <c r="GP23" s="250"/>
      <c r="GQ23" s="250"/>
      <c r="GR23" s="250"/>
      <c r="GS23" s="250"/>
      <c r="GT23" s="250"/>
      <c r="GU23" s="250"/>
      <c r="GV23" s="250"/>
      <c r="GW23" s="250"/>
      <c r="GX23" s="250"/>
      <c r="GY23" s="250"/>
      <c r="GZ23" s="250"/>
      <c r="HA23" s="416"/>
      <c r="HB23" s="416"/>
      <c r="HC23" s="416"/>
      <c r="HD23" s="416"/>
      <c r="HE23" s="416"/>
      <c r="HF23" s="416"/>
      <c r="HG23" s="416"/>
      <c r="HH23" s="416"/>
      <c r="HI23" s="416"/>
      <c r="HJ23" s="416"/>
      <c r="HK23" s="416"/>
      <c r="HL23" s="416"/>
      <c r="HM23" s="416"/>
      <c r="HN23" s="416"/>
      <c r="ID23" s="411"/>
      <c r="IE23" s="411"/>
      <c r="IF23" s="411"/>
      <c r="IG23" s="411"/>
      <c r="IH23" s="411"/>
      <c r="II23" s="411"/>
      <c r="IJ23" s="411"/>
      <c r="IK23" s="411"/>
      <c r="IL23" s="411"/>
      <c r="IM23" s="411"/>
      <c r="IN23" s="411"/>
      <c r="IO23" s="411"/>
      <c r="IP23" s="411"/>
      <c r="IQ23" s="411"/>
      <c r="IR23" s="411"/>
      <c r="IS23" s="411"/>
      <c r="IT23" s="411"/>
      <c r="IU23" s="411"/>
      <c r="IV23" s="411"/>
      <c r="IW23" s="411"/>
      <c r="IX23" s="411"/>
      <c r="IY23" s="411"/>
      <c r="IZ23" s="411"/>
      <c r="JA23" s="411"/>
      <c r="JB23" s="411"/>
      <c r="JC23" s="411"/>
      <c r="JD23" s="411"/>
      <c r="JE23" s="411"/>
      <c r="JF23" s="411"/>
      <c r="JG23" s="411"/>
      <c r="JH23" s="411"/>
      <c r="JI23" s="411"/>
      <c r="JJ23" s="411"/>
      <c r="JK23" s="411"/>
      <c r="JL23" s="411"/>
      <c r="JM23" s="411"/>
      <c r="JN23" s="411"/>
      <c r="JO23" s="411"/>
      <c r="JP23" s="411"/>
      <c r="JQ23" s="411"/>
      <c r="JR23" s="411"/>
      <c r="JS23" s="411"/>
      <c r="JT23" s="411"/>
      <c r="JU23" s="411"/>
      <c r="JV23" s="411"/>
      <c r="JW23" s="411"/>
      <c r="JX23" s="411"/>
      <c r="JY23" s="411"/>
      <c r="JZ23" s="411"/>
      <c r="KA23" s="411"/>
      <c r="KB23" s="411"/>
      <c r="KC23" s="411"/>
      <c r="KD23" s="411"/>
      <c r="KE23" s="411"/>
      <c r="KF23" s="411"/>
      <c r="KG23" s="411"/>
      <c r="KH23" s="411"/>
      <c r="KI23" s="411"/>
      <c r="KJ23" s="411"/>
      <c r="KK23" s="411"/>
      <c r="KL23" s="411"/>
      <c r="KM23" s="411"/>
      <c r="KN23" s="411"/>
      <c r="KO23" s="411"/>
      <c r="KP23" s="411"/>
      <c r="KQ23" s="411"/>
      <c r="KR23" s="411"/>
      <c r="KS23" s="411"/>
      <c r="KT23" s="411"/>
      <c r="KU23" s="411"/>
      <c r="KV23" s="411"/>
      <c r="KW23" s="411"/>
      <c r="KX23" s="411"/>
      <c r="KY23" s="411"/>
      <c r="KZ23" s="411"/>
      <c r="LA23" s="411"/>
      <c r="LB23" s="411"/>
      <c r="LC23" s="411"/>
      <c r="LD23" s="411"/>
      <c r="LE23" s="411"/>
      <c r="LF23" s="411"/>
      <c r="LG23" s="411"/>
      <c r="LH23" s="411"/>
      <c r="LI23" s="411"/>
      <c r="LJ23" s="411"/>
      <c r="LK23" s="411"/>
      <c r="LL23" s="411"/>
      <c r="LM23" s="411"/>
      <c r="LN23" s="411"/>
      <c r="LO23" s="411"/>
      <c r="LP23" s="411"/>
      <c r="LQ23" s="411"/>
      <c r="LR23" s="411"/>
      <c r="LS23" s="411"/>
      <c r="LT23" s="411"/>
      <c r="LU23" s="411"/>
      <c r="LV23" s="411"/>
      <c r="LW23" s="411"/>
      <c r="LX23" s="411"/>
      <c r="LY23" s="411"/>
      <c r="LZ23" s="411"/>
      <c r="MA23" s="411"/>
      <c r="MB23" s="411"/>
      <c r="MC23" s="411"/>
      <c r="MD23" s="411"/>
      <c r="ME23" s="411"/>
      <c r="MF23" s="411"/>
      <c r="MG23" s="411"/>
      <c r="MH23" s="411"/>
      <c r="MI23" s="411"/>
      <c r="XDX23" s="420">
        <f t="shared" ca="1" si="40"/>
        <v>0</v>
      </c>
      <c r="XES23" s="411"/>
      <c r="XET23" s="411"/>
      <c r="XEU23" s="421"/>
    </row>
    <row r="24" spans="1:367 16352:16375" s="419" customFormat="1" ht="15" customHeight="1">
      <c r="A24" s="404" t="str">
        <f>SWDATA!O16</f>
        <v>1_PARENT00001_DMACTUALS_INDEPENDENT:CATALOGDETAIL:UNITS:No Perspective:default:Live:0</v>
      </c>
      <c r="B24" s="404">
        <f>SWDATA!M16</f>
        <v>0</v>
      </c>
      <c r="C24" s="405"/>
      <c r="D24" s="413">
        <f t="shared" si="41"/>
        <v>16</v>
      </c>
      <c r="E24" s="407">
        <f t="shared" si="42"/>
        <v>0</v>
      </c>
      <c r="F24" s="408">
        <f t="shared" si="43"/>
        <v>1</v>
      </c>
      <c r="G24" s="404">
        <f>ROW(SWDATA!M16)</f>
        <v>16</v>
      </c>
      <c r="H24" s="334"/>
      <c r="I24" s="335"/>
      <c r="J24" s="346" t="str">
        <f t="shared" si="44"/>
        <v>1_PARENT00001_DMACTUALS_INDEPENDENT:CATALOGDETAIL:UNITS:No Perspective:default:Live:0</v>
      </c>
      <c r="K24" s="347" t="str">
        <f t="shared" si="45"/>
        <v>U</v>
      </c>
      <c r="L24" s="347"/>
      <c r="M24" s="385" t="str">
        <f t="shared" si="46"/>
        <v>Loading…</v>
      </c>
      <c r="N24" s="385" t="str">
        <f t="shared" si="47"/>
        <v>Loading…</v>
      </c>
      <c r="O24" s="385" t="str">
        <f t="shared" si="48"/>
        <v>Loading…</v>
      </c>
      <c r="P24" s="385" t="str">
        <f t="shared" si="49"/>
        <v>Loading…</v>
      </c>
      <c r="Q24" s="385" t="str">
        <f ca="1">IF(LEN(SWDATA!J16)=0,"",Q23)</f>
        <v>Loading . . .~~Loading . . .~~Loading . . .~~Loading . . .</v>
      </c>
      <c r="R24" s="386" t="str">
        <f>IF(LEN(SWDATA!C16)=0,"",SWDATA!C16)</f>
        <v>Gross Orders YTD (Units)</v>
      </c>
      <c r="S24" s="256"/>
      <c r="T24" s="257" t="s">
        <v>520</v>
      </c>
      <c r="U24" s="258"/>
      <c r="V24" s="258"/>
      <c r="W24" s="258" t="s">
        <v>898</v>
      </c>
      <c r="X24" s="259" t="s">
        <v>207</v>
      </c>
      <c r="Y24" s="353" t="str">
        <f ca="1">IF(OR(Is_Loading,LEN($A24)=0),"",INDIRECT("SWDATA!"&amp;Y$4&amp;$G24))</f>
        <v>-</v>
      </c>
      <c r="Z24" s="354" t="str">
        <f ca="1">IF(OR(Is_Loading,LEN($A24)=0),"",INDIRECT("SWDATA!"&amp;Z$4&amp;$G24))</f>
        <v>-</v>
      </c>
      <c r="AA24" s="354" t="str">
        <f ca="1">IF(OR(Is_Loading,LEN($A24)=0),"",INDIRECT("SWDATA!"&amp;AA$4&amp;$G24))</f>
        <v>-</v>
      </c>
      <c r="AB24" s="354" t="str">
        <f ca="1">IF(OR(Is_Loading,LEN($A24)=0),"",INDIRECT("SWDATA!"&amp;AB$4&amp;$G24))</f>
        <v>-</v>
      </c>
      <c r="AC24" s="354" t="str">
        <f ca="1">IF(OR(Is_Loading,LEN($A24)=0),"",INDIRECT("SWDATA!"&amp;AC$4&amp;$G24))</f>
        <v>-</v>
      </c>
      <c r="AD24" s="354" t="str">
        <f ca="1">IF(OR(Is_Loading,LEN($A24)=0),"",INDIRECT("SWDATA!"&amp;AD$4&amp;$G24))</f>
        <v>-</v>
      </c>
      <c r="AE24" s="354" t="str">
        <f ca="1">IF(OR(Is_Loading,LEN($A24)=0),"",INDIRECT("SWDATA!"&amp;AE$4&amp;$G24))</f>
        <v>-</v>
      </c>
      <c r="AF24" s="354" t="str">
        <f ca="1">IF(OR(Is_Loading,LEN($A24)=0),"",INDIRECT("SWDATA!"&amp;AF$4&amp;$G24))</f>
        <v>-</v>
      </c>
      <c r="AG24" s="354" t="str">
        <f ca="1">IF(OR(Is_Loading,LEN($A24)=0),"",INDIRECT("SWDATA!"&amp;AG$4&amp;$G24))</f>
        <v>-</v>
      </c>
      <c r="AH24" s="354" t="str">
        <f ca="1">IF(OR(Is_Loading,LEN($A24)=0),"",INDIRECT("SWDATA!"&amp;AH$4&amp;$G24))</f>
        <v>-</v>
      </c>
      <c r="AI24" s="354" t="str">
        <f ca="1">IF(OR(Is_Loading,LEN($A24)=0),"",INDIRECT("SWDATA!"&amp;AI$4&amp;$G24))</f>
        <v>-</v>
      </c>
      <c r="AJ24" s="354" t="str">
        <f ca="1">IF(OR(Is_Loading,LEN($A24)=0),"",INDIRECT("SWDATA!"&amp;AJ$4&amp;$G24))</f>
        <v>-</v>
      </c>
      <c r="AK24" s="354" t="str">
        <f t="shared" ca="1" si="28"/>
        <v>-</v>
      </c>
      <c r="AL24" s="354" t="str">
        <f t="shared" ca="1" si="22"/>
        <v>-</v>
      </c>
      <c r="AM24" s="354" t="str">
        <f t="shared" ca="1" si="22"/>
        <v>-</v>
      </c>
      <c r="AN24" s="354" t="str">
        <f t="shared" ca="1" si="22"/>
        <v>-</v>
      </c>
      <c r="AO24" s="354" t="str">
        <f t="shared" ca="1" si="22"/>
        <v>-</v>
      </c>
      <c r="AP24" s="354" t="str">
        <f t="shared" ca="1" si="22"/>
        <v>-</v>
      </c>
      <c r="AQ24" s="354" t="str">
        <f t="shared" ca="1" si="22"/>
        <v>-</v>
      </c>
      <c r="AR24" s="354" t="str">
        <f t="shared" ca="1" si="22"/>
        <v>-</v>
      </c>
      <c r="AS24" s="354" t="str">
        <f t="shared" ca="1" si="22"/>
        <v>-</v>
      </c>
      <c r="AT24" s="354" t="str">
        <f t="shared" ca="1" si="22"/>
        <v>-</v>
      </c>
      <c r="AU24" s="354" t="str">
        <f t="shared" ca="1" si="22"/>
        <v>-</v>
      </c>
      <c r="AV24" s="354" t="str">
        <f t="shared" ca="1" si="22"/>
        <v>-</v>
      </c>
      <c r="AW24" s="354" t="str">
        <f t="shared" ca="1" si="22"/>
        <v>-</v>
      </c>
      <c r="AX24" s="354" t="str">
        <f t="shared" ca="1" si="22"/>
        <v>-</v>
      </c>
      <c r="AY24" s="371" t="str">
        <f t="shared" ca="1" si="22"/>
        <v>-</v>
      </c>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410"/>
      <c r="CA24" s="410"/>
      <c r="CB24" s="410"/>
      <c r="CC24" s="410"/>
      <c r="CD24" s="410"/>
      <c r="CE24" s="410"/>
      <c r="CF24" s="410"/>
      <c r="CG24" s="410"/>
      <c r="CH24" s="410"/>
      <c r="CI24" s="410"/>
      <c r="CJ24" s="414"/>
      <c r="CK24" s="414"/>
      <c r="CL24" s="414"/>
      <c r="CM24" s="414"/>
      <c r="CN24" s="414"/>
      <c r="CO24" s="414"/>
      <c r="CP24" s="414"/>
      <c r="CQ24" s="414"/>
      <c r="CR24" s="414"/>
      <c r="CS24" s="414"/>
      <c r="CT24" s="414"/>
      <c r="CU24" s="414"/>
      <c r="CV24" s="414"/>
      <c r="CW24" s="414"/>
      <c r="CX24" s="414"/>
      <c r="CY24" s="414"/>
      <c r="CZ24" s="414"/>
      <c r="DA24" s="414"/>
      <c r="DB24" s="414"/>
      <c r="DC24" s="414"/>
      <c r="DD24" s="414"/>
      <c r="DE24" s="414"/>
      <c r="DF24" s="414"/>
      <c r="DG24" s="414"/>
      <c r="DH24" s="414"/>
      <c r="DI24" s="414"/>
      <c r="DJ24" s="414"/>
      <c r="DK24" s="415"/>
      <c r="DL24" s="416"/>
      <c r="DM24" s="416"/>
      <c r="DN24" s="416"/>
      <c r="DO24" s="416"/>
      <c r="DP24" s="250"/>
      <c r="DQ24" s="417"/>
      <c r="DR24" s="326"/>
      <c r="DS24" s="326"/>
      <c r="DT24" s="326"/>
      <c r="DU24" s="326"/>
      <c r="DV24" s="326"/>
      <c r="DW24" s="326"/>
      <c r="DX24" s="326"/>
      <c r="DY24" s="326"/>
      <c r="DZ24" s="326"/>
      <c r="EA24" s="326"/>
      <c r="EB24" s="326"/>
      <c r="EC24" s="326"/>
      <c r="ED24" s="326"/>
      <c r="EE24" s="326"/>
      <c r="EF24" s="326"/>
      <c r="EG24" s="326"/>
      <c r="EH24" s="326"/>
      <c r="EI24" s="326"/>
      <c r="EJ24" s="326"/>
      <c r="EK24" s="326"/>
      <c r="EL24" s="326"/>
      <c r="EM24" s="326"/>
      <c r="EN24" s="326"/>
      <c r="EO24" s="326"/>
      <c r="EP24" s="326"/>
      <c r="EQ24" s="326"/>
      <c r="ER24" s="326"/>
      <c r="ES24" s="326"/>
      <c r="ET24" s="326"/>
      <c r="EU24" s="326"/>
      <c r="EV24" s="326"/>
      <c r="EW24" s="326"/>
      <c r="EX24" s="326"/>
      <c r="EY24" s="326"/>
      <c r="EZ24" s="326"/>
      <c r="FA24" s="326"/>
      <c r="FB24" s="418"/>
      <c r="FC24" s="250"/>
      <c r="FD24" s="250"/>
      <c r="FE24" s="250"/>
      <c r="FF24" s="250"/>
      <c r="FG24" s="250"/>
      <c r="FH24" s="250"/>
      <c r="FI24" s="250"/>
      <c r="FJ24" s="250"/>
      <c r="FK24" s="250"/>
      <c r="FL24" s="250"/>
      <c r="FM24" s="250"/>
      <c r="FN24" s="250"/>
      <c r="FO24" s="250"/>
      <c r="FP24" s="250"/>
      <c r="FQ24" s="250"/>
      <c r="FR24" s="250"/>
      <c r="FS24" s="250"/>
      <c r="FT24" s="250"/>
      <c r="FU24" s="250"/>
      <c r="FV24" s="250"/>
      <c r="FW24" s="250"/>
      <c r="FX24" s="250"/>
      <c r="FY24" s="250"/>
      <c r="FZ24" s="250"/>
      <c r="GA24" s="250"/>
      <c r="GB24" s="250"/>
      <c r="GC24" s="250"/>
      <c r="GD24" s="250"/>
      <c r="GE24" s="250"/>
      <c r="GF24" s="250"/>
      <c r="GG24" s="250"/>
      <c r="GH24" s="250"/>
      <c r="GI24" s="250"/>
      <c r="GJ24" s="250"/>
      <c r="GK24" s="250"/>
      <c r="GL24" s="250"/>
      <c r="GM24" s="250"/>
      <c r="GN24" s="250"/>
      <c r="GO24" s="250"/>
      <c r="GP24" s="250"/>
      <c r="GQ24" s="250"/>
      <c r="GR24" s="250"/>
      <c r="GS24" s="250"/>
      <c r="GT24" s="250"/>
      <c r="GU24" s="250"/>
      <c r="GV24" s="250"/>
      <c r="GW24" s="250"/>
      <c r="GX24" s="250"/>
      <c r="GY24" s="250"/>
      <c r="GZ24" s="250"/>
      <c r="HA24" s="416"/>
      <c r="HB24" s="416"/>
      <c r="HC24" s="416"/>
      <c r="HD24" s="416"/>
      <c r="HE24" s="416"/>
      <c r="HF24" s="416"/>
      <c r="HG24" s="416"/>
      <c r="HH24" s="416"/>
      <c r="HI24" s="416"/>
      <c r="HJ24" s="416"/>
      <c r="HK24" s="416"/>
      <c r="HL24" s="416"/>
      <c r="HM24" s="416"/>
      <c r="HN24" s="416"/>
      <c r="ID24" s="411"/>
      <c r="IE24" s="411"/>
      <c r="IF24" s="411"/>
      <c r="IG24" s="411"/>
      <c r="IH24" s="411"/>
      <c r="II24" s="411"/>
      <c r="IJ24" s="411"/>
      <c r="IK24" s="411"/>
      <c r="IL24" s="411"/>
      <c r="IM24" s="411"/>
      <c r="IN24" s="411"/>
      <c r="IO24" s="411"/>
      <c r="IP24" s="411"/>
      <c r="IQ24" s="411"/>
      <c r="IR24" s="411"/>
      <c r="IS24" s="411"/>
      <c r="IT24" s="411"/>
      <c r="IU24" s="411"/>
      <c r="IV24" s="411"/>
      <c r="IW24" s="411"/>
      <c r="IX24" s="411"/>
      <c r="IY24" s="411"/>
      <c r="IZ24" s="411"/>
      <c r="JA24" s="411"/>
      <c r="JB24" s="411"/>
      <c r="JC24" s="411"/>
      <c r="JD24" s="411"/>
      <c r="JE24" s="411"/>
      <c r="JF24" s="411"/>
      <c r="JG24" s="411"/>
      <c r="JH24" s="411"/>
      <c r="JI24" s="411"/>
      <c r="JJ24" s="411"/>
      <c r="JK24" s="411"/>
      <c r="JL24" s="411"/>
      <c r="JM24" s="411"/>
      <c r="JN24" s="411"/>
      <c r="JO24" s="411"/>
      <c r="JP24" s="411"/>
      <c r="JQ24" s="411"/>
      <c r="JR24" s="411"/>
      <c r="JS24" s="411"/>
      <c r="JT24" s="411"/>
      <c r="JU24" s="411"/>
      <c r="JV24" s="411"/>
      <c r="JW24" s="411"/>
      <c r="JX24" s="411"/>
      <c r="JY24" s="411"/>
      <c r="JZ24" s="411"/>
      <c r="KA24" s="411"/>
      <c r="KB24" s="411"/>
      <c r="KC24" s="411"/>
      <c r="KD24" s="411"/>
      <c r="KE24" s="411"/>
      <c r="KF24" s="411"/>
      <c r="KG24" s="411"/>
      <c r="KH24" s="411"/>
      <c r="KI24" s="411"/>
      <c r="KJ24" s="411"/>
      <c r="KK24" s="411"/>
      <c r="KL24" s="411"/>
      <c r="KM24" s="411"/>
      <c r="KN24" s="411"/>
      <c r="KO24" s="411"/>
      <c r="KP24" s="411"/>
      <c r="KQ24" s="411"/>
      <c r="KR24" s="411"/>
      <c r="KS24" s="411"/>
      <c r="KT24" s="411"/>
      <c r="KU24" s="411"/>
      <c r="KV24" s="411"/>
      <c r="KW24" s="411"/>
      <c r="KX24" s="411"/>
      <c r="KY24" s="411"/>
      <c r="KZ24" s="411"/>
      <c r="LA24" s="411"/>
      <c r="LB24" s="411"/>
      <c r="LC24" s="411"/>
      <c r="LD24" s="411"/>
      <c r="LE24" s="411"/>
      <c r="LF24" s="411"/>
      <c r="LG24" s="411"/>
      <c r="LH24" s="411"/>
      <c r="LI24" s="411"/>
      <c r="LJ24" s="411"/>
      <c r="LK24" s="411"/>
      <c r="LL24" s="411"/>
      <c r="LM24" s="411"/>
      <c r="LN24" s="411"/>
      <c r="LO24" s="411"/>
      <c r="LP24" s="411"/>
      <c r="LQ24" s="411"/>
      <c r="LR24" s="411"/>
      <c r="LS24" s="411"/>
      <c r="LT24" s="411"/>
      <c r="LU24" s="411"/>
      <c r="LV24" s="411"/>
      <c r="LW24" s="411"/>
      <c r="LX24" s="411"/>
      <c r="LY24" s="411"/>
      <c r="LZ24" s="411"/>
      <c r="MA24" s="411"/>
      <c r="MB24" s="411"/>
      <c r="MC24" s="411"/>
      <c r="MD24" s="411"/>
      <c r="ME24" s="411"/>
      <c r="MF24" s="411"/>
      <c r="MG24" s="411"/>
      <c r="MH24" s="411"/>
      <c r="MI24" s="411"/>
      <c r="XDX24" s="420">
        <f t="shared" ca="1" si="40"/>
        <v>0</v>
      </c>
      <c r="XES24" s="411"/>
      <c r="XET24" s="411"/>
      <c r="XEU24" s="421"/>
    </row>
    <row r="25" spans="1:367 16352:16375" s="419" customFormat="1" ht="15" customHeight="1">
      <c r="A25" s="404" t="str">
        <f>SWDATA!O17</f>
        <v>1_PARENT00001_DMACTUALS_INDEPENDENT:CATALOGDETAIL:UNITS:No Perspective:default:Live:0</v>
      </c>
      <c r="B25" s="404">
        <f>SWDATA!M17</f>
        <v>0</v>
      </c>
      <c r="C25" s="405"/>
      <c r="D25" s="413">
        <f t="shared" ref="D25:D88" si="50">G25</f>
        <v>17</v>
      </c>
      <c r="E25" s="407">
        <f t="shared" ref="E25:E88" si="51">B25</f>
        <v>0</v>
      </c>
      <c r="F25" s="408">
        <f t="shared" ref="F25:F88" si="52">IF(NOT(ISERROR(SEARCH("U",R25))),1,IF(NOT(ISERROR(SEARCH("/Unit",R25))),2,IF(NOT(ISERROR(SEARCH("Pct",R25))),2,1)))</f>
        <v>1</v>
      </c>
      <c r="G25" s="404">
        <f>ROW(SWDATA!M17)</f>
        <v>17</v>
      </c>
      <c r="H25" s="334"/>
      <c r="I25" s="335"/>
      <c r="J25" s="346" t="str">
        <f t="shared" ref="J25:J88" si="53">IF(ISERROR(FIND(":-1",A25)),A25,0)</f>
        <v>1_PARENT00001_DMACTUALS_INDEPENDENT:CATALOGDETAIL:UNITS:No Perspective:default:Live:0</v>
      </c>
      <c r="K25" s="347" t="str">
        <f t="shared" ref="K25:K88" si="54">IF(NOT(ISERROR(SEARCH("(Rev)",R25))),"R",IF(NOT(ISERROR(SEARCH("(Rev/",R25))),"R",IF(OR(NOT(ISERROR(SEARCH("(Pct)",R25)))),"P",IF(NOT(ISERROR(SEARCH("Units",R25))),"U",""))))</f>
        <v>U</v>
      </c>
      <c r="L25" s="347"/>
      <c r="M25" s="385" t="str">
        <f t="shared" si="46"/>
        <v>Loading…</v>
      </c>
      <c r="N25" s="385" t="str">
        <f t="shared" si="47"/>
        <v>Loading…</v>
      </c>
      <c r="O25" s="385" t="str">
        <f t="shared" si="48"/>
        <v>Loading…</v>
      </c>
      <c r="P25" s="385" t="str">
        <f t="shared" si="49"/>
        <v>Loading…</v>
      </c>
      <c r="Q25" s="385" t="str">
        <f ca="1">IF(LEN(SWDATA!J17)=0,"",Q24)</f>
        <v>Loading . . .~~Loading . . .~~Loading . . .~~Loading . . .</v>
      </c>
      <c r="R25" s="386" t="str">
        <f>IF(LEN(SWDATA!C17)=0,"",SWDATA!C17)</f>
        <v>Net Sales Actual YTD (Units)</v>
      </c>
      <c r="S25" s="256"/>
      <c r="T25" s="257" t="s">
        <v>520</v>
      </c>
      <c r="U25" s="258"/>
      <c r="V25" s="258"/>
      <c r="W25" s="258" t="s">
        <v>899</v>
      </c>
      <c r="X25" s="259" t="s">
        <v>207</v>
      </c>
      <c r="Y25" s="353" t="str">
        <f ca="1">IF(OR(Is_Loading,LEN($A25)=0),"",INDIRECT("SWDATA!"&amp;Y$4&amp;$G25))</f>
        <v>-</v>
      </c>
      <c r="Z25" s="354" t="str">
        <f ca="1">IF(OR(Is_Loading,LEN($A25)=0),"",INDIRECT("SWDATA!"&amp;Z$4&amp;$G25))</f>
        <v>-</v>
      </c>
      <c r="AA25" s="354" t="str">
        <f ca="1">IF(OR(Is_Loading,LEN($A25)=0),"",INDIRECT("SWDATA!"&amp;AA$4&amp;$G25))</f>
        <v>-</v>
      </c>
      <c r="AB25" s="354" t="str">
        <f ca="1">IF(OR(Is_Loading,LEN($A25)=0),"",INDIRECT("SWDATA!"&amp;AB$4&amp;$G25))</f>
        <v>-</v>
      </c>
      <c r="AC25" s="354" t="str">
        <f ca="1">IF(OR(Is_Loading,LEN($A25)=0),"",INDIRECT("SWDATA!"&amp;AC$4&amp;$G25))</f>
        <v>-</v>
      </c>
      <c r="AD25" s="354" t="str">
        <f ca="1">IF(OR(Is_Loading,LEN($A25)=0),"",INDIRECT("SWDATA!"&amp;AD$4&amp;$G25))</f>
        <v>-</v>
      </c>
      <c r="AE25" s="354" t="str">
        <f ca="1">IF(OR(Is_Loading,LEN($A25)=0),"",INDIRECT("SWDATA!"&amp;AE$4&amp;$G25))</f>
        <v>-</v>
      </c>
      <c r="AF25" s="354" t="str">
        <f ca="1">IF(OR(Is_Loading,LEN($A25)=0),"",INDIRECT("SWDATA!"&amp;AF$4&amp;$G25))</f>
        <v>-</v>
      </c>
      <c r="AG25" s="354" t="str">
        <f ca="1">IF(OR(Is_Loading,LEN($A25)=0),"",INDIRECT("SWDATA!"&amp;AG$4&amp;$G25))</f>
        <v>-</v>
      </c>
      <c r="AH25" s="354" t="str">
        <f ca="1">IF(OR(Is_Loading,LEN($A25)=0),"",INDIRECT("SWDATA!"&amp;AH$4&amp;$G25))</f>
        <v>-</v>
      </c>
      <c r="AI25" s="354" t="str">
        <f ca="1">IF(OR(Is_Loading,LEN($A25)=0),"",INDIRECT("SWDATA!"&amp;AI$4&amp;$G25))</f>
        <v>-</v>
      </c>
      <c r="AJ25" s="354" t="str">
        <f ca="1">IF(OR(Is_Loading,LEN($A25)=0),"",INDIRECT("SWDATA!"&amp;AJ$4&amp;$G25))</f>
        <v>-</v>
      </c>
      <c r="AK25" s="354" t="str">
        <f t="shared" ca="1" si="28"/>
        <v>-</v>
      </c>
      <c r="AL25" s="354" t="str">
        <f t="shared" ca="1" si="22"/>
        <v>-</v>
      </c>
      <c r="AM25" s="354" t="str">
        <f t="shared" ca="1" si="22"/>
        <v>-</v>
      </c>
      <c r="AN25" s="354" t="str">
        <f t="shared" ca="1" si="22"/>
        <v>-</v>
      </c>
      <c r="AO25" s="354" t="str">
        <f t="shared" ca="1" si="22"/>
        <v>-</v>
      </c>
      <c r="AP25" s="354" t="str">
        <f t="shared" ca="1" si="22"/>
        <v>-</v>
      </c>
      <c r="AQ25" s="354" t="str">
        <f t="shared" ca="1" si="22"/>
        <v>-</v>
      </c>
      <c r="AR25" s="354" t="str">
        <f t="shared" ca="1" si="22"/>
        <v>-</v>
      </c>
      <c r="AS25" s="354" t="str">
        <f t="shared" ca="1" si="22"/>
        <v>-</v>
      </c>
      <c r="AT25" s="354" t="str">
        <f t="shared" ca="1" si="22"/>
        <v>-</v>
      </c>
      <c r="AU25" s="354" t="str">
        <f t="shared" ca="1" si="22"/>
        <v>-</v>
      </c>
      <c r="AV25" s="354" t="str">
        <f t="shared" ca="1" si="22"/>
        <v>-</v>
      </c>
      <c r="AW25" s="354" t="str">
        <f t="shared" ca="1" si="22"/>
        <v>-</v>
      </c>
      <c r="AX25" s="354" t="str">
        <f t="shared" ca="1" si="22"/>
        <v>-</v>
      </c>
      <c r="AY25" s="371" t="str">
        <f t="shared" ca="1" si="22"/>
        <v>-</v>
      </c>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410"/>
      <c r="CA25" s="410"/>
      <c r="CB25" s="410"/>
      <c r="CC25" s="410"/>
      <c r="CD25" s="410"/>
      <c r="CE25" s="410"/>
      <c r="CF25" s="410"/>
      <c r="CG25" s="410"/>
      <c r="CH25" s="410"/>
      <c r="CI25" s="410"/>
      <c r="CJ25" s="414"/>
      <c r="CK25" s="414"/>
      <c r="CL25" s="414"/>
      <c r="CM25" s="414"/>
      <c r="CN25" s="414"/>
      <c r="CO25" s="414"/>
      <c r="CP25" s="414"/>
      <c r="CQ25" s="414"/>
      <c r="CR25" s="414"/>
      <c r="CS25" s="414"/>
      <c r="CT25" s="414"/>
      <c r="CU25" s="414"/>
      <c r="CV25" s="414"/>
      <c r="CW25" s="414"/>
      <c r="CX25" s="414"/>
      <c r="CY25" s="414"/>
      <c r="CZ25" s="414"/>
      <c r="DA25" s="414"/>
      <c r="DB25" s="414"/>
      <c r="DC25" s="414"/>
      <c r="DD25" s="414"/>
      <c r="DE25" s="414"/>
      <c r="DF25" s="414"/>
      <c r="DG25" s="414"/>
      <c r="DH25" s="414"/>
      <c r="DI25" s="414"/>
      <c r="DJ25" s="414"/>
      <c r="DK25" s="415"/>
      <c r="DL25" s="416"/>
      <c r="DM25" s="416"/>
      <c r="DN25" s="416"/>
      <c r="DO25" s="416"/>
      <c r="DP25" s="250"/>
      <c r="DQ25" s="417"/>
      <c r="DR25" s="326"/>
      <c r="DS25" s="326"/>
      <c r="DT25" s="326"/>
      <c r="DU25" s="326"/>
      <c r="DV25" s="326"/>
      <c r="DW25" s="326"/>
      <c r="DX25" s="326"/>
      <c r="DY25" s="326"/>
      <c r="DZ25" s="326"/>
      <c r="EA25" s="326"/>
      <c r="EB25" s="326"/>
      <c r="EC25" s="326"/>
      <c r="ED25" s="326"/>
      <c r="EE25" s="326"/>
      <c r="EF25" s="326"/>
      <c r="EG25" s="326"/>
      <c r="EH25" s="326"/>
      <c r="EI25" s="326"/>
      <c r="EJ25" s="326"/>
      <c r="EK25" s="326"/>
      <c r="EL25" s="326"/>
      <c r="EM25" s="326"/>
      <c r="EN25" s="326"/>
      <c r="EO25" s="326"/>
      <c r="EP25" s="326"/>
      <c r="EQ25" s="326"/>
      <c r="ER25" s="326"/>
      <c r="ES25" s="326"/>
      <c r="ET25" s="326"/>
      <c r="EU25" s="326"/>
      <c r="EV25" s="326"/>
      <c r="EW25" s="326"/>
      <c r="EX25" s="326"/>
      <c r="EY25" s="326"/>
      <c r="EZ25" s="326"/>
      <c r="FA25" s="326"/>
      <c r="FB25" s="418"/>
      <c r="FC25" s="250"/>
      <c r="FD25" s="250"/>
      <c r="FE25" s="250"/>
      <c r="FF25" s="250"/>
      <c r="FG25" s="250"/>
      <c r="FH25" s="250"/>
      <c r="FI25" s="250"/>
      <c r="FJ25" s="250"/>
      <c r="FK25" s="250"/>
      <c r="FL25" s="250"/>
      <c r="FM25" s="250"/>
      <c r="FN25" s="250"/>
      <c r="FO25" s="250"/>
      <c r="FP25" s="250"/>
      <c r="FQ25" s="250"/>
      <c r="FR25" s="250"/>
      <c r="FS25" s="250"/>
      <c r="FT25" s="250"/>
      <c r="FU25" s="250"/>
      <c r="FV25" s="250"/>
      <c r="FW25" s="250"/>
      <c r="FX25" s="250"/>
      <c r="FY25" s="250"/>
      <c r="FZ25" s="250"/>
      <c r="GA25" s="250"/>
      <c r="GB25" s="250"/>
      <c r="GC25" s="250"/>
      <c r="GD25" s="250"/>
      <c r="GE25" s="250"/>
      <c r="GF25" s="250"/>
      <c r="GG25" s="250"/>
      <c r="GH25" s="250"/>
      <c r="GI25" s="250"/>
      <c r="GJ25" s="250"/>
      <c r="GK25" s="250"/>
      <c r="GL25" s="250"/>
      <c r="GM25" s="250"/>
      <c r="GN25" s="250"/>
      <c r="GO25" s="250"/>
      <c r="GP25" s="250"/>
      <c r="GQ25" s="250"/>
      <c r="GR25" s="250"/>
      <c r="GS25" s="250"/>
      <c r="GT25" s="250"/>
      <c r="GU25" s="250"/>
      <c r="GV25" s="250"/>
      <c r="GW25" s="250"/>
      <c r="GX25" s="250"/>
      <c r="GY25" s="250"/>
      <c r="GZ25" s="250"/>
      <c r="HA25" s="416"/>
      <c r="HB25" s="416"/>
      <c r="HC25" s="416"/>
      <c r="HD25" s="416"/>
      <c r="HE25" s="416"/>
      <c r="HF25" s="416"/>
      <c r="HG25" s="416"/>
      <c r="HH25" s="416"/>
      <c r="HI25" s="416"/>
      <c r="HJ25" s="416"/>
      <c r="HK25" s="416"/>
      <c r="HL25" s="416"/>
      <c r="HM25" s="416"/>
      <c r="HN25" s="416"/>
      <c r="ID25" s="411"/>
      <c r="IE25" s="411"/>
      <c r="IF25" s="411"/>
      <c r="IG25" s="411"/>
      <c r="IH25" s="411"/>
      <c r="II25" s="411"/>
      <c r="IJ25" s="411"/>
      <c r="IK25" s="411"/>
      <c r="IL25" s="411"/>
      <c r="IM25" s="411"/>
      <c r="IN25" s="411"/>
      <c r="IO25" s="411"/>
      <c r="IP25" s="411"/>
      <c r="IQ25" s="411"/>
      <c r="IR25" s="411"/>
      <c r="IS25" s="411"/>
      <c r="IT25" s="411"/>
      <c r="IU25" s="411"/>
      <c r="IV25" s="411"/>
      <c r="IW25" s="411"/>
      <c r="IX25" s="411"/>
      <c r="IY25" s="411"/>
      <c r="IZ25" s="411"/>
      <c r="JA25" s="411"/>
      <c r="JB25" s="411"/>
      <c r="JC25" s="411"/>
      <c r="JD25" s="411"/>
      <c r="JE25" s="411"/>
      <c r="JF25" s="411"/>
      <c r="JG25" s="411"/>
      <c r="JH25" s="411"/>
      <c r="JI25" s="411"/>
      <c r="JJ25" s="411"/>
      <c r="JK25" s="411"/>
      <c r="JL25" s="411"/>
      <c r="JM25" s="411"/>
      <c r="JN25" s="411"/>
      <c r="JO25" s="411"/>
      <c r="JP25" s="411"/>
      <c r="JQ25" s="411"/>
      <c r="JR25" s="411"/>
      <c r="JS25" s="411"/>
      <c r="JT25" s="411"/>
      <c r="JU25" s="411"/>
      <c r="JV25" s="411"/>
      <c r="JW25" s="411"/>
      <c r="JX25" s="411"/>
      <c r="JY25" s="411"/>
      <c r="JZ25" s="411"/>
      <c r="KA25" s="411"/>
      <c r="KB25" s="411"/>
      <c r="KC25" s="411"/>
      <c r="KD25" s="411"/>
      <c r="KE25" s="411"/>
      <c r="KF25" s="411"/>
      <c r="KG25" s="411"/>
      <c r="KH25" s="411"/>
      <c r="KI25" s="411"/>
      <c r="KJ25" s="411"/>
      <c r="KK25" s="411"/>
      <c r="KL25" s="411"/>
      <c r="KM25" s="411"/>
      <c r="KN25" s="411"/>
      <c r="KO25" s="411"/>
      <c r="KP25" s="411"/>
      <c r="KQ25" s="411"/>
      <c r="KR25" s="411"/>
      <c r="KS25" s="411"/>
      <c r="KT25" s="411"/>
      <c r="KU25" s="411"/>
      <c r="KV25" s="411"/>
      <c r="KW25" s="411"/>
      <c r="KX25" s="411"/>
      <c r="KY25" s="411"/>
      <c r="KZ25" s="411"/>
      <c r="LA25" s="411"/>
      <c r="LB25" s="411"/>
      <c r="LC25" s="411"/>
      <c r="LD25" s="411"/>
      <c r="LE25" s="411"/>
      <c r="LF25" s="411"/>
      <c r="LG25" s="411"/>
      <c r="LH25" s="411"/>
      <c r="LI25" s="411"/>
      <c r="LJ25" s="411"/>
      <c r="LK25" s="411"/>
      <c r="LL25" s="411"/>
      <c r="LM25" s="411"/>
      <c r="LN25" s="411"/>
      <c r="LO25" s="411"/>
      <c r="LP25" s="411"/>
      <c r="LQ25" s="411"/>
      <c r="LR25" s="411"/>
      <c r="LS25" s="411"/>
      <c r="LT25" s="411"/>
      <c r="LU25" s="411"/>
      <c r="LV25" s="411"/>
      <c r="LW25" s="411"/>
      <c r="LX25" s="411"/>
      <c r="LY25" s="411"/>
      <c r="LZ25" s="411"/>
      <c r="MA25" s="411"/>
      <c r="MB25" s="411"/>
      <c r="MC25" s="411"/>
      <c r="MD25" s="411"/>
      <c r="ME25" s="411"/>
      <c r="MF25" s="411"/>
      <c r="MG25" s="411"/>
      <c r="MH25" s="411"/>
      <c r="MI25" s="411"/>
      <c r="XDX25" s="420">
        <f t="shared" ca="1" si="40"/>
        <v>0</v>
      </c>
      <c r="XES25" s="411"/>
      <c r="XET25" s="411"/>
      <c r="XEU25" s="421"/>
    </row>
    <row r="26" spans="1:367 16352:16375" s="419" customFormat="1" ht="15" customHeight="1">
      <c r="A26" s="404" t="str">
        <f>SWDATA!O18</f>
        <v>1_PARENT00001_DMACTUALS_INDEPENDENT:CATALOGDETAIL:UNITS:No Perspective:default:Live:0</v>
      </c>
      <c r="B26" s="404">
        <f>SWDATA!M18</f>
        <v>0</v>
      </c>
      <c r="C26" s="405"/>
      <c r="D26" s="413">
        <f t="shared" si="50"/>
        <v>18</v>
      </c>
      <c r="E26" s="407">
        <f t="shared" si="51"/>
        <v>0</v>
      </c>
      <c r="F26" s="408">
        <f t="shared" si="52"/>
        <v>1</v>
      </c>
      <c r="G26" s="404">
        <f>ROW(SWDATA!M18)</f>
        <v>18</v>
      </c>
      <c r="H26" s="334"/>
      <c r="I26" s="335"/>
      <c r="J26" s="346" t="str">
        <f t="shared" si="53"/>
        <v>1_PARENT00001_DMACTUALS_INDEPENDENT:CATALOGDETAIL:UNITS:No Perspective:default:Live:0</v>
      </c>
      <c r="K26" s="347" t="str">
        <f t="shared" si="54"/>
        <v>U</v>
      </c>
      <c r="L26" s="347"/>
      <c r="M26" s="385" t="str">
        <f t="shared" si="46"/>
        <v>Loading…</v>
      </c>
      <c r="N26" s="385" t="str">
        <f t="shared" si="47"/>
        <v>Loading…</v>
      </c>
      <c r="O26" s="385" t="str">
        <f t="shared" si="48"/>
        <v>Loading…</v>
      </c>
      <c r="P26" s="385" t="str">
        <f t="shared" si="49"/>
        <v>Loading…</v>
      </c>
      <c r="Q26" s="385" t="str">
        <f ca="1">IF(LEN(SWDATA!J18)=0,"",Q25)</f>
        <v>Loading . . .~~Loading . . .~~Loading . . .~~Loading . . .</v>
      </c>
      <c r="R26" s="386" t="str">
        <f>IF(LEN(SWDATA!C18)=0,"",SWDATA!C18)</f>
        <v>Net Orders YTD (Units)</v>
      </c>
      <c r="S26" s="256"/>
      <c r="T26" s="257" t="s">
        <v>520</v>
      </c>
      <c r="U26" s="258"/>
      <c r="V26" s="258"/>
      <c r="W26" s="258" t="s">
        <v>977</v>
      </c>
      <c r="X26" s="259" t="s">
        <v>207</v>
      </c>
      <c r="Y26" s="353" t="str">
        <f ca="1">IF(OR(Is_Loading,LEN($A26)=0),"",INDIRECT("SWDATA!"&amp;Y$4&amp;$G26))</f>
        <v>-</v>
      </c>
      <c r="Z26" s="354" t="str">
        <f ca="1">IF(OR(Is_Loading,LEN($A26)=0),"",INDIRECT("SWDATA!"&amp;Z$4&amp;$G26))</f>
        <v>-</v>
      </c>
      <c r="AA26" s="354" t="str">
        <f ca="1">IF(OR(Is_Loading,LEN($A26)=0),"",INDIRECT("SWDATA!"&amp;AA$4&amp;$G26))</f>
        <v>-</v>
      </c>
      <c r="AB26" s="354" t="str">
        <f ca="1">IF(OR(Is_Loading,LEN($A26)=0),"",INDIRECT("SWDATA!"&amp;AB$4&amp;$G26))</f>
        <v>-</v>
      </c>
      <c r="AC26" s="354" t="str">
        <f ca="1">IF(OR(Is_Loading,LEN($A26)=0),"",INDIRECT("SWDATA!"&amp;AC$4&amp;$G26))</f>
        <v>-</v>
      </c>
      <c r="AD26" s="354" t="str">
        <f ca="1">IF(OR(Is_Loading,LEN($A26)=0),"",INDIRECT("SWDATA!"&amp;AD$4&amp;$G26))</f>
        <v>-</v>
      </c>
      <c r="AE26" s="354" t="str">
        <f ca="1">IF(OR(Is_Loading,LEN($A26)=0),"",INDIRECT("SWDATA!"&amp;AE$4&amp;$G26))</f>
        <v>-</v>
      </c>
      <c r="AF26" s="354" t="str">
        <f ca="1">IF(OR(Is_Loading,LEN($A26)=0),"",INDIRECT("SWDATA!"&amp;AF$4&amp;$G26))</f>
        <v>-</v>
      </c>
      <c r="AG26" s="354" t="str">
        <f ca="1">IF(OR(Is_Loading,LEN($A26)=0),"",INDIRECT("SWDATA!"&amp;AG$4&amp;$G26))</f>
        <v>-</v>
      </c>
      <c r="AH26" s="354" t="str">
        <f ca="1">IF(OR(Is_Loading,LEN($A26)=0),"",INDIRECT("SWDATA!"&amp;AH$4&amp;$G26))</f>
        <v>-</v>
      </c>
      <c r="AI26" s="354" t="str">
        <f ca="1">IF(OR(Is_Loading,LEN($A26)=0),"",INDIRECT("SWDATA!"&amp;AI$4&amp;$G26))</f>
        <v>-</v>
      </c>
      <c r="AJ26" s="354" t="str">
        <f ca="1">IF(OR(Is_Loading,LEN($A26)=0),"",INDIRECT("SWDATA!"&amp;AJ$4&amp;$G26))</f>
        <v>-</v>
      </c>
      <c r="AK26" s="354" t="str">
        <f t="shared" ca="1" si="28"/>
        <v>-</v>
      </c>
      <c r="AL26" s="354" t="str">
        <f t="shared" ca="1" si="22"/>
        <v>-</v>
      </c>
      <c r="AM26" s="354" t="str">
        <f t="shared" ca="1" si="22"/>
        <v>-</v>
      </c>
      <c r="AN26" s="354" t="str">
        <f t="shared" ca="1" si="22"/>
        <v>-</v>
      </c>
      <c r="AO26" s="354" t="str">
        <f t="shared" ca="1" si="22"/>
        <v>-</v>
      </c>
      <c r="AP26" s="354" t="str">
        <f t="shared" ca="1" si="22"/>
        <v>-</v>
      </c>
      <c r="AQ26" s="354" t="str">
        <f t="shared" ca="1" si="22"/>
        <v>-</v>
      </c>
      <c r="AR26" s="354" t="str">
        <f t="shared" ca="1" si="22"/>
        <v>-</v>
      </c>
      <c r="AS26" s="354" t="str">
        <f t="shared" ca="1" si="22"/>
        <v>-</v>
      </c>
      <c r="AT26" s="354" t="str">
        <f t="shared" ca="1" si="22"/>
        <v>-</v>
      </c>
      <c r="AU26" s="354" t="str">
        <f t="shared" ca="1" si="22"/>
        <v>-</v>
      </c>
      <c r="AV26" s="354" t="str">
        <f t="shared" ca="1" si="22"/>
        <v>-</v>
      </c>
      <c r="AW26" s="354" t="str">
        <f t="shared" ca="1" si="22"/>
        <v>-</v>
      </c>
      <c r="AX26" s="354" t="str">
        <f t="shared" ca="1" si="22"/>
        <v>-</v>
      </c>
      <c r="AY26" s="371" t="str">
        <f t="shared" ca="1" si="22"/>
        <v>-</v>
      </c>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410"/>
      <c r="CA26" s="410"/>
      <c r="CB26" s="410"/>
      <c r="CC26" s="410"/>
      <c r="CD26" s="410"/>
      <c r="CE26" s="410"/>
      <c r="CF26" s="410"/>
      <c r="CG26" s="410"/>
      <c r="CH26" s="410"/>
      <c r="CI26" s="410"/>
      <c r="CJ26" s="414"/>
      <c r="CK26" s="414"/>
      <c r="CL26" s="414"/>
      <c r="CM26" s="414"/>
      <c r="CN26" s="414"/>
      <c r="CO26" s="414"/>
      <c r="CP26" s="414"/>
      <c r="CQ26" s="414"/>
      <c r="CR26" s="414"/>
      <c r="CS26" s="414"/>
      <c r="CT26" s="414"/>
      <c r="CU26" s="414"/>
      <c r="CV26" s="414"/>
      <c r="CW26" s="414"/>
      <c r="CX26" s="414"/>
      <c r="CY26" s="414"/>
      <c r="CZ26" s="414"/>
      <c r="DA26" s="414"/>
      <c r="DB26" s="414"/>
      <c r="DC26" s="414"/>
      <c r="DD26" s="414"/>
      <c r="DE26" s="414"/>
      <c r="DF26" s="414"/>
      <c r="DG26" s="414"/>
      <c r="DH26" s="414"/>
      <c r="DI26" s="414"/>
      <c r="DJ26" s="414"/>
      <c r="DK26" s="415"/>
      <c r="DL26" s="416"/>
      <c r="DM26" s="416"/>
      <c r="DN26" s="416"/>
      <c r="DO26" s="416"/>
      <c r="DP26" s="250"/>
      <c r="DQ26" s="417"/>
      <c r="DR26" s="326"/>
      <c r="DS26" s="326"/>
      <c r="DT26" s="326"/>
      <c r="DU26" s="326"/>
      <c r="DV26" s="326"/>
      <c r="DW26" s="326"/>
      <c r="DX26" s="326"/>
      <c r="DY26" s="326"/>
      <c r="DZ26" s="326"/>
      <c r="EA26" s="326"/>
      <c r="EB26" s="326"/>
      <c r="EC26" s="326"/>
      <c r="ED26" s="326"/>
      <c r="EE26" s="326"/>
      <c r="EF26" s="326"/>
      <c r="EG26" s="326"/>
      <c r="EH26" s="326"/>
      <c r="EI26" s="326"/>
      <c r="EJ26" s="326"/>
      <c r="EK26" s="326"/>
      <c r="EL26" s="326"/>
      <c r="EM26" s="326"/>
      <c r="EN26" s="326"/>
      <c r="EO26" s="326"/>
      <c r="EP26" s="326"/>
      <c r="EQ26" s="326"/>
      <c r="ER26" s="326"/>
      <c r="ES26" s="326"/>
      <c r="ET26" s="326"/>
      <c r="EU26" s="326"/>
      <c r="EV26" s="326"/>
      <c r="EW26" s="326"/>
      <c r="EX26" s="326"/>
      <c r="EY26" s="326"/>
      <c r="EZ26" s="326"/>
      <c r="FA26" s="326"/>
      <c r="FB26" s="418"/>
      <c r="FC26" s="250"/>
      <c r="FD26" s="250"/>
      <c r="FE26" s="250"/>
      <c r="FF26" s="250"/>
      <c r="FG26" s="250"/>
      <c r="FH26" s="250"/>
      <c r="FI26" s="250"/>
      <c r="FJ26" s="250"/>
      <c r="FK26" s="250"/>
      <c r="FL26" s="250"/>
      <c r="FM26" s="250"/>
      <c r="FN26" s="250"/>
      <c r="FO26" s="250"/>
      <c r="FP26" s="250"/>
      <c r="FQ26" s="250"/>
      <c r="FR26" s="250"/>
      <c r="FS26" s="250"/>
      <c r="FT26" s="250"/>
      <c r="FU26" s="250"/>
      <c r="FV26" s="250"/>
      <c r="FW26" s="250"/>
      <c r="FX26" s="250"/>
      <c r="FY26" s="250"/>
      <c r="FZ26" s="250"/>
      <c r="GA26" s="250"/>
      <c r="GB26" s="250"/>
      <c r="GC26" s="250"/>
      <c r="GD26" s="250"/>
      <c r="GE26" s="250"/>
      <c r="GF26" s="250"/>
      <c r="GG26" s="250"/>
      <c r="GH26" s="250"/>
      <c r="GI26" s="250"/>
      <c r="GJ26" s="250"/>
      <c r="GK26" s="250"/>
      <c r="GL26" s="250"/>
      <c r="GM26" s="250"/>
      <c r="GN26" s="250"/>
      <c r="GO26" s="250"/>
      <c r="GP26" s="250"/>
      <c r="GQ26" s="250"/>
      <c r="GR26" s="250"/>
      <c r="GS26" s="250"/>
      <c r="GT26" s="250"/>
      <c r="GU26" s="250"/>
      <c r="GV26" s="250"/>
      <c r="GW26" s="250"/>
      <c r="GX26" s="250"/>
      <c r="GY26" s="250"/>
      <c r="GZ26" s="250"/>
      <c r="HA26" s="416"/>
      <c r="HB26" s="416"/>
      <c r="HC26" s="416"/>
      <c r="HD26" s="416"/>
      <c r="HE26" s="416"/>
      <c r="HF26" s="416"/>
      <c r="HG26" s="416"/>
      <c r="HH26" s="416"/>
      <c r="HI26" s="416"/>
      <c r="HJ26" s="416"/>
      <c r="HK26" s="416"/>
      <c r="HL26" s="416"/>
      <c r="HM26" s="416"/>
      <c r="HN26" s="416"/>
      <c r="ID26" s="411"/>
      <c r="IE26" s="411"/>
      <c r="IF26" s="411"/>
      <c r="IG26" s="411"/>
      <c r="IH26" s="411"/>
      <c r="II26" s="411"/>
      <c r="IJ26" s="411"/>
      <c r="IK26" s="411"/>
      <c r="IL26" s="411"/>
      <c r="IM26" s="411"/>
      <c r="IN26" s="411"/>
      <c r="IO26" s="411"/>
      <c r="IP26" s="411"/>
      <c r="IQ26" s="411"/>
      <c r="IR26" s="411"/>
      <c r="IS26" s="411"/>
      <c r="IT26" s="411"/>
      <c r="IU26" s="411"/>
      <c r="IV26" s="411"/>
      <c r="IW26" s="411"/>
      <c r="IX26" s="411"/>
      <c r="IY26" s="411"/>
      <c r="IZ26" s="411"/>
      <c r="JA26" s="411"/>
      <c r="JB26" s="411"/>
      <c r="JC26" s="411"/>
      <c r="JD26" s="411"/>
      <c r="JE26" s="411"/>
      <c r="JF26" s="411"/>
      <c r="JG26" s="411"/>
      <c r="JH26" s="411"/>
      <c r="JI26" s="411"/>
      <c r="JJ26" s="411"/>
      <c r="JK26" s="411"/>
      <c r="JL26" s="411"/>
      <c r="JM26" s="411"/>
      <c r="JN26" s="411"/>
      <c r="JO26" s="411"/>
      <c r="JP26" s="411"/>
      <c r="JQ26" s="411"/>
      <c r="JR26" s="411"/>
      <c r="JS26" s="411"/>
      <c r="JT26" s="411"/>
      <c r="JU26" s="411"/>
      <c r="JV26" s="411"/>
      <c r="JW26" s="411"/>
      <c r="JX26" s="411"/>
      <c r="JY26" s="411"/>
      <c r="JZ26" s="411"/>
      <c r="KA26" s="411"/>
      <c r="KB26" s="411"/>
      <c r="KC26" s="411"/>
      <c r="KD26" s="411"/>
      <c r="KE26" s="411"/>
      <c r="KF26" s="411"/>
      <c r="KG26" s="411"/>
      <c r="KH26" s="411"/>
      <c r="KI26" s="411"/>
      <c r="KJ26" s="411"/>
      <c r="KK26" s="411"/>
      <c r="KL26" s="411"/>
      <c r="KM26" s="411"/>
      <c r="KN26" s="411"/>
      <c r="KO26" s="411"/>
      <c r="KP26" s="411"/>
      <c r="KQ26" s="411"/>
      <c r="KR26" s="411"/>
      <c r="KS26" s="411"/>
      <c r="KT26" s="411"/>
      <c r="KU26" s="411"/>
      <c r="KV26" s="411"/>
      <c r="KW26" s="411"/>
      <c r="KX26" s="411"/>
      <c r="KY26" s="411"/>
      <c r="KZ26" s="411"/>
      <c r="LA26" s="411"/>
      <c r="LB26" s="411"/>
      <c r="LC26" s="411"/>
      <c r="LD26" s="411"/>
      <c r="LE26" s="411"/>
      <c r="LF26" s="411"/>
      <c r="LG26" s="411"/>
      <c r="LH26" s="411"/>
      <c r="LI26" s="411"/>
      <c r="LJ26" s="411"/>
      <c r="LK26" s="411"/>
      <c r="LL26" s="411"/>
      <c r="LM26" s="411"/>
      <c r="LN26" s="411"/>
      <c r="LO26" s="411"/>
      <c r="LP26" s="411"/>
      <c r="LQ26" s="411"/>
      <c r="LR26" s="411"/>
      <c r="LS26" s="411"/>
      <c r="LT26" s="411"/>
      <c r="LU26" s="411"/>
      <c r="LV26" s="411"/>
      <c r="LW26" s="411"/>
      <c r="LX26" s="411"/>
      <c r="LY26" s="411"/>
      <c r="LZ26" s="411"/>
      <c r="MA26" s="411"/>
      <c r="MB26" s="411"/>
      <c r="MC26" s="411"/>
      <c r="MD26" s="411"/>
      <c r="ME26" s="411"/>
      <c r="MF26" s="411"/>
      <c r="MG26" s="411"/>
      <c r="MH26" s="411"/>
      <c r="MI26" s="411"/>
      <c r="XDX26" s="420">
        <f t="shared" ca="1" si="40"/>
        <v>0</v>
      </c>
      <c r="XES26" s="411"/>
      <c r="XET26" s="411"/>
      <c r="XEU26" s="421"/>
    </row>
    <row r="27" spans="1:367 16352:16375" s="419" customFormat="1" ht="15" customHeight="1">
      <c r="A27" s="404" t="str">
        <f>SWDATA!O19</f>
        <v>1_PARENT00001_DMACTUALS_INDEPENDENT:CATALOGDETAIL:UNITS:No Perspective:default:Live:0</v>
      </c>
      <c r="B27" s="404">
        <f>SWDATA!M19</f>
        <v>0</v>
      </c>
      <c r="C27" s="405"/>
      <c r="D27" s="413">
        <f t="shared" si="50"/>
        <v>19</v>
      </c>
      <c r="E27" s="407">
        <f t="shared" si="51"/>
        <v>0</v>
      </c>
      <c r="F27" s="408">
        <f t="shared" si="52"/>
        <v>1</v>
      </c>
      <c r="G27" s="404">
        <f>ROW(SWDATA!M19)</f>
        <v>19</v>
      </c>
      <c r="H27" s="334"/>
      <c r="I27" s="335"/>
      <c r="J27" s="346" t="str">
        <f t="shared" si="53"/>
        <v>1_PARENT00001_DMACTUALS_INDEPENDENT:CATALOGDETAIL:UNITS:No Perspective:default:Live:0</v>
      </c>
      <c r="K27" s="347" t="str">
        <f t="shared" si="54"/>
        <v>U</v>
      </c>
      <c r="L27" s="347"/>
      <c r="M27" s="385" t="str">
        <f t="shared" si="46"/>
        <v>Loading…</v>
      </c>
      <c r="N27" s="385" t="str">
        <f t="shared" si="47"/>
        <v>Loading…</v>
      </c>
      <c r="O27" s="385" t="str">
        <f t="shared" si="48"/>
        <v>Loading…</v>
      </c>
      <c r="P27" s="385" t="str">
        <f t="shared" si="49"/>
        <v>Loading…</v>
      </c>
      <c r="Q27" s="385" t="str">
        <f ca="1">IF(LEN(SWDATA!J19)=0,"",Q26)</f>
        <v>Loading . . .~~Loading . . .~~Loading . . .~~Loading . . .</v>
      </c>
      <c r="R27" s="386" t="str">
        <f>IF(LEN(SWDATA!C19)=0,"",SWDATA!C19)</f>
        <v>Last Year Net Sales Total (Units)</v>
      </c>
      <c r="S27" s="256"/>
      <c r="T27" s="257" t="s">
        <v>520</v>
      </c>
      <c r="U27" s="258"/>
      <c r="V27" s="258"/>
      <c r="W27" s="258" t="s">
        <v>900</v>
      </c>
      <c r="X27" s="259" t="s">
        <v>207</v>
      </c>
      <c r="Y27" s="353" t="str">
        <f ca="1">IF(OR(Is_Loading,LEN($A27)=0),"",INDIRECT("SWDATA!"&amp;Y$4&amp;$G27))</f>
        <v>-</v>
      </c>
      <c r="Z27" s="354" t="str">
        <f ca="1">IF(OR(Is_Loading,LEN($A27)=0),"",INDIRECT("SWDATA!"&amp;Z$4&amp;$G27))</f>
        <v>-</v>
      </c>
      <c r="AA27" s="354" t="str">
        <f ca="1">IF(OR(Is_Loading,LEN($A27)=0),"",INDIRECT("SWDATA!"&amp;AA$4&amp;$G27))</f>
        <v>-</v>
      </c>
      <c r="AB27" s="354" t="str">
        <f ca="1">IF(OR(Is_Loading,LEN($A27)=0),"",INDIRECT("SWDATA!"&amp;AB$4&amp;$G27))</f>
        <v>-</v>
      </c>
      <c r="AC27" s="354" t="str">
        <f ca="1">IF(OR(Is_Loading,LEN($A27)=0),"",INDIRECT("SWDATA!"&amp;AC$4&amp;$G27))</f>
        <v>-</v>
      </c>
      <c r="AD27" s="354" t="str">
        <f ca="1">IF(OR(Is_Loading,LEN($A27)=0),"",INDIRECT("SWDATA!"&amp;AD$4&amp;$G27))</f>
        <v>-</v>
      </c>
      <c r="AE27" s="354" t="str">
        <f ca="1">IF(OR(Is_Loading,LEN($A27)=0),"",INDIRECT("SWDATA!"&amp;AE$4&amp;$G27))</f>
        <v>-</v>
      </c>
      <c r="AF27" s="354" t="str">
        <f ca="1">IF(OR(Is_Loading,LEN($A27)=0),"",INDIRECT("SWDATA!"&amp;AF$4&amp;$G27))</f>
        <v>-</v>
      </c>
      <c r="AG27" s="354" t="str">
        <f ca="1">IF(OR(Is_Loading,LEN($A27)=0),"",INDIRECT("SWDATA!"&amp;AG$4&amp;$G27))</f>
        <v>-</v>
      </c>
      <c r="AH27" s="354" t="str">
        <f ca="1">IF(OR(Is_Loading,LEN($A27)=0),"",INDIRECT("SWDATA!"&amp;AH$4&amp;$G27))</f>
        <v>-</v>
      </c>
      <c r="AI27" s="354" t="str">
        <f ca="1">IF(OR(Is_Loading,LEN($A27)=0),"",INDIRECT("SWDATA!"&amp;AI$4&amp;$G27))</f>
        <v>-</v>
      </c>
      <c r="AJ27" s="354" t="str">
        <f ca="1">IF(OR(Is_Loading,LEN($A27)=0),"",INDIRECT("SWDATA!"&amp;AJ$4&amp;$G27))</f>
        <v>-</v>
      </c>
      <c r="AK27" s="354" t="str">
        <f t="shared" ca="1" si="28"/>
        <v>-</v>
      </c>
      <c r="AL27" s="354" t="str">
        <f t="shared" ca="1" si="22"/>
        <v>-</v>
      </c>
      <c r="AM27" s="354" t="str">
        <f t="shared" ca="1" si="22"/>
        <v>-</v>
      </c>
      <c r="AN27" s="354" t="str">
        <f t="shared" ca="1" si="22"/>
        <v>-</v>
      </c>
      <c r="AO27" s="354" t="str">
        <f t="shared" ca="1" si="22"/>
        <v>-</v>
      </c>
      <c r="AP27" s="354" t="str">
        <f t="shared" ca="1" si="22"/>
        <v>-</v>
      </c>
      <c r="AQ27" s="354" t="str">
        <f t="shared" ca="1" si="22"/>
        <v>-</v>
      </c>
      <c r="AR27" s="354" t="str">
        <f t="shared" ca="1" si="22"/>
        <v>-</v>
      </c>
      <c r="AS27" s="354" t="str">
        <f t="shared" ca="1" si="22"/>
        <v>-</v>
      </c>
      <c r="AT27" s="354" t="str">
        <f t="shared" ca="1" si="22"/>
        <v>-</v>
      </c>
      <c r="AU27" s="354" t="str">
        <f t="shared" ca="1" si="22"/>
        <v>-</v>
      </c>
      <c r="AV27" s="354" t="str">
        <f t="shared" ca="1" si="22"/>
        <v>-</v>
      </c>
      <c r="AW27" s="354" t="str">
        <f t="shared" ca="1" si="22"/>
        <v>-</v>
      </c>
      <c r="AX27" s="354" t="str">
        <f t="shared" ca="1" si="22"/>
        <v>-</v>
      </c>
      <c r="AY27" s="371" t="str">
        <f t="shared" ca="1" si="22"/>
        <v>-</v>
      </c>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410"/>
      <c r="CA27" s="410"/>
      <c r="CB27" s="410"/>
      <c r="CC27" s="410"/>
      <c r="CD27" s="410"/>
      <c r="CE27" s="410"/>
      <c r="CF27" s="410"/>
      <c r="CG27" s="410"/>
      <c r="CH27" s="410"/>
      <c r="CI27" s="410"/>
      <c r="CJ27" s="414"/>
      <c r="CK27" s="414"/>
      <c r="CL27" s="414"/>
      <c r="CM27" s="414"/>
      <c r="CN27" s="414"/>
      <c r="CO27" s="414"/>
      <c r="CP27" s="414"/>
      <c r="CQ27" s="414"/>
      <c r="CR27" s="414"/>
      <c r="CS27" s="414"/>
      <c r="CT27" s="414"/>
      <c r="CU27" s="414"/>
      <c r="CV27" s="414"/>
      <c r="CW27" s="414"/>
      <c r="CX27" s="414"/>
      <c r="CY27" s="414"/>
      <c r="CZ27" s="414"/>
      <c r="DA27" s="414"/>
      <c r="DB27" s="414"/>
      <c r="DC27" s="414"/>
      <c r="DD27" s="414"/>
      <c r="DE27" s="414"/>
      <c r="DF27" s="414"/>
      <c r="DG27" s="414"/>
      <c r="DH27" s="414"/>
      <c r="DI27" s="414"/>
      <c r="DJ27" s="414"/>
      <c r="DK27" s="415"/>
      <c r="DL27" s="416"/>
      <c r="DM27" s="416"/>
      <c r="DN27" s="416"/>
      <c r="DO27" s="416"/>
      <c r="DP27" s="250"/>
      <c r="DQ27" s="417"/>
      <c r="DR27" s="326"/>
      <c r="DS27" s="326"/>
      <c r="DT27" s="326"/>
      <c r="DU27" s="326"/>
      <c r="DV27" s="326"/>
      <c r="DW27" s="326"/>
      <c r="DX27" s="326"/>
      <c r="DY27" s="326"/>
      <c r="DZ27" s="326"/>
      <c r="EA27" s="326"/>
      <c r="EB27" s="326"/>
      <c r="EC27" s="326"/>
      <c r="ED27" s="326"/>
      <c r="EE27" s="326"/>
      <c r="EF27" s="326"/>
      <c r="EG27" s="326"/>
      <c r="EH27" s="326"/>
      <c r="EI27" s="326"/>
      <c r="EJ27" s="326"/>
      <c r="EK27" s="326"/>
      <c r="EL27" s="326"/>
      <c r="EM27" s="326"/>
      <c r="EN27" s="326"/>
      <c r="EO27" s="326"/>
      <c r="EP27" s="326"/>
      <c r="EQ27" s="326"/>
      <c r="ER27" s="326"/>
      <c r="ES27" s="326"/>
      <c r="ET27" s="326"/>
      <c r="EU27" s="326"/>
      <c r="EV27" s="326"/>
      <c r="EW27" s="326"/>
      <c r="EX27" s="326"/>
      <c r="EY27" s="326"/>
      <c r="EZ27" s="326"/>
      <c r="FA27" s="326"/>
      <c r="FB27" s="418"/>
      <c r="FC27" s="250"/>
      <c r="FD27" s="250"/>
      <c r="FE27" s="250"/>
      <c r="FF27" s="250"/>
      <c r="FG27" s="250"/>
      <c r="FH27" s="250"/>
      <c r="FI27" s="250"/>
      <c r="FJ27" s="250"/>
      <c r="FK27" s="250"/>
      <c r="FL27" s="250"/>
      <c r="FM27" s="250"/>
      <c r="FN27" s="250"/>
      <c r="FO27" s="250"/>
      <c r="FP27" s="250"/>
      <c r="FQ27" s="250"/>
      <c r="FR27" s="250"/>
      <c r="FS27" s="250"/>
      <c r="FT27" s="250"/>
      <c r="FU27" s="250"/>
      <c r="FV27" s="250"/>
      <c r="FW27" s="250"/>
      <c r="FX27" s="250"/>
      <c r="FY27" s="250"/>
      <c r="FZ27" s="250"/>
      <c r="GA27" s="250"/>
      <c r="GB27" s="250"/>
      <c r="GC27" s="250"/>
      <c r="GD27" s="250"/>
      <c r="GE27" s="250"/>
      <c r="GF27" s="250"/>
      <c r="GG27" s="250"/>
      <c r="GH27" s="250"/>
      <c r="GI27" s="250"/>
      <c r="GJ27" s="250"/>
      <c r="GK27" s="250"/>
      <c r="GL27" s="250"/>
      <c r="GM27" s="250"/>
      <c r="GN27" s="250"/>
      <c r="GO27" s="250"/>
      <c r="GP27" s="250"/>
      <c r="GQ27" s="250"/>
      <c r="GR27" s="250"/>
      <c r="GS27" s="250"/>
      <c r="GT27" s="250"/>
      <c r="GU27" s="250"/>
      <c r="GV27" s="250"/>
      <c r="GW27" s="250"/>
      <c r="GX27" s="250"/>
      <c r="GY27" s="250"/>
      <c r="GZ27" s="250"/>
      <c r="HA27" s="416"/>
      <c r="HB27" s="416"/>
      <c r="HC27" s="416"/>
      <c r="HD27" s="416"/>
      <c r="HE27" s="416"/>
      <c r="HF27" s="416"/>
      <c r="HG27" s="416"/>
      <c r="HH27" s="416"/>
      <c r="HI27" s="416"/>
      <c r="HJ27" s="416"/>
      <c r="HK27" s="416"/>
      <c r="HL27" s="416"/>
      <c r="HM27" s="416"/>
      <c r="HN27" s="416"/>
      <c r="ID27" s="411"/>
      <c r="IE27" s="411"/>
      <c r="IF27" s="411"/>
      <c r="IG27" s="411"/>
      <c r="IH27" s="411"/>
      <c r="II27" s="411"/>
      <c r="IJ27" s="411"/>
      <c r="IK27" s="411"/>
      <c r="IL27" s="411"/>
      <c r="IM27" s="411"/>
      <c r="IN27" s="411"/>
      <c r="IO27" s="411"/>
      <c r="IP27" s="411"/>
      <c r="IQ27" s="411"/>
      <c r="IR27" s="411"/>
      <c r="IS27" s="411"/>
      <c r="IT27" s="411"/>
      <c r="IU27" s="411"/>
      <c r="IV27" s="411"/>
      <c r="IW27" s="411"/>
      <c r="IX27" s="411"/>
      <c r="IY27" s="411"/>
      <c r="IZ27" s="411"/>
      <c r="JA27" s="411"/>
      <c r="JB27" s="411"/>
      <c r="JC27" s="411"/>
      <c r="JD27" s="411"/>
      <c r="JE27" s="411"/>
      <c r="JF27" s="411"/>
      <c r="JG27" s="411"/>
      <c r="JH27" s="411"/>
      <c r="JI27" s="411"/>
      <c r="JJ27" s="411"/>
      <c r="JK27" s="411"/>
      <c r="JL27" s="411"/>
      <c r="JM27" s="411"/>
      <c r="JN27" s="411"/>
      <c r="JO27" s="411"/>
      <c r="JP27" s="411"/>
      <c r="JQ27" s="411"/>
      <c r="JR27" s="411"/>
      <c r="JS27" s="411"/>
      <c r="JT27" s="411"/>
      <c r="JU27" s="411"/>
      <c r="JV27" s="411"/>
      <c r="JW27" s="411"/>
      <c r="JX27" s="411"/>
      <c r="JY27" s="411"/>
      <c r="JZ27" s="411"/>
      <c r="KA27" s="411"/>
      <c r="KB27" s="411"/>
      <c r="KC27" s="411"/>
      <c r="KD27" s="411"/>
      <c r="KE27" s="411"/>
      <c r="KF27" s="411"/>
      <c r="KG27" s="411"/>
      <c r="KH27" s="411"/>
      <c r="KI27" s="411"/>
      <c r="KJ27" s="411"/>
      <c r="KK27" s="411"/>
      <c r="KL27" s="411"/>
      <c r="KM27" s="411"/>
      <c r="KN27" s="411"/>
      <c r="KO27" s="411"/>
      <c r="KP27" s="411"/>
      <c r="KQ27" s="411"/>
      <c r="KR27" s="411"/>
      <c r="KS27" s="411"/>
      <c r="KT27" s="411"/>
      <c r="KU27" s="411"/>
      <c r="KV27" s="411"/>
      <c r="KW27" s="411"/>
      <c r="KX27" s="411"/>
      <c r="KY27" s="411"/>
      <c r="KZ27" s="411"/>
      <c r="LA27" s="411"/>
      <c r="LB27" s="411"/>
      <c r="LC27" s="411"/>
      <c r="LD27" s="411"/>
      <c r="LE27" s="411"/>
      <c r="LF27" s="411"/>
      <c r="LG27" s="411"/>
      <c r="LH27" s="411"/>
      <c r="LI27" s="411"/>
      <c r="LJ27" s="411"/>
      <c r="LK27" s="411"/>
      <c r="LL27" s="411"/>
      <c r="LM27" s="411"/>
      <c r="LN27" s="411"/>
      <c r="LO27" s="411"/>
      <c r="LP27" s="411"/>
      <c r="LQ27" s="411"/>
      <c r="LR27" s="411"/>
      <c r="LS27" s="411"/>
      <c r="LT27" s="411"/>
      <c r="LU27" s="411"/>
      <c r="LV27" s="411"/>
      <c r="LW27" s="411"/>
      <c r="LX27" s="411"/>
      <c r="LY27" s="411"/>
      <c r="LZ27" s="411"/>
      <c r="MA27" s="411"/>
      <c r="MB27" s="411"/>
      <c r="MC27" s="411"/>
      <c r="MD27" s="411"/>
      <c r="ME27" s="411"/>
      <c r="MF27" s="411"/>
      <c r="MG27" s="411"/>
      <c r="MH27" s="411"/>
      <c r="MI27" s="411"/>
      <c r="XDX27" s="420">
        <f t="shared" ca="1" si="40"/>
        <v>0</v>
      </c>
      <c r="XES27" s="411"/>
      <c r="XET27" s="411"/>
      <c r="XEU27" s="421"/>
    </row>
    <row r="28" spans="1:367 16352:16375" s="419" customFormat="1" ht="15" customHeight="1">
      <c r="A28" s="404" t="str">
        <f>SWDATA!O20</f>
        <v>1_PARENT00001_DMACTUALS_INDEPENDENT:CATALOGDETAIL:UNITS:No Perspective:default:Live:0</v>
      </c>
      <c r="B28" s="404">
        <f>SWDATA!M20</f>
        <v>0</v>
      </c>
      <c r="C28" s="405"/>
      <c r="D28" s="413">
        <f t="shared" si="50"/>
        <v>20</v>
      </c>
      <c r="E28" s="407">
        <f t="shared" si="51"/>
        <v>0</v>
      </c>
      <c r="F28" s="408">
        <f t="shared" si="52"/>
        <v>1</v>
      </c>
      <c r="G28" s="404">
        <f>ROW(SWDATA!M20)</f>
        <v>20</v>
      </c>
      <c r="H28" s="334"/>
      <c r="I28" s="335"/>
      <c r="J28" s="346" t="str">
        <f t="shared" si="53"/>
        <v>1_PARENT00001_DMACTUALS_INDEPENDENT:CATALOGDETAIL:UNITS:No Perspective:default:Live:0</v>
      </c>
      <c r="K28" s="347" t="str">
        <f t="shared" si="54"/>
        <v>U</v>
      </c>
      <c r="L28" s="347"/>
      <c r="M28" s="385" t="str">
        <f t="shared" si="46"/>
        <v>Loading…</v>
      </c>
      <c r="N28" s="385" t="str">
        <f t="shared" si="47"/>
        <v>Loading…</v>
      </c>
      <c r="O28" s="385" t="str">
        <f t="shared" si="48"/>
        <v>Loading…</v>
      </c>
      <c r="P28" s="385" t="str">
        <f t="shared" si="49"/>
        <v>Loading…</v>
      </c>
      <c r="Q28" s="385" t="str">
        <f ca="1">IF(LEN(SWDATA!J20)=0,"",Q27)</f>
        <v>Loading . . .~~Loading . . .~~Loading . . .~~Loading . . .</v>
      </c>
      <c r="R28" s="386" t="str">
        <f>IF(LEN(SWDATA!C20)=0,"",SWDATA!C20)</f>
        <v>Sales Force Order Intentions (Units)</v>
      </c>
      <c r="S28" s="256"/>
      <c r="T28" s="257" t="s">
        <v>520</v>
      </c>
      <c r="U28" s="258"/>
      <c r="V28" s="258"/>
      <c r="W28" s="258" t="s">
        <v>901</v>
      </c>
      <c r="X28" s="259" t="s">
        <v>207</v>
      </c>
      <c r="Y28" s="353" t="str">
        <f ca="1">IF(OR(Is_Loading,LEN($A28)=0),"",INDIRECT("SWDATA!"&amp;Y$4&amp;$G28))</f>
        <v>-</v>
      </c>
      <c r="Z28" s="354" t="str">
        <f ca="1">IF(OR(Is_Loading,LEN($A28)=0),"",INDIRECT("SWDATA!"&amp;Z$4&amp;$G28))</f>
        <v>-</v>
      </c>
      <c r="AA28" s="354" t="str">
        <f ca="1">IF(OR(Is_Loading,LEN($A28)=0),"",INDIRECT("SWDATA!"&amp;AA$4&amp;$G28))</f>
        <v>-</v>
      </c>
      <c r="AB28" s="354" t="str">
        <f ca="1">IF(OR(Is_Loading,LEN($A28)=0),"",INDIRECT("SWDATA!"&amp;AB$4&amp;$G28))</f>
        <v>-</v>
      </c>
      <c r="AC28" s="354" t="str">
        <f ca="1">IF(OR(Is_Loading,LEN($A28)=0),"",INDIRECT("SWDATA!"&amp;AC$4&amp;$G28))</f>
        <v>-</v>
      </c>
      <c r="AD28" s="354" t="str">
        <f ca="1">IF(OR(Is_Loading,LEN($A28)=0),"",INDIRECT("SWDATA!"&amp;AD$4&amp;$G28))</f>
        <v>-</v>
      </c>
      <c r="AE28" s="354" t="str">
        <f ca="1">IF(OR(Is_Loading,LEN($A28)=0),"",INDIRECT("SWDATA!"&amp;AE$4&amp;$G28))</f>
        <v>-</v>
      </c>
      <c r="AF28" s="354" t="str">
        <f ca="1">IF(OR(Is_Loading,LEN($A28)=0),"",INDIRECT("SWDATA!"&amp;AF$4&amp;$G28))</f>
        <v>-</v>
      </c>
      <c r="AG28" s="354" t="str">
        <f ca="1">IF(OR(Is_Loading,LEN($A28)=0),"",INDIRECT("SWDATA!"&amp;AG$4&amp;$G28))</f>
        <v>-</v>
      </c>
      <c r="AH28" s="354" t="str">
        <f ca="1">IF(OR(Is_Loading,LEN($A28)=0),"",INDIRECT("SWDATA!"&amp;AH$4&amp;$G28))</f>
        <v>-</v>
      </c>
      <c r="AI28" s="354" t="str">
        <f ca="1">IF(OR(Is_Loading,LEN($A28)=0),"",INDIRECT("SWDATA!"&amp;AI$4&amp;$G28))</f>
        <v>-</v>
      </c>
      <c r="AJ28" s="354" t="str">
        <f ca="1">IF(OR(Is_Loading,LEN($A28)=0),"",INDIRECT("SWDATA!"&amp;AJ$4&amp;$G28))</f>
        <v>-</v>
      </c>
      <c r="AK28" s="354" t="str">
        <f t="shared" ca="1" si="28"/>
        <v>-</v>
      </c>
      <c r="AL28" s="354" t="str">
        <f t="shared" ca="1" si="22"/>
        <v>-</v>
      </c>
      <c r="AM28" s="354" t="str">
        <f t="shared" ca="1" si="22"/>
        <v>-</v>
      </c>
      <c r="AN28" s="354" t="str">
        <f t="shared" ca="1" si="22"/>
        <v>-</v>
      </c>
      <c r="AO28" s="354" t="str">
        <f t="shared" ca="1" si="22"/>
        <v>-</v>
      </c>
      <c r="AP28" s="354" t="str">
        <f t="shared" ca="1" si="22"/>
        <v>-</v>
      </c>
      <c r="AQ28" s="354" t="str">
        <f t="shared" ca="1" si="22"/>
        <v>-</v>
      </c>
      <c r="AR28" s="354" t="str">
        <f t="shared" ca="1" si="22"/>
        <v>-</v>
      </c>
      <c r="AS28" s="354" t="str">
        <f t="shared" ca="1" si="22"/>
        <v>-</v>
      </c>
      <c r="AT28" s="354" t="str">
        <f t="shared" ca="1" si="22"/>
        <v>-</v>
      </c>
      <c r="AU28" s="354" t="str">
        <f t="shared" ca="1" si="22"/>
        <v>-</v>
      </c>
      <c r="AV28" s="354" t="str">
        <f t="shared" ca="1" si="22"/>
        <v>-</v>
      </c>
      <c r="AW28" s="354" t="str">
        <f t="shared" ca="1" si="22"/>
        <v>-</v>
      </c>
      <c r="AX28" s="354" t="str">
        <f t="shared" ca="1" si="22"/>
        <v>-</v>
      </c>
      <c r="AY28" s="371" t="str">
        <f t="shared" ca="1" si="22"/>
        <v>-</v>
      </c>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410"/>
      <c r="CA28" s="410"/>
      <c r="CB28" s="410"/>
      <c r="CC28" s="410"/>
      <c r="CD28" s="410"/>
      <c r="CE28" s="410"/>
      <c r="CF28" s="410"/>
      <c r="CG28" s="410"/>
      <c r="CH28" s="410"/>
      <c r="CI28" s="410"/>
      <c r="CJ28" s="414"/>
      <c r="CK28" s="414"/>
      <c r="CL28" s="414"/>
      <c r="CM28" s="414"/>
      <c r="CN28" s="414"/>
      <c r="CO28" s="414"/>
      <c r="CP28" s="414"/>
      <c r="CQ28" s="414"/>
      <c r="CR28" s="414"/>
      <c r="CS28" s="414"/>
      <c r="CT28" s="414"/>
      <c r="CU28" s="414"/>
      <c r="CV28" s="414"/>
      <c r="CW28" s="414"/>
      <c r="CX28" s="414"/>
      <c r="CY28" s="414"/>
      <c r="CZ28" s="414"/>
      <c r="DA28" s="414"/>
      <c r="DB28" s="414"/>
      <c r="DC28" s="414"/>
      <c r="DD28" s="414"/>
      <c r="DE28" s="414"/>
      <c r="DF28" s="414"/>
      <c r="DG28" s="414"/>
      <c r="DH28" s="414"/>
      <c r="DI28" s="414"/>
      <c r="DJ28" s="414"/>
      <c r="DK28" s="415"/>
      <c r="DL28" s="416"/>
      <c r="DM28" s="416"/>
      <c r="DN28" s="416"/>
      <c r="DO28" s="416"/>
      <c r="DP28" s="250"/>
      <c r="DQ28" s="417"/>
      <c r="DR28" s="326"/>
      <c r="DS28" s="326"/>
      <c r="DT28" s="326"/>
      <c r="DU28" s="326"/>
      <c r="DV28" s="326"/>
      <c r="DW28" s="326"/>
      <c r="DX28" s="326"/>
      <c r="DY28" s="326"/>
      <c r="DZ28" s="326"/>
      <c r="EA28" s="326"/>
      <c r="EB28" s="326"/>
      <c r="EC28" s="326"/>
      <c r="ED28" s="326"/>
      <c r="EE28" s="326"/>
      <c r="EF28" s="326"/>
      <c r="EG28" s="326"/>
      <c r="EH28" s="326"/>
      <c r="EI28" s="326"/>
      <c r="EJ28" s="326"/>
      <c r="EK28" s="326"/>
      <c r="EL28" s="326"/>
      <c r="EM28" s="326"/>
      <c r="EN28" s="326"/>
      <c r="EO28" s="326"/>
      <c r="EP28" s="326"/>
      <c r="EQ28" s="326"/>
      <c r="ER28" s="326"/>
      <c r="ES28" s="326"/>
      <c r="ET28" s="326"/>
      <c r="EU28" s="326"/>
      <c r="EV28" s="326"/>
      <c r="EW28" s="326"/>
      <c r="EX28" s="326"/>
      <c r="EY28" s="326"/>
      <c r="EZ28" s="326"/>
      <c r="FA28" s="326"/>
      <c r="FB28" s="418"/>
      <c r="FC28" s="250"/>
      <c r="FD28" s="250"/>
      <c r="FE28" s="250"/>
      <c r="FF28" s="250"/>
      <c r="FG28" s="250"/>
      <c r="FH28" s="250"/>
      <c r="FI28" s="250"/>
      <c r="FJ28" s="250"/>
      <c r="FK28" s="250"/>
      <c r="FL28" s="250"/>
      <c r="FM28" s="250"/>
      <c r="FN28" s="250"/>
      <c r="FO28" s="250"/>
      <c r="FP28" s="250"/>
      <c r="FQ28" s="250"/>
      <c r="FR28" s="250"/>
      <c r="FS28" s="250"/>
      <c r="FT28" s="250"/>
      <c r="FU28" s="250"/>
      <c r="FV28" s="250"/>
      <c r="FW28" s="250"/>
      <c r="FX28" s="250"/>
      <c r="FY28" s="250"/>
      <c r="FZ28" s="250"/>
      <c r="GA28" s="250"/>
      <c r="GB28" s="250"/>
      <c r="GC28" s="250"/>
      <c r="GD28" s="250"/>
      <c r="GE28" s="250"/>
      <c r="GF28" s="250"/>
      <c r="GG28" s="250"/>
      <c r="GH28" s="250"/>
      <c r="GI28" s="250"/>
      <c r="GJ28" s="250"/>
      <c r="GK28" s="250"/>
      <c r="GL28" s="250"/>
      <c r="GM28" s="250"/>
      <c r="GN28" s="250"/>
      <c r="GO28" s="250"/>
      <c r="GP28" s="250"/>
      <c r="GQ28" s="250"/>
      <c r="GR28" s="250"/>
      <c r="GS28" s="250"/>
      <c r="GT28" s="250"/>
      <c r="GU28" s="250"/>
      <c r="GV28" s="250"/>
      <c r="GW28" s="250"/>
      <c r="GX28" s="250"/>
      <c r="GY28" s="250"/>
      <c r="GZ28" s="250"/>
      <c r="HA28" s="416"/>
      <c r="HB28" s="416"/>
      <c r="HC28" s="416"/>
      <c r="HD28" s="416"/>
      <c r="HE28" s="416"/>
      <c r="HF28" s="416"/>
      <c r="HG28" s="416"/>
      <c r="HH28" s="416"/>
      <c r="HI28" s="416"/>
      <c r="HJ28" s="416"/>
      <c r="HK28" s="416"/>
      <c r="HL28" s="416"/>
      <c r="HM28" s="416"/>
      <c r="HN28" s="416"/>
      <c r="ID28" s="411"/>
      <c r="IE28" s="411"/>
      <c r="IF28" s="411"/>
      <c r="IG28" s="411"/>
      <c r="IH28" s="411"/>
      <c r="II28" s="411"/>
      <c r="IJ28" s="411"/>
      <c r="IK28" s="411"/>
      <c r="IL28" s="411"/>
      <c r="IM28" s="411"/>
      <c r="IN28" s="411"/>
      <c r="IO28" s="411"/>
      <c r="IP28" s="411"/>
      <c r="IQ28" s="411"/>
      <c r="IR28" s="411"/>
      <c r="IS28" s="411"/>
      <c r="IT28" s="411"/>
      <c r="IU28" s="411"/>
      <c r="IV28" s="411"/>
      <c r="IW28" s="411"/>
      <c r="IX28" s="411"/>
      <c r="IY28" s="411"/>
      <c r="IZ28" s="411"/>
      <c r="JA28" s="411"/>
      <c r="JB28" s="411"/>
      <c r="JC28" s="411"/>
      <c r="JD28" s="411"/>
      <c r="JE28" s="411"/>
      <c r="JF28" s="411"/>
      <c r="JG28" s="411"/>
      <c r="JH28" s="411"/>
      <c r="JI28" s="411"/>
      <c r="JJ28" s="411"/>
      <c r="JK28" s="411"/>
      <c r="JL28" s="411"/>
      <c r="JM28" s="411"/>
      <c r="JN28" s="411"/>
      <c r="JO28" s="411"/>
      <c r="JP28" s="411"/>
      <c r="JQ28" s="411"/>
      <c r="JR28" s="411"/>
      <c r="JS28" s="411"/>
      <c r="JT28" s="411"/>
      <c r="JU28" s="411"/>
      <c r="JV28" s="411"/>
      <c r="JW28" s="411"/>
      <c r="JX28" s="411"/>
      <c r="JY28" s="411"/>
      <c r="JZ28" s="411"/>
      <c r="KA28" s="411"/>
      <c r="KB28" s="411"/>
      <c r="KC28" s="411"/>
      <c r="KD28" s="411"/>
      <c r="KE28" s="411"/>
      <c r="KF28" s="411"/>
      <c r="KG28" s="411"/>
      <c r="KH28" s="411"/>
      <c r="KI28" s="411"/>
      <c r="KJ28" s="411"/>
      <c r="KK28" s="411"/>
      <c r="KL28" s="411"/>
      <c r="KM28" s="411"/>
      <c r="KN28" s="411"/>
      <c r="KO28" s="411"/>
      <c r="KP28" s="411"/>
      <c r="KQ28" s="411"/>
      <c r="KR28" s="411"/>
      <c r="KS28" s="411"/>
      <c r="KT28" s="411"/>
      <c r="KU28" s="411"/>
      <c r="KV28" s="411"/>
      <c r="KW28" s="411"/>
      <c r="KX28" s="411"/>
      <c r="KY28" s="411"/>
      <c r="KZ28" s="411"/>
      <c r="LA28" s="411"/>
      <c r="LB28" s="411"/>
      <c r="LC28" s="411"/>
      <c r="LD28" s="411"/>
      <c r="LE28" s="411"/>
      <c r="LF28" s="411"/>
      <c r="LG28" s="411"/>
      <c r="LH28" s="411"/>
      <c r="LI28" s="411"/>
      <c r="LJ28" s="411"/>
      <c r="LK28" s="411"/>
      <c r="LL28" s="411"/>
      <c r="LM28" s="411"/>
      <c r="LN28" s="411"/>
      <c r="LO28" s="411"/>
      <c r="LP28" s="411"/>
      <c r="LQ28" s="411"/>
      <c r="LR28" s="411"/>
      <c r="LS28" s="411"/>
      <c r="LT28" s="411"/>
      <c r="LU28" s="411"/>
      <c r="LV28" s="411"/>
      <c r="LW28" s="411"/>
      <c r="LX28" s="411"/>
      <c r="LY28" s="411"/>
      <c r="LZ28" s="411"/>
      <c r="MA28" s="411"/>
      <c r="MB28" s="411"/>
      <c r="MC28" s="411"/>
      <c r="MD28" s="411"/>
      <c r="ME28" s="411"/>
      <c r="MF28" s="411"/>
      <c r="MG28" s="411"/>
      <c r="MH28" s="411"/>
      <c r="MI28" s="411"/>
      <c r="XDX28" s="420">
        <f t="shared" ca="1" si="40"/>
        <v>0</v>
      </c>
      <c r="XES28" s="411"/>
      <c r="XET28" s="411"/>
      <c r="XEU28" s="421"/>
    </row>
    <row r="29" spans="1:367 16352:16375" s="419" customFormat="1" ht="15" customHeight="1">
      <c r="A29" s="404" t="str">
        <f>SWDATA!O21</f>
        <v>1_PARENT00001_DMACTUALS_INDEPENDENT:CATALOGDETAIL:UNITS:No Perspective:default:Live:0</v>
      </c>
      <c r="B29" s="404">
        <f>SWDATA!M21</f>
        <v>1</v>
      </c>
      <c r="C29" s="405"/>
      <c r="D29" s="413">
        <f t="shared" si="50"/>
        <v>21</v>
      </c>
      <c r="E29" s="407">
        <f t="shared" si="51"/>
        <v>1</v>
      </c>
      <c r="F29" s="408">
        <f t="shared" si="52"/>
        <v>1</v>
      </c>
      <c r="G29" s="404">
        <f>ROW(SWDATA!M21)</f>
        <v>21</v>
      </c>
      <c r="H29" s="334"/>
      <c r="I29" s="335"/>
      <c r="J29" s="346" t="str">
        <f t="shared" si="53"/>
        <v>1_PARENT00001_DMACTUALS_INDEPENDENT:CATALOGDETAIL:UNITS:No Perspective:default:Live:0</v>
      </c>
      <c r="K29" s="347" t="str">
        <f t="shared" si="54"/>
        <v>U</v>
      </c>
      <c r="L29" s="347"/>
      <c r="M29" s="385" t="str">
        <f t="shared" si="46"/>
        <v>Loading…</v>
      </c>
      <c r="N29" s="385" t="str">
        <f t="shared" si="47"/>
        <v>Loading…</v>
      </c>
      <c r="O29" s="385" t="str">
        <f t="shared" si="48"/>
        <v>Loading…</v>
      </c>
      <c r="P29" s="385" t="str">
        <f t="shared" si="49"/>
        <v>Loading…</v>
      </c>
      <c r="Q29" s="385" t="str">
        <f ca="1">IF(LEN(SWDATA!J21)=0,"",Q28)</f>
        <v>Loading . . .~~Loading . . .~~Loading . . .~~Loading . . .</v>
      </c>
      <c r="R29" s="386" t="str">
        <f>IF(LEN(SWDATA!C21)=0,"",SWDATA!C21)</f>
        <v>L2 CY Net Sales Forecast (Units)</v>
      </c>
      <c r="S29" s="256"/>
      <c r="T29" s="257" t="s">
        <v>365</v>
      </c>
      <c r="U29" s="258" t="s">
        <v>1021</v>
      </c>
      <c r="V29" s="258"/>
      <c r="W29" s="258" t="s">
        <v>800</v>
      </c>
      <c r="X29" s="259" t="s">
        <v>207</v>
      </c>
      <c r="Y29" s="353" t="str">
        <f ca="1">IF(OR(Is_Loading,LEN($A29)=0),"",INDIRECT("SWDATA!"&amp;Y$4&amp;$G29))</f>
        <v>-</v>
      </c>
      <c r="Z29" s="354" t="str">
        <f ca="1">IF(OR(Is_Loading,LEN($A29)=0),"",INDIRECT("SWDATA!"&amp;Z$4&amp;$G29))</f>
        <v>-</v>
      </c>
      <c r="AA29" s="354" t="str">
        <f ca="1">IF(OR(Is_Loading,LEN($A29)=0),"",INDIRECT("SWDATA!"&amp;AA$4&amp;$G29))</f>
        <v>-</v>
      </c>
      <c r="AB29" s="354" t="str">
        <f ca="1">IF(OR(Is_Loading,LEN($A29)=0),"",INDIRECT("SWDATA!"&amp;AB$4&amp;$G29))</f>
        <v>-</v>
      </c>
      <c r="AC29" s="354" t="str">
        <f ca="1">IF(OR(Is_Loading,LEN($A29)=0),"",INDIRECT("SWDATA!"&amp;AC$4&amp;$G29))</f>
        <v>-</v>
      </c>
      <c r="AD29" s="354" t="str">
        <f ca="1">IF(OR(Is_Loading,LEN($A29)=0),"",INDIRECT("SWDATA!"&amp;AD$4&amp;$G29))</f>
        <v>-</v>
      </c>
      <c r="AE29" s="354" t="str">
        <f ca="1">IF(OR(Is_Loading,LEN($A29)=0),"",INDIRECT("SWDATA!"&amp;AE$4&amp;$G29))</f>
        <v>-</v>
      </c>
      <c r="AF29" s="354" t="str">
        <f ca="1">IF(OR(Is_Loading,LEN($A29)=0),"",INDIRECT("SWDATA!"&amp;AF$4&amp;$G29))</f>
        <v>-</v>
      </c>
      <c r="AG29" s="354" t="str">
        <f ca="1">IF(OR(Is_Loading,LEN($A29)=0),"",INDIRECT("SWDATA!"&amp;AG$4&amp;$G29))</f>
        <v>-</v>
      </c>
      <c r="AH29" s="354" t="str">
        <f ca="1">IF(OR(Is_Loading,LEN($A29)=0),"",INDIRECT("SWDATA!"&amp;AH$4&amp;$G29))</f>
        <v>-</v>
      </c>
      <c r="AI29" s="354" t="str">
        <f ca="1">IF(OR(Is_Loading,LEN($A29)=0),"",INDIRECT("SWDATA!"&amp;AI$4&amp;$G29))</f>
        <v>-</v>
      </c>
      <c r="AJ29" s="354" t="str">
        <f ca="1">IF(OR(Is_Loading,LEN($A29)=0),"",INDIRECT("SWDATA!"&amp;AJ$4&amp;$G29))</f>
        <v>-</v>
      </c>
      <c r="AK29" s="354" t="str">
        <f t="shared" ca="1" si="28"/>
        <v>-</v>
      </c>
      <c r="AL29" s="354" t="str">
        <f t="shared" ca="1" si="22"/>
        <v>-</v>
      </c>
      <c r="AM29" s="354" t="str">
        <f t="shared" ca="1" si="22"/>
        <v>-</v>
      </c>
      <c r="AN29" s="354" t="str">
        <f t="shared" ca="1" si="22"/>
        <v>-</v>
      </c>
      <c r="AO29" s="354" t="str">
        <f t="shared" ca="1" si="22"/>
        <v>-</v>
      </c>
      <c r="AP29" s="354" t="str">
        <f t="shared" ca="1" si="22"/>
        <v>-</v>
      </c>
      <c r="AQ29" s="354" t="str">
        <f t="shared" ca="1" si="22"/>
        <v>-</v>
      </c>
      <c r="AR29" s="354" t="str">
        <f t="shared" ca="1" si="22"/>
        <v>-</v>
      </c>
      <c r="AS29" s="354" t="str">
        <f t="shared" ca="1" si="22"/>
        <v>-</v>
      </c>
      <c r="AT29" s="354" t="str">
        <f t="shared" ca="1" si="22"/>
        <v>-</v>
      </c>
      <c r="AU29" s="354" t="str">
        <f t="shared" ca="1" si="22"/>
        <v>-</v>
      </c>
      <c r="AV29" s="354" t="str">
        <f t="shared" ca="1" si="22"/>
        <v>-</v>
      </c>
      <c r="AW29" s="354" t="str">
        <f t="shared" ca="1" si="22"/>
        <v>-</v>
      </c>
      <c r="AX29" s="354" t="str">
        <f t="shared" ca="1" si="22"/>
        <v>-</v>
      </c>
      <c r="AY29" s="371" t="str">
        <f t="shared" ca="1" si="22"/>
        <v>-</v>
      </c>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410"/>
      <c r="CA29" s="410"/>
      <c r="CB29" s="410"/>
      <c r="CC29" s="410"/>
      <c r="CD29" s="410"/>
      <c r="CE29" s="410"/>
      <c r="CF29" s="410"/>
      <c r="CG29" s="410"/>
      <c r="CH29" s="410"/>
      <c r="CI29" s="410"/>
      <c r="CJ29" s="414"/>
      <c r="CK29" s="414"/>
      <c r="CL29" s="414"/>
      <c r="CM29" s="414"/>
      <c r="CN29" s="414"/>
      <c r="CO29" s="414"/>
      <c r="CP29" s="414"/>
      <c r="CQ29" s="414"/>
      <c r="CR29" s="414"/>
      <c r="CS29" s="414"/>
      <c r="CT29" s="414"/>
      <c r="CU29" s="414"/>
      <c r="CV29" s="414"/>
      <c r="CW29" s="414"/>
      <c r="CX29" s="414"/>
      <c r="CY29" s="414"/>
      <c r="CZ29" s="414"/>
      <c r="DA29" s="414"/>
      <c r="DB29" s="414"/>
      <c r="DC29" s="414"/>
      <c r="DD29" s="414"/>
      <c r="DE29" s="414"/>
      <c r="DF29" s="414"/>
      <c r="DG29" s="414"/>
      <c r="DH29" s="414"/>
      <c r="DI29" s="414"/>
      <c r="DJ29" s="414"/>
      <c r="DK29" s="415"/>
      <c r="DL29" s="416"/>
      <c r="DM29" s="416"/>
      <c r="DN29" s="416"/>
      <c r="DO29" s="416"/>
      <c r="DP29" s="250"/>
      <c r="DQ29" s="417"/>
      <c r="DR29" s="326"/>
      <c r="DS29" s="326"/>
      <c r="DT29" s="326"/>
      <c r="DU29" s="326"/>
      <c r="DV29" s="326"/>
      <c r="DW29" s="326"/>
      <c r="DX29" s="326"/>
      <c r="DY29" s="326"/>
      <c r="DZ29" s="326"/>
      <c r="EA29" s="326"/>
      <c r="EB29" s="326"/>
      <c r="EC29" s="326"/>
      <c r="ED29" s="326"/>
      <c r="EE29" s="326"/>
      <c r="EF29" s="326"/>
      <c r="EG29" s="326"/>
      <c r="EH29" s="326"/>
      <c r="EI29" s="326"/>
      <c r="EJ29" s="326"/>
      <c r="EK29" s="326"/>
      <c r="EL29" s="326"/>
      <c r="EM29" s="326"/>
      <c r="EN29" s="326"/>
      <c r="EO29" s="326"/>
      <c r="EP29" s="326"/>
      <c r="EQ29" s="326"/>
      <c r="ER29" s="326"/>
      <c r="ES29" s="326"/>
      <c r="ET29" s="326"/>
      <c r="EU29" s="326"/>
      <c r="EV29" s="326"/>
      <c r="EW29" s="326"/>
      <c r="EX29" s="326"/>
      <c r="EY29" s="326"/>
      <c r="EZ29" s="326"/>
      <c r="FA29" s="326"/>
      <c r="FB29" s="418"/>
      <c r="FC29" s="250"/>
      <c r="FD29" s="250"/>
      <c r="FE29" s="250"/>
      <c r="FF29" s="250"/>
      <c r="FG29" s="250"/>
      <c r="FH29" s="250"/>
      <c r="FI29" s="250"/>
      <c r="FJ29" s="250"/>
      <c r="FK29" s="250"/>
      <c r="FL29" s="250"/>
      <c r="FM29" s="250"/>
      <c r="FN29" s="250"/>
      <c r="FO29" s="250"/>
      <c r="FP29" s="250"/>
      <c r="FQ29" s="250"/>
      <c r="FR29" s="250"/>
      <c r="FS29" s="250"/>
      <c r="FT29" s="250"/>
      <c r="FU29" s="250"/>
      <c r="FV29" s="250"/>
      <c r="FW29" s="250"/>
      <c r="FX29" s="250"/>
      <c r="FY29" s="250"/>
      <c r="FZ29" s="250"/>
      <c r="GA29" s="250"/>
      <c r="GB29" s="250"/>
      <c r="GC29" s="250"/>
      <c r="GD29" s="250"/>
      <c r="GE29" s="250"/>
      <c r="GF29" s="250"/>
      <c r="GG29" s="250"/>
      <c r="GH29" s="250"/>
      <c r="GI29" s="250"/>
      <c r="GJ29" s="250"/>
      <c r="GK29" s="250"/>
      <c r="GL29" s="250"/>
      <c r="GM29" s="250"/>
      <c r="GN29" s="250"/>
      <c r="GO29" s="250"/>
      <c r="GP29" s="250"/>
      <c r="GQ29" s="250"/>
      <c r="GR29" s="250"/>
      <c r="GS29" s="250"/>
      <c r="GT29" s="250"/>
      <c r="GU29" s="250"/>
      <c r="GV29" s="250"/>
      <c r="GW29" s="250"/>
      <c r="GX29" s="250"/>
      <c r="GY29" s="250"/>
      <c r="GZ29" s="250"/>
      <c r="HA29" s="416"/>
      <c r="HB29" s="416"/>
      <c r="HC29" s="416"/>
      <c r="HD29" s="416"/>
      <c r="HE29" s="416"/>
      <c r="HF29" s="416"/>
      <c r="HG29" s="416"/>
      <c r="HH29" s="416"/>
      <c r="HI29" s="416"/>
      <c r="HJ29" s="416"/>
      <c r="HK29" s="416"/>
      <c r="HL29" s="416"/>
      <c r="HM29" s="416"/>
      <c r="HN29" s="416"/>
      <c r="ID29" s="411"/>
      <c r="IE29" s="411"/>
      <c r="IF29" s="411"/>
      <c r="IG29" s="411"/>
      <c r="IH29" s="411"/>
      <c r="II29" s="411"/>
      <c r="IJ29" s="411"/>
      <c r="IK29" s="411"/>
      <c r="IL29" s="411"/>
      <c r="IM29" s="411"/>
      <c r="IN29" s="411"/>
      <c r="IO29" s="411"/>
      <c r="IP29" s="411"/>
      <c r="IQ29" s="411"/>
      <c r="IR29" s="411"/>
      <c r="IS29" s="411"/>
      <c r="IT29" s="411"/>
      <c r="IU29" s="411"/>
      <c r="IV29" s="411"/>
      <c r="IW29" s="411"/>
      <c r="IX29" s="411"/>
      <c r="IY29" s="411"/>
      <c r="IZ29" s="411"/>
      <c r="JA29" s="411"/>
      <c r="JB29" s="411"/>
      <c r="JC29" s="411"/>
      <c r="JD29" s="411"/>
      <c r="JE29" s="411"/>
      <c r="JF29" s="411"/>
      <c r="JG29" s="411"/>
      <c r="JH29" s="411"/>
      <c r="JI29" s="411"/>
      <c r="JJ29" s="411"/>
      <c r="JK29" s="411"/>
      <c r="JL29" s="411"/>
      <c r="JM29" s="411"/>
      <c r="JN29" s="411"/>
      <c r="JO29" s="411"/>
      <c r="JP29" s="411"/>
      <c r="JQ29" s="411"/>
      <c r="JR29" s="411"/>
      <c r="JS29" s="411"/>
      <c r="JT29" s="411"/>
      <c r="JU29" s="411"/>
      <c r="JV29" s="411"/>
      <c r="JW29" s="411"/>
      <c r="JX29" s="411"/>
      <c r="JY29" s="411"/>
      <c r="JZ29" s="411"/>
      <c r="KA29" s="411"/>
      <c r="KB29" s="411"/>
      <c r="KC29" s="411"/>
      <c r="KD29" s="411"/>
      <c r="KE29" s="411"/>
      <c r="KF29" s="411"/>
      <c r="KG29" s="411"/>
      <c r="KH29" s="411"/>
      <c r="KI29" s="411"/>
      <c r="KJ29" s="411"/>
      <c r="KK29" s="411"/>
      <c r="KL29" s="411"/>
      <c r="KM29" s="411"/>
      <c r="KN29" s="411"/>
      <c r="KO29" s="411"/>
      <c r="KP29" s="411"/>
      <c r="KQ29" s="411"/>
      <c r="KR29" s="411"/>
      <c r="KS29" s="411"/>
      <c r="KT29" s="411"/>
      <c r="KU29" s="411"/>
      <c r="KV29" s="411"/>
      <c r="KW29" s="411"/>
      <c r="KX29" s="411"/>
      <c r="KY29" s="411"/>
      <c r="KZ29" s="411"/>
      <c r="LA29" s="411"/>
      <c r="LB29" s="411"/>
      <c r="LC29" s="411"/>
      <c r="LD29" s="411"/>
      <c r="LE29" s="411"/>
      <c r="LF29" s="411"/>
      <c r="LG29" s="411"/>
      <c r="LH29" s="411"/>
      <c r="LI29" s="411"/>
      <c r="LJ29" s="411"/>
      <c r="LK29" s="411"/>
      <c r="LL29" s="411"/>
      <c r="LM29" s="411"/>
      <c r="LN29" s="411"/>
      <c r="LO29" s="411"/>
      <c r="LP29" s="411"/>
      <c r="LQ29" s="411"/>
      <c r="LR29" s="411"/>
      <c r="LS29" s="411"/>
      <c r="LT29" s="411"/>
      <c r="LU29" s="411"/>
      <c r="LV29" s="411"/>
      <c r="LW29" s="411"/>
      <c r="LX29" s="411"/>
      <c r="LY29" s="411"/>
      <c r="LZ29" s="411"/>
      <c r="MA29" s="411"/>
      <c r="MB29" s="411"/>
      <c r="MC29" s="411"/>
      <c r="MD29" s="411"/>
      <c r="ME29" s="411"/>
      <c r="MF29" s="411"/>
      <c r="MG29" s="411"/>
      <c r="MH29" s="411"/>
      <c r="MI29" s="411"/>
      <c r="XDX29" s="420">
        <f t="shared" ca="1" si="40"/>
        <v>0</v>
      </c>
      <c r="XES29" s="411"/>
      <c r="XET29" s="411"/>
      <c r="XEU29" s="421"/>
    </row>
    <row r="30" spans="1:367 16352:16375" s="419" customFormat="1" ht="15" customHeight="1">
      <c r="A30" s="404" t="str">
        <f>SWDATA!O22</f>
        <v>1_PARENT00001_DMACTUALS_INDEPENDENT:CATALOGDETAIL:UNITS:No Perspective:default:Live:0</v>
      </c>
      <c r="B30" s="404">
        <f>SWDATA!M22</f>
        <v>1</v>
      </c>
      <c r="C30" s="405"/>
      <c r="D30" s="413">
        <f t="shared" si="50"/>
        <v>22</v>
      </c>
      <c r="E30" s="407">
        <f t="shared" si="51"/>
        <v>1</v>
      </c>
      <c r="F30" s="408">
        <f t="shared" si="52"/>
        <v>1</v>
      </c>
      <c r="G30" s="404">
        <f>ROW(SWDATA!M22)</f>
        <v>22</v>
      </c>
      <c r="H30" s="334"/>
      <c r="I30" s="335"/>
      <c r="J30" s="346" t="str">
        <f t="shared" si="53"/>
        <v>1_PARENT00001_DMACTUALS_INDEPENDENT:CATALOGDETAIL:UNITS:No Perspective:default:Live:0</v>
      </c>
      <c r="K30" s="347" t="str">
        <f t="shared" si="54"/>
        <v>U</v>
      </c>
      <c r="L30" s="347"/>
      <c r="M30" s="385" t="str">
        <f t="shared" si="46"/>
        <v>Loading…</v>
      </c>
      <c r="N30" s="385" t="str">
        <f t="shared" si="47"/>
        <v>Loading…</v>
      </c>
      <c r="O30" s="385" t="str">
        <f t="shared" si="48"/>
        <v>Loading…</v>
      </c>
      <c r="P30" s="385" t="str">
        <f t="shared" si="49"/>
        <v>Loading…</v>
      </c>
      <c r="Q30" s="385" t="str">
        <f ca="1">IF(LEN(SWDATA!J22)=0,"",Q29)</f>
        <v>Loading . . .~~Loading . . .~~Loading . . .~~Loading . . .</v>
      </c>
      <c r="R30" s="386" t="str">
        <f>IF(LEN(SWDATA!C22)=0,"",SWDATA!C22)</f>
        <v>L2 Additional Allocation Requested (Units)</v>
      </c>
      <c r="S30" s="256"/>
      <c r="T30" s="257" t="s">
        <v>365</v>
      </c>
      <c r="U30" s="258" t="s">
        <v>1021</v>
      </c>
      <c r="V30" s="258"/>
      <c r="W30" s="258" t="s">
        <v>976</v>
      </c>
      <c r="X30" s="259" t="s">
        <v>207</v>
      </c>
      <c r="Y30" s="353" t="str">
        <f ca="1">IF(OR(Is_Loading,LEN($A30)=0),"",INDIRECT("SWDATA!"&amp;Y$4&amp;$G30))</f>
        <v>-</v>
      </c>
      <c r="Z30" s="354" t="str">
        <f ca="1">IF(OR(Is_Loading,LEN($A30)=0),"",INDIRECT("SWDATA!"&amp;Z$4&amp;$G30))</f>
        <v>-</v>
      </c>
      <c r="AA30" s="354" t="str">
        <f ca="1">IF(OR(Is_Loading,LEN($A30)=0),"",INDIRECT("SWDATA!"&amp;AA$4&amp;$G30))</f>
        <v>-</v>
      </c>
      <c r="AB30" s="354" t="str">
        <f ca="1">IF(OR(Is_Loading,LEN($A30)=0),"",INDIRECT("SWDATA!"&amp;AB$4&amp;$G30))</f>
        <v>-</v>
      </c>
      <c r="AC30" s="354" t="str">
        <f ca="1">IF(OR(Is_Loading,LEN($A30)=0),"",INDIRECT("SWDATA!"&amp;AC$4&amp;$G30))</f>
        <v>-</v>
      </c>
      <c r="AD30" s="354" t="str">
        <f ca="1">IF(OR(Is_Loading,LEN($A30)=0),"",INDIRECT("SWDATA!"&amp;AD$4&amp;$G30))</f>
        <v>-</v>
      </c>
      <c r="AE30" s="354" t="str">
        <f ca="1">IF(OR(Is_Loading,LEN($A30)=0),"",INDIRECT("SWDATA!"&amp;AE$4&amp;$G30))</f>
        <v>-</v>
      </c>
      <c r="AF30" s="354" t="str">
        <f ca="1">IF(OR(Is_Loading,LEN($A30)=0),"",INDIRECT("SWDATA!"&amp;AF$4&amp;$G30))</f>
        <v>-</v>
      </c>
      <c r="AG30" s="354" t="str">
        <f ca="1">IF(OR(Is_Loading,LEN($A30)=0),"",INDIRECT("SWDATA!"&amp;AG$4&amp;$G30))</f>
        <v>-</v>
      </c>
      <c r="AH30" s="354" t="str">
        <f ca="1">IF(OR(Is_Loading,LEN($A30)=0),"",INDIRECT("SWDATA!"&amp;AH$4&amp;$G30))</f>
        <v>-</v>
      </c>
      <c r="AI30" s="354" t="str">
        <f ca="1">IF(OR(Is_Loading,LEN($A30)=0),"",INDIRECT("SWDATA!"&amp;AI$4&amp;$G30))</f>
        <v>-</v>
      </c>
      <c r="AJ30" s="354" t="str">
        <f ca="1">IF(OR(Is_Loading,LEN($A30)=0),"",INDIRECT("SWDATA!"&amp;AJ$4&amp;$G30))</f>
        <v>-</v>
      </c>
      <c r="AK30" s="354" t="str">
        <f t="shared" ca="1" si="28"/>
        <v>-</v>
      </c>
      <c r="AL30" s="354" t="str">
        <f t="shared" ca="1" si="22"/>
        <v>-</v>
      </c>
      <c r="AM30" s="354" t="str">
        <f t="shared" ca="1" si="22"/>
        <v>-</v>
      </c>
      <c r="AN30" s="354" t="str">
        <f t="shared" ca="1" si="22"/>
        <v>-</v>
      </c>
      <c r="AO30" s="354" t="str">
        <f t="shared" ca="1" si="22"/>
        <v>-</v>
      </c>
      <c r="AP30" s="354" t="str">
        <f t="shared" ca="1" si="22"/>
        <v>-</v>
      </c>
      <c r="AQ30" s="354" t="str">
        <f t="shared" ca="1" si="22"/>
        <v>-</v>
      </c>
      <c r="AR30" s="354" t="str">
        <f t="shared" ca="1" si="22"/>
        <v>-</v>
      </c>
      <c r="AS30" s="354" t="str">
        <f t="shared" ca="1" si="22"/>
        <v>-</v>
      </c>
      <c r="AT30" s="354" t="str">
        <f t="shared" ca="1" si="22"/>
        <v>-</v>
      </c>
      <c r="AU30" s="354" t="str">
        <f t="shared" ca="1" si="22"/>
        <v>-</v>
      </c>
      <c r="AV30" s="354" t="str">
        <f t="shared" ca="1" si="22"/>
        <v>-</v>
      </c>
      <c r="AW30" s="354" t="str">
        <f t="shared" ca="1" si="22"/>
        <v>-</v>
      </c>
      <c r="AX30" s="354" t="str">
        <f t="shared" ca="1" si="22"/>
        <v>-</v>
      </c>
      <c r="AY30" s="371" t="str">
        <f t="shared" ca="1" si="22"/>
        <v>-</v>
      </c>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410"/>
      <c r="CA30" s="410"/>
      <c r="CB30" s="410"/>
      <c r="CC30" s="410"/>
      <c r="CD30" s="410"/>
      <c r="CE30" s="410"/>
      <c r="CF30" s="410"/>
      <c r="CG30" s="410"/>
      <c r="CH30" s="410"/>
      <c r="CI30" s="410"/>
      <c r="CJ30" s="414"/>
      <c r="CK30" s="414"/>
      <c r="CL30" s="414"/>
      <c r="CM30" s="414"/>
      <c r="CN30" s="414"/>
      <c r="CO30" s="414"/>
      <c r="CP30" s="414"/>
      <c r="CQ30" s="414"/>
      <c r="CR30" s="414"/>
      <c r="CS30" s="414"/>
      <c r="CT30" s="414"/>
      <c r="CU30" s="414"/>
      <c r="CV30" s="414"/>
      <c r="CW30" s="414"/>
      <c r="CX30" s="414"/>
      <c r="CY30" s="414"/>
      <c r="CZ30" s="414"/>
      <c r="DA30" s="414"/>
      <c r="DB30" s="414"/>
      <c r="DC30" s="414"/>
      <c r="DD30" s="414"/>
      <c r="DE30" s="414"/>
      <c r="DF30" s="414"/>
      <c r="DG30" s="414"/>
      <c r="DH30" s="414"/>
      <c r="DI30" s="414"/>
      <c r="DJ30" s="414"/>
      <c r="DK30" s="415"/>
      <c r="DL30" s="416"/>
      <c r="DM30" s="416"/>
      <c r="DN30" s="416"/>
      <c r="DO30" s="416"/>
      <c r="DP30" s="250"/>
      <c r="DQ30" s="417"/>
      <c r="DR30" s="326"/>
      <c r="DS30" s="326"/>
      <c r="DT30" s="326"/>
      <c r="DU30" s="326"/>
      <c r="DV30" s="326"/>
      <c r="DW30" s="326"/>
      <c r="DX30" s="326"/>
      <c r="DY30" s="326"/>
      <c r="DZ30" s="326"/>
      <c r="EA30" s="326"/>
      <c r="EB30" s="326"/>
      <c r="EC30" s="326"/>
      <c r="ED30" s="326"/>
      <c r="EE30" s="326"/>
      <c r="EF30" s="326"/>
      <c r="EG30" s="326"/>
      <c r="EH30" s="326"/>
      <c r="EI30" s="326"/>
      <c r="EJ30" s="326"/>
      <c r="EK30" s="326"/>
      <c r="EL30" s="326"/>
      <c r="EM30" s="326"/>
      <c r="EN30" s="326"/>
      <c r="EO30" s="326"/>
      <c r="EP30" s="326"/>
      <c r="EQ30" s="326"/>
      <c r="ER30" s="326"/>
      <c r="ES30" s="326"/>
      <c r="ET30" s="326"/>
      <c r="EU30" s="326"/>
      <c r="EV30" s="326"/>
      <c r="EW30" s="326"/>
      <c r="EX30" s="326"/>
      <c r="EY30" s="326"/>
      <c r="EZ30" s="326"/>
      <c r="FA30" s="326"/>
      <c r="FB30" s="418"/>
      <c r="FC30" s="250"/>
      <c r="FD30" s="250"/>
      <c r="FE30" s="250"/>
      <c r="FF30" s="250"/>
      <c r="FG30" s="250"/>
      <c r="FH30" s="250"/>
      <c r="FI30" s="250"/>
      <c r="FJ30" s="250"/>
      <c r="FK30" s="250"/>
      <c r="FL30" s="250"/>
      <c r="FM30" s="250"/>
      <c r="FN30" s="250"/>
      <c r="FO30" s="250"/>
      <c r="FP30" s="250"/>
      <c r="FQ30" s="250"/>
      <c r="FR30" s="250"/>
      <c r="FS30" s="250"/>
      <c r="FT30" s="250"/>
      <c r="FU30" s="250"/>
      <c r="FV30" s="250"/>
      <c r="FW30" s="250"/>
      <c r="FX30" s="250"/>
      <c r="FY30" s="250"/>
      <c r="FZ30" s="250"/>
      <c r="GA30" s="250"/>
      <c r="GB30" s="250"/>
      <c r="GC30" s="250"/>
      <c r="GD30" s="250"/>
      <c r="GE30" s="250"/>
      <c r="GF30" s="250"/>
      <c r="GG30" s="250"/>
      <c r="GH30" s="250"/>
      <c r="GI30" s="250"/>
      <c r="GJ30" s="250"/>
      <c r="GK30" s="250"/>
      <c r="GL30" s="250"/>
      <c r="GM30" s="250"/>
      <c r="GN30" s="250"/>
      <c r="GO30" s="250"/>
      <c r="GP30" s="250"/>
      <c r="GQ30" s="250"/>
      <c r="GR30" s="250"/>
      <c r="GS30" s="250"/>
      <c r="GT30" s="250"/>
      <c r="GU30" s="250"/>
      <c r="GV30" s="250"/>
      <c r="GW30" s="250"/>
      <c r="GX30" s="250"/>
      <c r="GY30" s="250"/>
      <c r="GZ30" s="250"/>
      <c r="HA30" s="416"/>
      <c r="HB30" s="416"/>
      <c r="HC30" s="416"/>
      <c r="HD30" s="416"/>
      <c r="HE30" s="416"/>
      <c r="HF30" s="416"/>
      <c r="HG30" s="416"/>
      <c r="HH30" s="416"/>
      <c r="HI30" s="416"/>
      <c r="HJ30" s="416"/>
      <c r="HK30" s="416"/>
      <c r="HL30" s="416"/>
      <c r="HM30" s="416"/>
      <c r="HN30" s="416"/>
      <c r="ID30" s="411"/>
      <c r="IE30" s="411"/>
      <c r="IF30" s="411"/>
      <c r="IG30" s="411"/>
      <c r="IH30" s="411"/>
      <c r="II30" s="411"/>
      <c r="IJ30" s="411"/>
      <c r="IK30" s="411"/>
      <c r="IL30" s="411"/>
      <c r="IM30" s="411"/>
      <c r="IN30" s="411"/>
      <c r="IO30" s="411"/>
      <c r="IP30" s="411"/>
      <c r="IQ30" s="411"/>
      <c r="IR30" s="411"/>
      <c r="IS30" s="411"/>
      <c r="IT30" s="411"/>
      <c r="IU30" s="411"/>
      <c r="IV30" s="411"/>
      <c r="IW30" s="411"/>
      <c r="IX30" s="411"/>
      <c r="IY30" s="411"/>
      <c r="IZ30" s="411"/>
      <c r="JA30" s="411"/>
      <c r="JB30" s="411"/>
      <c r="JC30" s="411"/>
      <c r="JD30" s="411"/>
      <c r="JE30" s="411"/>
      <c r="JF30" s="411"/>
      <c r="JG30" s="411"/>
      <c r="JH30" s="411"/>
      <c r="JI30" s="411"/>
      <c r="JJ30" s="411"/>
      <c r="JK30" s="411"/>
      <c r="JL30" s="411"/>
      <c r="JM30" s="411"/>
      <c r="JN30" s="411"/>
      <c r="JO30" s="411"/>
      <c r="JP30" s="411"/>
      <c r="JQ30" s="411"/>
      <c r="JR30" s="411"/>
      <c r="JS30" s="411"/>
      <c r="JT30" s="411"/>
      <c r="JU30" s="411"/>
      <c r="JV30" s="411"/>
      <c r="JW30" s="411"/>
      <c r="JX30" s="411"/>
      <c r="JY30" s="411"/>
      <c r="JZ30" s="411"/>
      <c r="KA30" s="411"/>
      <c r="KB30" s="411"/>
      <c r="KC30" s="411"/>
      <c r="KD30" s="411"/>
      <c r="KE30" s="411"/>
      <c r="KF30" s="411"/>
      <c r="KG30" s="411"/>
      <c r="KH30" s="411"/>
      <c r="KI30" s="411"/>
      <c r="KJ30" s="411"/>
      <c r="KK30" s="411"/>
      <c r="KL30" s="411"/>
      <c r="KM30" s="411"/>
      <c r="KN30" s="411"/>
      <c r="KO30" s="411"/>
      <c r="KP30" s="411"/>
      <c r="KQ30" s="411"/>
      <c r="KR30" s="411"/>
      <c r="KS30" s="411"/>
      <c r="KT30" s="411"/>
      <c r="KU30" s="411"/>
      <c r="KV30" s="411"/>
      <c r="KW30" s="411"/>
      <c r="KX30" s="411"/>
      <c r="KY30" s="411"/>
      <c r="KZ30" s="411"/>
      <c r="LA30" s="411"/>
      <c r="LB30" s="411"/>
      <c r="LC30" s="411"/>
      <c r="LD30" s="411"/>
      <c r="LE30" s="411"/>
      <c r="LF30" s="411"/>
      <c r="LG30" s="411"/>
      <c r="LH30" s="411"/>
      <c r="LI30" s="411"/>
      <c r="LJ30" s="411"/>
      <c r="LK30" s="411"/>
      <c r="LL30" s="411"/>
      <c r="LM30" s="411"/>
      <c r="LN30" s="411"/>
      <c r="LO30" s="411"/>
      <c r="LP30" s="411"/>
      <c r="LQ30" s="411"/>
      <c r="LR30" s="411"/>
      <c r="LS30" s="411"/>
      <c r="LT30" s="411"/>
      <c r="LU30" s="411"/>
      <c r="LV30" s="411"/>
      <c r="LW30" s="411"/>
      <c r="LX30" s="411"/>
      <c r="LY30" s="411"/>
      <c r="LZ30" s="411"/>
      <c r="MA30" s="411"/>
      <c r="MB30" s="411"/>
      <c r="MC30" s="411"/>
      <c r="MD30" s="411"/>
      <c r="ME30" s="411"/>
      <c r="MF30" s="411"/>
      <c r="MG30" s="411"/>
      <c r="MH30" s="411"/>
      <c r="MI30" s="411"/>
      <c r="XDX30" s="420">
        <f t="shared" ca="1" si="40"/>
        <v>0</v>
      </c>
      <c r="XES30" s="411"/>
      <c r="XET30" s="411"/>
      <c r="XEU30" s="421"/>
    </row>
    <row r="31" spans="1:367 16352:16375" s="419" customFormat="1" ht="15" customHeight="1">
      <c r="A31" s="404" t="str">
        <f>SWDATA!O23</f>
        <v>1_PARENT00001_DMACTUALS_INDEPENDENT:CATALOGDETAIL:UNITS:No Perspective:default:Live:0</v>
      </c>
      <c r="B31" s="404">
        <f>SWDATA!M23</f>
        <v>1</v>
      </c>
      <c r="C31" s="405"/>
      <c r="D31" s="413">
        <f t="shared" si="50"/>
        <v>23</v>
      </c>
      <c r="E31" s="407">
        <f t="shared" si="51"/>
        <v>1</v>
      </c>
      <c r="F31" s="408">
        <f t="shared" si="52"/>
        <v>1</v>
      </c>
      <c r="G31" s="404">
        <f>ROW(SWDATA!M23)</f>
        <v>23</v>
      </c>
      <c r="H31" s="334"/>
      <c r="I31" s="335"/>
      <c r="J31" s="346" t="str">
        <f t="shared" si="53"/>
        <v>1_PARENT00001_DMACTUALS_INDEPENDENT:CATALOGDETAIL:UNITS:No Perspective:default:Live:0</v>
      </c>
      <c r="K31" s="347" t="str">
        <f t="shared" si="54"/>
        <v>U</v>
      </c>
      <c r="L31" s="347"/>
      <c r="M31" s="385" t="str">
        <f t="shared" si="46"/>
        <v>Loading…</v>
      </c>
      <c r="N31" s="385" t="str">
        <f t="shared" si="47"/>
        <v>Loading…</v>
      </c>
      <c r="O31" s="385" t="str">
        <f t="shared" si="48"/>
        <v>Loading…</v>
      </c>
      <c r="P31" s="385" t="str">
        <f t="shared" si="49"/>
        <v>Loading…</v>
      </c>
      <c r="Q31" s="385" t="str">
        <f ca="1">IF(LEN(SWDATA!J23)=0,"",Q30)</f>
        <v>Loading . . .~~Loading . . .~~Loading . . .~~Loading . . .</v>
      </c>
      <c r="R31" s="386" t="str">
        <f>IF(LEN(SWDATA!C23)=0,"",SWDATA!C23)</f>
        <v>L2 Excess Allocation Released (Units)</v>
      </c>
      <c r="S31" s="256"/>
      <c r="T31" s="257" t="s">
        <v>365</v>
      </c>
      <c r="U31" s="258" t="s">
        <v>1021</v>
      </c>
      <c r="V31" s="258"/>
      <c r="W31" s="258" t="s">
        <v>976</v>
      </c>
      <c r="X31" s="259" t="s">
        <v>207</v>
      </c>
      <c r="Y31" s="353" t="str">
        <f ca="1">IF(OR(Is_Loading,LEN($A31)=0),"",INDIRECT("SWDATA!"&amp;Y$4&amp;$G31))</f>
        <v>-</v>
      </c>
      <c r="Z31" s="354" t="str">
        <f ca="1">IF(OR(Is_Loading,LEN($A31)=0),"",INDIRECT("SWDATA!"&amp;Z$4&amp;$G31))</f>
        <v>-</v>
      </c>
      <c r="AA31" s="354" t="str">
        <f ca="1">IF(OR(Is_Loading,LEN($A31)=0),"",INDIRECT("SWDATA!"&amp;AA$4&amp;$G31))</f>
        <v>-</v>
      </c>
      <c r="AB31" s="354" t="str">
        <f ca="1">IF(OR(Is_Loading,LEN($A31)=0),"",INDIRECT("SWDATA!"&amp;AB$4&amp;$G31))</f>
        <v>-</v>
      </c>
      <c r="AC31" s="354" t="str">
        <f ca="1">IF(OR(Is_Loading,LEN($A31)=0),"",INDIRECT("SWDATA!"&amp;AC$4&amp;$G31))</f>
        <v>-</v>
      </c>
      <c r="AD31" s="354" t="str">
        <f ca="1">IF(OR(Is_Loading,LEN($A31)=0),"",INDIRECT("SWDATA!"&amp;AD$4&amp;$G31))</f>
        <v>-</v>
      </c>
      <c r="AE31" s="354" t="str">
        <f ca="1">IF(OR(Is_Loading,LEN($A31)=0),"",INDIRECT("SWDATA!"&amp;AE$4&amp;$G31))</f>
        <v>-</v>
      </c>
      <c r="AF31" s="354" t="str">
        <f ca="1">IF(OR(Is_Loading,LEN($A31)=0),"",INDIRECT("SWDATA!"&amp;AF$4&amp;$G31))</f>
        <v>-</v>
      </c>
      <c r="AG31" s="354" t="str">
        <f ca="1">IF(OR(Is_Loading,LEN($A31)=0),"",INDIRECT("SWDATA!"&amp;AG$4&amp;$G31))</f>
        <v>-</v>
      </c>
      <c r="AH31" s="354" t="str">
        <f ca="1">IF(OR(Is_Loading,LEN($A31)=0),"",INDIRECT("SWDATA!"&amp;AH$4&amp;$G31))</f>
        <v>-</v>
      </c>
      <c r="AI31" s="354" t="str">
        <f ca="1">IF(OR(Is_Loading,LEN($A31)=0),"",INDIRECT("SWDATA!"&amp;AI$4&amp;$G31))</f>
        <v>-</v>
      </c>
      <c r="AJ31" s="354" t="str">
        <f ca="1">IF(OR(Is_Loading,LEN($A31)=0),"",INDIRECT("SWDATA!"&amp;AJ$4&amp;$G31))</f>
        <v>-</v>
      </c>
      <c r="AK31" s="354" t="str">
        <f t="shared" ca="1" si="28"/>
        <v>-</v>
      </c>
      <c r="AL31" s="354" t="str">
        <f t="shared" ca="1" si="22"/>
        <v>-</v>
      </c>
      <c r="AM31" s="354" t="str">
        <f t="shared" ca="1" si="22"/>
        <v>-</v>
      </c>
      <c r="AN31" s="354" t="str">
        <f t="shared" ca="1" si="22"/>
        <v>-</v>
      </c>
      <c r="AO31" s="354" t="str">
        <f t="shared" ca="1" si="22"/>
        <v>-</v>
      </c>
      <c r="AP31" s="354" t="str">
        <f t="shared" ca="1" si="22"/>
        <v>-</v>
      </c>
      <c r="AQ31" s="354" t="str">
        <f t="shared" ca="1" si="22"/>
        <v>-</v>
      </c>
      <c r="AR31" s="354" t="str">
        <f t="shared" ca="1" si="22"/>
        <v>-</v>
      </c>
      <c r="AS31" s="354" t="str">
        <f t="shared" ca="1" si="22"/>
        <v>-</v>
      </c>
      <c r="AT31" s="354" t="str">
        <f t="shared" ca="1" si="22"/>
        <v>-</v>
      </c>
      <c r="AU31" s="354" t="str">
        <f t="shared" ca="1" si="22"/>
        <v>-</v>
      </c>
      <c r="AV31" s="354" t="str">
        <f t="shared" ca="1" si="22"/>
        <v>-</v>
      </c>
      <c r="AW31" s="354" t="str">
        <f t="shared" ca="1" si="22"/>
        <v>-</v>
      </c>
      <c r="AX31" s="354" t="str">
        <f t="shared" ca="1" si="22"/>
        <v>-</v>
      </c>
      <c r="AY31" s="371" t="str">
        <f t="shared" ca="1" si="22"/>
        <v>-</v>
      </c>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410"/>
      <c r="CA31" s="410"/>
      <c r="CB31" s="410"/>
      <c r="CC31" s="410"/>
      <c r="CD31" s="410"/>
      <c r="CE31" s="410"/>
      <c r="CF31" s="410"/>
      <c r="CG31" s="410"/>
      <c r="CH31" s="410"/>
      <c r="CI31" s="410"/>
      <c r="CJ31" s="414"/>
      <c r="CK31" s="414"/>
      <c r="CL31" s="414"/>
      <c r="CM31" s="414"/>
      <c r="CN31" s="414"/>
      <c r="CO31" s="414"/>
      <c r="CP31" s="414"/>
      <c r="CQ31" s="414"/>
      <c r="CR31" s="414"/>
      <c r="CS31" s="414"/>
      <c r="CT31" s="414"/>
      <c r="CU31" s="414"/>
      <c r="CV31" s="414"/>
      <c r="CW31" s="414"/>
      <c r="CX31" s="414"/>
      <c r="CY31" s="414"/>
      <c r="CZ31" s="414"/>
      <c r="DA31" s="414"/>
      <c r="DB31" s="414"/>
      <c r="DC31" s="414"/>
      <c r="DD31" s="414"/>
      <c r="DE31" s="414"/>
      <c r="DF31" s="414"/>
      <c r="DG31" s="414"/>
      <c r="DH31" s="414"/>
      <c r="DI31" s="414"/>
      <c r="DJ31" s="414"/>
      <c r="DK31" s="415"/>
      <c r="DL31" s="416"/>
      <c r="DM31" s="416"/>
      <c r="DN31" s="416"/>
      <c r="DO31" s="416"/>
      <c r="DP31" s="250"/>
      <c r="DQ31" s="417"/>
      <c r="DR31" s="326"/>
      <c r="DS31" s="326"/>
      <c r="DT31" s="326"/>
      <c r="DU31" s="326"/>
      <c r="DV31" s="326"/>
      <c r="DW31" s="326"/>
      <c r="DX31" s="326"/>
      <c r="DY31" s="326"/>
      <c r="DZ31" s="326"/>
      <c r="EA31" s="326"/>
      <c r="EB31" s="326"/>
      <c r="EC31" s="326"/>
      <c r="ED31" s="326"/>
      <c r="EE31" s="326"/>
      <c r="EF31" s="326"/>
      <c r="EG31" s="326"/>
      <c r="EH31" s="326"/>
      <c r="EI31" s="326"/>
      <c r="EJ31" s="326"/>
      <c r="EK31" s="326"/>
      <c r="EL31" s="326"/>
      <c r="EM31" s="326"/>
      <c r="EN31" s="326"/>
      <c r="EO31" s="326"/>
      <c r="EP31" s="326"/>
      <c r="EQ31" s="326"/>
      <c r="ER31" s="326"/>
      <c r="ES31" s="326"/>
      <c r="ET31" s="326"/>
      <c r="EU31" s="326"/>
      <c r="EV31" s="326"/>
      <c r="EW31" s="326"/>
      <c r="EX31" s="326"/>
      <c r="EY31" s="326"/>
      <c r="EZ31" s="326"/>
      <c r="FA31" s="326"/>
      <c r="FB31" s="418"/>
      <c r="FC31" s="250"/>
      <c r="FD31" s="250"/>
      <c r="FE31" s="250"/>
      <c r="FF31" s="250"/>
      <c r="FG31" s="250"/>
      <c r="FH31" s="250"/>
      <c r="FI31" s="250"/>
      <c r="FJ31" s="250"/>
      <c r="FK31" s="250"/>
      <c r="FL31" s="250"/>
      <c r="FM31" s="250"/>
      <c r="FN31" s="250"/>
      <c r="FO31" s="250"/>
      <c r="FP31" s="250"/>
      <c r="FQ31" s="250"/>
      <c r="FR31" s="250"/>
      <c r="FS31" s="250"/>
      <c r="FT31" s="250"/>
      <c r="FU31" s="250"/>
      <c r="FV31" s="250"/>
      <c r="FW31" s="250"/>
      <c r="FX31" s="250"/>
      <c r="FY31" s="250"/>
      <c r="FZ31" s="250"/>
      <c r="GA31" s="250"/>
      <c r="GB31" s="250"/>
      <c r="GC31" s="250"/>
      <c r="GD31" s="250"/>
      <c r="GE31" s="250"/>
      <c r="GF31" s="250"/>
      <c r="GG31" s="250"/>
      <c r="GH31" s="250"/>
      <c r="GI31" s="250"/>
      <c r="GJ31" s="250"/>
      <c r="GK31" s="250"/>
      <c r="GL31" s="250"/>
      <c r="GM31" s="250"/>
      <c r="GN31" s="250"/>
      <c r="GO31" s="250"/>
      <c r="GP31" s="250"/>
      <c r="GQ31" s="250"/>
      <c r="GR31" s="250"/>
      <c r="GS31" s="250"/>
      <c r="GT31" s="250"/>
      <c r="GU31" s="250"/>
      <c r="GV31" s="250"/>
      <c r="GW31" s="250"/>
      <c r="GX31" s="250"/>
      <c r="GY31" s="250"/>
      <c r="GZ31" s="250"/>
      <c r="HA31" s="416"/>
      <c r="HB31" s="416"/>
      <c r="HC31" s="416"/>
      <c r="HD31" s="416"/>
      <c r="HE31" s="416"/>
      <c r="HF31" s="416"/>
      <c r="HG31" s="416"/>
      <c r="HH31" s="416"/>
      <c r="HI31" s="416"/>
      <c r="HJ31" s="416"/>
      <c r="HK31" s="416"/>
      <c r="HL31" s="416"/>
      <c r="HM31" s="416"/>
      <c r="HN31" s="416"/>
      <c r="ID31" s="411"/>
      <c r="IE31" s="411"/>
      <c r="IF31" s="411"/>
      <c r="IG31" s="411"/>
      <c r="IH31" s="411"/>
      <c r="II31" s="411"/>
      <c r="IJ31" s="411"/>
      <c r="IK31" s="411"/>
      <c r="IL31" s="411"/>
      <c r="IM31" s="411"/>
      <c r="IN31" s="411"/>
      <c r="IO31" s="411"/>
      <c r="IP31" s="411"/>
      <c r="IQ31" s="411"/>
      <c r="IR31" s="411"/>
      <c r="IS31" s="411"/>
      <c r="IT31" s="411"/>
      <c r="IU31" s="411"/>
      <c r="IV31" s="411"/>
      <c r="IW31" s="411"/>
      <c r="IX31" s="411"/>
      <c r="IY31" s="411"/>
      <c r="IZ31" s="411"/>
      <c r="JA31" s="411"/>
      <c r="JB31" s="411"/>
      <c r="JC31" s="411"/>
      <c r="JD31" s="411"/>
      <c r="JE31" s="411"/>
      <c r="JF31" s="411"/>
      <c r="JG31" s="411"/>
      <c r="JH31" s="411"/>
      <c r="JI31" s="411"/>
      <c r="JJ31" s="411"/>
      <c r="JK31" s="411"/>
      <c r="JL31" s="411"/>
      <c r="JM31" s="411"/>
      <c r="JN31" s="411"/>
      <c r="JO31" s="411"/>
      <c r="JP31" s="411"/>
      <c r="JQ31" s="411"/>
      <c r="JR31" s="411"/>
      <c r="JS31" s="411"/>
      <c r="JT31" s="411"/>
      <c r="JU31" s="411"/>
      <c r="JV31" s="411"/>
      <c r="JW31" s="411"/>
      <c r="JX31" s="411"/>
      <c r="JY31" s="411"/>
      <c r="JZ31" s="411"/>
      <c r="KA31" s="411"/>
      <c r="KB31" s="411"/>
      <c r="KC31" s="411"/>
      <c r="KD31" s="411"/>
      <c r="KE31" s="411"/>
      <c r="KF31" s="411"/>
      <c r="KG31" s="411"/>
      <c r="KH31" s="411"/>
      <c r="KI31" s="411"/>
      <c r="KJ31" s="411"/>
      <c r="KK31" s="411"/>
      <c r="KL31" s="411"/>
      <c r="KM31" s="411"/>
      <c r="KN31" s="411"/>
      <c r="KO31" s="411"/>
      <c r="KP31" s="411"/>
      <c r="KQ31" s="411"/>
      <c r="KR31" s="411"/>
      <c r="KS31" s="411"/>
      <c r="KT31" s="411"/>
      <c r="KU31" s="411"/>
      <c r="KV31" s="411"/>
      <c r="KW31" s="411"/>
      <c r="KX31" s="411"/>
      <c r="KY31" s="411"/>
      <c r="KZ31" s="411"/>
      <c r="LA31" s="411"/>
      <c r="LB31" s="411"/>
      <c r="LC31" s="411"/>
      <c r="LD31" s="411"/>
      <c r="LE31" s="411"/>
      <c r="LF31" s="411"/>
      <c r="LG31" s="411"/>
      <c r="LH31" s="411"/>
      <c r="LI31" s="411"/>
      <c r="LJ31" s="411"/>
      <c r="LK31" s="411"/>
      <c r="LL31" s="411"/>
      <c r="LM31" s="411"/>
      <c r="LN31" s="411"/>
      <c r="LO31" s="411"/>
      <c r="LP31" s="411"/>
      <c r="LQ31" s="411"/>
      <c r="LR31" s="411"/>
      <c r="LS31" s="411"/>
      <c r="LT31" s="411"/>
      <c r="LU31" s="411"/>
      <c r="LV31" s="411"/>
      <c r="LW31" s="411"/>
      <c r="LX31" s="411"/>
      <c r="LY31" s="411"/>
      <c r="LZ31" s="411"/>
      <c r="MA31" s="411"/>
      <c r="MB31" s="411"/>
      <c r="MC31" s="411"/>
      <c r="MD31" s="411"/>
      <c r="ME31" s="411"/>
      <c r="MF31" s="411"/>
      <c r="MG31" s="411"/>
      <c r="MH31" s="411"/>
      <c r="MI31" s="411"/>
      <c r="XDX31" s="420">
        <f t="shared" ca="1" si="40"/>
        <v>0</v>
      </c>
      <c r="XES31" s="411"/>
      <c r="XET31" s="411"/>
      <c r="XEU31" s="421"/>
    </row>
    <row r="32" spans="1:367 16352:16375" s="419" customFormat="1" ht="15" customHeight="1">
      <c r="A32" s="404" t="str">
        <f>SWDATA!O24</f>
        <v>1_PARENT00001_DMACTUALS_INDEPENDENT:CATALOGDETAIL:UNITS:No Perspective:default:Live:0</v>
      </c>
      <c r="B32" s="404">
        <f>SWDATA!M24</f>
        <v>0</v>
      </c>
      <c r="C32" s="405"/>
      <c r="D32" s="413">
        <f t="shared" si="50"/>
        <v>24</v>
      </c>
      <c r="E32" s="407">
        <f t="shared" si="51"/>
        <v>0</v>
      </c>
      <c r="F32" s="408">
        <f t="shared" si="52"/>
        <v>1</v>
      </c>
      <c r="G32" s="404">
        <f>ROW(SWDATA!M24)</f>
        <v>24</v>
      </c>
      <c r="H32" s="334"/>
      <c r="I32" s="335"/>
      <c r="J32" s="346" t="str">
        <f t="shared" si="53"/>
        <v>1_PARENT00001_DMACTUALS_INDEPENDENT:CATALOGDETAIL:UNITS:No Perspective:default:Live:0</v>
      </c>
      <c r="K32" s="347" t="str">
        <f t="shared" si="54"/>
        <v>P</v>
      </c>
      <c r="L32" s="347"/>
      <c r="M32" s="385" t="str">
        <f t="shared" si="46"/>
        <v>Loading…</v>
      </c>
      <c r="N32" s="385" t="str">
        <f t="shared" si="47"/>
        <v>Loading…</v>
      </c>
      <c r="O32" s="385" t="str">
        <f t="shared" si="48"/>
        <v>Loading…</v>
      </c>
      <c r="P32" s="385" t="str">
        <f t="shared" si="49"/>
        <v>Loading…</v>
      </c>
      <c r="Q32" s="385" t="str">
        <f ca="1">IF(LEN(SWDATA!J24)=0,"",Q31)</f>
        <v>Loading . . .~~Loading . . .~~Loading . . .~~Loading . . .</v>
      </c>
      <c r="R32" s="386" t="str">
        <f>IF(LEN(SWDATA!C24)=0,"",SWDATA!C24)</f>
        <v>L2 Calculated Return Rate (Pct)</v>
      </c>
      <c r="S32" s="256"/>
      <c r="T32" s="257" t="s">
        <v>920</v>
      </c>
      <c r="U32" s="258"/>
      <c r="V32" s="258"/>
      <c r="W32" s="425" t="s">
        <v>1036</v>
      </c>
      <c r="X32" s="259" t="s">
        <v>207</v>
      </c>
      <c r="Y32" s="426" t="str">
        <f ca="1">IF(OR(Is_Loading,LEN($A32)=0),"",INDIRECT("SWDATA!"&amp;Y$4&amp;$G32))</f>
        <v>-</v>
      </c>
      <c r="Z32" s="427" t="str">
        <f ca="1">IF(OR(Is_Loading,LEN($A32)=0),"",INDIRECT("SWDATA!"&amp;Z$4&amp;$G32))</f>
        <v>-</v>
      </c>
      <c r="AA32" s="427" t="str">
        <f ca="1">IF(OR(Is_Loading,LEN($A32)=0),"",INDIRECT("SWDATA!"&amp;AA$4&amp;$G32))</f>
        <v>-</v>
      </c>
      <c r="AB32" s="427" t="str">
        <f ca="1">IF(OR(Is_Loading,LEN($A32)=0),"",INDIRECT("SWDATA!"&amp;AB$4&amp;$G32))</f>
        <v>-</v>
      </c>
      <c r="AC32" s="427" t="str">
        <f ca="1">IF(OR(Is_Loading,LEN($A32)=0),"",INDIRECT("SWDATA!"&amp;AC$4&amp;$G32))</f>
        <v>-</v>
      </c>
      <c r="AD32" s="427" t="str">
        <f ca="1">IF(OR(Is_Loading,LEN($A32)=0),"",INDIRECT("SWDATA!"&amp;AD$4&amp;$G32))</f>
        <v>-</v>
      </c>
      <c r="AE32" s="427" t="str">
        <f ca="1">IF(OR(Is_Loading,LEN($A32)=0),"",INDIRECT("SWDATA!"&amp;AE$4&amp;$G32))</f>
        <v>-</v>
      </c>
      <c r="AF32" s="427" t="str">
        <f ca="1">IF(OR(Is_Loading,LEN($A32)=0),"",INDIRECT("SWDATA!"&amp;AF$4&amp;$G32))</f>
        <v>-</v>
      </c>
      <c r="AG32" s="427" t="str">
        <f ca="1">IF(OR(Is_Loading,LEN($A32)=0),"",INDIRECT("SWDATA!"&amp;AG$4&amp;$G32))</f>
        <v>-</v>
      </c>
      <c r="AH32" s="427" t="str">
        <f ca="1">IF(OR(Is_Loading,LEN($A32)=0),"",INDIRECT("SWDATA!"&amp;AH$4&amp;$G32))</f>
        <v>-</v>
      </c>
      <c r="AI32" s="427" t="str">
        <f ca="1">IF(OR(Is_Loading,LEN($A32)=0),"",INDIRECT("SWDATA!"&amp;AI$4&amp;$G32))</f>
        <v>-</v>
      </c>
      <c r="AJ32" s="427" t="str">
        <f ca="1">IF(OR(Is_Loading,LEN($A32)=0),"",INDIRECT("SWDATA!"&amp;AJ$4&amp;$G32))</f>
        <v>-</v>
      </c>
      <c r="AK32" s="427" t="str">
        <f t="shared" ca="1" si="28"/>
        <v>-</v>
      </c>
      <c r="AL32" s="427" t="str">
        <f t="shared" ca="1" si="22"/>
        <v>-</v>
      </c>
      <c r="AM32" s="427" t="str">
        <f t="shared" ca="1" si="22"/>
        <v>-</v>
      </c>
      <c r="AN32" s="427" t="str">
        <f t="shared" ca="1" si="22"/>
        <v>-</v>
      </c>
      <c r="AO32" s="427" t="str">
        <f t="shared" ca="1" si="22"/>
        <v>-</v>
      </c>
      <c r="AP32" s="427" t="str">
        <f t="shared" ca="1" si="22"/>
        <v>-</v>
      </c>
      <c r="AQ32" s="427" t="str">
        <f t="shared" ca="1" si="22"/>
        <v>-</v>
      </c>
      <c r="AR32" s="427" t="str">
        <f t="shared" ca="1" si="22"/>
        <v>-</v>
      </c>
      <c r="AS32" s="427" t="str">
        <f t="shared" ca="1" si="22"/>
        <v>-</v>
      </c>
      <c r="AT32" s="427" t="str">
        <f t="shared" ca="1" si="22"/>
        <v>-</v>
      </c>
      <c r="AU32" s="427" t="str">
        <f t="shared" ca="1" si="22"/>
        <v>-</v>
      </c>
      <c r="AV32" s="427" t="str">
        <f t="shared" ca="1" si="22"/>
        <v>-</v>
      </c>
      <c r="AW32" s="427" t="str">
        <f t="shared" ca="1" si="22"/>
        <v>-</v>
      </c>
      <c r="AX32" s="427" t="str">
        <f t="shared" ca="1" si="22"/>
        <v>-</v>
      </c>
      <c r="AY32" s="428" t="str">
        <f t="shared" ca="1" si="22"/>
        <v>-</v>
      </c>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410"/>
      <c r="CA32" s="410"/>
      <c r="CB32" s="410"/>
      <c r="CC32" s="410"/>
      <c r="CD32" s="410"/>
      <c r="CE32" s="410"/>
      <c r="CF32" s="410"/>
      <c r="CG32" s="410"/>
      <c r="CH32" s="410"/>
      <c r="CI32" s="410"/>
      <c r="CJ32" s="414"/>
      <c r="CK32" s="414"/>
      <c r="CL32" s="414"/>
      <c r="CM32" s="414"/>
      <c r="CN32" s="414"/>
      <c r="CO32" s="414"/>
      <c r="CP32" s="414"/>
      <c r="CQ32" s="414"/>
      <c r="CR32" s="414"/>
      <c r="CS32" s="414"/>
      <c r="CT32" s="414"/>
      <c r="CU32" s="414"/>
      <c r="CV32" s="414"/>
      <c r="CW32" s="414"/>
      <c r="CX32" s="414"/>
      <c r="CY32" s="414"/>
      <c r="CZ32" s="414"/>
      <c r="DA32" s="414"/>
      <c r="DB32" s="414"/>
      <c r="DC32" s="414"/>
      <c r="DD32" s="414"/>
      <c r="DE32" s="414"/>
      <c r="DF32" s="414"/>
      <c r="DG32" s="414"/>
      <c r="DH32" s="414"/>
      <c r="DI32" s="414"/>
      <c r="DJ32" s="414"/>
      <c r="DK32" s="415"/>
      <c r="DL32" s="416"/>
      <c r="DM32" s="416"/>
      <c r="DN32" s="416"/>
      <c r="DO32" s="416"/>
      <c r="DP32" s="250"/>
      <c r="DQ32" s="417"/>
      <c r="DR32" s="326"/>
      <c r="DS32" s="326"/>
      <c r="DT32" s="326"/>
      <c r="DU32" s="326"/>
      <c r="DV32" s="326"/>
      <c r="DW32" s="326"/>
      <c r="DX32" s="326"/>
      <c r="DY32" s="326"/>
      <c r="DZ32" s="326"/>
      <c r="EA32" s="326"/>
      <c r="EB32" s="326"/>
      <c r="EC32" s="326"/>
      <c r="ED32" s="326"/>
      <c r="EE32" s="326"/>
      <c r="EF32" s="326"/>
      <c r="EG32" s="326"/>
      <c r="EH32" s="326"/>
      <c r="EI32" s="326"/>
      <c r="EJ32" s="326"/>
      <c r="EK32" s="326"/>
      <c r="EL32" s="326"/>
      <c r="EM32" s="326"/>
      <c r="EN32" s="326"/>
      <c r="EO32" s="326"/>
      <c r="EP32" s="326"/>
      <c r="EQ32" s="326"/>
      <c r="ER32" s="326"/>
      <c r="ES32" s="326"/>
      <c r="ET32" s="326"/>
      <c r="EU32" s="326"/>
      <c r="EV32" s="326"/>
      <c r="EW32" s="326"/>
      <c r="EX32" s="326"/>
      <c r="EY32" s="326"/>
      <c r="EZ32" s="326"/>
      <c r="FA32" s="326"/>
      <c r="FB32" s="418"/>
      <c r="FC32" s="250"/>
      <c r="FD32" s="250"/>
      <c r="FE32" s="250"/>
      <c r="FF32" s="250"/>
      <c r="FG32" s="250"/>
      <c r="FH32" s="250"/>
      <c r="FI32" s="250"/>
      <c r="FJ32" s="250"/>
      <c r="FK32" s="250"/>
      <c r="FL32" s="250"/>
      <c r="FM32" s="250"/>
      <c r="FN32" s="250"/>
      <c r="FO32" s="250"/>
      <c r="FP32" s="250"/>
      <c r="FQ32" s="250"/>
      <c r="FR32" s="250"/>
      <c r="FS32" s="250"/>
      <c r="FT32" s="250"/>
      <c r="FU32" s="250"/>
      <c r="FV32" s="250"/>
      <c r="FW32" s="250"/>
      <c r="FX32" s="250"/>
      <c r="FY32" s="250"/>
      <c r="FZ32" s="250"/>
      <c r="GA32" s="250"/>
      <c r="GB32" s="250"/>
      <c r="GC32" s="250"/>
      <c r="GD32" s="250"/>
      <c r="GE32" s="250"/>
      <c r="GF32" s="250"/>
      <c r="GG32" s="250"/>
      <c r="GH32" s="250"/>
      <c r="GI32" s="250"/>
      <c r="GJ32" s="250"/>
      <c r="GK32" s="250"/>
      <c r="GL32" s="250"/>
      <c r="GM32" s="250"/>
      <c r="GN32" s="250"/>
      <c r="GO32" s="250"/>
      <c r="GP32" s="250"/>
      <c r="GQ32" s="250"/>
      <c r="GR32" s="250"/>
      <c r="GS32" s="250"/>
      <c r="GT32" s="250"/>
      <c r="GU32" s="250"/>
      <c r="GV32" s="250"/>
      <c r="GW32" s="250"/>
      <c r="GX32" s="250"/>
      <c r="GY32" s="250"/>
      <c r="GZ32" s="250"/>
      <c r="HA32" s="416"/>
      <c r="HB32" s="416"/>
      <c r="HC32" s="416"/>
      <c r="HD32" s="416"/>
      <c r="HE32" s="416"/>
      <c r="HF32" s="416"/>
      <c r="HG32" s="416"/>
      <c r="HH32" s="416"/>
      <c r="HI32" s="416"/>
      <c r="HJ32" s="416"/>
      <c r="HK32" s="416"/>
      <c r="HL32" s="416"/>
      <c r="HM32" s="416"/>
      <c r="HN32" s="416"/>
      <c r="ID32" s="411"/>
      <c r="IE32" s="411"/>
      <c r="IF32" s="411"/>
      <c r="IG32" s="411"/>
      <c r="IH32" s="411"/>
      <c r="II32" s="411"/>
      <c r="IJ32" s="411"/>
      <c r="IK32" s="411"/>
      <c r="IL32" s="411"/>
      <c r="IM32" s="411"/>
      <c r="IN32" s="411"/>
      <c r="IO32" s="411"/>
      <c r="IP32" s="411"/>
      <c r="IQ32" s="411"/>
      <c r="IR32" s="411"/>
      <c r="IS32" s="411"/>
      <c r="IT32" s="411"/>
      <c r="IU32" s="411"/>
      <c r="IV32" s="411"/>
      <c r="IW32" s="411"/>
      <c r="IX32" s="411"/>
      <c r="IY32" s="411"/>
      <c r="IZ32" s="411"/>
      <c r="JA32" s="411"/>
      <c r="JB32" s="411"/>
      <c r="JC32" s="411"/>
      <c r="JD32" s="411"/>
      <c r="JE32" s="411"/>
      <c r="JF32" s="411"/>
      <c r="JG32" s="411"/>
      <c r="JH32" s="411"/>
      <c r="JI32" s="411"/>
      <c r="JJ32" s="411"/>
      <c r="JK32" s="411"/>
      <c r="JL32" s="411"/>
      <c r="JM32" s="411"/>
      <c r="JN32" s="411"/>
      <c r="JO32" s="411"/>
      <c r="JP32" s="411"/>
      <c r="JQ32" s="411"/>
      <c r="JR32" s="411"/>
      <c r="JS32" s="411"/>
      <c r="JT32" s="411"/>
      <c r="JU32" s="411"/>
      <c r="JV32" s="411"/>
      <c r="JW32" s="411"/>
      <c r="JX32" s="411"/>
      <c r="JY32" s="411"/>
      <c r="JZ32" s="411"/>
      <c r="KA32" s="411"/>
      <c r="KB32" s="411"/>
      <c r="KC32" s="411"/>
      <c r="KD32" s="411"/>
      <c r="KE32" s="411"/>
      <c r="KF32" s="411"/>
      <c r="KG32" s="411"/>
      <c r="KH32" s="411"/>
      <c r="KI32" s="411"/>
      <c r="KJ32" s="411"/>
      <c r="KK32" s="411"/>
      <c r="KL32" s="411"/>
      <c r="KM32" s="411"/>
      <c r="KN32" s="411"/>
      <c r="KO32" s="411"/>
      <c r="KP32" s="411"/>
      <c r="KQ32" s="411"/>
      <c r="KR32" s="411"/>
      <c r="KS32" s="411"/>
      <c r="KT32" s="411"/>
      <c r="KU32" s="411"/>
      <c r="KV32" s="411"/>
      <c r="KW32" s="411"/>
      <c r="KX32" s="411"/>
      <c r="KY32" s="411"/>
      <c r="KZ32" s="411"/>
      <c r="LA32" s="411"/>
      <c r="LB32" s="411"/>
      <c r="LC32" s="411"/>
      <c r="LD32" s="411"/>
      <c r="LE32" s="411"/>
      <c r="LF32" s="411"/>
      <c r="LG32" s="411"/>
      <c r="LH32" s="411"/>
      <c r="LI32" s="411"/>
      <c r="LJ32" s="411"/>
      <c r="LK32" s="411"/>
      <c r="LL32" s="411"/>
      <c r="LM32" s="411"/>
      <c r="LN32" s="411"/>
      <c r="LO32" s="411"/>
      <c r="LP32" s="411"/>
      <c r="LQ32" s="411"/>
      <c r="LR32" s="411"/>
      <c r="LS32" s="411"/>
      <c r="LT32" s="411"/>
      <c r="LU32" s="411"/>
      <c r="LV32" s="411"/>
      <c r="LW32" s="411"/>
      <c r="LX32" s="411"/>
      <c r="LY32" s="411"/>
      <c r="LZ32" s="411"/>
      <c r="MA32" s="411"/>
      <c r="MB32" s="411"/>
      <c r="MC32" s="411"/>
      <c r="MD32" s="411"/>
      <c r="ME32" s="411"/>
      <c r="MF32" s="411"/>
      <c r="MG32" s="411"/>
      <c r="MH32" s="411"/>
      <c r="MI32" s="411"/>
      <c r="XDX32" s="420">
        <f t="shared" ca="1" si="40"/>
        <v>0</v>
      </c>
      <c r="XES32" s="411"/>
      <c r="XET32" s="411"/>
      <c r="XEU32" s="421"/>
    </row>
    <row r="33" spans="1:347 16352:16375" s="419" customFormat="1" ht="15" customHeight="1">
      <c r="A33" s="404" t="str">
        <f>SWDATA!O25</f>
        <v>1_PARENT00001_DMACTUALS_INDEPENDENT:CATALOGDETAIL:UNITS:No Perspective:default:Live:0</v>
      </c>
      <c r="B33" s="404">
        <f>SWDATA!M25</f>
        <v>1</v>
      </c>
      <c r="C33" s="405"/>
      <c r="D33" s="413">
        <f t="shared" si="50"/>
        <v>25</v>
      </c>
      <c r="E33" s="407">
        <f t="shared" si="51"/>
        <v>1</v>
      </c>
      <c r="F33" s="408">
        <f t="shared" si="52"/>
        <v>1</v>
      </c>
      <c r="G33" s="404">
        <f>ROW(SWDATA!M25)</f>
        <v>25</v>
      </c>
      <c r="H33" s="334"/>
      <c r="I33" s="335"/>
      <c r="J33" s="346" t="str">
        <f t="shared" si="53"/>
        <v>1_PARENT00001_DMACTUALS_INDEPENDENT:CATALOGDETAIL:UNITS:No Perspective:default:Live:0</v>
      </c>
      <c r="K33" s="347" t="str">
        <f t="shared" si="54"/>
        <v>U</v>
      </c>
      <c r="L33" s="347"/>
      <c r="M33" s="385" t="str">
        <f t="shared" si="46"/>
        <v>Loading…</v>
      </c>
      <c r="N33" s="385" t="str">
        <f t="shared" si="47"/>
        <v>Loading…</v>
      </c>
      <c r="O33" s="385" t="str">
        <f t="shared" si="48"/>
        <v>Loading…</v>
      </c>
      <c r="P33" s="385" t="str">
        <f t="shared" si="49"/>
        <v>Loading…</v>
      </c>
      <c r="Q33" s="385" t="str">
        <f ca="1">IF(LEN(SWDATA!J25)=0,"",Q32)</f>
        <v>Loading . . .~~Loading . . .~~Loading . . .~~Loading . . .</v>
      </c>
      <c r="R33" s="386" t="str">
        <f>IF(LEN(SWDATA!C25)=0,"",SWDATA!C25)</f>
        <v>L2 CY Net Sales Forecast Best Case (Units)</v>
      </c>
      <c r="S33" s="256"/>
      <c r="T33" s="257" t="s">
        <v>365</v>
      </c>
      <c r="U33" s="258" t="s">
        <v>1022</v>
      </c>
      <c r="V33" s="258"/>
      <c r="W33" s="258" t="s">
        <v>800</v>
      </c>
      <c r="X33" s="259" t="s">
        <v>207</v>
      </c>
      <c r="Y33" s="353" t="str">
        <f ca="1">IF(OR(Is_Loading,LEN($A33)=0),"",INDIRECT("SWDATA!"&amp;Y$4&amp;$G33))</f>
        <v>-</v>
      </c>
      <c r="Z33" s="354" t="str">
        <f ca="1">IF(OR(Is_Loading,LEN($A33)=0),"",INDIRECT("SWDATA!"&amp;Z$4&amp;$G33))</f>
        <v>-</v>
      </c>
      <c r="AA33" s="354" t="str">
        <f ca="1">IF(OR(Is_Loading,LEN($A33)=0),"",INDIRECT("SWDATA!"&amp;AA$4&amp;$G33))</f>
        <v>-</v>
      </c>
      <c r="AB33" s="354" t="str">
        <f ca="1">IF(OR(Is_Loading,LEN($A33)=0),"",INDIRECT("SWDATA!"&amp;AB$4&amp;$G33))</f>
        <v>-</v>
      </c>
      <c r="AC33" s="354" t="str">
        <f ca="1">IF(OR(Is_Loading,LEN($A33)=0),"",INDIRECT("SWDATA!"&amp;AC$4&amp;$G33))</f>
        <v>-</v>
      </c>
      <c r="AD33" s="354" t="str">
        <f ca="1">IF(OR(Is_Loading,LEN($A33)=0),"",INDIRECT("SWDATA!"&amp;AD$4&amp;$G33))</f>
        <v>-</v>
      </c>
      <c r="AE33" s="354" t="str">
        <f ca="1">IF(OR(Is_Loading,LEN($A33)=0),"",INDIRECT("SWDATA!"&amp;AE$4&amp;$G33))</f>
        <v>-</v>
      </c>
      <c r="AF33" s="354" t="str">
        <f ca="1">IF(OR(Is_Loading,LEN($A33)=0),"",INDIRECT("SWDATA!"&amp;AF$4&amp;$G33))</f>
        <v>-</v>
      </c>
      <c r="AG33" s="354" t="str">
        <f ca="1">IF(OR(Is_Loading,LEN($A33)=0),"",INDIRECT("SWDATA!"&amp;AG$4&amp;$G33))</f>
        <v>-</v>
      </c>
      <c r="AH33" s="354" t="str">
        <f ca="1">IF(OR(Is_Loading,LEN($A33)=0),"",INDIRECT("SWDATA!"&amp;AH$4&amp;$G33))</f>
        <v>-</v>
      </c>
      <c r="AI33" s="354" t="str">
        <f ca="1">IF(OR(Is_Loading,LEN($A33)=0),"",INDIRECT("SWDATA!"&amp;AI$4&amp;$G33))</f>
        <v>-</v>
      </c>
      <c r="AJ33" s="354" t="str">
        <f ca="1">IF(OR(Is_Loading,LEN($A33)=0),"",INDIRECT("SWDATA!"&amp;AJ$4&amp;$G33))</f>
        <v>-</v>
      </c>
      <c r="AK33" s="354" t="str">
        <f t="shared" ca="1" si="28"/>
        <v>-</v>
      </c>
      <c r="AL33" s="354" t="str">
        <f t="shared" ca="1" si="22"/>
        <v>-</v>
      </c>
      <c r="AM33" s="354" t="str">
        <f t="shared" ca="1" si="22"/>
        <v>-</v>
      </c>
      <c r="AN33" s="354" t="str">
        <f t="shared" ca="1" si="22"/>
        <v>-</v>
      </c>
      <c r="AO33" s="354" t="str">
        <f t="shared" ca="1" si="22"/>
        <v>-</v>
      </c>
      <c r="AP33" s="354" t="str">
        <f t="shared" ca="1" si="22"/>
        <v>-</v>
      </c>
      <c r="AQ33" s="354" t="str">
        <f t="shared" ca="1" si="22"/>
        <v>-</v>
      </c>
      <c r="AR33" s="354" t="str">
        <f t="shared" ca="1" si="22"/>
        <v>-</v>
      </c>
      <c r="AS33" s="354" t="str">
        <f t="shared" ca="1" si="22"/>
        <v>-</v>
      </c>
      <c r="AT33" s="354" t="str">
        <f t="shared" ca="1" si="22"/>
        <v>-</v>
      </c>
      <c r="AU33" s="354" t="str">
        <f t="shared" ca="1" si="22"/>
        <v>-</v>
      </c>
      <c r="AV33" s="354" t="str">
        <f t="shared" ca="1" si="22"/>
        <v>-</v>
      </c>
      <c r="AW33" s="354" t="str">
        <f t="shared" ca="1" si="22"/>
        <v>-</v>
      </c>
      <c r="AX33" s="354" t="str">
        <f t="shared" ca="1" si="22"/>
        <v>-</v>
      </c>
      <c r="AY33" s="371" t="str">
        <f t="shared" ca="1" si="22"/>
        <v>-</v>
      </c>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410"/>
      <c r="CA33" s="410"/>
      <c r="CB33" s="410"/>
      <c r="CC33" s="410"/>
      <c r="CD33" s="410"/>
      <c r="CE33" s="410"/>
      <c r="CF33" s="410"/>
      <c r="CG33" s="410"/>
      <c r="CH33" s="410"/>
      <c r="CI33" s="410"/>
      <c r="CJ33" s="414"/>
      <c r="CK33" s="414"/>
      <c r="CL33" s="414"/>
      <c r="CM33" s="414"/>
      <c r="CN33" s="414"/>
      <c r="CO33" s="414"/>
      <c r="CP33" s="414"/>
      <c r="CQ33" s="414"/>
      <c r="CR33" s="414"/>
      <c r="CS33" s="414"/>
      <c r="CT33" s="414"/>
      <c r="CU33" s="414"/>
      <c r="CV33" s="414"/>
      <c r="CW33" s="414"/>
      <c r="CX33" s="414"/>
      <c r="CY33" s="414"/>
      <c r="CZ33" s="414"/>
      <c r="DA33" s="414"/>
      <c r="DB33" s="414"/>
      <c r="DC33" s="414"/>
      <c r="DD33" s="414"/>
      <c r="DE33" s="414"/>
      <c r="DF33" s="414"/>
      <c r="DG33" s="414"/>
      <c r="DH33" s="414"/>
      <c r="DI33" s="414"/>
      <c r="DJ33" s="414"/>
      <c r="DK33" s="415"/>
      <c r="DL33" s="416"/>
      <c r="DM33" s="416"/>
      <c r="DN33" s="416"/>
      <c r="DO33" s="416"/>
      <c r="DP33" s="250"/>
      <c r="DQ33" s="417"/>
      <c r="DR33" s="326"/>
      <c r="DS33" s="326"/>
      <c r="DT33" s="326"/>
      <c r="DU33" s="326"/>
      <c r="DV33" s="326"/>
      <c r="DW33" s="326"/>
      <c r="DX33" s="326"/>
      <c r="DY33" s="326"/>
      <c r="DZ33" s="326"/>
      <c r="EA33" s="326"/>
      <c r="EB33" s="326"/>
      <c r="EC33" s="326"/>
      <c r="ED33" s="326"/>
      <c r="EE33" s="326"/>
      <c r="EF33" s="326"/>
      <c r="EG33" s="326"/>
      <c r="EH33" s="326"/>
      <c r="EI33" s="326"/>
      <c r="EJ33" s="326"/>
      <c r="EK33" s="326"/>
      <c r="EL33" s="326"/>
      <c r="EM33" s="326"/>
      <c r="EN33" s="326"/>
      <c r="EO33" s="326"/>
      <c r="EP33" s="326"/>
      <c r="EQ33" s="326"/>
      <c r="ER33" s="326"/>
      <c r="ES33" s="326"/>
      <c r="ET33" s="326"/>
      <c r="EU33" s="326"/>
      <c r="EV33" s="326"/>
      <c r="EW33" s="326"/>
      <c r="EX33" s="326"/>
      <c r="EY33" s="326"/>
      <c r="EZ33" s="326"/>
      <c r="FA33" s="326"/>
      <c r="FB33" s="418"/>
      <c r="FC33" s="250"/>
      <c r="FD33" s="250"/>
      <c r="FE33" s="250"/>
      <c r="FF33" s="250"/>
      <c r="FG33" s="250"/>
      <c r="FH33" s="250"/>
      <c r="FI33" s="250"/>
      <c r="FJ33" s="250"/>
      <c r="FK33" s="250"/>
      <c r="FL33" s="250"/>
      <c r="FM33" s="250"/>
      <c r="FN33" s="250"/>
      <c r="FO33" s="250"/>
      <c r="FP33" s="250"/>
      <c r="FQ33" s="250"/>
      <c r="FR33" s="250"/>
      <c r="FS33" s="250"/>
      <c r="FT33" s="250"/>
      <c r="FU33" s="250"/>
      <c r="FV33" s="250"/>
      <c r="FW33" s="250"/>
      <c r="FX33" s="250"/>
      <c r="FY33" s="250"/>
      <c r="FZ33" s="250"/>
      <c r="GA33" s="250"/>
      <c r="GB33" s="250"/>
      <c r="GC33" s="250"/>
      <c r="GD33" s="250"/>
      <c r="GE33" s="250"/>
      <c r="GF33" s="250"/>
      <c r="GG33" s="250"/>
      <c r="GH33" s="250"/>
      <c r="GI33" s="250"/>
      <c r="GJ33" s="250"/>
      <c r="GK33" s="250"/>
      <c r="GL33" s="250"/>
      <c r="GM33" s="250"/>
      <c r="GN33" s="250"/>
      <c r="GO33" s="250"/>
      <c r="GP33" s="250"/>
      <c r="GQ33" s="250"/>
      <c r="GR33" s="250"/>
      <c r="GS33" s="250"/>
      <c r="GT33" s="250"/>
      <c r="GU33" s="250"/>
      <c r="GV33" s="250"/>
      <c r="GW33" s="250"/>
      <c r="GX33" s="250"/>
      <c r="GY33" s="250"/>
      <c r="GZ33" s="250"/>
      <c r="HA33" s="416"/>
      <c r="HB33" s="416"/>
      <c r="HC33" s="416"/>
      <c r="HD33" s="416"/>
      <c r="HE33" s="416"/>
      <c r="HF33" s="416"/>
      <c r="HG33" s="416"/>
      <c r="HH33" s="416"/>
      <c r="HI33" s="416"/>
      <c r="HJ33" s="416"/>
      <c r="HK33" s="416"/>
      <c r="HL33" s="416"/>
      <c r="HM33" s="416"/>
      <c r="HN33" s="416"/>
      <c r="ID33" s="411"/>
      <c r="IE33" s="411"/>
      <c r="IF33" s="411"/>
      <c r="IG33" s="411"/>
      <c r="IH33" s="411"/>
      <c r="II33" s="411"/>
      <c r="IJ33" s="411"/>
      <c r="IK33" s="411"/>
      <c r="IL33" s="411"/>
      <c r="IM33" s="411"/>
      <c r="IN33" s="411"/>
      <c r="IO33" s="411"/>
      <c r="IP33" s="411"/>
      <c r="IQ33" s="411"/>
      <c r="IR33" s="411"/>
      <c r="IS33" s="411"/>
      <c r="IT33" s="411"/>
      <c r="IU33" s="411"/>
      <c r="IV33" s="411"/>
      <c r="IW33" s="411"/>
      <c r="IX33" s="411"/>
      <c r="IY33" s="411"/>
      <c r="IZ33" s="411"/>
      <c r="JA33" s="411"/>
      <c r="JB33" s="411"/>
      <c r="JC33" s="411"/>
      <c r="JD33" s="411"/>
      <c r="JE33" s="411"/>
      <c r="JF33" s="411"/>
      <c r="JG33" s="411"/>
      <c r="JH33" s="411"/>
      <c r="JI33" s="411"/>
      <c r="JJ33" s="411"/>
      <c r="JK33" s="411"/>
      <c r="JL33" s="411"/>
      <c r="JM33" s="411"/>
      <c r="JN33" s="411"/>
      <c r="JO33" s="411"/>
      <c r="JP33" s="411"/>
      <c r="JQ33" s="411"/>
      <c r="JR33" s="411"/>
      <c r="JS33" s="411"/>
      <c r="JT33" s="411"/>
      <c r="JU33" s="411"/>
      <c r="JV33" s="411"/>
      <c r="JW33" s="411"/>
      <c r="JX33" s="411"/>
      <c r="JY33" s="411"/>
      <c r="JZ33" s="411"/>
      <c r="KA33" s="411"/>
      <c r="KB33" s="411"/>
      <c r="KC33" s="411"/>
      <c r="KD33" s="411"/>
      <c r="KE33" s="411"/>
      <c r="KF33" s="411"/>
      <c r="KG33" s="411"/>
      <c r="KH33" s="411"/>
      <c r="KI33" s="411"/>
      <c r="KJ33" s="411"/>
      <c r="KK33" s="411"/>
      <c r="KL33" s="411"/>
      <c r="KM33" s="411"/>
      <c r="KN33" s="411"/>
      <c r="KO33" s="411"/>
      <c r="KP33" s="411"/>
      <c r="KQ33" s="411"/>
      <c r="KR33" s="411"/>
      <c r="KS33" s="411"/>
      <c r="KT33" s="411"/>
      <c r="KU33" s="411"/>
      <c r="KV33" s="411"/>
      <c r="KW33" s="411"/>
      <c r="KX33" s="411"/>
      <c r="KY33" s="411"/>
      <c r="KZ33" s="411"/>
      <c r="LA33" s="411"/>
      <c r="LB33" s="411"/>
      <c r="LC33" s="411"/>
      <c r="LD33" s="411"/>
      <c r="LE33" s="411"/>
      <c r="LF33" s="411"/>
      <c r="LG33" s="411"/>
      <c r="LH33" s="411"/>
      <c r="LI33" s="411"/>
      <c r="LJ33" s="411"/>
      <c r="LK33" s="411"/>
      <c r="LL33" s="411"/>
      <c r="LM33" s="411"/>
      <c r="LN33" s="411"/>
      <c r="LO33" s="411"/>
      <c r="LP33" s="411"/>
      <c r="LQ33" s="411"/>
      <c r="LR33" s="411"/>
      <c r="LS33" s="411"/>
      <c r="LT33" s="411"/>
      <c r="LU33" s="411"/>
      <c r="LV33" s="411"/>
      <c r="LW33" s="411"/>
      <c r="LX33" s="411"/>
      <c r="LY33" s="411"/>
      <c r="LZ33" s="411"/>
      <c r="MA33" s="411"/>
      <c r="MB33" s="411"/>
      <c r="MC33" s="411"/>
      <c r="MD33" s="411"/>
      <c r="ME33" s="411"/>
      <c r="MF33" s="411"/>
      <c r="MG33" s="411"/>
      <c r="MH33" s="411"/>
      <c r="MI33" s="411"/>
      <c r="XDX33" s="420">
        <f t="shared" ca="1" si="40"/>
        <v>0</v>
      </c>
      <c r="XES33" s="411"/>
      <c r="XET33" s="411"/>
      <c r="XEU33" s="421"/>
    </row>
    <row r="34" spans="1:347 16352:16375" s="419" customFormat="1" ht="15" customHeight="1">
      <c r="A34" s="404" t="str">
        <f>SWDATA!O26</f>
        <v>1_PARENT00001_DMACTUALS_INDEPENDENT:CATALOGDETAIL:UNITS:No Perspective:default:Live:0</v>
      </c>
      <c r="B34" s="404">
        <f>SWDATA!M26</f>
        <v>1</v>
      </c>
      <c r="C34" s="405"/>
      <c r="D34" s="413">
        <f t="shared" si="50"/>
        <v>26</v>
      </c>
      <c r="E34" s="407">
        <f t="shared" si="51"/>
        <v>1</v>
      </c>
      <c r="F34" s="408">
        <f t="shared" si="52"/>
        <v>1</v>
      </c>
      <c r="G34" s="404">
        <f>ROW(SWDATA!M26)</f>
        <v>26</v>
      </c>
      <c r="H34" s="334"/>
      <c r="I34" s="335"/>
      <c r="J34" s="346" t="str">
        <f t="shared" si="53"/>
        <v>1_PARENT00001_DMACTUALS_INDEPENDENT:CATALOGDETAIL:UNITS:No Perspective:default:Live:0</v>
      </c>
      <c r="K34" s="347" t="str">
        <f t="shared" si="54"/>
        <v>U</v>
      </c>
      <c r="L34" s="347"/>
      <c r="M34" s="385" t="str">
        <f t="shared" si="46"/>
        <v>Loading…</v>
      </c>
      <c r="N34" s="385" t="str">
        <f t="shared" si="47"/>
        <v>Loading…</v>
      </c>
      <c r="O34" s="385" t="str">
        <f t="shared" si="48"/>
        <v>Loading…</v>
      </c>
      <c r="P34" s="385" t="str">
        <f t="shared" si="49"/>
        <v>Loading…</v>
      </c>
      <c r="Q34" s="385" t="str">
        <f ca="1">IF(LEN(SWDATA!J26)=0,"",Q33)</f>
        <v>Loading . . .~~Loading . . .~~Loading . . .~~Loading . . .</v>
      </c>
      <c r="R34" s="386" t="str">
        <f>IF(LEN(SWDATA!C26)=0,"",SWDATA!C26)</f>
        <v>L2 CY Net Sales Forecast Worst Case (Units)</v>
      </c>
      <c r="S34" s="256"/>
      <c r="T34" s="257" t="s">
        <v>365</v>
      </c>
      <c r="U34" s="258" t="s">
        <v>1022</v>
      </c>
      <c r="V34" s="258"/>
      <c r="W34" s="258" t="s">
        <v>978</v>
      </c>
      <c r="X34" s="259" t="s">
        <v>207</v>
      </c>
      <c r="Y34" s="353" t="str">
        <f ca="1">IF(OR(Is_Loading,LEN($A34)=0),"",INDIRECT("SWDATA!"&amp;Y$4&amp;$G34))</f>
        <v>-</v>
      </c>
      <c r="Z34" s="354" t="str">
        <f ca="1">IF(OR(Is_Loading,LEN($A34)=0),"",INDIRECT("SWDATA!"&amp;Z$4&amp;$G34))</f>
        <v>-</v>
      </c>
      <c r="AA34" s="354" t="str">
        <f ca="1">IF(OR(Is_Loading,LEN($A34)=0),"",INDIRECT("SWDATA!"&amp;AA$4&amp;$G34))</f>
        <v>-</v>
      </c>
      <c r="AB34" s="354" t="str">
        <f ca="1">IF(OR(Is_Loading,LEN($A34)=0),"",INDIRECT("SWDATA!"&amp;AB$4&amp;$G34))</f>
        <v>-</v>
      </c>
      <c r="AC34" s="354" t="str">
        <f ca="1">IF(OR(Is_Loading,LEN($A34)=0),"",INDIRECT("SWDATA!"&amp;AC$4&amp;$G34))</f>
        <v>-</v>
      </c>
      <c r="AD34" s="354" t="str">
        <f ca="1">IF(OR(Is_Loading,LEN($A34)=0),"",INDIRECT("SWDATA!"&amp;AD$4&amp;$G34))</f>
        <v>-</v>
      </c>
      <c r="AE34" s="354" t="str">
        <f ca="1">IF(OR(Is_Loading,LEN($A34)=0),"",INDIRECT("SWDATA!"&amp;AE$4&amp;$G34))</f>
        <v>-</v>
      </c>
      <c r="AF34" s="354" t="str">
        <f ca="1">IF(OR(Is_Loading,LEN($A34)=0),"",INDIRECT("SWDATA!"&amp;AF$4&amp;$G34))</f>
        <v>-</v>
      </c>
      <c r="AG34" s="354" t="str">
        <f ca="1">IF(OR(Is_Loading,LEN($A34)=0),"",INDIRECT("SWDATA!"&amp;AG$4&amp;$G34))</f>
        <v>-</v>
      </c>
      <c r="AH34" s="354" t="str">
        <f ca="1">IF(OR(Is_Loading,LEN($A34)=0),"",INDIRECT("SWDATA!"&amp;AH$4&amp;$G34))</f>
        <v>-</v>
      </c>
      <c r="AI34" s="354" t="str">
        <f ca="1">IF(OR(Is_Loading,LEN($A34)=0),"",INDIRECT("SWDATA!"&amp;AI$4&amp;$G34))</f>
        <v>-</v>
      </c>
      <c r="AJ34" s="354" t="str">
        <f ca="1">IF(OR(Is_Loading,LEN($A34)=0),"",INDIRECT("SWDATA!"&amp;AJ$4&amp;$G34))</f>
        <v>-</v>
      </c>
      <c r="AK34" s="354" t="str">
        <f t="shared" ca="1" si="28"/>
        <v>-</v>
      </c>
      <c r="AL34" s="354" t="str">
        <f t="shared" ca="1" si="22"/>
        <v>-</v>
      </c>
      <c r="AM34" s="354" t="str">
        <f t="shared" ca="1" si="22"/>
        <v>-</v>
      </c>
      <c r="AN34" s="354" t="str">
        <f t="shared" ca="1" si="22"/>
        <v>-</v>
      </c>
      <c r="AO34" s="354" t="str">
        <f t="shared" ca="1" si="22"/>
        <v>-</v>
      </c>
      <c r="AP34" s="354" t="str">
        <f t="shared" ca="1" si="22"/>
        <v>-</v>
      </c>
      <c r="AQ34" s="354" t="str">
        <f t="shared" ca="1" si="22"/>
        <v>-</v>
      </c>
      <c r="AR34" s="354" t="str">
        <f t="shared" ca="1" si="22"/>
        <v>-</v>
      </c>
      <c r="AS34" s="354" t="str">
        <f t="shared" ca="1" si="22"/>
        <v>-</v>
      </c>
      <c r="AT34" s="354" t="str">
        <f t="shared" ca="1" si="22"/>
        <v>-</v>
      </c>
      <c r="AU34" s="354" t="str">
        <f t="shared" ca="1" si="22"/>
        <v>-</v>
      </c>
      <c r="AV34" s="354" t="str">
        <f t="shared" ca="1" si="22"/>
        <v>-</v>
      </c>
      <c r="AW34" s="354" t="str">
        <f t="shared" ca="1" si="22"/>
        <v>-</v>
      </c>
      <c r="AX34" s="354" t="str">
        <f t="shared" ca="1" si="22"/>
        <v>-</v>
      </c>
      <c r="AY34" s="371" t="str">
        <f t="shared" ca="1" si="22"/>
        <v>-</v>
      </c>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410"/>
      <c r="CA34" s="410"/>
      <c r="CB34" s="410"/>
      <c r="CC34" s="410"/>
      <c r="CD34" s="410"/>
      <c r="CE34" s="410"/>
      <c r="CF34" s="410"/>
      <c r="CG34" s="410"/>
      <c r="CH34" s="410"/>
      <c r="CI34" s="410"/>
      <c r="CJ34" s="414"/>
      <c r="CK34" s="414"/>
      <c r="CL34" s="414"/>
      <c r="CM34" s="414"/>
      <c r="CN34" s="414"/>
      <c r="CO34" s="414"/>
      <c r="CP34" s="414"/>
      <c r="CQ34" s="414"/>
      <c r="CR34" s="414"/>
      <c r="CS34" s="414"/>
      <c r="CT34" s="414"/>
      <c r="CU34" s="414"/>
      <c r="CV34" s="414"/>
      <c r="CW34" s="414"/>
      <c r="CX34" s="414"/>
      <c r="CY34" s="414"/>
      <c r="CZ34" s="414"/>
      <c r="DA34" s="414"/>
      <c r="DB34" s="414"/>
      <c r="DC34" s="414"/>
      <c r="DD34" s="414"/>
      <c r="DE34" s="414"/>
      <c r="DF34" s="414"/>
      <c r="DG34" s="414"/>
      <c r="DH34" s="414"/>
      <c r="DI34" s="414"/>
      <c r="DJ34" s="414"/>
      <c r="DK34" s="415"/>
      <c r="DL34" s="416"/>
      <c r="DM34" s="416"/>
      <c r="DN34" s="416"/>
      <c r="DO34" s="416"/>
      <c r="DP34" s="250"/>
      <c r="DQ34" s="417"/>
      <c r="DR34" s="326"/>
      <c r="DS34" s="326"/>
      <c r="DT34" s="326"/>
      <c r="DU34" s="326"/>
      <c r="DV34" s="326"/>
      <c r="DW34" s="326"/>
      <c r="DX34" s="326"/>
      <c r="DY34" s="326"/>
      <c r="DZ34" s="326"/>
      <c r="EA34" s="326"/>
      <c r="EB34" s="326"/>
      <c r="EC34" s="326"/>
      <c r="ED34" s="326"/>
      <c r="EE34" s="326"/>
      <c r="EF34" s="326"/>
      <c r="EG34" s="326"/>
      <c r="EH34" s="326"/>
      <c r="EI34" s="326"/>
      <c r="EJ34" s="326"/>
      <c r="EK34" s="326"/>
      <c r="EL34" s="326"/>
      <c r="EM34" s="326"/>
      <c r="EN34" s="326"/>
      <c r="EO34" s="326"/>
      <c r="EP34" s="326"/>
      <c r="EQ34" s="326"/>
      <c r="ER34" s="326"/>
      <c r="ES34" s="326"/>
      <c r="ET34" s="326"/>
      <c r="EU34" s="326"/>
      <c r="EV34" s="326"/>
      <c r="EW34" s="326"/>
      <c r="EX34" s="326"/>
      <c r="EY34" s="326"/>
      <c r="EZ34" s="326"/>
      <c r="FA34" s="326"/>
      <c r="FB34" s="418"/>
      <c r="FC34" s="250"/>
      <c r="FD34" s="250"/>
      <c r="FE34" s="250"/>
      <c r="FF34" s="250"/>
      <c r="FG34" s="250"/>
      <c r="FH34" s="250"/>
      <c r="FI34" s="250"/>
      <c r="FJ34" s="250"/>
      <c r="FK34" s="250"/>
      <c r="FL34" s="250"/>
      <c r="FM34" s="250"/>
      <c r="FN34" s="250"/>
      <c r="FO34" s="250"/>
      <c r="FP34" s="250"/>
      <c r="FQ34" s="250"/>
      <c r="FR34" s="250"/>
      <c r="FS34" s="250"/>
      <c r="FT34" s="250"/>
      <c r="FU34" s="250"/>
      <c r="FV34" s="250"/>
      <c r="FW34" s="250"/>
      <c r="FX34" s="250"/>
      <c r="FY34" s="250"/>
      <c r="FZ34" s="250"/>
      <c r="GA34" s="250"/>
      <c r="GB34" s="250"/>
      <c r="GC34" s="250"/>
      <c r="GD34" s="250"/>
      <c r="GE34" s="250"/>
      <c r="GF34" s="250"/>
      <c r="GG34" s="250"/>
      <c r="GH34" s="250"/>
      <c r="GI34" s="250"/>
      <c r="GJ34" s="250"/>
      <c r="GK34" s="250"/>
      <c r="GL34" s="250"/>
      <c r="GM34" s="250"/>
      <c r="GN34" s="250"/>
      <c r="GO34" s="250"/>
      <c r="GP34" s="250"/>
      <c r="GQ34" s="250"/>
      <c r="GR34" s="250"/>
      <c r="GS34" s="250"/>
      <c r="GT34" s="250"/>
      <c r="GU34" s="250"/>
      <c r="GV34" s="250"/>
      <c r="GW34" s="250"/>
      <c r="GX34" s="250"/>
      <c r="GY34" s="250"/>
      <c r="GZ34" s="250"/>
      <c r="HA34" s="416"/>
      <c r="HB34" s="416"/>
      <c r="HC34" s="416"/>
      <c r="HD34" s="416"/>
      <c r="HE34" s="416"/>
      <c r="HF34" s="416"/>
      <c r="HG34" s="416"/>
      <c r="HH34" s="416"/>
      <c r="HI34" s="416"/>
      <c r="HJ34" s="416"/>
      <c r="HK34" s="416"/>
      <c r="HL34" s="416"/>
      <c r="HM34" s="416"/>
      <c r="HN34" s="416"/>
      <c r="ID34" s="411"/>
      <c r="IE34" s="411"/>
      <c r="IF34" s="411"/>
      <c r="IG34" s="411"/>
      <c r="IH34" s="411"/>
      <c r="II34" s="411"/>
      <c r="IJ34" s="411"/>
      <c r="IK34" s="411"/>
      <c r="IL34" s="411"/>
      <c r="IM34" s="411"/>
      <c r="IN34" s="411"/>
      <c r="IO34" s="411"/>
      <c r="IP34" s="411"/>
      <c r="IQ34" s="411"/>
      <c r="IR34" s="411"/>
      <c r="IS34" s="411"/>
      <c r="IT34" s="411"/>
      <c r="IU34" s="411"/>
      <c r="IV34" s="411"/>
      <c r="IW34" s="411"/>
      <c r="IX34" s="411"/>
      <c r="IY34" s="411"/>
      <c r="IZ34" s="411"/>
      <c r="JA34" s="411"/>
      <c r="JB34" s="411"/>
      <c r="JC34" s="411"/>
      <c r="JD34" s="411"/>
      <c r="JE34" s="411"/>
      <c r="JF34" s="411"/>
      <c r="JG34" s="411"/>
      <c r="JH34" s="411"/>
      <c r="JI34" s="411"/>
      <c r="JJ34" s="411"/>
      <c r="JK34" s="411"/>
      <c r="JL34" s="411"/>
      <c r="JM34" s="411"/>
      <c r="JN34" s="411"/>
      <c r="JO34" s="411"/>
      <c r="JP34" s="411"/>
      <c r="JQ34" s="411"/>
      <c r="JR34" s="411"/>
      <c r="JS34" s="411"/>
      <c r="JT34" s="411"/>
      <c r="JU34" s="411"/>
      <c r="JV34" s="411"/>
      <c r="JW34" s="411"/>
      <c r="JX34" s="411"/>
      <c r="JY34" s="411"/>
      <c r="JZ34" s="411"/>
      <c r="KA34" s="411"/>
      <c r="KB34" s="411"/>
      <c r="KC34" s="411"/>
      <c r="KD34" s="411"/>
      <c r="KE34" s="411"/>
      <c r="KF34" s="411"/>
      <c r="KG34" s="411"/>
      <c r="KH34" s="411"/>
      <c r="KI34" s="411"/>
      <c r="KJ34" s="411"/>
      <c r="KK34" s="411"/>
      <c r="KL34" s="411"/>
      <c r="KM34" s="411"/>
      <c r="KN34" s="411"/>
      <c r="KO34" s="411"/>
      <c r="KP34" s="411"/>
      <c r="KQ34" s="411"/>
      <c r="KR34" s="411"/>
      <c r="KS34" s="411"/>
      <c r="KT34" s="411"/>
      <c r="KU34" s="411"/>
      <c r="KV34" s="411"/>
      <c r="KW34" s="411"/>
      <c r="KX34" s="411"/>
      <c r="KY34" s="411"/>
      <c r="KZ34" s="411"/>
      <c r="LA34" s="411"/>
      <c r="LB34" s="411"/>
      <c r="LC34" s="411"/>
      <c r="LD34" s="411"/>
      <c r="LE34" s="411"/>
      <c r="LF34" s="411"/>
      <c r="LG34" s="411"/>
      <c r="LH34" s="411"/>
      <c r="LI34" s="411"/>
      <c r="LJ34" s="411"/>
      <c r="LK34" s="411"/>
      <c r="LL34" s="411"/>
      <c r="LM34" s="411"/>
      <c r="LN34" s="411"/>
      <c r="LO34" s="411"/>
      <c r="LP34" s="411"/>
      <c r="LQ34" s="411"/>
      <c r="LR34" s="411"/>
      <c r="LS34" s="411"/>
      <c r="LT34" s="411"/>
      <c r="LU34" s="411"/>
      <c r="LV34" s="411"/>
      <c r="LW34" s="411"/>
      <c r="LX34" s="411"/>
      <c r="LY34" s="411"/>
      <c r="LZ34" s="411"/>
      <c r="MA34" s="411"/>
      <c r="MB34" s="411"/>
      <c r="MC34" s="411"/>
      <c r="MD34" s="411"/>
      <c r="ME34" s="411"/>
      <c r="MF34" s="411"/>
      <c r="MG34" s="411"/>
      <c r="MH34" s="411"/>
      <c r="MI34" s="411"/>
      <c r="XDX34" s="420">
        <f t="shared" ca="1" si="40"/>
        <v>0</v>
      </c>
      <c r="XES34" s="411"/>
      <c r="XET34" s="411"/>
      <c r="XEU34" s="421"/>
    </row>
    <row r="35" spans="1:347 16352:16375" s="419" customFormat="1" ht="15" customHeight="1">
      <c r="A35" s="404" t="str">
        <f>SWDATA!O27</f>
        <v>1_PARENT00001_DMACTUALS_INDEPENDENT:CATALOGDETAIL:UNITS:No Perspective:default:Live:0</v>
      </c>
      <c r="B35" s="404">
        <f>SWDATA!M27</f>
        <v>1</v>
      </c>
      <c r="C35" s="405"/>
      <c r="D35" s="413">
        <f t="shared" si="50"/>
        <v>27</v>
      </c>
      <c r="E35" s="407">
        <f t="shared" si="51"/>
        <v>1</v>
      </c>
      <c r="F35" s="408">
        <f t="shared" si="52"/>
        <v>1</v>
      </c>
      <c r="G35" s="404">
        <f>ROW(SWDATA!M27)</f>
        <v>27</v>
      </c>
      <c r="H35" s="334"/>
      <c r="I35" s="335"/>
      <c r="J35" s="346" t="str">
        <f t="shared" si="53"/>
        <v>1_PARENT00001_DMACTUALS_INDEPENDENT:CATALOGDETAIL:UNITS:No Perspective:default:Live:0</v>
      </c>
      <c r="K35" s="347" t="str">
        <f t="shared" si="54"/>
        <v>U</v>
      </c>
      <c r="L35" s="347"/>
      <c r="M35" s="385" t="str">
        <f t="shared" si="46"/>
        <v>Loading…</v>
      </c>
      <c r="N35" s="385" t="str">
        <f t="shared" si="47"/>
        <v>Loading…</v>
      </c>
      <c r="O35" s="385" t="str">
        <f t="shared" si="48"/>
        <v>Loading…</v>
      </c>
      <c r="P35" s="385" t="str">
        <f t="shared" si="49"/>
        <v>Loading…</v>
      </c>
      <c r="Q35" s="385" t="str">
        <f ca="1">IF(LEN(SWDATA!J27)=0,"",Q34)</f>
        <v>Loading . . .~~Loading . . .~~Loading . . .~~Loading . . .</v>
      </c>
      <c r="R35" s="386" t="str">
        <f>IF(LEN(SWDATA!C27)=0,"",SWDATA!C27)</f>
        <v>L1 CY Net Sales Forecast Best Case (Units)</v>
      </c>
      <c r="S35" s="256"/>
      <c r="T35" s="257" t="s">
        <v>365</v>
      </c>
      <c r="U35" s="258" t="s">
        <v>1022</v>
      </c>
      <c r="V35" s="258"/>
      <c r="W35" s="258" t="s">
        <v>800</v>
      </c>
      <c r="X35" s="259" t="s">
        <v>207</v>
      </c>
      <c r="Y35" s="353" t="str">
        <f ca="1">IF(OR(Is_Loading,LEN($A35)=0),"",INDIRECT("SWDATA!"&amp;Y$4&amp;$G35))</f>
        <v>-</v>
      </c>
      <c r="Z35" s="354" t="str">
        <f ca="1">IF(OR(Is_Loading,LEN($A35)=0),"",INDIRECT("SWDATA!"&amp;Z$4&amp;$G35))</f>
        <v>-</v>
      </c>
      <c r="AA35" s="354" t="str">
        <f ca="1">IF(OR(Is_Loading,LEN($A35)=0),"",INDIRECT("SWDATA!"&amp;AA$4&amp;$G35))</f>
        <v>-</v>
      </c>
      <c r="AB35" s="354" t="str">
        <f ca="1">IF(OR(Is_Loading,LEN($A35)=0),"",INDIRECT("SWDATA!"&amp;AB$4&amp;$G35))</f>
        <v>-</v>
      </c>
      <c r="AC35" s="354" t="str">
        <f ca="1">IF(OR(Is_Loading,LEN($A35)=0),"",INDIRECT("SWDATA!"&amp;AC$4&amp;$G35))</f>
        <v>-</v>
      </c>
      <c r="AD35" s="354" t="str">
        <f ca="1">IF(OR(Is_Loading,LEN($A35)=0),"",INDIRECT("SWDATA!"&amp;AD$4&amp;$G35))</f>
        <v>-</v>
      </c>
      <c r="AE35" s="354" t="str">
        <f ca="1">IF(OR(Is_Loading,LEN($A35)=0),"",INDIRECT("SWDATA!"&amp;AE$4&amp;$G35))</f>
        <v>-</v>
      </c>
      <c r="AF35" s="354" t="str">
        <f ca="1">IF(OR(Is_Loading,LEN($A35)=0),"",INDIRECT("SWDATA!"&amp;AF$4&amp;$G35))</f>
        <v>-</v>
      </c>
      <c r="AG35" s="354" t="str">
        <f ca="1">IF(OR(Is_Loading,LEN($A35)=0),"",INDIRECT("SWDATA!"&amp;AG$4&amp;$G35))</f>
        <v>-</v>
      </c>
      <c r="AH35" s="354" t="str">
        <f ca="1">IF(OR(Is_Loading,LEN($A35)=0),"",INDIRECT("SWDATA!"&amp;AH$4&amp;$G35))</f>
        <v>-</v>
      </c>
      <c r="AI35" s="354" t="str">
        <f ca="1">IF(OR(Is_Loading,LEN($A35)=0),"",INDIRECT("SWDATA!"&amp;AI$4&amp;$G35))</f>
        <v>-</v>
      </c>
      <c r="AJ35" s="354" t="str">
        <f ca="1">IF(OR(Is_Loading,LEN($A35)=0),"",INDIRECT("SWDATA!"&amp;AJ$4&amp;$G35))</f>
        <v>-</v>
      </c>
      <c r="AK35" s="354" t="str">
        <f t="shared" ca="1" si="28"/>
        <v>-</v>
      </c>
      <c r="AL35" s="354" t="str">
        <f t="shared" ca="1" si="28"/>
        <v>-</v>
      </c>
      <c r="AM35" s="354" t="str">
        <f t="shared" ca="1" si="28"/>
        <v>-</v>
      </c>
      <c r="AN35" s="354" t="str">
        <f t="shared" ca="1" si="28"/>
        <v>-</v>
      </c>
      <c r="AO35" s="354" t="str">
        <f t="shared" ca="1" si="28"/>
        <v>-</v>
      </c>
      <c r="AP35" s="354" t="str">
        <f t="shared" ca="1" si="28"/>
        <v>-</v>
      </c>
      <c r="AQ35" s="354" t="str">
        <f t="shared" ca="1" si="28"/>
        <v>-</v>
      </c>
      <c r="AR35" s="354" t="str">
        <f t="shared" ca="1" si="28"/>
        <v>-</v>
      </c>
      <c r="AS35" s="354" t="str">
        <f t="shared" ca="1" si="28"/>
        <v>-</v>
      </c>
      <c r="AT35" s="354" t="str">
        <f t="shared" ca="1" si="28"/>
        <v>-</v>
      </c>
      <c r="AU35" s="354" t="str">
        <f t="shared" ca="1" si="28"/>
        <v>-</v>
      </c>
      <c r="AV35" s="354" t="str">
        <f t="shared" ca="1" si="28"/>
        <v>-</v>
      </c>
      <c r="AW35" s="354" t="str">
        <f t="shared" ca="1" si="28"/>
        <v>-</v>
      </c>
      <c r="AX35" s="354" t="str">
        <f t="shared" ca="1" si="28"/>
        <v>-</v>
      </c>
      <c r="AY35" s="371" t="str">
        <f t="shared" ca="1" si="28"/>
        <v>-</v>
      </c>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410"/>
      <c r="CA35" s="410"/>
      <c r="CB35" s="410"/>
      <c r="CC35" s="410"/>
      <c r="CD35" s="410"/>
      <c r="CE35" s="410"/>
      <c r="CF35" s="410"/>
      <c r="CG35" s="410"/>
      <c r="CH35" s="410"/>
      <c r="CI35" s="410"/>
      <c r="CJ35" s="414"/>
      <c r="CK35" s="414"/>
      <c r="CL35" s="414"/>
      <c r="CM35" s="414"/>
      <c r="CN35" s="414"/>
      <c r="CO35" s="414"/>
      <c r="CP35" s="414"/>
      <c r="CQ35" s="414"/>
      <c r="CR35" s="414"/>
      <c r="CS35" s="414"/>
      <c r="CT35" s="414"/>
      <c r="CU35" s="414"/>
      <c r="CV35" s="414"/>
      <c r="CW35" s="414"/>
      <c r="CX35" s="414"/>
      <c r="CY35" s="414"/>
      <c r="CZ35" s="414"/>
      <c r="DA35" s="414"/>
      <c r="DB35" s="414"/>
      <c r="DC35" s="414"/>
      <c r="DD35" s="414"/>
      <c r="DE35" s="414"/>
      <c r="DF35" s="414"/>
      <c r="DG35" s="414"/>
      <c r="DH35" s="414"/>
      <c r="DI35" s="414"/>
      <c r="DJ35" s="414"/>
      <c r="DK35" s="415"/>
      <c r="DL35" s="416"/>
      <c r="DM35" s="416"/>
      <c r="DN35" s="416"/>
      <c r="DO35" s="416"/>
      <c r="DP35" s="250"/>
      <c r="DQ35" s="417"/>
      <c r="DR35" s="326"/>
      <c r="DS35" s="326"/>
      <c r="DT35" s="326"/>
      <c r="DU35" s="326"/>
      <c r="DV35" s="326"/>
      <c r="DW35" s="326"/>
      <c r="DX35" s="326"/>
      <c r="DY35" s="326"/>
      <c r="DZ35" s="326"/>
      <c r="EA35" s="326"/>
      <c r="EB35" s="326"/>
      <c r="EC35" s="326"/>
      <c r="ED35" s="326"/>
      <c r="EE35" s="326"/>
      <c r="EF35" s="326"/>
      <c r="EG35" s="326"/>
      <c r="EH35" s="326"/>
      <c r="EI35" s="326"/>
      <c r="EJ35" s="326"/>
      <c r="EK35" s="326"/>
      <c r="EL35" s="326"/>
      <c r="EM35" s="326"/>
      <c r="EN35" s="326"/>
      <c r="EO35" s="326"/>
      <c r="EP35" s="326"/>
      <c r="EQ35" s="326"/>
      <c r="ER35" s="326"/>
      <c r="ES35" s="326"/>
      <c r="ET35" s="326"/>
      <c r="EU35" s="326"/>
      <c r="EV35" s="326"/>
      <c r="EW35" s="326"/>
      <c r="EX35" s="326"/>
      <c r="EY35" s="326"/>
      <c r="EZ35" s="326"/>
      <c r="FA35" s="326"/>
      <c r="FB35" s="418"/>
      <c r="FC35" s="250"/>
      <c r="FD35" s="250"/>
      <c r="FE35" s="250"/>
      <c r="FF35" s="250"/>
      <c r="FG35" s="250"/>
      <c r="FH35" s="250"/>
      <c r="FI35" s="250"/>
      <c r="FJ35" s="250"/>
      <c r="FK35" s="250"/>
      <c r="FL35" s="250"/>
      <c r="FM35" s="250"/>
      <c r="FN35" s="250"/>
      <c r="FO35" s="250"/>
      <c r="FP35" s="250"/>
      <c r="FQ35" s="250"/>
      <c r="FR35" s="250"/>
      <c r="FS35" s="250"/>
      <c r="FT35" s="250"/>
      <c r="FU35" s="250"/>
      <c r="FV35" s="250"/>
      <c r="FW35" s="250"/>
      <c r="FX35" s="250"/>
      <c r="FY35" s="250"/>
      <c r="FZ35" s="250"/>
      <c r="GA35" s="250"/>
      <c r="GB35" s="250"/>
      <c r="GC35" s="250"/>
      <c r="GD35" s="250"/>
      <c r="GE35" s="250"/>
      <c r="GF35" s="250"/>
      <c r="GG35" s="250"/>
      <c r="GH35" s="250"/>
      <c r="GI35" s="250"/>
      <c r="GJ35" s="250"/>
      <c r="GK35" s="250"/>
      <c r="GL35" s="250"/>
      <c r="GM35" s="250"/>
      <c r="GN35" s="250"/>
      <c r="GO35" s="250"/>
      <c r="GP35" s="250"/>
      <c r="GQ35" s="250"/>
      <c r="GR35" s="250"/>
      <c r="GS35" s="250"/>
      <c r="GT35" s="250"/>
      <c r="GU35" s="250"/>
      <c r="GV35" s="250"/>
      <c r="GW35" s="250"/>
      <c r="GX35" s="250"/>
      <c r="GY35" s="250"/>
      <c r="GZ35" s="250"/>
      <c r="HA35" s="416"/>
      <c r="HB35" s="416"/>
      <c r="HC35" s="416"/>
      <c r="HD35" s="416"/>
      <c r="HE35" s="416"/>
      <c r="HF35" s="416"/>
      <c r="HG35" s="416"/>
      <c r="HH35" s="416"/>
      <c r="HI35" s="416"/>
      <c r="HJ35" s="416"/>
      <c r="HK35" s="416"/>
      <c r="HL35" s="416"/>
      <c r="HM35" s="416"/>
      <c r="HN35" s="416"/>
      <c r="ID35" s="411"/>
      <c r="IE35" s="411"/>
      <c r="IF35" s="411"/>
      <c r="IG35" s="411"/>
      <c r="IH35" s="411"/>
      <c r="II35" s="411"/>
      <c r="IJ35" s="411"/>
      <c r="IK35" s="411"/>
      <c r="IL35" s="411"/>
      <c r="IM35" s="411"/>
      <c r="IN35" s="411"/>
      <c r="IO35" s="411"/>
      <c r="IP35" s="411"/>
      <c r="IQ35" s="411"/>
      <c r="IR35" s="411"/>
      <c r="IS35" s="411"/>
      <c r="IT35" s="411"/>
      <c r="IU35" s="411"/>
      <c r="IV35" s="411"/>
      <c r="IW35" s="411"/>
      <c r="IX35" s="411"/>
      <c r="IY35" s="411"/>
      <c r="IZ35" s="411"/>
      <c r="JA35" s="411"/>
      <c r="JB35" s="411"/>
      <c r="JC35" s="411"/>
      <c r="JD35" s="411"/>
      <c r="JE35" s="411"/>
      <c r="JF35" s="411"/>
      <c r="JG35" s="411"/>
      <c r="JH35" s="411"/>
      <c r="JI35" s="411"/>
      <c r="JJ35" s="411"/>
      <c r="JK35" s="411"/>
      <c r="JL35" s="411"/>
      <c r="JM35" s="411"/>
      <c r="JN35" s="411"/>
      <c r="JO35" s="411"/>
      <c r="JP35" s="411"/>
      <c r="JQ35" s="411"/>
      <c r="JR35" s="411"/>
      <c r="JS35" s="411"/>
      <c r="JT35" s="411"/>
      <c r="JU35" s="411"/>
      <c r="JV35" s="411"/>
      <c r="JW35" s="411"/>
      <c r="JX35" s="411"/>
      <c r="JY35" s="411"/>
      <c r="JZ35" s="411"/>
      <c r="KA35" s="411"/>
      <c r="KB35" s="411"/>
      <c r="KC35" s="411"/>
      <c r="KD35" s="411"/>
      <c r="KE35" s="411"/>
      <c r="KF35" s="411"/>
      <c r="KG35" s="411"/>
      <c r="KH35" s="411"/>
      <c r="KI35" s="411"/>
      <c r="KJ35" s="411"/>
      <c r="KK35" s="411"/>
      <c r="KL35" s="411"/>
      <c r="KM35" s="411"/>
      <c r="KN35" s="411"/>
      <c r="KO35" s="411"/>
      <c r="KP35" s="411"/>
      <c r="KQ35" s="411"/>
      <c r="KR35" s="411"/>
      <c r="KS35" s="411"/>
      <c r="KT35" s="411"/>
      <c r="KU35" s="411"/>
      <c r="KV35" s="411"/>
      <c r="KW35" s="411"/>
      <c r="KX35" s="411"/>
      <c r="KY35" s="411"/>
      <c r="KZ35" s="411"/>
      <c r="LA35" s="411"/>
      <c r="LB35" s="411"/>
      <c r="LC35" s="411"/>
      <c r="LD35" s="411"/>
      <c r="LE35" s="411"/>
      <c r="LF35" s="411"/>
      <c r="LG35" s="411"/>
      <c r="LH35" s="411"/>
      <c r="LI35" s="411"/>
      <c r="LJ35" s="411"/>
      <c r="LK35" s="411"/>
      <c r="LL35" s="411"/>
      <c r="LM35" s="411"/>
      <c r="LN35" s="411"/>
      <c r="LO35" s="411"/>
      <c r="LP35" s="411"/>
      <c r="LQ35" s="411"/>
      <c r="LR35" s="411"/>
      <c r="LS35" s="411"/>
      <c r="LT35" s="411"/>
      <c r="LU35" s="411"/>
      <c r="LV35" s="411"/>
      <c r="LW35" s="411"/>
      <c r="LX35" s="411"/>
      <c r="LY35" s="411"/>
      <c r="LZ35" s="411"/>
      <c r="MA35" s="411"/>
      <c r="MB35" s="411"/>
      <c r="MC35" s="411"/>
      <c r="MD35" s="411"/>
      <c r="ME35" s="411"/>
      <c r="MF35" s="411"/>
      <c r="MG35" s="411"/>
      <c r="MH35" s="411"/>
      <c r="MI35" s="411"/>
      <c r="XDX35" s="420">
        <f t="shared" ca="1" si="40"/>
        <v>0</v>
      </c>
      <c r="XES35" s="411"/>
      <c r="XET35" s="411"/>
      <c r="XEU35" s="421"/>
    </row>
    <row r="36" spans="1:347 16352:16375" s="419" customFormat="1" ht="15" customHeight="1">
      <c r="A36" s="404" t="str">
        <f>SWDATA!O28</f>
        <v>1_PARENT00001_DMACTUALS_INDEPENDENT:CATALOGDETAIL:UNITS:No Perspective:default:Live:0</v>
      </c>
      <c r="B36" s="404">
        <f>SWDATA!M28</f>
        <v>1</v>
      </c>
      <c r="C36" s="405"/>
      <c r="D36" s="413">
        <f t="shared" si="50"/>
        <v>28</v>
      </c>
      <c r="E36" s="407">
        <f t="shared" si="51"/>
        <v>1</v>
      </c>
      <c r="F36" s="408">
        <f t="shared" si="52"/>
        <v>1</v>
      </c>
      <c r="G36" s="404">
        <f>ROW(SWDATA!M28)</f>
        <v>28</v>
      </c>
      <c r="H36" s="334"/>
      <c r="I36" s="335"/>
      <c r="J36" s="346" t="str">
        <f t="shared" si="53"/>
        <v>1_PARENT00001_DMACTUALS_INDEPENDENT:CATALOGDETAIL:UNITS:No Perspective:default:Live:0</v>
      </c>
      <c r="K36" s="347" t="str">
        <f t="shared" si="54"/>
        <v>U</v>
      </c>
      <c r="L36" s="347"/>
      <c r="M36" s="385" t="str">
        <f t="shared" si="46"/>
        <v>Loading…</v>
      </c>
      <c r="N36" s="385" t="str">
        <f t="shared" si="47"/>
        <v>Loading…</v>
      </c>
      <c r="O36" s="385" t="str">
        <f t="shared" si="48"/>
        <v>Loading…</v>
      </c>
      <c r="P36" s="385" t="str">
        <f t="shared" si="49"/>
        <v>Loading…</v>
      </c>
      <c r="Q36" s="385" t="str">
        <f ca="1">IF(LEN(SWDATA!J28)=0,"",Q35)</f>
        <v>Loading . . .~~Loading . . .~~Loading . . .~~Loading . . .</v>
      </c>
      <c r="R36" s="386" t="str">
        <f>IF(LEN(SWDATA!C28)=0,"",SWDATA!C28)</f>
        <v>L1 CY Net Sales Forecast Worst Case (Units)</v>
      </c>
      <c r="S36" s="256"/>
      <c r="T36" s="257" t="s">
        <v>365</v>
      </c>
      <c r="U36" s="258" t="s">
        <v>1022</v>
      </c>
      <c r="V36" s="258"/>
      <c r="W36" s="258" t="s">
        <v>978</v>
      </c>
      <c r="X36" s="259" t="s">
        <v>207</v>
      </c>
      <c r="Y36" s="353" t="str">
        <f ca="1">IF(OR(Is_Loading,LEN($A36)=0),"",INDIRECT("SWDATA!"&amp;Y$4&amp;$G36))</f>
        <v>-</v>
      </c>
      <c r="Z36" s="354" t="str">
        <f ca="1">IF(OR(Is_Loading,LEN($A36)=0),"",INDIRECT("SWDATA!"&amp;Z$4&amp;$G36))</f>
        <v>-</v>
      </c>
      <c r="AA36" s="354" t="str">
        <f ca="1">IF(OR(Is_Loading,LEN($A36)=0),"",INDIRECT("SWDATA!"&amp;AA$4&amp;$G36))</f>
        <v>-</v>
      </c>
      <c r="AB36" s="354" t="str">
        <f ca="1">IF(OR(Is_Loading,LEN($A36)=0),"",INDIRECT("SWDATA!"&amp;AB$4&amp;$G36))</f>
        <v>-</v>
      </c>
      <c r="AC36" s="354" t="str">
        <f ca="1">IF(OR(Is_Loading,LEN($A36)=0),"",INDIRECT("SWDATA!"&amp;AC$4&amp;$G36))</f>
        <v>-</v>
      </c>
      <c r="AD36" s="354" t="str">
        <f ca="1">IF(OR(Is_Loading,LEN($A36)=0),"",INDIRECT("SWDATA!"&amp;AD$4&amp;$G36))</f>
        <v>-</v>
      </c>
      <c r="AE36" s="354" t="str">
        <f ca="1">IF(OR(Is_Loading,LEN($A36)=0),"",INDIRECT("SWDATA!"&amp;AE$4&amp;$G36))</f>
        <v>-</v>
      </c>
      <c r="AF36" s="354" t="str">
        <f ca="1">IF(OR(Is_Loading,LEN($A36)=0),"",INDIRECT("SWDATA!"&amp;AF$4&amp;$G36))</f>
        <v>-</v>
      </c>
      <c r="AG36" s="354" t="str">
        <f ca="1">IF(OR(Is_Loading,LEN($A36)=0),"",INDIRECT("SWDATA!"&amp;AG$4&amp;$G36))</f>
        <v>-</v>
      </c>
      <c r="AH36" s="354" t="str">
        <f ca="1">IF(OR(Is_Loading,LEN($A36)=0),"",INDIRECT("SWDATA!"&amp;AH$4&amp;$G36))</f>
        <v>-</v>
      </c>
      <c r="AI36" s="354" t="str">
        <f ca="1">IF(OR(Is_Loading,LEN($A36)=0),"",INDIRECT("SWDATA!"&amp;AI$4&amp;$G36))</f>
        <v>-</v>
      </c>
      <c r="AJ36" s="354" t="str">
        <f ca="1">IF(OR(Is_Loading,LEN($A36)=0),"",INDIRECT("SWDATA!"&amp;AJ$4&amp;$G36))</f>
        <v>-</v>
      </c>
      <c r="AK36" s="354" t="str">
        <f t="shared" ref="AK36:AY52" ca="1" si="55">INDIRECT("SWDATA!"&amp;AK$4&amp;$G36)</f>
        <v>-</v>
      </c>
      <c r="AL36" s="354" t="str">
        <f t="shared" ca="1" si="55"/>
        <v>-</v>
      </c>
      <c r="AM36" s="354" t="str">
        <f t="shared" ca="1" si="55"/>
        <v>-</v>
      </c>
      <c r="AN36" s="354" t="str">
        <f t="shared" ca="1" si="55"/>
        <v>-</v>
      </c>
      <c r="AO36" s="354" t="str">
        <f t="shared" ca="1" si="55"/>
        <v>-</v>
      </c>
      <c r="AP36" s="354" t="str">
        <f t="shared" ca="1" si="55"/>
        <v>-</v>
      </c>
      <c r="AQ36" s="354" t="str">
        <f t="shared" ca="1" si="55"/>
        <v>-</v>
      </c>
      <c r="AR36" s="354" t="str">
        <f t="shared" ca="1" si="55"/>
        <v>-</v>
      </c>
      <c r="AS36" s="354" t="str">
        <f t="shared" ca="1" si="55"/>
        <v>-</v>
      </c>
      <c r="AT36" s="354" t="str">
        <f t="shared" ca="1" si="55"/>
        <v>-</v>
      </c>
      <c r="AU36" s="354" t="str">
        <f t="shared" ca="1" si="55"/>
        <v>-</v>
      </c>
      <c r="AV36" s="354" t="str">
        <f t="shared" ca="1" si="55"/>
        <v>-</v>
      </c>
      <c r="AW36" s="354" t="str">
        <f t="shared" ca="1" si="55"/>
        <v>-</v>
      </c>
      <c r="AX36" s="354" t="str">
        <f t="shared" ca="1" si="55"/>
        <v>-</v>
      </c>
      <c r="AY36" s="371" t="str">
        <f t="shared" ca="1" si="55"/>
        <v>-</v>
      </c>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410"/>
      <c r="CA36" s="410"/>
      <c r="CB36" s="410"/>
      <c r="CC36" s="410"/>
      <c r="CD36" s="410"/>
      <c r="CE36" s="410"/>
      <c r="CF36" s="410"/>
      <c r="CG36" s="410"/>
      <c r="CH36" s="410"/>
      <c r="CI36" s="410"/>
      <c r="CJ36" s="414"/>
      <c r="CK36" s="414"/>
      <c r="CL36" s="414"/>
      <c r="CM36" s="414"/>
      <c r="CN36" s="414"/>
      <c r="CO36" s="414"/>
      <c r="CP36" s="414"/>
      <c r="CQ36" s="414"/>
      <c r="CR36" s="414"/>
      <c r="CS36" s="414"/>
      <c r="CT36" s="414"/>
      <c r="CU36" s="414"/>
      <c r="CV36" s="414"/>
      <c r="CW36" s="414"/>
      <c r="CX36" s="414"/>
      <c r="CY36" s="414"/>
      <c r="CZ36" s="414"/>
      <c r="DA36" s="414"/>
      <c r="DB36" s="414"/>
      <c r="DC36" s="414"/>
      <c r="DD36" s="414"/>
      <c r="DE36" s="414"/>
      <c r="DF36" s="414"/>
      <c r="DG36" s="414"/>
      <c r="DH36" s="414"/>
      <c r="DI36" s="414"/>
      <c r="DJ36" s="414"/>
      <c r="DK36" s="415"/>
      <c r="DL36" s="416"/>
      <c r="DM36" s="416"/>
      <c r="DN36" s="416"/>
      <c r="DO36" s="416"/>
      <c r="DP36" s="250"/>
      <c r="DQ36" s="417"/>
      <c r="DR36" s="326"/>
      <c r="DS36" s="326"/>
      <c r="DT36" s="326"/>
      <c r="DU36" s="326"/>
      <c r="DV36" s="326"/>
      <c r="DW36" s="326"/>
      <c r="DX36" s="326"/>
      <c r="DY36" s="326"/>
      <c r="DZ36" s="326"/>
      <c r="EA36" s="326"/>
      <c r="EB36" s="326"/>
      <c r="EC36" s="326"/>
      <c r="ED36" s="326"/>
      <c r="EE36" s="326"/>
      <c r="EF36" s="326"/>
      <c r="EG36" s="326"/>
      <c r="EH36" s="326"/>
      <c r="EI36" s="326"/>
      <c r="EJ36" s="326"/>
      <c r="EK36" s="326"/>
      <c r="EL36" s="326"/>
      <c r="EM36" s="326"/>
      <c r="EN36" s="326"/>
      <c r="EO36" s="326"/>
      <c r="EP36" s="326"/>
      <c r="EQ36" s="326"/>
      <c r="ER36" s="326"/>
      <c r="ES36" s="326"/>
      <c r="ET36" s="326"/>
      <c r="EU36" s="326"/>
      <c r="EV36" s="326"/>
      <c r="EW36" s="326"/>
      <c r="EX36" s="326"/>
      <c r="EY36" s="326"/>
      <c r="EZ36" s="326"/>
      <c r="FA36" s="326"/>
      <c r="FB36" s="418"/>
      <c r="FC36" s="250"/>
      <c r="FD36" s="250"/>
      <c r="FE36" s="250"/>
      <c r="FF36" s="250"/>
      <c r="FG36" s="250"/>
      <c r="FH36" s="250"/>
      <c r="FI36" s="250"/>
      <c r="FJ36" s="250"/>
      <c r="FK36" s="250"/>
      <c r="FL36" s="250"/>
      <c r="FM36" s="250"/>
      <c r="FN36" s="250"/>
      <c r="FO36" s="250"/>
      <c r="FP36" s="250"/>
      <c r="FQ36" s="250"/>
      <c r="FR36" s="250"/>
      <c r="FS36" s="250"/>
      <c r="FT36" s="250"/>
      <c r="FU36" s="250"/>
      <c r="FV36" s="250"/>
      <c r="FW36" s="250"/>
      <c r="FX36" s="250"/>
      <c r="FY36" s="250"/>
      <c r="FZ36" s="250"/>
      <c r="GA36" s="250"/>
      <c r="GB36" s="250"/>
      <c r="GC36" s="250"/>
      <c r="GD36" s="250"/>
      <c r="GE36" s="250"/>
      <c r="GF36" s="250"/>
      <c r="GG36" s="250"/>
      <c r="GH36" s="250"/>
      <c r="GI36" s="250"/>
      <c r="GJ36" s="250"/>
      <c r="GK36" s="250"/>
      <c r="GL36" s="250"/>
      <c r="GM36" s="250"/>
      <c r="GN36" s="250"/>
      <c r="GO36" s="250"/>
      <c r="GP36" s="250"/>
      <c r="GQ36" s="250"/>
      <c r="GR36" s="250"/>
      <c r="GS36" s="250"/>
      <c r="GT36" s="250"/>
      <c r="GU36" s="250"/>
      <c r="GV36" s="250"/>
      <c r="GW36" s="250"/>
      <c r="GX36" s="250"/>
      <c r="GY36" s="250"/>
      <c r="GZ36" s="250"/>
      <c r="HA36" s="416"/>
      <c r="HB36" s="416"/>
      <c r="HC36" s="416"/>
      <c r="HD36" s="416"/>
      <c r="HE36" s="416"/>
      <c r="HF36" s="416"/>
      <c r="HG36" s="416"/>
      <c r="HH36" s="416"/>
      <c r="HI36" s="416"/>
      <c r="HJ36" s="416"/>
      <c r="HK36" s="416"/>
      <c r="HL36" s="416"/>
      <c r="HM36" s="416"/>
      <c r="HN36" s="416"/>
      <c r="ID36" s="411"/>
      <c r="IE36" s="411"/>
      <c r="IF36" s="411"/>
      <c r="IG36" s="411"/>
      <c r="IH36" s="411"/>
      <c r="II36" s="411"/>
      <c r="IJ36" s="411"/>
      <c r="IK36" s="411"/>
      <c r="IL36" s="411"/>
      <c r="IM36" s="411"/>
      <c r="IN36" s="411"/>
      <c r="IO36" s="411"/>
      <c r="IP36" s="411"/>
      <c r="IQ36" s="411"/>
      <c r="IR36" s="411"/>
      <c r="IS36" s="411"/>
      <c r="IT36" s="411"/>
      <c r="IU36" s="411"/>
      <c r="IV36" s="411"/>
      <c r="IW36" s="411"/>
      <c r="IX36" s="411"/>
      <c r="IY36" s="411"/>
      <c r="IZ36" s="411"/>
      <c r="JA36" s="411"/>
      <c r="JB36" s="411"/>
      <c r="JC36" s="411"/>
      <c r="JD36" s="411"/>
      <c r="JE36" s="411"/>
      <c r="JF36" s="411"/>
      <c r="JG36" s="411"/>
      <c r="JH36" s="411"/>
      <c r="JI36" s="411"/>
      <c r="JJ36" s="411"/>
      <c r="JK36" s="411"/>
      <c r="JL36" s="411"/>
      <c r="JM36" s="411"/>
      <c r="JN36" s="411"/>
      <c r="JO36" s="411"/>
      <c r="JP36" s="411"/>
      <c r="JQ36" s="411"/>
      <c r="JR36" s="411"/>
      <c r="JS36" s="411"/>
      <c r="JT36" s="411"/>
      <c r="JU36" s="411"/>
      <c r="JV36" s="411"/>
      <c r="JW36" s="411"/>
      <c r="JX36" s="411"/>
      <c r="JY36" s="411"/>
      <c r="JZ36" s="411"/>
      <c r="KA36" s="411"/>
      <c r="KB36" s="411"/>
      <c r="KC36" s="411"/>
      <c r="KD36" s="411"/>
      <c r="KE36" s="411"/>
      <c r="KF36" s="411"/>
      <c r="KG36" s="411"/>
      <c r="KH36" s="411"/>
      <c r="KI36" s="411"/>
      <c r="KJ36" s="411"/>
      <c r="KK36" s="411"/>
      <c r="KL36" s="411"/>
      <c r="KM36" s="411"/>
      <c r="KN36" s="411"/>
      <c r="KO36" s="411"/>
      <c r="KP36" s="411"/>
      <c r="KQ36" s="411"/>
      <c r="KR36" s="411"/>
      <c r="KS36" s="411"/>
      <c r="KT36" s="411"/>
      <c r="KU36" s="411"/>
      <c r="KV36" s="411"/>
      <c r="KW36" s="411"/>
      <c r="KX36" s="411"/>
      <c r="KY36" s="411"/>
      <c r="KZ36" s="411"/>
      <c r="LA36" s="411"/>
      <c r="LB36" s="411"/>
      <c r="LC36" s="411"/>
      <c r="LD36" s="411"/>
      <c r="LE36" s="411"/>
      <c r="LF36" s="411"/>
      <c r="LG36" s="411"/>
      <c r="LH36" s="411"/>
      <c r="LI36" s="411"/>
      <c r="LJ36" s="411"/>
      <c r="LK36" s="411"/>
      <c r="LL36" s="411"/>
      <c r="LM36" s="411"/>
      <c r="LN36" s="411"/>
      <c r="LO36" s="411"/>
      <c r="LP36" s="411"/>
      <c r="LQ36" s="411"/>
      <c r="LR36" s="411"/>
      <c r="LS36" s="411"/>
      <c r="LT36" s="411"/>
      <c r="LU36" s="411"/>
      <c r="LV36" s="411"/>
      <c r="LW36" s="411"/>
      <c r="LX36" s="411"/>
      <c r="LY36" s="411"/>
      <c r="LZ36" s="411"/>
      <c r="MA36" s="411"/>
      <c r="MB36" s="411"/>
      <c r="MC36" s="411"/>
      <c r="MD36" s="411"/>
      <c r="ME36" s="411"/>
      <c r="MF36" s="411"/>
      <c r="MG36" s="411"/>
      <c r="MH36" s="411"/>
      <c r="MI36" s="411"/>
      <c r="XDX36" s="420">
        <f t="shared" ca="1" si="40"/>
        <v>0</v>
      </c>
      <c r="XES36" s="411"/>
      <c r="XET36" s="411"/>
      <c r="XEU36" s="421"/>
    </row>
    <row r="37" spans="1:347 16352:16375" s="419" customFormat="1" ht="15" customHeight="1">
      <c r="A37" s="404" t="str">
        <f>SWDATA!O29</f>
        <v>1_PARENT00001_DMACTUALS_INDEPENDENT:CATALOGDETAIL:UNITS:No Perspective:default:Live:0</v>
      </c>
      <c r="B37" s="404">
        <f>SWDATA!M29</f>
        <v>1</v>
      </c>
      <c r="C37" s="405"/>
      <c r="D37" s="413">
        <f t="shared" si="50"/>
        <v>29</v>
      </c>
      <c r="E37" s="407">
        <f t="shared" si="51"/>
        <v>1</v>
      </c>
      <c r="F37" s="408">
        <f t="shared" si="52"/>
        <v>1</v>
      </c>
      <c r="G37" s="404">
        <f>ROW(SWDATA!M29)</f>
        <v>29</v>
      </c>
      <c r="H37" s="334"/>
      <c r="I37" s="335"/>
      <c r="J37" s="346" t="str">
        <f t="shared" si="53"/>
        <v>1_PARENT00001_DMACTUALS_INDEPENDENT:CATALOGDETAIL:UNITS:No Perspective:default:Live:0</v>
      </c>
      <c r="K37" s="347" t="str">
        <f t="shared" si="54"/>
        <v>U</v>
      </c>
      <c r="L37" s="347"/>
      <c r="M37" s="385" t="str">
        <f t="shared" si="46"/>
        <v>Loading…</v>
      </c>
      <c r="N37" s="385" t="str">
        <f t="shared" si="47"/>
        <v>Loading…</v>
      </c>
      <c r="O37" s="385" t="str">
        <f t="shared" si="48"/>
        <v>Loading…</v>
      </c>
      <c r="P37" s="385" t="str">
        <f t="shared" si="49"/>
        <v>Loading…</v>
      </c>
      <c r="Q37" s="385" t="str">
        <f ca="1">IF(LEN(SWDATA!J29)=0,"",Q36)</f>
        <v>Loading . . .~~Loading . . .~~Loading . . .~~Loading . . .</v>
      </c>
      <c r="R37" s="386" t="str">
        <f>IF(LEN(SWDATA!C29)=0,"",SWDATA!C29)</f>
        <v>L1 CY Net Sales Forecast (Units)</v>
      </c>
      <c r="S37" s="256"/>
      <c r="T37" s="257" t="s">
        <v>365</v>
      </c>
      <c r="U37" s="258" t="s">
        <v>1023</v>
      </c>
      <c r="V37" s="258"/>
      <c r="W37" s="258" t="s">
        <v>800</v>
      </c>
      <c r="X37" s="259" t="s">
        <v>207</v>
      </c>
      <c r="Y37" s="353" t="str">
        <f ca="1">IF(OR(Is_Loading,LEN($A37)=0),"",INDIRECT("SWDATA!"&amp;Y$4&amp;$G37))</f>
        <v>-</v>
      </c>
      <c r="Z37" s="354" t="str">
        <f ca="1">IF(OR(Is_Loading,LEN($A37)=0),"",INDIRECT("SWDATA!"&amp;Z$4&amp;$G37))</f>
        <v>-</v>
      </c>
      <c r="AA37" s="354" t="str">
        <f ca="1">IF(OR(Is_Loading,LEN($A37)=0),"",INDIRECT("SWDATA!"&amp;AA$4&amp;$G37))</f>
        <v>-</v>
      </c>
      <c r="AB37" s="354" t="str">
        <f ca="1">IF(OR(Is_Loading,LEN($A37)=0),"",INDIRECT("SWDATA!"&amp;AB$4&amp;$G37))</f>
        <v>-</v>
      </c>
      <c r="AC37" s="354" t="str">
        <f ca="1">IF(OR(Is_Loading,LEN($A37)=0),"",INDIRECT("SWDATA!"&amp;AC$4&amp;$G37))</f>
        <v>-</v>
      </c>
      <c r="AD37" s="354" t="str">
        <f ca="1">IF(OR(Is_Loading,LEN($A37)=0),"",INDIRECT("SWDATA!"&amp;AD$4&amp;$G37))</f>
        <v>-</v>
      </c>
      <c r="AE37" s="354" t="str">
        <f ca="1">IF(OR(Is_Loading,LEN($A37)=0),"",INDIRECT("SWDATA!"&amp;AE$4&amp;$G37))</f>
        <v>-</v>
      </c>
      <c r="AF37" s="354" t="str">
        <f ca="1">IF(OR(Is_Loading,LEN($A37)=0),"",INDIRECT("SWDATA!"&amp;AF$4&amp;$G37))</f>
        <v>-</v>
      </c>
      <c r="AG37" s="354" t="str">
        <f ca="1">IF(OR(Is_Loading,LEN($A37)=0),"",INDIRECT("SWDATA!"&amp;AG$4&amp;$G37))</f>
        <v>-</v>
      </c>
      <c r="AH37" s="354" t="str">
        <f ca="1">IF(OR(Is_Loading,LEN($A37)=0),"",INDIRECT("SWDATA!"&amp;AH$4&amp;$G37))</f>
        <v>-</v>
      </c>
      <c r="AI37" s="354" t="str">
        <f ca="1">IF(OR(Is_Loading,LEN($A37)=0),"",INDIRECT("SWDATA!"&amp;AI$4&amp;$G37))</f>
        <v>-</v>
      </c>
      <c r="AJ37" s="354" t="str">
        <f ca="1">IF(OR(Is_Loading,LEN($A37)=0),"",INDIRECT("SWDATA!"&amp;AJ$4&amp;$G37))</f>
        <v>-</v>
      </c>
      <c r="AK37" s="354" t="str">
        <f t="shared" ca="1" si="55"/>
        <v>-</v>
      </c>
      <c r="AL37" s="354" t="str">
        <f t="shared" ca="1" si="55"/>
        <v>-</v>
      </c>
      <c r="AM37" s="354" t="str">
        <f t="shared" ca="1" si="55"/>
        <v>-</v>
      </c>
      <c r="AN37" s="354" t="str">
        <f t="shared" ca="1" si="55"/>
        <v>-</v>
      </c>
      <c r="AO37" s="354" t="str">
        <f t="shared" ca="1" si="55"/>
        <v>-</v>
      </c>
      <c r="AP37" s="354" t="str">
        <f t="shared" ca="1" si="55"/>
        <v>-</v>
      </c>
      <c r="AQ37" s="354" t="str">
        <f t="shared" ca="1" si="55"/>
        <v>-</v>
      </c>
      <c r="AR37" s="354" t="str">
        <f t="shared" ca="1" si="55"/>
        <v>-</v>
      </c>
      <c r="AS37" s="354" t="str">
        <f t="shared" ca="1" si="55"/>
        <v>-</v>
      </c>
      <c r="AT37" s="354" t="str">
        <f t="shared" ca="1" si="55"/>
        <v>-</v>
      </c>
      <c r="AU37" s="354" t="str">
        <f t="shared" ca="1" si="55"/>
        <v>-</v>
      </c>
      <c r="AV37" s="354" t="str">
        <f t="shared" ca="1" si="55"/>
        <v>-</v>
      </c>
      <c r="AW37" s="354" t="str">
        <f t="shared" ca="1" si="55"/>
        <v>-</v>
      </c>
      <c r="AX37" s="354" t="str">
        <f t="shared" ca="1" si="55"/>
        <v>-</v>
      </c>
      <c r="AY37" s="371" t="str">
        <f t="shared" ca="1" si="55"/>
        <v>-</v>
      </c>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410"/>
      <c r="CA37" s="410"/>
      <c r="CB37" s="410"/>
      <c r="CC37" s="410"/>
      <c r="CD37" s="410"/>
      <c r="CE37" s="410"/>
      <c r="CF37" s="410"/>
      <c r="CG37" s="410"/>
      <c r="CH37" s="410"/>
      <c r="CI37" s="410"/>
      <c r="CJ37" s="414"/>
      <c r="CK37" s="414"/>
      <c r="CL37" s="414"/>
      <c r="CM37" s="414"/>
      <c r="CN37" s="414"/>
      <c r="CO37" s="414"/>
      <c r="CP37" s="414"/>
      <c r="CQ37" s="414"/>
      <c r="CR37" s="414"/>
      <c r="CS37" s="414"/>
      <c r="CT37" s="414"/>
      <c r="CU37" s="414"/>
      <c r="CV37" s="414"/>
      <c r="CW37" s="414"/>
      <c r="CX37" s="414"/>
      <c r="CY37" s="414"/>
      <c r="CZ37" s="414"/>
      <c r="DA37" s="414"/>
      <c r="DB37" s="414"/>
      <c r="DC37" s="414"/>
      <c r="DD37" s="414"/>
      <c r="DE37" s="414"/>
      <c r="DF37" s="414"/>
      <c r="DG37" s="414"/>
      <c r="DH37" s="414"/>
      <c r="DI37" s="414"/>
      <c r="DJ37" s="414"/>
      <c r="DK37" s="415"/>
      <c r="DL37" s="416"/>
      <c r="DM37" s="416"/>
      <c r="DN37" s="416"/>
      <c r="DO37" s="416"/>
      <c r="DP37" s="250"/>
      <c r="DQ37" s="417"/>
      <c r="DR37" s="326"/>
      <c r="DS37" s="326"/>
      <c r="DT37" s="326"/>
      <c r="DU37" s="326"/>
      <c r="DV37" s="326"/>
      <c r="DW37" s="326"/>
      <c r="DX37" s="326"/>
      <c r="DY37" s="326"/>
      <c r="DZ37" s="326"/>
      <c r="EA37" s="326"/>
      <c r="EB37" s="326"/>
      <c r="EC37" s="326"/>
      <c r="ED37" s="326"/>
      <c r="EE37" s="326"/>
      <c r="EF37" s="326"/>
      <c r="EG37" s="326"/>
      <c r="EH37" s="326"/>
      <c r="EI37" s="326"/>
      <c r="EJ37" s="326"/>
      <c r="EK37" s="326"/>
      <c r="EL37" s="326"/>
      <c r="EM37" s="326"/>
      <c r="EN37" s="326"/>
      <c r="EO37" s="326"/>
      <c r="EP37" s="326"/>
      <c r="EQ37" s="326"/>
      <c r="ER37" s="326"/>
      <c r="ES37" s="326"/>
      <c r="ET37" s="326"/>
      <c r="EU37" s="326"/>
      <c r="EV37" s="326"/>
      <c r="EW37" s="326"/>
      <c r="EX37" s="326"/>
      <c r="EY37" s="326"/>
      <c r="EZ37" s="326"/>
      <c r="FA37" s="326"/>
      <c r="FB37" s="418"/>
      <c r="FC37" s="250"/>
      <c r="FD37" s="250"/>
      <c r="FE37" s="250"/>
      <c r="FF37" s="250"/>
      <c r="FG37" s="250"/>
      <c r="FH37" s="250"/>
      <c r="FI37" s="250"/>
      <c r="FJ37" s="250"/>
      <c r="FK37" s="250"/>
      <c r="FL37" s="250"/>
      <c r="FM37" s="250"/>
      <c r="FN37" s="250"/>
      <c r="FO37" s="250"/>
      <c r="FP37" s="250"/>
      <c r="FQ37" s="250"/>
      <c r="FR37" s="250"/>
      <c r="FS37" s="250"/>
      <c r="FT37" s="250"/>
      <c r="FU37" s="250"/>
      <c r="FV37" s="250"/>
      <c r="FW37" s="250"/>
      <c r="FX37" s="250"/>
      <c r="FY37" s="250"/>
      <c r="FZ37" s="250"/>
      <c r="GA37" s="250"/>
      <c r="GB37" s="250"/>
      <c r="GC37" s="250"/>
      <c r="GD37" s="250"/>
      <c r="GE37" s="250"/>
      <c r="GF37" s="250"/>
      <c r="GG37" s="250"/>
      <c r="GH37" s="250"/>
      <c r="GI37" s="250"/>
      <c r="GJ37" s="250"/>
      <c r="GK37" s="250"/>
      <c r="GL37" s="250"/>
      <c r="GM37" s="250"/>
      <c r="GN37" s="250"/>
      <c r="GO37" s="250"/>
      <c r="GP37" s="250"/>
      <c r="GQ37" s="250"/>
      <c r="GR37" s="250"/>
      <c r="GS37" s="250"/>
      <c r="GT37" s="250"/>
      <c r="GU37" s="250"/>
      <c r="GV37" s="250"/>
      <c r="GW37" s="250"/>
      <c r="GX37" s="250"/>
      <c r="GY37" s="250"/>
      <c r="GZ37" s="250"/>
      <c r="HA37" s="416"/>
      <c r="HB37" s="416"/>
      <c r="HC37" s="416"/>
      <c r="HD37" s="416"/>
      <c r="HE37" s="416"/>
      <c r="HF37" s="416"/>
      <c r="HG37" s="416"/>
      <c r="HH37" s="416"/>
      <c r="HI37" s="416"/>
      <c r="HJ37" s="416"/>
      <c r="HK37" s="416"/>
      <c r="HL37" s="416"/>
      <c r="HM37" s="416"/>
      <c r="HN37" s="416"/>
      <c r="ID37" s="411"/>
      <c r="IE37" s="411"/>
      <c r="IF37" s="411"/>
      <c r="IG37" s="411"/>
      <c r="IH37" s="411"/>
      <c r="II37" s="411"/>
      <c r="IJ37" s="411"/>
      <c r="IK37" s="411"/>
      <c r="IL37" s="411"/>
      <c r="IM37" s="411"/>
      <c r="IN37" s="411"/>
      <c r="IO37" s="411"/>
      <c r="IP37" s="411"/>
      <c r="IQ37" s="411"/>
      <c r="IR37" s="411"/>
      <c r="IS37" s="411"/>
      <c r="IT37" s="411"/>
      <c r="IU37" s="411"/>
      <c r="IV37" s="411"/>
      <c r="IW37" s="411"/>
      <c r="IX37" s="411"/>
      <c r="IY37" s="411"/>
      <c r="IZ37" s="411"/>
      <c r="JA37" s="411"/>
      <c r="JB37" s="411"/>
      <c r="JC37" s="411"/>
      <c r="JD37" s="411"/>
      <c r="JE37" s="411"/>
      <c r="JF37" s="411"/>
      <c r="JG37" s="411"/>
      <c r="JH37" s="411"/>
      <c r="JI37" s="411"/>
      <c r="JJ37" s="411"/>
      <c r="JK37" s="411"/>
      <c r="JL37" s="411"/>
      <c r="JM37" s="411"/>
      <c r="JN37" s="411"/>
      <c r="JO37" s="411"/>
      <c r="JP37" s="411"/>
      <c r="JQ37" s="411"/>
      <c r="JR37" s="411"/>
      <c r="JS37" s="411"/>
      <c r="JT37" s="411"/>
      <c r="JU37" s="411"/>
      <c r="JV37" s="411"/>
      <c r="JW37" s="411"/>
      <c r="JX37" s="411"/>
      <c r="JY37" s="411"/>
      <c r="JZ37" s="411"/>
      <c r="KA37" s="411"/>
      <c r="KB37" s="411"/>
      <c r="KC37" s="411"/>
      <c r="KD37" s="411"/>
      <c r="KE37" s="411"/>
      <c r="KF37" s="411"/>
      <c r="KG37" s="411"/>
      <c r="KH37" s="411"/>
      <c r="KI37" s="411"/>
      <c r="KJ37" s="411"/>
      <c r="KK37" s="411"/>
      <c r="KL37" s="411"/>
      <c r="KM37" s="411"/>
      <c r="KN37" s="411"/>
      <c r="KO37" s="411"/>
      <c r="KP37" s="411"/>
      <c r="KQ37" s="411"/>
      <c r="KR37" s="411"/>
      <c r="KS37" s="411"/>
      <c r="KT37" s="411"/>
      <c r="KU37" s="411"/>
      <c r="KV37" s="411"/>
      <c r="KW37" s="411"/>
      <c r="KX37" s="411"/>
      <c r="KY37" s="411"/>
      <c r="KZ37" s="411"/>
      <c r="LA37" s="411"/>
      <c r="LB37" s="411"/>
      <c r="LC37" s="411"/>
      <c r="LD37" s="411"/>
      <c r="LE37" s="411"/>
      <c r="LF37" s="411"/>
      <c r="LG37" s="411"/>
      <c r="LH37" s="411"/>
      <c r="LI37" s="411"/>
      <c r="LJ37" s="411"/>
      <c r="LK37" s="411"/>
      <c r="LL37" s="411"/>
      <c r="LM37" s="411"/>
      <c r="LN37" s="411"/>
      <c r="LO37" s="411"/>
      <c r="LP37" s="411"/>
      <c r="LQ37" s="411"/>
      <c r="LR37" s="411"/>
      <c r="LS37" s="411"/>
      <c r="LT37" s="411"/>
      <c r="LU37" s="411"/>
      <c r="LV37" s="411"/>
      <c r="LW37" s="411"/>
      <c r="LX37" s="411"/>
      <c r="LY37" s="411"/>
      <c r="LZ37" s="411"/>
      <c r="MA37" s="411"/>
      <c r="MB37" s="411"/>
      <c r="MC37" s="411"/>
      <c r="MD37" s="411"/>
      <c r="ME37" s="411"/>
      <c r="MF37" s="411"/>
      <c r="MG37" s="411"/>
      <c r="MH37" s="411"/>
      <c r="MI37" s="411"/>
      <c r="XDX37" s="420">
        <f t="shared" ca="1" si="40"/>
        <v>0</v>
      </c>
      <c r="XES37" s="411"/>
      <c r="XET37" s="411"/>
      <c r="XEU37" s="421"/>
    </row>
    <row r="38" spans="1:347 16352:16375" s="419" customFormat="1" ht="15" customHeight="1">
      <c r="A38" s="404" t="str">
        <f>SWDATA!O30</f>
        <v>1_PARENT00001_DMACTUALS_INDEPENDENT:CATALOGDETAIL:UNITS:No Perspective:default:Live:0</v>
      </c>
      <c r="B38" s="404">
        <f>SWDATA!M30</f>
        <v>0</v>
      </c>
      <c r="C38" s="405"/>
      <c r="D38" s="413">
        <f t="shared" si="50"/>
        <v>30</v>
      </c>
      <c r="E38" s="407">
        <f t="shared" si="51"/>
        <v>0</v>
      </c>
      <c r="F38" s="408">
        <f t="shared" si="52"/>
        <v>1</v>
      </c>
      <c r="G38" s="404">
        <f>ROW(SWDATA!M30)</f>
        <v>30</v>
      </c>
      <c r="H38" s="334"/>
      <c r="I38" s="335"/>
      <c r="J38" s="346" t="str">
        <f t="shared" si="53"/>
        <v>1_PARENT00001_DMACTUALS_INDEPENDENT:CATALOGDETAIL:UNITS:No Perspective:default:Live:0</v>
      </c>
      <c r="K38" s="347" t="str">
        <f t="shared" si="54"/>
        <v>P</v>
      </c>
      <c r="L38" s="347"/>
      <c r="M38" s="385" t="str">
        <f t="shared" si="46"/>
        <v>Loading…</v>
      </c>
      <c r="N38" s="385" t="str">
        <f t="shared" si="47"/>
        <v>Loading…</v>
      </c>
      <c r="O38" s="385" t="str">
        <f t="shared" si="48"/>
        <v>Loading…</v>
      </c>
      <c r="P38" s="385" t="str">
        <f t="shared" si="49"/>
        <v>Loading…</v>
      </c>
      <c r="Q38" s="385" t="str">
        <f ca="1">IF(LEN(SWDATA!J30)=0,"",Q37)</f>
        <v>Loading . . .~~Loading . . .~~Loading . . .~~Loading . . .</v>
      </c>
      <c r="R38" s="386" t="str">
        <f>IF(LEN(SWDATA!C30)=0,"",SWDATA!C30)</f>
        <v>L1 Calculated Return Rate (Pct)</v>
      </c>
      <c r="S38" s="256"/>
      <c r="T38" s="257" t="s">
        <v>920</v>
      </c>
      <c r="U38" s="258"/>
      <c r="V38" s="258"/>
      <c r="W38" s="425" t="s">
        <v>1037</v>
      </c>
      <c r="X38" s="259" t="s">
        <v>207</v>
      </c>
      <c r="Y38" s="426" t="str">
        <f ca="1">IF(OR(Is_Loading,LEN($A38)=0),"",INDIRECT("SWDATA!"&amp;Y$4&amp;$G38))</f>
        <v>-</v>
      </c>
      <c r="Z38" s="427" t="str">
        <f ca="1">IF(OR(Is_Loading,LEN($A38)=0),"",INDIRECT("SWDATA!"&amp;Z$4&amp;$G38))</f>
        <v>-</v>
      </c>
      <c r="AA38" s="427" t="str">
        <f ca="1">IF(OR(Is_Loading,LEN($A38)=0),"",INDIRECT("SWDATA!"&amp;AA$4&amp;$G38))</f>
        <v>-</v>
      </c>
      <c r="AB38" s="427" t="str">
        <f ca="1">IF(OR(Is_Loading,LEN($A38)=0),"",INDIRECT("SWDATA!"&amp;AB$4&amp;$G38))</f>
        <v>-</v>
      </c>
      <c r="AC38" s="427" t="str">
        <f ca="1">IF(OR(Is_Loading,LEN($A38)=0),"",INDIRECT("SWDATA!"&amp;AC$4&amp;$G38))</f>
        <v>-</v>
      </c>
      <c r="AD38" s="427" t="str">
        <f ca="1">IF(OR(Is_Loading,LEN($A38)=0),"",INDIRECT("SWDATA!"&amp;AD$4&amp;$G38))</f>
        <v>-</v>
      </c>
      <c r="AE38" s="427" t="str">
        <f ca="1">IF(OR(Is_Loading,LEN($A38)=0),"",INDIRECT("SWDATA!"&amp;AE$4&amp;$G38))</f>
        <v>-</v>
      </c>
      <c r="AF38" s="427" t="str">
        <f ca="1">IF(OR(Is_Loading,LEN($A38)=0),"",INDIRECT("SWDATA!"&amp;AF$4&amp;$G38))</f>
        <v>-</v>
      </c>
      <c r="AG38" s="427" t="str">
        <f ca="1">IF(OR(Is_Loading,LEN($A38)=0),"",INDIRECT("SWDATA!"&amp;AG$4&amp;$G38))</f>
        <v>-</v>
      </c>
      <c r="AH38" s="427" t="str">
        <f ca="1">IF(OR(Is_Loading,LEN($A38)=0),"",INDIRECT("SWDATA!"&amp;AH$4&amp;$G38))</f>
        <v>-</v>
      </c>
      <c r="AI38" s="427" t="str">
        <f ca="1">IF(OR(Is_Loading,LEN($A38)=0),"",INDIRECT("SWDATA!"&amp;AI$4&amp;$G38))</f>
        <v>-</v>
      </c>
      <c r="AJ38" s="427" t="str">
        <f ca="1">IF(OR(Is_Loading,LEN($A38)=0),"",INDIRECT("SWDATA!"&amp;AJ$4&amp;$G38))</f>
        <v>-</v>
      </c>
      <c r="AK38" s="427" t="str">
        <f t="shared" ca="1" si="55"/>
        <v>-</v>
      </c>
      <c r="AL38" s="427" t="str">
        <f t="shared" ca="1" si="55"/>
        <v>-</v>
      </c>
      <c r="AM38" s="427" t="str">
        <f t="shared" ca="1" si="55"/>
        <v>-</v>
      </c>
      <c r="AN38" s="427" t="str">
        <f t="shared" ca="1" si="55"/>
        <v>-</v>
      </c>
      <c r="AO38" s="427" t="str">
        <f t="shared" ca="1" si="55"/>
        <v>-</v>
      </c>
      <c r="AP38" s="427" t="str">
        <f t="shared" ca="1" si="55"/>
        <v>-</v>
      </c>
      <c r="AQ38" s="427" t="str">
        <f t="shared" ca="1" si="55"/>
        <v>-</v>
      </c>
      <c r="AR38" s="427" t="str">
        <f t="shared" ca="1" si="55"/>
        <v>-</v>
      </c>
      <c r="AS38" s="427" t="str">
        <f t="shared" ca="1" si="55"/>
        <v>-</v>
      </c>
      <c r="AT38" s="427" t="str">
        <f t="shared" ca="1" si="55"/>
        <v>-</v>
      </c>
      <c r="AU38" s="427" t="str">
        <f t="shared" ca="1" si="55"/>
        <v>-</v>
      </c>
      <c r="AV38" s="427" t="str">
        <f t="shared" ca="1" si="55"/>
        <v>-</v>
      </c>
      <c r="AW38" s="427" t="str">
        <f t="shared" ca="1" si="55"/>
        <v>-</v>
      </c>
      <c r="AX38" s="427" t="str">
        <f t="shared" ca="1" si="55"/>
        <v>-</v>
      </c>
      <c r="AY38" s="428" t="str">
        <f t="shared" ca="1" si="55"/>
        <v>-</v>
      </c>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410"/>
      <c r="CA38" s="410"/>
      <c r="CB38" s="410"/>
      <c r="CC38" s="410"/>
      <c r="CD38" s="410"/>
      <c r="CE38" s="410"/>
      <c r="CF38" s="410"/>
      <c r="CG38" s="410"/>
      <c r="CH38" s="410"/>
      <c r="CI38" s="410"/>
      <c r="CJ38" s="414"/>
      <c r="CK38" s="414"/>
      <c r="CL38" s="414"/>
      <c r="CM38" s="414"/>
      <c r="CN38" s="414"/>
      <c r="CO38" s="414"/>
      <c r="CP38" s="414"/>
      <c r="CQ38" s="414"/>
      <c r="CR38" s="414"/>
      <c r="CS38" s="414"/>
      <c r="CT38" s="414"/>
      <c r="CU38" s="414"/>
      <c r="CV38" s="414"/>
      <c r="CW38" s="414"/>
      <c r="CX38" s="414"/>
      <c r="CY38" s="414"/>
      <c r="CZ38" s="414"/>
      <c r="DA38" s="414"/>
      <c r="DB38" s="414"/>
      <c r="DC38" s="414"/>
      <c r="DD38" s="414"/>
      <c r="DE38" s="414"/>
      <c r="DF38" s="414"/>
      <c r="DG38" s="414"/>
      <c r="DH38" s="414"/>
      <c r="DI38" s="414"/>
      <c r="DJ38" s="414"/>
      <c r="DK38" s="415"/>
      <c r="DL38" s="416"/>
      <c r="DM38" s="416"/>
      <c r="DN38" s="416"/>
      <c r="DO38" s="416"/>
      <c r="DP38" s="250"/>
      <c r="DQ38" s="417"/>
      <c r="DR38" s="326"/>
      <c r="DS38" s="326"/>
      <c r="DT38" s="326"/>
      <c r="DU38" s="326"/>
      <c r="DV38" s="326"/>
      <c r="DW38" s="326"/>
      <c r="DX38" s="326"/>
      <c r="DY38" s="326"/>
      <c r="DZ38" s="326"/>
      <c r="EA38" s="326"/>
      <c r="EB38" s="326"/>
      <c r="EC38" s="326"/>
      <c r="ED38" s="326"/>
      <c r="EE38" s="326"/>
      <c r="EF38" s="326"/>
      <c r="EG38" s="326"/>
      <c r="EH38" s="326"/>
      <c r="EI38" s="326"/>
      <c r="EJ38" s="326"/>
      <c r="EK38" s="326"/>
      <c r="EL38" s="326"/>
      <c r="EM38" s="326"/>
      <c r="EN38" s="326"/>
      <c r="EO38" s="326"/>
      <c r="EP38" s="326"/>
      <c r="EQ38" s="326"/>
      <c r="ER38" s="326"/>
      <c r="ES38" s="326"/>
      <c r="ET38" s="326"/>
      <c r="EU38" s="326"/>
      <c r="EV38" s="326"/>
      <c r="EW38" s="326"/>
      <c r="EX38" s="326"/>
      <c r="EY38" s="326"/>
      <c r="EZ38" s="326"/>
      <c r="FA38" s="326"/>
      <c r="FB38" s="418"/>
      <c r="FC38" s="250"/>
      <c r="FD38" s="250"/>
      <c r="FE38" s="250"/>
      <c r="FF38" s="250"/>
      <c r="FG38" s="250"/>
      <c r="FH38" s="250"/>
      <c r="FI38" s="250"/>
      <c r="FJ38" s="250"/>
      <c r="FK38" s="250"/>
      <c r="FL38" s="250"/>
      <c r="FM38" s="250"/>
      <c r="FN38" s="250"/>
      <c r="FO38" s="250"/>
      <c r="FP38" s="250"/>
      <c r="FQ38" s="250"/>
      <c r="FR38" s="250"/>
      <c r="FS38" s="250"/>
      <c r="FT38" s="250"/>
      <c r="FU38" s="250"/>
      <c r="FV38" s="250"/>
      <c r="FW38" s="250"/>
      <c r="FX38" s="250"/>
      <c r="FY38" s="250"/>
      <c r="FZ38" s="250"/>
      <c r="GA38" s="250"/>
      <c r="GB38" s="250"/>
      <c r="GC38" s="250"/>
      <c r="GD38" s="250"/>
      <c r="GE38" s="250"/>
      <c r="GF38" s="250"/>
      <c r="GG38" s="250"/>
      <c r="GH38" s="250"/>
      <c r="GI38" s="250"/>
      <c r="GJ38" s="250"/>
      <c r="GK38" s="250"/>
      <c r="GL38" s="250"/>
      <c r="GM38" s="250"/>
      <c r="GN38" s="250"/>
      <c r="GO38" s="250"/>
      <c r="GP38" s="250"/>
      <c r="GQ38" s="250"/>
      <c r="GR38" s="250"/>
      <c r="GS38" s="250"/>
      <c r="GT38" s="250"/>
      <c r="GU38" s="250"/>
      <c r="GV38" s="250"/>
      <c r="GW38" s="250"/>
      <c r="GX38" s="250"/>
      <c r="GY38" s="250"/>
      <c r="GZ38" s="250"/>
      <c r="HA38" s="416"/>
      <c r="HB38" s="416"/>
      <c r="HC38" s="416"/>
      <c r="HD38" s="416"/>
      <c r="HE38" s="416"/>
      <c r="HF38" s="416"/>
      <c r="HG38" s="416"/>
      <c r="HH38" s="416"/>
      <c r="HI38" s="416"/>
      <c r="HJ38" s="416"/>
      <c r="HK38" s="416"/>
      <c r="HL38" s="416"/>
      <c r="HM38" s="416"/>
      <c r="HN38" s="416"/>
      <c r="ID38" s="411"/>
      <c r="IE38" s="411"/>
      <c r="IF38" s="411"/>
      <c r="IG38" s="411"/>
      <c r="IH38" s="411"/>
      <c r="II38" s="411"/>
      <c r="IJ38" s="411"/>
      <c r="IK38" s="411"/>
      <c r="IL38" s="411"/>
      <c r="IM38" s="411"/>
      <c r="IN38" s="411"/>
      <c r="IO38" s="411"/>
      <c r="IP38" s="411"/>
      <c r="IQ38" s="411"/>
      <c r="IR38" s="411"/>
      <c r="IS38" s="411"/>
      <c r="IT38" s="411"/>
      <c r="IU38" s="411"/>
      <c r="IV38" s="411"/>
      <c r="IW38" s="411"/>
      <c r="IX38" s="411"/>
      <c r="IY38" s="411"/>
      <c r="IZ38" s="411"/>
      <c r="JA38" s="411"/>
      <c r="JB38" s="411"/>
      <c r="JC38" s="411"/>
      <c r="JD38" s="411"/>
      <c r="JE38" s="411"/>
      <c r="JF38" s="411"/>
      <c r="JG38" s="411"/>
      <c r="JH38" s="411"/>
      <c r="JI38" s="411"/>
      <c r="JJ38" s="411"/>
      <c r="JK38" s="411"/>
      <c r="JL38" s="411"/>
      <c r="JM38" s="411"/>
      <c r="JN38" s="411"/>
      <c r="JO38" s="411"/>
      <c r="JP38" s="411"/>
      <c r="JQ38" s="411"/>
      <c r="JR38" s="411"/>
      <c r="JS38" s="411"/>
      <c r="JT38" s="411"/>
      <c r="JU38" s="411"/>
      <c r="JV38" s="411"/>
      <c r="JW38" s="411"/>
      <c r="JX38" s="411"/>
      <c r="JY38" s="411"/>
      <c r="JZ38" s="411"/>
      <c r="KA38" s="411"/>
      <c r="KB38" s="411"/>
      <c r="KC38" s="411"/>
      <c r="KD38" s="411"/>
      <c r="KE38" s="411"/>
      <c r="KF38" s="411"/>
      <c r="KG38" s="411"/>
      <c r="KH38" s="411"/>
      <c r="KI38" s="411"/>
      <c r="KJ38" s="411"/>
      <c r="KK38" s="411"/>
      <c r="KL38" s="411"/>
      <c r="KM38" s="411"/>
      <c r="KN38" s="411"/>
      <c r="KO38" s="411"/>
      <c r="KP38" s="411"/>
      <c r="KQ38" s="411"/>
      <c r="KR38" s="411"/>
      <c r="KS38" s="411"/>
      <c r="KT38" s="411"/>
      <c r="KU38" s="411"/>
      <c r="KV38" s="411"/>
      <c r="KW38" s="411"/>
      <c r="KX38" s="411"/>
      <c r="KY38" s="411"/>
      <c r="KZ38" s="411"/>
      <c r="LA38" s="411"/>
      <c r="LB38" s="411"/>
      <c r="LC38" s="411"/>
      <c r="LD38" s="411"/>
      <c r="LE38" s="411"/>
      <c r="LF38" s="411"/>
      <c r="LG38" s="411"/>
      <c r="LH38" s="411"/>
      <c r="LI38" s="411"/>
      <c r="LJ38" s="411"/>
      <c r="LK38" s="411"/>
      <c r="LL38" s="411"/>
      <c r="LM38" s="411"/>
      <c r="LN38" s="411"/>
      <c r="LO38" s="411"/>
      <c r="LP38" s="411"/>
      <c r="LQ38" s="411"/>
      <c r="LR38" s="411"/>
      <c r="LS38" s="411"/>
      <c r="LT38" s="411"/>
      <c r="LU38" s="411"/>
      <c r="LV38" s="411"/>
      <c r="LW38" s="411"/>
      <c r="LX38" s="411"/>
      <c r="LY38" s="411"/>
      <c r="LZ38" s="411"/>
      <c r="MA38" s="411"/>
      <c r="MB38" s="411"/>
      <c r="MC38" s="411"/>
      <c r="MD38" s="411"/>
      <c r="ME38" s="411"/>
      <c r="MF38" s="411"/>
      <c r="MG38" s="411"/>
      <c r="MH38" s="411"/>
      <c r="MI38" s="411"/>
      <c r="XDX38" s="420">
        <f t="shared" ca="1" si="40"/>
        <v>0</v>
      </c>
      <c r="XES38" s="411"/>
      <c r="XET38" s="411"/>
      <c r="XEU38" s="421"/>
    </row>
    <row r="39" spans="1:347 16352:16375" s="419" customFormat="1" ht="15" customHeight="1">
      <c r="A39" s="404" t="str">
        <f>SWDATA!O31</f>
        <v>1_PARENT00001_DMACTUALS_INDEPENDENT:CATALOGDETAIL:UNITS:No Perspective:default:Live:0</v>
      </c>
      <c r="B39" s="404">
        <f>SWDATA!M31</f>
        <v>1</v>
      </c>
      <c r="C39" s="405"/>
      <c r="D39" s="413">
        <f t="shared" si="50"/>
        <v>31</v>
      </c>
      <c r="E39" s="407">
        <f t="shared" si="51"/>
        <v>1</v>
      </c>
      <c r="F39" s="408">
        <f t="shared" si="52"/>
        <v>1</v>
      </c>
      <c r="G39" s="404">
        <f>ROW(SWDATA!M31)</f>
        <v>31</v>
      </c>
      <c r="H39" s="334"/>
      <c r="I39" s="335"/>
      <c r="J39" s="346" t="str">
        <f t="shared" si="53"/>
        <v>1_PARENT00001_DMACTUALS_INDEPENDENT:CATALOGDETAIL:UNITS:No Perspective:default:Live:0</v>
      </c>
      <c r="K39" s="347" t="str">
        <f t="shared" si="54"/>
        <v>U</v>
      </c>
      <c r="L39" s="347"/>
      <c r="M39" s="385" t="str">
        <f t="shared" si="46"/>
        <v>Loading…</v>
      </c>
      <c r="N39" s="385" t="str">
        <f t="shared" si="47"/>
        <v>Loading…</v>
      </c>
      <c r="O39" s="385" t="str">
        <f t="shared" si="48"/>
        <v>Loading…</v>
      </c>
      <c r="P39" s="385" t="str">
        <f t="shared" si="49"/>
        <v>Loading…</v>
      </c>
      <c r="Q39" s="385" t="str">
        <f ca="1">IF(LEN(SWDATA!J31)=0,"",Q38)</f>
        <v>Loading . . .~~Loading . . .~~Loading . . .~~Loading . . .</v>
      </c>
      <c r="R39" s="386" t="str">
        <f>IF(LEN(SWDATA!C31)=0,"",SWDATA!C31)</f>
        <v>L3 Y1 Net Sales Forecast (Units)</v>
      </c>
      <c r="S39" s="256"/>
      <c r="T39" s="257" t="s">
        <v>365</v>
      </c>
      <c r="U39" s="258" t="s">
        <v>1024</v>
      </c>
      <c r="V39" s="258"/>
      <c r="W39" s="258" t="s">
        <v>979</v>
      </c>
      <c r="X39" s="259" t="s">
        <v>207</v>
      </c>
      <c r="Y39" s="353" t="str">
        <f ca="1">IF(OR(Is_Loading,LEN($A39)=0),"",INDIRECT("SWDATA!"&amp;Y$4&amp;$G39))</f>
        <v>-</v>
      </c>
      <c r="Z39" s="354" t="str">
        <f ca="1">IF(OR(Is_Loading,LEN($A39)=0),"",INDIRECT("SWDATA!"&amp;Z$4&amp;$G39))</f>
        <v>-</v>
      </c>
      <c r="AA39" s="354" t="str">
        <f ca="1">IF(OR(Is_Loading,LEN($A39)=0),"",INDIRECT("SWDATA!"&amp;AA$4&amp;$G39))</f>
        <v>-</v>
      </c>
      <c r="AB39" s="354" t="str">
        <f ca="1">IF(OR(Is_Loading,LEN($A39)=0),"",INDIRECT("SWDATA!"&amp;AB$4&amp;$G39))</f>
        <v>-</v>
      </c>
      <c r="AC39" s="354" t="str">
        <f ca="1">IF(OR(Is_Loading,LEN($A39)=0),"",INDIRECT("SWDATA!"&amp;AC$4&amp;$G39))</f>
        <v>-</v>
      </c>
      <c r="AD39" s="354" t="str">
        <f ca="1">IF(OR(Is_Loading,LEN($A39)=0),"",INDIRECT("SWDATA!"&amp;AD$4&amp;$G39))</f>
        <v>-</v>
      </c>
      <c r="AE39" s="354" t="str">
        <f ca="1">IF(OR(Is_Loading,LEN($A39)=0),"",INDIRECT("SWDATA!"&amp;AE$4&amp;$G39))</f>
        <v>-</v>
      </c>
      <c r="AF39" s="354" t="str">
        <f ca="1">IF(OR(Is_Loading,LEN($A39)=0),"",INDIRECT("SWDATA!"&amp;AF$4&amp;$G39))</f>
        <v>-</v>
      </c>
      <c r="AG39" s="354" t="str">
        <f ca="1">IF(OR(Is_Loading,LEN($A39)=0),"",INDIRECT("SWDATA!"&amp;AG$4&amp;$G39))</f>
        <v>-</v>
      </c>
      <c r="AH39" s="354" t="str">
        <f ca="1">IF(OR(Is_Loading,LEN($A39)=0),"",INDIRECT("SWDATA!"&amp;AH$4&amp;$G39))</f>
        <v>-</v>
      </c>
      <c r="AI39" s="354" t="str">
        <f ca="1">IF(OR(Is_Loading,LEN($A39)=0),"",INDIRECT("SWDATA!"&amp;AI$4&amp;$G39))</f>
        <v>-</v>
      </c>
      <c r="AJ39" s="354" t="str">
        <f ca="1">IF(OR(Is_Loading,LEN($A39)=0),"",INDIRECT("SWDATA!"&amp;AJ$4&amp;$G39))</f>
        <v>-</v>
      </c>
      <c r="AK39" s="354" t="str">
        <f t="shared" ca="1" si="55"/>
        <v>-</v>
      </c>
      <c r="AL39" s="354" t="str">
        <f t="shared" ca="1" si="55"/>
        <v>-</v>
      </c>
      <c r="AM39" s="354" t="str">
        <f t="shared" ca="1" si="55"/>
        <v>-</v>
      </c>
      <c r="AN39" s="354" t="str">
        <f t="shared" ca="1" si="55"/>
        <v>-</v>
      </c>
      <c r="AO39" s="354" t="str">
        <f t="shared" ca="1" si="55"/>
        <v>-</v>
      </c>
      <c r="AP39" s="354" t="str">
        <f t="shared" ca="1" si="55"/>
        <v>-</v>
      </c>
      <c r="AQ39" s="354" t="str">
        <f t="shared" ca="1" si="55"/>
        <v>-</v>
      </c>
      <c r="AR39" s="354" t="str">
        <f t="shared" ca="1" si="55"/>
        <v>-</v>
      </c>
      <c r="AS39" s="354" t="str">
        <f t="shared" ca="1" si="55"/>
        <v>-</v>
      </c>
      <c r="AT39" s="354" t="str">
        <f t="shared" ca="1" si="55"/>
        <v>-</v>
      </c>
      <c r="AU39" s="354" t="str">
        <f t="shared" ca="1" si="55"/>
        <v>-</v>
      </c>
      <c r="AV39" s="354" t="str">
        <f t="shared" ca="1" si="55"/>
        <v>-</v>
      </c>
      <c r="AW39" s="354" t="str">
        <f t="shared" ca="1" si="55"/>
        <v>-</v>
      </c>
      <c r="AX39" s="354" t="str">
        <f t="shared" ca="1" si="55"/>
        <v>-</v>
      </c>
      <c r="AY39" s="371" t="str">
        <f t="shared" ca="1" si="55"/>
        <v>-</v>
      </c>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410"/>
      <c r="CA39" s="410"/>
      <c r="CB39" s="410"/>
      <c r="CC39" s="410"/>
      <c r="CD39" s="410"/>
      <c r="CE39" s="410"/>
      <c r="CF39" s="410"/>
      <c r="CG39" s="410"/>
      <c r="CH39" s="410"/>
      <c r="CI39" s="410"/>
      <c r="CJ39" s="414"/>
      <c r="CK39" s="414"/>
      <c r="CL39" s="414"/>
      <c r="CM39" s="414"/>
      <c r="CN39" s="414"/>
      <c r="CO39" s="414"/>
      <c r="CP39" s="414"/>
      <c r="CQ39" s="414"/>
      <c r="CR39" s="414"/>
      <c r="CS39" s="414"/>
      <c r="CT39" s="414"/>
      <c r="CU39" s="414"/>
      <c r="CV39" s="414"/>
      <c r="CW39" s="414"/>
      <c r="CX39" s="414"/>
      <c r="CY39" s="414"/>
      <c r="CZ39" s="414"/>
      <c r="DA39" s="414"/>
      <c r="DB39" s="414"/>
      <c r="DC39" s="414"/>
      <c r="DD39" s="414"/>
      <c r="DE39" s="414"/>
      <c r="DF39" s="414"/>
      <c r="DG39" s="414"/>
      <c r="DH39" s="414"/>
      <c r="DI39" s="414"/>
      <c r="DJ39" s="414"/>
      <c r="DK39" s="415"/>
      <c r="DL39" s="416"/>
      <c r="DM39" s="416"/>
      <c r="DN39" s="416"/>
      <c r="DO39" s="416"/>
      <c r="DP39" s="250"/>
      <c r="DQ39" s="417"/>
      <c r="DR39" s="326"/>
      <c r="DS39" s="326"/>
      <c r="DT39" s="326"/>
      <c r="DU39" s="326"/>
      <c r="DV39" s="326"/>
      <c r="DW39" s="326"/>
      <c r="DX39" s="326"/>
      <c r="DY39" s="326"/>
      <c r="DZ39" s="326"/>
      <c r="EA39" s="326"/>
      <c r="EB39" s="326"/>
      <c r="EC39" s="326"/>
      <c r="ED39" s="326"/>
      <c r="EE39" s="326"/>
      <c r="EF39" s="326"/>
      <c r="EG39" s="326"/>
      <c r="EH39" s="326"/>
      <c r="EI39" s="326"/>
      <c r="EJ39" s="326"/>
      <c r="EK39" s="326"/>
      <c r="EL39" s="326"/>
      <c r="EM39" s="326"/>
      <c r="EN39" s="326"/>
      <c r="EO39" s="326"/>
      <c r="EP39" s="326"/>
      <c r="EQ39" s="326"/>
      <c r="ER39" s="326"/>
      <c r="ES39" s="326"/>
      <c r="ET39" s="326"/>
      <c r="EU39" s="326"/>
      <c r="EV39" s="326"/>
      <c r="EW39" s="326"/>
      <c r="EX39" s="326"/>
      <c r="EY39" s="326"/>
      <c r="EZ39" s="326"/>
      <c r="FA39" s="326"/>
      <c r="FB39" s="418"/>
      <c r="FC39" s="250"/>
      <c r="FD39" s="250"/>
      <c r="FE39" s="250"/>
      <c r="FF39" s="250"/>
      <c r="FG39" s="250"/>
      <c r="FH39" s="250"/>
      <c r="FI39" s="250"/>
      <c r="FJ39" s="250"/>
      <c r="FK39" s="250"/>
      <c r="FL39" s="250"/>
      <c r="FM39" s="250"/>
      <c r="FN39" s="250"/>
      <c r="FO39" s="250"/>
      <c r="FP39" s="250"/>
      <c r="FQ39" s="250"/>
      <c r="FR39" s="250"/>
      <c r="FS39" s="250"/>
      <c r="FT39" s="250"/>
      <c r="FU39" s="250"/>
      <c r="FV39" s="250"/>
      <c r="FW39" s="250"/>
      <c r="FX39" s="250"/>
      <c r="FY39" s="250"/>
      <c r="FZ39" s="250"/>
      <c r="GA39" s="250"/>
      <c r="GB39" s="250"/>
      <c r="GC39" s="250"/>
      <c r="GD39" s="250"/>
      <c r="GE39" s="250"/>
      <c r="GF39" s="250"/>
      <c r="GG39" s="250"/>
      <c r="GH39" s="250"/>
      <c r="GI39" s="250"/>
      <c r="GJ39" s="250"/>
      <c r="GK39" s="250"/>
      <c r="GL39" s="250"/>
      <c r="GM39" s="250"/>
      <c r="GN39" s="250"/>
      <c r="GO39" s="250"/>
      <c r="GP39" s="250"/>
      <c r="GQ39" s="250"/>
      <c r="GR39" s="250"/>
      <c r="GS39" s="250"/>
      <c r="GT39" s="250"/>
      <c r="GU39" s="250"/>
      <c r="GV39" s="250"/>
      <c r="GW39" s="250"/>
      <c r="GX39" s="250"/>
      <c r="GY39" s="250"/>
      <c r="GZ39" s="250"/>
      <c r="HA39" s="416"/>
      <c r="HB39" s="416"/>
      <c r="HC39" s="416"/>
      <c r="HD39" s="416"/>
      <c r="HE39" s="416"/>
      <c r="HF39" s="416"/>
      <c r="HG39" s="416"/>
      <c r="HH39" s="416"/>
      <c r="HI39" s="416"/>
      <c r="HJ39" s="416"/>
      <c r="HK39" s="416"/>
      <c r="HL39" s="416"/>
      <c r="HM39" s="416"/>
      <c r="HN39" s="416"/>
      <c r="ID39" s="411"/>
      <c r="IE39" s="411"/>
      <c r="IF39" s="411"/>
      <c r="IG39" s="411"/>
      <c r="IH39" s="411"/>
      <c r="II39" s="411"/>
      <c r="IJ39" s="411"/>
      <c r="IK39" s="411"/>
      <c r="IL39" s="411"/>
      <c r="IM39" s="411"/>
      <c r="IN39" s="411"/>
      <c r="IO39" s="411"/>
      <c r="IP39" s="411"/>
      <c r="IQ39" s="411"/>
      <c r="IR39" s="411"/>
      <c r="IS39" s="411"/>
      <c r="IT39" s="411"/>
      <c r="IU39" s="411"/>
      <c r="IV39" s="411"/>
      <c r="IW39" s="411"/>
      <c r="IX39" s="411"/>
      <c r="IY39" s="411"/>
      <c r="IZ39" s="411"/>
      <c r="JA39" s="411"/>
      <c r="JB39" s="411"/>
      <c r="JC39" s="411"/>
      <c r="JD39" s="411"/>
      <c r="JE39" s="411"/>
      <c r="JF39" s="411"/>
      <c r="JG39" s="411"/>
      <c r="JH39" s="411"/>
      <c r="JI39" s="411"/>
      <c r="JJ39" s="411"/>
      <c r="JK39" s="411"/>
      <c r="JL39" s="411"/>
      <c r="JM39" s="411"/>
      <c r="JN39" s="411"/>
      <c r="JO39" s="411"/>
      <c r="JP39" s="411"/>
      <c r="JQ39" s="411"/>
      <c r="JR39" s="411"/>
      <c r="JS39" s="411"/>
      <c r="JT39" s="411"/>
      <c r="JU39" s="411"/>
      <c r="JV39" s="411"/>
      <c r="JW39" s="411"/>
      <c r="JX39" s="411"/>
      <c r="JY39" s="411"/>
      <c r="JZ39" s="411"/>
      <c r="KA39" s="411"/>
      <c r="KB39" s="411"/>
      <c r="KC39" s="411"/>
      <c r="KD39" s="411"/>
      <c r="KE39" s="411"/>
      <c r="KF39" s="411"/>
      <c r="KG39" s="411"/>
      <c r="KH39" s="411"/>
      <c r="KI39" s="411"/>
      <c r="KJ39" s="411"/>
      <c r="KK39" s="411"/>
      <c r="KL39" s="411"/>
      <c r="KM39" s="411"/>
      <c r="KN39" s="411"/>
      <c r="KO39" s="411"/>
      <c r="KP39" s="411"/>
      <c r="KQ39" s="411"/>
      <c r="KR39" s="411"/>
      <c r="KS39" s="411"/>
      <c r="KT39" s="411"/>
      <c r="KU39" s="411"/>
      <c r="KV39" s="411"/>
      <c r="KW39" s="411"/>
      <c r="KX39" s="411"/>
      <c r="KY39" s="411"/>
      <c r="KZ39" s="411"/>
      <c r="LA39" s="411"/>
      <c r="LB39" s="411"/>
      <c r="LC39" s="411"/>
      <c r="LD39" s="411"/>
      <c r="LE39" s="411"/>
      <c r="LF39" s="411"/>
      <c r="LG39" s="411"/>
      <c r="LH39" s="411"/>
      <c r="LI39" s="411"/>
      <c r="LJ39" s="411"/>
      <c r="LK39" s="411"/>
      <c r="LL39" s="411"/>
      <c r="LM39" s="411"/>
      <c r="LN39" s="411"/>
      <c r="LO39" s="411"/>
      <c r="LP39" s="411"/>
      <c r="LQ39" s="411"/>
      <c r="LR39" s="411"/>
      <c r="LS39" s="411"/>
      <c r="LT39" s="411"/>
      <c r="LU39" s="411"/>
      <c r="LV39" s="411"/>
      <c r="LW39" s="411"/>
      <c r="LX39" s="411"/>
      <c r="LY39" s="411"/>
      <c r="LZ39" s="411"/>
      <c r="MA39" s="411"/>
      <c r="MB39" s="411"/>
      <c r="MC39" s="411"/>
      <c r="MD39" s="411"/>
      <c r="ME39" s="411"/>
      <c r="MF39" s="411"/>
      <c r="MG39" s="411"/>
      <c r="MH39" s="411"/>
      <c r="MI39" s="411"/>
      <c r="XDX39" s="420">
        <f t="shared" ca="1" si="40"/>
        <v>0</v>
      </c>
      <c r="XES39" s="411"/>
      <c r="XET39" s="411"/>
      <c r="XEU39" s="421"/>
    </row>
    <row r="40" spans="1:347 16352:16375" s="419" customFormat="1" ht="15" customHeight="1">
      <c r="A40" s="404" t="str">
        <f>SWDATA!O32</f>
        <v>1_PARENT00001_DMACTUALS_INDEPENDENT:CATALOGDETAIL:UNITS:No Perspective:default:Live:0</v>
      </c>
      <c r="B40" s="404">
        <f>SWDATA!M32</f>
        <v>1</v>
      </c>
      <c r="C40" s="405"/>
      <c r="D40" s="413">
        <f t="shared" si="50"/>
        <v>32</v>
      </c>
      <c r="E40" s="407">
        <f t="shared" si="51"/>
        <v>1</v>
      </c>
      <c r="F40" s="408">
        <f t="shared" si="52"/>
        <v>1</v>
      </c>
      <c r="G40" s="404">
        <f>ROW(SWDATA!M32)</f>
        <v>32</v>
      </c>
      <c r="H40" s="334"/>
      <c r="I40" s="335"/>
      <c r="J40" s="346" t="str">
        <f t="shared" si="53"/>
        <v>1_PARENT00001_DMACTUALS_INDEPENDENT:CATALOGDETAIL:UNITS:No Perspective:default:Live:0</v>
      </c>
      <c r="K40" s="347" t="str">
        <f t="shared" si="54"/>
        <v>U</v>
      </c>
      <c r="L40" s="347"/>
      <c r="M40" s="385" t="str">
        <f t="shared" si="46"/>
        <v>Loading…</v>
      </c>
      <c r="N40" s="385" t="str">
        <f t="shared" si="47"/>
        <v>Loading…</v>
      </c>
      <c r="O40" s="385" t="str">
        <f t="shared" si="48"/>
        <v>Loading…</v>
      </c>
      <c r="P40" s="385" t="str">
        <f t="shared" si="49"/>
        <v>Loading…</v>
      </c>
      <c r="Q40" s="385" t="str">
        <f ca="1">IF(LEN(SWDATA!J32)=0,"",Q39)</f>
        <v>Loading . . .~~Loading . . .~~Loading . . .~~Loading . . .</v>
      </c>
      <c r="R40" s="386" t="str">
        <f>IF(LEN(SWDATA!C32)=0,"",SWDATA!C32)</f>
        <v>L3 Y1 Upside (Units)</v>
      </c>
      <c r="S40" s="256"/>
      <c r="T40" s="257" t="s">
        <v>365</v>
      </c>
      <c r="U40" s="258" t="s">
        <v>1024</v>
      </c>
      <c r="V40" s="258"/>
      <c r="W40" s="258" t="s">
        <v>976</v>
      </c>
      <c r="X40" s="259" t="s">
        <v>207</v>
      </c>
      <c r="Y40" s="353" t="str">
        <f ca="1">IF(OR(Is_Loading,LEN($A40)=0),"",INDIRECT("SWDATA!"&amp;Y$4&amp;$G40))</f>
        <v>-</v>
      </c>
      <c r="Z40" s="354" t="str">
        <f ca="1">IF(OR(Is_Loading,LEN($A40)=0),"",INDIRECT("SWDATA!"&amp;Z$4&amp;$G40))</f>
        <v>-</v>
      </c>
      <c r="AA40" s="354" t="str">
        <f ca="1">IF(OR(Is_Loading,LEN($A40)=0),"",INDIRECT("SWDATA!"&amp;AA$4&amp;$G40))</f>
        <v>-</v>
      </c>
      <c r="AB40" s="354" t="str">
        <f ca="1">IF(OR(Is_Loading,LEN($A40)=0),"",INDIRECT("SWDATA!"&amp;AB$4&amp;$G40))</f>
        <v>-</v>
      </c>
      <c r="AC40" s="354" t="str">
        <f ca="1">IF(OR(Is_Loading,LEN($A40)=0),"",INDIRECT("SWDATA!"&amp;AC$4&amp;$G40))</f>
        <v>-</v>
      </c>
      <c r="AD40" s="354" t="str">
        <f ca="1">IF(OR(Is_Loading,LEN($A40)=0),"",INDIRECT("SWDATA!"&amp;AD$4&amp;$G40))</f>
        <v>-</v>
      </c>
      <c r="AE40" s="354" t="str">
        <f ca="1">IF(OR(Is_Loading,LEN($A40)=0),"",INDIRECT("SWDATA!"&amp;AE$4&amp;$G40))</f>
        <v>-</v>
      </c>
      <c r="AF40" s="354" t="str">
        <f ca="1">IF(OR(Is_Loading,LEN($A40)=0),"",INDIRECT("SWDATA!"&amp;AF$4&amp;$G40))</f>
        <v>-</v>
      </c>
      <c r="AG40" s="354" t="str">
        <f ca="1">IF(OR(Is_Loading,LEN($A40)=0),"",INDIRECT("SWDATA!"&amp;AG$4&amp;$G40))</f>
        <v>-</v>
      </c>
      <c r="AH40" s="354" t="str">
        <f ca="1">IF(OR(Is_Loading,LEN($A40)=0),"",INDIRECT("SWDATA!"&amp;AH$4&amp;$G40))</f>
        <v>-</v>
      </c>
      <c r="AI40" s="354" t="str">
        <f ca="1">IF(OR(Is_Loading,LEN($A40)=0),"",INDIRECT("SWDATA!"&amp;AI$4&amp;$G40))</f>
        <v>-</v>
      </c>
      <c r="AJ40" s="354" t="str">
        <f ca="1">IF(OR(Is_Loading,LEN($A40)=0),"",INDIRECT("SWDATA!"&amp;AJ$4&amp;$G40))</f>
        <v>-</v>
      </c>
      <c r="AK40" s="354" t="str">
        <f t="shared" ca="1" si="55"/>
        <v>-</v>
      </c>
      <c r="AL40" s="354" t="str">
        <f t="shared" ca="1" si="55"/>
        <v>-</v>
      </c>
      <c r="AM40" s="354" t="str">
        <f t="shared" ca="1" si="55"/>
        <v>-</v>
      </c>
      <c r="AN40" s="354" t="str">
        <f t="shared" ca="1" si="55"/>
        <v>-</v>
      </c>
      <c r="AO40" s="354" t="str">
        <f t="shared" ca="1" si="55"/>
        <v>-</v>
      </c>
      <c r="AP40" s="354" t="str">
        <f t="shared" ca="1" si="55"/>
        <v>-</v>
      </c>
      <c r="AQ40" s="354" t="str">
        <f t="shared" ca="1" si="55"/>
        <v>-</v>
      </c>
      <c r="AR40" s="354" t="str">
        <f t="shared" ca="1" si="55"/>
        <v>-</v>
      </c>
      <c r="AS40" s="354" t="str">
        <f t="shared" ca="1" si="55"/>
        <v>-</v>
      </c>
      <c r="AT40" s="354" t="str">
        <f t="shared" ca="1" si="55"/>
        <v>-</v>
      </c>
      <c r="AU40" s="354" t="str">
        <f t="shared" ca="1" si="55"/>
        <v>-</v>
      </c>
      <c r="AV40" s="354" t="str">
        <f t="shared" ca="1" si="55"/>
        <v>-</v>
      </c>
      <c r="AW40" s="354" t="str">
        <f t="shared" ca="1" si="55"/>
        <v>-</v>
      </c>
      <c r="AX40" s="354" t="str">
        <f t="shared" ca="1" si="55"/>
        <v>-</v>
      </c>
      <c r="AY40" s="371" t="str">
        <f t="shared" ca="1" si="55"/>
        <v>-</v>
      </c>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410"/>
      <c r="CA40" s="410"/>
      <c r="CB40" s="410"/>
      <c r="CC40" s="410"/>
      <c r="CD40" s="410"/>
      <c r="CE40" s="410"/>
      <c r="CF40" s="410"/>
      <c r="CG40" s="410"/>
      <c r="CH40" s="410"/>
      <c r="CI40" s="410"/>
      <c r="CJ40" s="414"/>
      <c r="CK40" s="414"/>
      <c r="CL40" s="414"/>
      <c r="CM40" s="414"/>
      <c r="CN40" s="414"/>
      <c r="CO40" s="414"/>
      <c r="CP40" s="414"/>
      <c r="CQ40" s="414"/>
      <c r="CR40" s="414"/>
      <c r="CS40" s="414"/>
      <c r="CT40" s="414"/>
      <c r="CU40" s="414"/>
      <c r="CV40" s="414"/>
      <c r="CW40" s="414"/>
      <c r="CX40" s="414"/>
      <c r="CY40" s="414"/>
      <c r="CZ40" s="414"/>
      <c r="DA40" s="414"/>
      <c r="DB40" s="414"/>
      <c r="DC40" s="414"/>
      <c r="DD40" s="414"/>
      <c r="DE40" s="414"/>
      <c r="DF40" s="414"/>
      <c r="DG40" s="414"/>
      <c r="DH40" s="414"/>
      <c r="DI40" s="414"/>
      <c r="DJ40" s="414"/>
      <c r="DK40" s="415"/>
      <c r="DL40" s="416"/>
      <c r="DM40" s="416"/>
      <c r="DN40" s="416"/>
      <c r="DO40" s="416"/>
      <c r="DP40" s="250"/>
      <c r="DQ40" s="417"/>
      <c r="DR40" s="326"/>
      <c r="DS40" s="326"/>
      <c r="DT40" s="326"/>
      <c r="DU40" s="326"/>
      <c r="DV40" s="326"/>
      <c r="DW40" s="326"/>
      <c r="DX40" s="326"/>
      <c r="DY40" s="326"/>
      <c r="DZ40" s="326"/>
      <c r="EA40" s="326"/>
      <c r="EB40" s="326"/>
      <c r="EC40" s="326"/>
      <c r="ED40" s="326"/>
      <c r="EE40" s="326"/>
      <c r="EF40" s="326"/>
      <c r="EG40" s="326"/>
      <c r="EH40" s="326"/>
      <c r="EI40" s="326"/>
      <c r="EJ40" s="326"/>
      <c r="EK40" s="326"/>
      <c r="EL40" s="326"/>
      <c r="EM40" s="326"/>
      <c r="EN40" s="326"/>
      <c r="EO40" s="326"/>
      <c r="EP40" s="326"/>
      <c r="EQ40" s="326"/>
      <c r="ER40" s="326"/>
      <c r="ES40" s="326"/>
      <c r="ET40" s="326"/>
      <c r="EU40" s="326"/>
      <c r="EV40" s="326"/>
      <c r="EW40" s="326"/>
      <c r="EX40" s="326"/>
      <c r="EY40" s="326"/>
      <c r="EZ40" s="326"/>
      <c r="FA40" s="326"/>
      <c r="FB40" s="418"/>
      <c r="FC40" s="250"/>
      <c r="FD40" s="250"/>
      <c r="FE40" s="250"/>
      <c r="FF40" s="250"/>
      <c r="FG40" s="250"/>
      <c r="FH40" s="250"/>
      <c r="FI40" s="250"/>
      <c r="FJ40" s="250"/>
      <c r="FK40" s="250"/>
      <c r="FL40" s="250"/>
      <c r="FM40" s="250"/>
      <c r="FN40" s="250"/>
      <c r="FO40" s="250"/>
      <c r="FP40" s="250"/>
      <c r="FQ40" s="250"/>
      <c r="FR40" s="250"/>
      <c r="FS40" s="250"/>
      <c r="FT40" s="250"/>
      <c r="FU40" s="250"/>
      <c r="FV40" s="250"/>
      <c r="FW40" s="250"/>
      <c r="FX40" s="250"/>
      <c r="FY40" s="250"/>
      <c r="FZ40" s="250"/>
      <c r="GA40" s="250"/>
      <c r="GB40" s="250"/>
      <c r="GC40" s="250"/>
      <c r="GD40" s="250"/>
      <c r="GE40" s="250"/>
      <c r="GF40" s="250"/>
      <c r="GG40" s="250"/>
      <c r="GH40" s="250"/>
      <c r="GI40" s="250"/>
      <c r="GJ40" s="250"/>
      <c r="GK40" s="250"/>
      <c r="GL40" s="250"/>
      <c r="GM40" s="250"/>
      <c r="GN40" s="250"/>
      <c r="GO40" s="250"/>
      <c r="GP40" s="250"/>
      <c r="GQ40" s="250"/>
      <c r="GR40" s="250"/>
      <c r="GS40" s="250"/>
      <c r="GT40" s="250"/>
      <c r="GU40" s="250"/>
      <c r="GV40" s="250"/>
      <c r="GW40" s="250"/>
      <c r="GX40" s="250"/>
      <c r="GY40" s="250"/>
      <c r="GZ40" s="250"/>
      <c r="HA40" s="416"/>
      <c r="HB40" s="416"/>
      <c r="HC40" s="416"/>
      <c r="HD40" s="416"/>
      <c r="HE40" s="416"/>
      <c r="HF40" s="416"/>
      <c r="HG40" s="416"/>
      <c r="HH40" s="416"/>
      <c r="HI40" s="416"/>
      <c r="HJ40" s="416"/>
      <c r="HK40" s="416"/>
      <c r="HL40" s="416"/>
      <c r="HM40" s="416"/>
      <c r="HN40" s="416"/>
      <c r="ID40" s="411"/>
      <c r="IE40" s="411"/>
      <c r="IF40" s="411"/>
      <c r="IG40" s="411"/>
      <c r="IH40" s="411"/>
      <c r="II40" s="411"/>
      <c r="IJ40" s="411"/>
      <c r="IK40" s="411"/>
      <c r="IL40" s="411"/>
      <c r="IM40" s="411"/>
      <c r="IN40" s="411"/>
      <c r="IO40" s="411"/>
      <c r="IP40" s="411"/>
      <c r="IQ40" s="411"/>
      <c r="IR40" s="411"/>
      <c r="IS40" s="411"/>
      <c r="IT40" s="411"/>
      <c r="IU40" s="411"/>
      <c r="IV40" s="411"/>
      <c r="IW40" s="411"/>
      <c r="IX40" s="411"/>
      <c r="IY40" s="411"/>
      <c r="IZ40" s="411"/>
      <c r="JA40" s="411"/>
      <c r="JB40" s="411"/>
      <c r="JC40" s="411"/>
      <c r="JD40" s="411"/>
      <c r="JE40" s="411"/>
      <c r="JF40" s="411"/>
      <c r="JG40" s="411"/>
      <c r="JH40" s="411"/>
      <c r="JI40" s="411"/>
      <c r="JJ40" s="411"/>
      <c r="JK40" s="411"/>
      <c r="JL40" s="411"/>
      <c r="JM40" s="411"/>
      <c r="JN40" s="411"/>
      <c r="JO40" s="411"/>
      <c r="JP40" s="411"/>
      <c r="JQ40" s="411"/>
      <c r="JR40" s="411"/>
      <c r="JS40" s="411"/>
      <c r="JT40" s="411"/>
      <c r="JU40" s="411"/>
      <c r="JV40" s="411"/>
      <c r="JW40" s="411"/>
      <c r="JX40" s="411"/>
      <c r="JY40" s="411"/>
      <c r="JZ40" s="411"/>
      <c r="KA40" s="411"/>
      <c r="KB40" s="411"/>
      <c r="KC40" s="411"/>
      <c r="KD40" s="411"/>
      <c r="KE40" s="411"/>
      <c r="KF40" s="411"/>
      <c r="KG40" s="411"/>
      <c r="KH40" s="411"/>
      <c r="KI40" s="411"/>
      <c r="KJ40" s="411"/>
      <c r="KK40" s="411"/>
      <c r="KL40" s="411"/>
      <c r="KM40" s="411"/>
      <c r="KN40" s="411"/>
      <c r="KO40" s="411"/>
      <c r="KP40" s="411"/>
      <c r="KQ40" s="411"/>
      <c r="KR40" s="411"/>
      <c r="KS40" s="411"/>
      <c r="KT40" s="411"/>
      <c r="KU40" s="411"/>
      <c r="KV40" s="411"/>
      <c r="KW40" s="411"/>
      <c r="KX40" s="411"/>
      <c r="KY40" s="411"/>
      <c r="KZ40" s="411"/>
      <c r="LA40" s="411"/>
      <c r="LB40" s="411"/>
      <c r="LC40" s="411"/>
      <c r="LD40" s="411"/>
      <c r="LE40" s="411"/>
      <c r="LF40" s="411"/>
      <c r="LG40" s="411"/>
      <c r="LH40" s="411"/>
      <c r="LI40" s="411"/>
      <c r="LJ40" s="411"/>
      <c r="LK40" s="411"/>
      <c r="LL40" s="411"/>
      <c r="LM40" s="411"/>
      <c r="LN40" s="411"/>
      <c r="LO40" s="411"/>
      <c r="LP40" s="411"/>
      <c r="LQ40" s="411"/>
      <c r="LR40" s="411"/>
      <c r="LS40" s="411"/>
      <c r="LT40" s="411"/>
      <c r="LU40" s="411"/>
      <c r="LV40" s="411"/>
      <c r="LW40" s="411"/>
      <c r="LX40" s="411"/>
      <c r="LY40" s="411"/>
      <c r="LZ40" s="411"/>
      <c r="MA40" s="411"/>
      <c r="MB40" s="411"/>
      <c r="MC40" s="411"/>
      <c r="MD40" s="411"/>
      <c r="ME40" s="411"/>
      <c r="MF40" s="411"/>
      <c r="MG40" s="411"/>
      <c r="MH40" s="411"/>
      <c r="MI40" s="411"/>
      <c r="XDX40" s="420">
        <f t="shared" ca="1" si="40"/>
        <v>0</v>
      </c>
      <c r="XES40" s="411"/>
      <c r="XET40" s="411"/>
      <c r="XEU40" s="421"/>
    </row>
    <row r="41" spans="1:347 16352:16375" s="419" customFormat="1" ht="15" customHeight="1">
      <c r="A41" s="404" t="str">
        <f>SWDATA!O33</f>
        <v>1_PARENT00001_DMACTUALS_INDEPENDENT:CATALOGDETAIL:UNITS:No Perspective:default:Live:0</v>
      </c>
      <c r="B41" s="404">
        <f>SWDATA!M33</f>
        <v>1</v>
      </c>
      <c r="C41" s="405"/>
      <c r="D41" s="413">
        <f t="shared" si="50"/>
        <v>33</v>
      </c>
      <c r="E41" s="407">
        <f t="shared" si="51"/>
        <v>1</v>
      </c>
      <c r="F41" s="408">
        <f t="shared" si="52"/>
        <v>1</v>
      </c>
      <c r="G41" s="404">
        <f>ROW(SWDATA!M33)</f>
        <v>33</v>
      </c>
      <c r="H41" s="334"/>
      <c r="I41" s="335"/>
      <c r="J41" s="346" t="str">
        <f t="shared" si="53"/>
        <v>1_PARENT00001_DMACTUALS_INDEPENDENT:CATALOGDETAIL:UNITS:No Perspective:default:Live:0</v>
      </c>
      <c r="K41" s="347" t="str">
        <f t="shared" si="54"/>
        <v>U</v>
      </c>
      <c r="L41" s="347"/>
      <c r="M41" s="385" t="str">
        <f t="shared" si="46"/>
        <v>Loading…</v>
      </c>
      <c r="N41" s="385" t="str">
        <f t="shared" si="47"/>
        <v>Loading…</v>
      </c>
      <c r="O41" s="385" t="str">
        <f t="shared" si="48"/>
        <v>Loading…</v>
      </c>
      <c r="P41" s="385" t="str">
        <f t="shared" si="49"/>
        <v>Loading…</v>
      </c>
      <c r="Q41" s="385" t="str">
        <f ca="1">IF(LEN(SWDATA!J33)=0,"",Q40)</f>
        <v>Loading . . .~~Loading . . .~~Loading . . .~~Loading . . .</v>
      </c>
      <c r="R41" s="386" t="str">
        <f>IF(LEN(SWDATA!C33)=0,"",SWDATA!C33)</f>
        <v>L2 Y1 Consensus Forecast (Units)</v>
      </c>
      <c r="S41" s="256"/>
      <c r="T41" s="257" t="s">
        <v>365</v>
      </c>
      <c r="U41" s="258" t="s">
        <v>1025</v>
      </c>
      <c r="V41" s="258"/>
      <c r="W41" s="258" t="s">
        <v>976</v>
      </c>
      <c r="X41" s="259" t="s">
        <v>207</v>
      </c>
      <c r="Y41" s="353" t="str">
        <f ca="1">IF(OR(Is_Loading,LEN($A41)=0),"",INDIRECT("SWDATA!"&amp;Y$4&amp;$G41))</f>
        <v>-</v>
      </c>
      <c r="Z41" s="354" t="str">
        <f ca="1">IF(OR(Is_Loading,LEN($A41)=0),"",INDIRECT("SWDATA!"&amp;Z$4&amp;$G41))</f>
        <v>-</v>
      </c>
      <c r="AA41" s="354" t="str">
        <f ca="1">IF(OR(Is_Loading,LEN($A41)=0),"",INDIRECT("SWDATA!"&amp;AA$4&amp;$G41))</f>
        <v>-</v>
      </c>
      <c r="AB41" s="354" t="str">
        <f ca="1">IF(OR(Is_Loading,LEN($A41)=0),"",INDIRECT("SWDATA!"&amp;AB$4&amp;$G41))</f>
        <v>-</v>
      </c>
      <c r="AC41" s="354" t="str">
        <f ca="1">IF(OR(Is_Loading,LEN($A41)=0),"",INDIRECT("SWDATA!"&amp;AC$4&amp;$G41))</f>
        <v>-</v>
      </c>
      <c r="AD41" s="354" t="str">
        <f ca="1">IF(OR(Is_Loading,LEN($A41)=0),"",INDIRECT("SWDATA!"&amp;AD$4&amp;$G41))</f>
        <v>-</v>
      </c>
      <c r="AE41" s="354" t="str">
        <f ca="1">IF(OR(Is_Loading,LEN($A41)=0),"",INDIRECT("SWDATA!"&amp;AE$4&amp;$G41))</f>
        <v>-</v>
      </c>
      <c r="AF41" s="354" t="str">
        <f ca="1">IF(OR(Is_Loading,LEN($A41)=0),"",INDIRECT("SWDATA!"&amp;AF$4&amp;$G41))</f>
        <v>-</v>
      </c>
      <c r="AG41" s="354" t="str">
        <f ca="1">IF(OR(Is_Loading,LEN($A41)=0),"",INDIRECT("SWDATA!"&amp;AG$4&amp;$G41))</f>
        <v>-</v>
      </c>
      <c r="AH41" s="354" t="str">
        <f ca="1">IF(OR(Is_Loading,LEN($A41)=0),"",INDIRECT("SWDATA!"&amp;AH$4&amp;$G41))</f>
        <v>-</v>
      </c>
      <c r="AI41" s="354" t="str">
        <f ca="1">IF(OR(Is_Loading,LEN($A41)=0),"",INDIRECT("SWDATA!"&amp;AI$4&amp;$G41))</f>
        <v>-</v>
      </c>
      <c r="AJ41" s="354" t="str">
        <f ca="1">IF(OR(Is_Loading,LEN($A41)=0),"",INDIRECT("SWDATA!"&amp;AJ$4&amp;$G41))</f>
        <v>-</v>
      </c>
      <c r="AK41" s="354" t="str">
        <f t="shared" ca="1" si="55"/>
        <v>-</v>
      </c>
      <c r="AL41" s="354" t="str">
        <f t="shared" ca="1" si="55"/>
        <v>-</v>
      </c>
      <c r="AM41" s="354" t="str">
        <f t="shared" ca="1" si="55"/>
        <v>-</v>
      </c>
      <c r="AN41" s="354" t="str">
        <f t="shared" ca="1" si="55"/>
        <v>-</v>
      </c>
      <c r="AO41" s="354" t="str">
        <f t="shared" ca="1" si="55"/>
        <v>-</v>
      </c>
      <c r="AP41" s="354" t="str">
        <f t="shared" ca="1" si="55"/>
        <v>-</v>
      </c>
      <c r="AQ41" s="354" t="str">
        <f t="shared" ca="1" si="55"/>
        <v>-</v>
      </c>
      <c r="AR41" s="354" t="str">
        <f t="shared" ca="1" si="55"/>
        <v>-</v>
      </c>
      <c r="AS41" s="354" t="str">
        <f t="shared" ca="1" si="55"/>
        <v>-</v>
      </c>
      <c r="AT41" s="354" t="str">
        <f t="shared" ca="1" si="55"/>
        <v>-</v>
      </c>
      <c r="AU41" s="354" t="str">
        <f t="shared" ca="1" si="55"/>
        <v>-</v>
      </c>
      <c r="AV41" s="354" t="str">
        <f t="shared" ca="1" si="55"/>
        <v>-</v>
      </c>
      <c r="AW41" s="354" t="str">
        <f t="shared" ca="1" si="55"/>
        <v>-</v>
      </c>
      <c r="AX41" s="354" t="str">
        <f t="shared" ca="1" si="55"/>
        <v>-</v>
      </c>
      <c r="AY41" s="371" t="str">
        <f t="shared" ca="1" si="55"/>
        <v>-</v>
      </c>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410"/>
      <c r="CA41" s="410"/>
      <c r="CB41" s="410"/>
      <c r="CC41" s="410"/>
      <c r="CD41" s="410"/>
      <c r="CE41" s="410"/>
      <c r="CF41" s="410"/>
      <c r="CG41" s="410"/>
      <c r="CH41" s="410"/>
      <c r="CI41" s="410"/>
      <c r="CJ41" s="414"/>
      <c r="CK41" s="414"/>
      <c r="CL41" s="414"/>
      <c r="CM41" s="414"/>
      <c r="CN41" s="414"/>
      <c r="CO41" s="414"/>
      <c r="CP41" s="414"/>
      <c r="CQ41" s="414"/>
      <c r="CR41" s="414"/>
      <c r="CS41" s="414"/>
      <c r="CT41" s="414"/>
      <c r="CU41" s="414"/>
      <c r="CV41" s="414"/>
      <c r="CW41" s="414"/>
      <c r="CX41" s="414"/>
      <c r="CY41" s="414"/>
      <c r="CZ41" s="414"/>
      <c r="DA41" s="414"/>
      <c r="DB41" s="414"/>
      <c r="DC41" s="414"/>
      <c r="DD41" s="414"/>
      <c r="DE41" s="414"/>
      <c r="DF41" s="414"/>
      <c r="DG41" s="414"/>
      <c r="DH41" s="414"/>
      <c r="DI41" s="414"/>
      <c r="DJ41" s="414"/>
      <c r="DK41" s="415"/>
      <c r="DL41" s="416"/>
      <c r="DM41" s="416"/>
      <c r="DN41" s="416"/>
      <c r="DO41" s="416"/>
      <c r="DP41" s="250"/>
      <c r="DQ41" s="417"/>
      <c r="DR41" s="326"/>
      <c r="DS41" s="326"/>
      <c r="DT41" s="326"/>
      <c r="DU41" s="326"/>
      <c r="DV41" s="326"/>
      <c r="DW41" s="326"/>
      <c r="DX41" s="326"/>
      <c r="DY41" s="326"/>
      <c r="DZ41" s="326"/>
      <c r="EA41" s="326"/>
      <c r="EB41" s="326"/>
      <c r="EC41" s="326"/>
      <c r="ED41" s="326"/>
      <c r="EE41" s="326"/>
      <c r="EF41" s="326"/>
      <c r="EG41" s="326"/>
      <c r="EH41" s="326"/>
      <c r="EI41" s="326"/>
      <c r="EJ41" s="326"/>
      <c r="EK41" s="326"/>
      <c r="EL41" s="326"/>
      <c r="EM41" s="326"/>
      <c r="EN41" s="326"/>
      <c r="EO41" s="326"/>
      <c r="EP41" s="326"/>
      <c r="EQ41" s="326"/>
      <c r="ER41" s="326"/>
      <c r="ES41" s="326"/>
      <c r="ET41" s="326"/>
      <c r="EU41" s="326"/>
      <c r="EV41" s="326"/>
      <c r="EW41" s="326"/>
      <c r="EX41" s="326"/>
      <c r="EY41" s="326"/>
      <c r="EZ41" s="326"/>
      <c r="FA41" s="326"/>
      <c r="FB41" s="418"/>
      <c r="FC41" s="250"/>
      <c r="FD41" s="250"/>
      <c r="FE41" s="250"/>
      <c r="FF41" s="250"/>
      <c r="FG41" s="250"/>
      <c r="FH41" s="250"/>
      <c r="FI41" s="250"/>
      <c r="FJ41" s="250"/>
      <c r="FK41" s="250"/>
      <c r="FL41" s="250"/>
      <c r="FM41" s="250"/>
      <c r="FN41" s="250"/>
      <c r="FO41" s="250"/>
      <c r="FP41" s="250"/>
      <c r="FQ41" s="250"/>
      <c r="FR41" s="250"/>
      <c r="FS41" s="250"/>
      <c r="FT41" s="250"/>
      <c r="FU41" s="250"/>
      <c r="FV41" s="250"/>
      <c r="FW41" s="250"/>
      <c r="FX41" s="250"/>
      <c r="FY41" s="250"/>
      <c r="FZ41" s="250"/>
      <c r="GA41" s="250"/>
      <c r="GB41" s="250"/>
      <c r="GC41" s="250"/>
      <c r="GD41" s="250"/>
      <c r="GE41" s="250"/>
      <c r="GF41" s="250"/>
      <c r="GG41" s="250"/>
      <c r="GH41" s="250"/>
      <c r="GI41" s="250"/>
      <c r="GJ41" s="250"/>
      <c r="GK41" s="250"/>
      <c r="GL41" s="250"/>
      <c r="GM41" s="250"/>
      <c r="GN41" s="250"/>
      <c r="GO41" s="250"/>
      <c r="GP41" s="250"/>
      <c r="GQ41" s="250"/>
      <c r="GR41" s="250"/>
      <c r="GS41" s="250"/>
      <c r="GT41" s="250"/>
      <c r="GU41" s="250"/>
      <c r="GV41" s="250"/>
      <c r="GW41" s="250"/>
      <c r="GX41" s="250"/>
      <c r="GY41" s="250"/>
      <c r="GZ41" s="250"/>
      <c r="HA41" s="416"/>
      <c r="HB41" s="416"/>
      <c r="HC41" s="416"/>
      <c r="HD41" s="416"/>
      <c r="HE41" s="416"/>
      <c r="HF41" s="416"/>
      <c r="HG41" s="416"/>
      <c r="HH41" s="416"/>
      <c r="HI41" s="416"/>
      <c r="HJ41" s="416"/>
      <c r="HK41" s="416"/>
      <c r="HL41" s="416"/>
      <c r="HM41" s="416"/>
      <c r="HN41" s="416"/>
      <c r="ID41" s="411"/>
      <c r="IE41" s="411"/>
      <c r="IF41" s="411"/>
      <c r="IG41" s="411"/>
      <c r="IH41" s="411"/>
      <c r="II41" s="411"/>
      <c r="IJ41" s="411"/>
      <c r="IK41" s="411"/>
      <c r="IL41" s="411"/>
      <c r="IM41" s="411"/>
      <c r="IN41" s="411"/>
      <c r="IO41" s="411"/>
      <c r="IP41" s="411"/>
      <c r="IQ41" s="411"/>
      <c r="IR41" s="411"/>
      <c r="IS41" s="411"/>
      <c r="IT41" s="411"/>
      <c r="IU41" s="411"/>
      <c r="IV41" s="411"/>
      <c r="IW41" s="411"/>
      <c r="IX41" s="411"/>
      <c r="IY41" s="411"/>
      <c r="IZ41" s="411"/>
      <c r="JA41" s="411"/>
      <c r="JB41" s="411"/>
      <c r="JC41" s="411"/>
      <c r="JD41" s="411"/>
      <c r="JE41" s="411"/>
      <c r="JF41" s="411"/>
      <c r="JG41" s="411"/>
      <c r="JH41" s="411"/>
      <c r="JI41" s="411"/>
      <c r="JJ41" s="411"/>
      <c r="JK41" s="411"/>
      <c r="JL41" s="411"/>
      <c r="JM41" s="411"/>
      <c r="JN41" s="411"/>
      <c r="JO41" s="411"/>
      <c r="JP41" s="411"/>
      <c r="JQ41" s="411"/>
      <c r="JR41" s="411"/>
      <c r="JS41" s="411"/>
      <c r="JT41" s="411"/>
      <c r="JU41" s="411"/>
      <c r="JV41" s="411"/>
      <c r="JW41" s="411"/>
      <c r="JX41" s="411"/>
      <c r="JY41" s="411"/>
      <c r="JZ41" s="411"/>
      <c r="KA41" s="411"/>
      <c r="KB41" s="411"/>
      <c r="KC41" s="411"/>
      <c r="KD41" s="411"/>
      <c r="KE41" s="411"/>
      <c r="KF41" s="411"/>
      <c r="KG41" s="411"/>
      <c r="KH41" s="411"/>
      <c r="KI41" s="411"/>
      <c r="KJ41" s="411"/>
      <c r="KK41" s="411"/>
      <c r="KL41" s="411"/>
      <c r="KM41" s="411"/>
      <c r="KN41" s="411"/>
      <c r="KO41" s="411"/>
      <c r="KP41" s="411"/>
      <c r="KQ41" s="411"/>
      <c r="KR41" s="411"/>
      <c r="KS41" s="411"/>
      <c r="KT41" s="411"/>
      <c r="KU41" s="411"/>
      <c r="KV41" s="411"/>
      <c r="KW41" s="411"/>
      <c r="KX41" s="411"/>
      <c r="KY41" s="411"/>
      <c r="KZ41" s="411"/>
      <c r="LA41" s="411"/>
      <c r="LB41" s="411"/>
      <c r="LC41" s="411"/>
      <c r="LD41" s="411"/>
      <c r="LE41" s="411"/>
      <c r="LF41" s="411"/>
      <c r="LG41" s="411"/>
      <c r="LH41" s="411"/>
      <c r="LI41" s="411"/>
      <c r="LJ41" s="411"/>
      <c r="LK41" s="411"/>
      <c r="LL41" s="411"/>
      <c r="LM41" s="411"/>
      <c r="LN41" s="411"/>
      <c r="LO41" s="411"/>
      <c r="LP41" s="411"/>
      <c r="LQ41" s="411"/>
      <c r="LR41" s="411"/>
      <c r="LS41" s="411"/>
      <c r="LT41" s="411"/>
      <c r="LU41" s="411"/>
      <c r="LV41" s="411"/>
      <c r="LW41" s="411"/>
      <c r="LX41" s="411"/>
      <c r="LY41" s="411"/>
      <c r="LZ41" s="411"/>
      <c r="MA41" s="411"/>
      <c r="MB41" s="411"/>
      <c r="MC41" s="411"/>
      <c r="MD41" s="411"/>
      <c r="ME41" s="411"/>
      <c r="MF41" s="411"/>
      <c r="MG41" s="411"/>
      <c r="MH41" s="411"/>
      <c r="MI41" s="411"/>
      <c r="XDX41" s="420">
        <f t="shared" ca="1" si="40"/>
        <v>0</v>
      </c>
      <c r="XES41" s="411"/>
      <c r="XET41" s="411"/>
      <c r="XEU41" s="421"/>
    </row>
    <row r="42" spans="1:347 16352:16375" s="419" customFormat="1" ht="15" customHeight="1">
      <c r="A42" s="404" t="str">
        <f>SWDATA!O34</f>
        <v>1_PARENT00001_DMACTUALS_INDEPENDENT:CATALOGDETAIL:UNITS:No Perspective:default:Live:0</v>
      </c>
      <c r="B42" s="404">
        <f>SWDATA!M34</f>
        <v>1</v>
      </c>
      <c r="C42" s="405"/>
      <c r="D42" s="413">
        <f t="shared" si="50"/>
        <v>34</v>
      </c>
      <c r="E42" s="407">
        <f t="shared" si="51"/>
        <v>1</v>
      </c>
      <c r="F42" s="408">
        <f t="shared" si="52"/>
        <v>1</v>
      </c>
      <c r="G42" s="404">
        <f>ROW(SWDATA!M34)</f>
        <v>34</v>
      </c>
      <c r="H42" s="334"/>
      <c r="I42" s="335"/>
      <c r="J42" s="346" t="str">
        <f t="shared" si="53"/>
        <v>1_PARENT00001_DMACTUALS_INDEPENDENT:CATALOGDETAIL:UNITS:No Perspective:default:Live:0</v>
      </c>
      <c r="K42" s="347" t="str">
        <f t="shared" si="54"/>
        <v>U</v>
      </c>
      <c r="L42" s="347"/>
      <c r="M42" s="385" t="str">
        <f t="shared" si="46"/>
        <v>Loading…</v>
      </c>
      <c r="N42" s="385" t="str">
        <f t="shared" si="47"/>
        <v>Loading…</v>
      </c>
      <c r="O42" s="385" t="str">
        <f t="shared" si="48"/>
        <v>Loading…</v>
      </c>
      <c r="P42" s="385" t="str">
        <f t="shared" si="49"/>
        <v>Loading…</v>
      </c>
      <c r="Q42" s="385" t="str">
        <f ca="1">IF(LEN(SWDATA!J34)=0,"",Q41)</f>
        <v>Loading . . .~~Loading . . .~~Loading . . .~~Loading . . .</v>
      </c>
      <c r="R42" s="386" t="str">
        <f>IF(LEN(SWDATA!C34)=0,"",SWDATA!C34)</f>
        <v>L2 Y1 Net Sales Forecast (Units)</v>
      </c>
      <c r="S42" s="256"/>
      <c r="T42" s="257" t="s">
        <v>365</v>
      </c>
      <c r="U42" s="258" t="s">
        <v>1026</v>
      </c>
      <c r="V42" s="258"/>
      <c r="W42" s="258" t="s">
        <v>980</v>
      </c>
      <c r="X42" s="259" t="s">
        <v>207</v>
      </c>
      <c r="Y42" s="353" t="str">
        <f ca="1">IF(OR(Is_Loading,LEN($A42)=0),"",INDIRECT("SWDATA!"&amp;Y$4&amp;$G42))</f>
        <v>-</v>
      </c>
      <c r="Z42" s="354" t="str">
        <f ca="1">IF(OR(Is_Loading,LEN($A42)=0),"",INDIRECT("SWDATA!"&amp;Z$4&amp;$G42))</f>
        <v>-</v>
      </c>
      <c r="AA42" s="354" t="str">
        <f ca="1">IF(OR(Is_Loading,LEN($A42)=0),"",INDIRECT("SWDATA!"&amp;AA$4&amp;$G42))</f>
        <v>-</v>
      </c>
      <c r="AB42" s="354" t="str">
        <f ca="1">IF(OR(Is_Loading,LEN($A42)=0),"",INDIRECT("SWDATA!"&amp;AB$4&amp;$G42))</f>
        <v>-</v>
      </c>
      <c r="AC42" s="354" t="str">
        <f ca="1">IF(OR(Is_Loading,LEN($A42)=0),"",INDIRECT("SWDATA!"&amp;AC$4&amp;$G42))</f>
        <v>-</v>
      </c>
      <c r="AD42" s="354" t="str">
        <f ca="1">IF(OR(Is_Loading,LEN($A42)=0),"",INDIRECT("SWDATA!"&amp;AD$4&amp;$G42))</f>
        <v>-</v>
      </c>
      <c r="AE42" s="354" t="str">
        <f ca="1">IF(OR(Is_Loading,LEN($A42)=0),"",INDIRECT("SWDATA!"&amp;AE$4&amp;$G42))</f>
        <v>-</v>
      </c>
      <c r="AF42" s="354" t="str">
        <f ca="1">IF(OR(Is_Loading,LEN($A42)=0),"",INDIRECT("SWDATA!"&amp;AF$4&amp;$G42))</f>
        <v>-</v>
      </c>
      <c r="AG42" s="354" t="str">
        <f ca="1">IF(OR(Is_Loading,LEN($A42)=0),"",INDIRECT("SWDATA!"&amp;AG$4&amp;$G42))</f>
        <v>-</v>
      </c>
      <c r="AH42" s="354" t="str">
        <f ca="1">IF(OR(Is_Loading,LEN($A42)=0),"",INDIRECT("SWDATA!"&amp;AH$4&amp;$G42))</f>
        <v>-</v>
      </c>
      <c r="AI42" s="354" t="str">
        <f ca="1">IF(OR(Is_Loading,LEN($A42)=0),"",INDIRECT("SWDATA!"&amp;AI$4&amp;$G42))</f>
        <v>-</v>
      </c>
      <c r="AJ42" s="354" t="str">
        <f ca="1">IF(OR(Is_Loading,LEN($A42)=0),"",INDIRECT("SWDATA!"&amp;AJ$4&amp;$G42))</f>
        <v>-</v>
      </c>
      <c r="AK42" s="354" t="str">
        <f t="shared" ca="1" si="55"/>
        <v>-</v>
      </c>
      <c r="AL42" s="354" t="str">
        <f t="shared" ca="1" si="55"/>
        <v>-</v>
      </c>
      <c r="AM42" s="354" t="str">
        <f t="shared" ca="1" si="55"/>
        <v>-</v>
      </c>
      <c r="AN42" s="354" t="str">
        <f t="shared" ca="1" si="55"/>
        <v>-</v>
      </c>
      <c r="AO42" s="354" t="str">
        <f t="shared" ca="1" si="55"/>
        <v>-</v>
      </c>
      <c r="AP42" s="354" t="str">
        <f t="shared" ca="1" si="55"/>
        <v>-</v>
      </c>
      <c r="AQ42" s="354" t="str">
        <f t="shared" ca="1" si="55"/>
        <v>-</v>
      </c>
      <c r="AR42" s="354" t="str">
        <f t="shared" ca="1" si="55"/>
        <v>-</v>
      </c>
      <c r="AS42" s="354" t="str">
        <f t="shared" ca="1" si="55"/>
        <v>-</v>
      </c>
      <c r="AT42" s="354" t="str">
        <f t="shared" ca="1" si="55"/>
        <v>-</v>
      </c>
      <c r="AU42" s="354" t="str">
        <f t="shared" ca="1" si="55"/>
        <v>-</v>
      </c>
      <c r="AV42" s="354" t="str">
        <f t="shared" ca="1" si="55"/>
        <v>-</v>
      </c>
      <c r="AW42" s="354" t="str">
        <f t="shared" ca="1" si="55"/>
        <v>-</v>
      </c>
      <c r="AX42" s="354" t="str">
        <f t="shared" ca="1" si="55"/>
        <v>-</v>
      </c>
      <c r="AY42" s="371" t="str">
        <f t="shared" ca="1" si="55"/>
        <v>-</v>
      </c>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410"/>
      <c r="CA42" s="410"/>
      <c r="CB42" s="410"/>
      <c r="CC42" s="410"/>
      <c r="CD42" s="410"/>
      <c r="CE42" s="410"/>
      <c r="CF42" s="410"/>
      <c r="CG42" s="410"/>
      <c r="CH42" s="410"/>
      <c r="CI42" s="410"/>
      <c r="CJ42" s="414"/>
      <c r="CK42" s="414"/>
      <c r="CL42" s="414"/>
      <c r="CM42" s="414"/>
      <c r="CN42" s="414"/>
      <c r="CO42" s="414"/>
      <c r="CP42" s="414"/>
      <c r="CQ42" s="414"/>
      <c r="CR42" s="414"/>
      <c r="CS42" s="414"/>
      <c r="CT42" s="414"/>
      <c r="CU42" s="414"/>
      <c r="CV42" s="414"/>
      <c r="CW42" s="414"/>
      <c r="CX42" s="414"/>
      <c r="CY42" s="414"/>
      <c r="CZ42" s="414"/>
      <c r="DA42" s="414"/>
      <c r="DB42" s="414"/>
      <c r="DC42" s="414"/>
      <c r="DD42" s="414"/>
      <c r="DE42" s="414"/>
      <c r="DF42" s="414"/>
      <c r="DG42" s="414"/>
      <c r="DH42" s="414"/>
      <c r="DI42" s="414"/>
      <c r="DJ42" s="414"/>
      <c r="DK42" s="415"/>
      <c r="DL42" s="416"/>
      <c r="DM42" s="416"/>
      <c r="DN42" s="416"/>
      <c r="DO42" s="416"/>
      <c r="DP42" s="250"/>
      <c r="DQ42" s="417"/>
      <c r="DR42" s="326"/>
      <c r="DS42" s="326"/>
      <c r="DT42" s="326"/>
      <c r="DU42" s="326"/>
      <c r="DV42" s="326"/>
      <c r="DW42" s="326"/>
      <c r="DX42" s="326"/>
      <c r="DY42" s="326"/>
      <c r="DZ42" s="326"/>
      <c r="EA42" s="326"/>
      <c r="EB42" s="326"/>
      <c r="EC42" s="326"/>
      <c r="ED42" s="326"/>
      <c r="EE42" s="326"/>
      <c r="EF42" s="326"/>
      <c r="EG42" s="326"/>
      <c r="EH42" s="326"/>
      <c r="EI42" s="326"/>
      <c r="EJ42" s="326"/>
      <c r="EK42" s="326"/>
      <c r="EL42" s="326"/>
      <c r="EM42" s="326"/>
      <c r="EN42" s="326"/>
      <c r="EO42" s="326"/>
      <c r="EP42" s="326"/>
      <c r="EQ42" s="326"/>
      <c r="ER42" s="326"/>
      <c r="ES42" s="326"/>
      <c r="ET42" s="326"/>
      <c r="EU42" s="326"/>
      <c r="EV42" s="326"/>
      <c r="EW42" s="326"/>
      <c r="EX42" s="326"/>
      <c r="EY42" s="326"/>
      <c r="EZ42" s="326"/>
      <c r="FA42" s="326"/>
      <c r="FB42" s="418"/>
      <c r="FC42" s="250"/>
      <c r="FD42" s="250"/>
      <c r="FE42" s="250"/>
      <c r="FF42" s="250"/>
      <c r="FG42" s="250"/>
      <c r="FH42" s="250"/>
      <c r="FI42" s="250"/>
      <c r="FJ42" s="250"/>
      <c r="FK42" s="250"/>
      <c r="FL42" s="250"/>
      <c r="FM42" s="250"/>
      <c r="FN42" s="250"/>
      <c r="FO42" s="250"/>
      <c r="FP42" s="250"/>
      <c r="FQ42" s="250"/>
      <c r="FR42" s="250"/>
      <c r="FS42" s="250"/>
      <c r="FT42" s="250"/>
      <c r="FU42" s="250"/>
      <c r="FV42" s="250"/>
      <c r="FW42" s="250"/>
      <c r="FX42" s="250"/>
      <c r="FY42" s="250"/>
      <c r="FZ42" s="250"/>
      <c r="GA42" s="250"/>
      <c r="GB42" s="250"/>
      <c r="GC42" s="250"/>
      <c r="GD42" s="250"/>
      <c r="GE42" s="250"/>
      <c r="GF42" s="250"/>
      <c r="GG42" s="250"/>
      <c r="GH42" s="250"/>
      <c r="GI42" s="250"/>
      <c r="GJ42" s="250"/>
      <c r="GK42" s="250"/>
      <c r="GL42" s="250"/>
      <c r="GM42" s="250"/>
      <c r="GN42" s="250"/>
      <c r="GO42" s="250"/>
      <c r="GP42" s="250"/>
      <c r="GQ42" s="250"/>
      <c r="GR42" s="250"/>
      <c r="GS42" s="250"/>
      <c r="GT42" s="250"/>
      <c r="GU42" s="250"/>
      <c r="GV42" s="250"/>
      <c r="GW42" s="250"/>
      <c r="GX42" s="250"/>
      <c r="GY42" s="250"/>
      <c r="GZ42" s="250"/>
      <c r="HA42" s="416"/>
      <c r="HB42" s="416"/>
      <c r="HC42" s="416"/>
      <c r="HD42" s="416"/>
      <c r="HE42" s="416"/>
      <c r="HF42" s="416"/>
      <c r="HG42" s="416"/>
      <c r="HH42" s="416"/>
      <c r="HI42" s="416"/>
      <c r="HJ42" s="416"/>
      <c r="HK42" s="416"/>
      <c r="HL42" s="416"/>
      <c r="HM42" s="416"/>
      <c r="HN42" s="416"/>
      <c r="ID42" s="411"/>
      <c r="IE42" s="411"/>
      <c r="IF42" s="411"/>
      <c r="IG42" s="411"/>
      <c r="IH42" s="411"/>
      <c r="II42" s="411"/>
      <c r="IJ42" s="411"/>
      <c r="IK42" s="411"/>
      <c r="IL42" s="411"/>
      <c r="IM42" s="411"/>
      <c r="IN42" s="411"/>
      <c r="IO42" s="411"/>
      <c r="IP42" s="411"/>
      <c r="IQ42" s="411"/>
      <c r="IR42" s="411"/>
      <c r="IS42" s="411"/>
      <c r="IT42" s="411"/>
      <c r="IU42" s="411"/>
      <c r="IV42" s="411"/>
      <c r="IW42" s="411"/>
      <c r="IX42" s="411"/>
      <c r="IY42" s="411"/>
      <c r="IZ42" s="411"/>
      <c r="JA42" s="411"/>
      <c r="JB42" s="411"/>
      <c r="JC42" s="411"/>
      <c r="JD42" s="411"/>
      <c r="JE42" s="411"/>
      <c r="JF42" s="411"/>
      <c r="JG42" s="411"/>
      <c r="JH42" s="411"/>
      <c r="JI42" s="411"/>
      <c r="JJ42" s="411"/>
      <c r="JK42" s="411"/>
      <c r="JL42" s="411"/>
      <c r="JM42" s="411"/>
      <c r="JN42" s="411"/>
      <c r="JO42" s="411"/>
      <c r="JP42" s="411"/>
      <c r="JQ42" s="411"/>
      <c r="JR42" s="411"/>
      <c r="JS42" s="411"/>
      <c r="JT42" s="411"/>
      <c r="JU42" s="411"/>
      <c r="JV42" s="411"/>
      <c r="JW42" s="411"/>
      <c r="JX42" s="411"/>
      <c r="JY42" s="411"/>
      <c r="JZ42" s="411"/>
      <c r="KA42" s="411"/>
      <c r="KB42" s="411"/>
      <c r="KC42" s="411"/>
      <c r="KD42" s="411"/>
      <c r="KE42" s="411"/>
      <c r="KF42" s="411"/>
      <c r="KG42" s="411"/>
      <c r="KH42" s="411"/>
      <c r="KI42" s="411"/>
      <c r="KJ42" s="411"/>
      <c r="KK42" s="411"/>
      <c r="KL42" s="411"/>
      <c r="KM42" s="411"/>
      <c r="KN42" s="411"/>
      <c r="KO42" s="411"/>
      <c r="KP42" s="411"/>
      <c r="KQ42" s="411"/>
      <c r="KR42" s="411"/>
      <c r="KS42" s="411"/>
      <c r="KT42" s="411"/>
      <c r="KU42" s="411"/>
      <c r="KV42" s="411"/>
      <c r="KW42" s="411"/>
      <c r="KX42" s="411"/>
      <c r="KY42" s="411"/>
      <c r="KZ42" s="411"/>
      <c r="LA42" s="411"/>
      <c r="LB42" s="411"/>
      <c r="LC42" s="411"/>
      <c r="LD42" s="411"/>
      <c r="LE42" s="411"/>
      <c r="LF42" s="411"/>
      <c r="LG42" s="411"/>
      <c r="LH42" s="411"/>
      <c r="LI42" s="411"/>
      <c r="LJ42" s="411"/>
      <c r="LK42" s="411"/>
      <c r="LL42" s="411"/>
      <c r="LM42" s="411"/>
      <c r="LN42" s="411"/>
      <c r="LO42" s="411"/>
      <c r="LP42" s="411"/>
      <c r="LQ42" s="411"/>
      <c r="LR42" s="411"/>
      <c r="LS42" s="411"/>
      <c r="LT42" s="411"/>
      <c r="LU42" s="411"/>
      <c r="LV42" s="411"/>
      <c r="LW42" s="411"/>
      <c r="LX42" s="411"/>
      <c r="LY42" s="411"/>
      <c r="LZ42" s="411"/>
      <c r="MA42" s="411"/>
      <c r="MB42" s="411"/>
      <c r="MC42" s="411"/>
      <c r="MD42" s="411"/>
      <c r="ME42" s="411"/>
      <c r="MF42" s="411"/>
      <c r="MG42" s="411"/>
      <c r="MH42" s="411"/>
      <c r="MI42" s="411"/>
      <c r="XDX42" s="420">
        <f t="shared" ca="1" si="40"/>
        <v>0</v>
      </c>
      <c r="XES42" s="411"/>
      <c r="XET42" s="411"/>
      <c r="XEU42" s="421"/>
    </row>
    <row r="43" spans="1:347 16352:16375" s="419" customFormat="1" ht="15" customHeight="1">
      <c r="A43" s="404" t="str">
        <f>SWDATA!O35</f>
        <v>1_PARENT00001_DMACTUALS_INDEPENDENT:CATALOGDETAIL:UNITS:No Perspective:default:Live:0</v>
      </c>
      <c r="B43" s="404">
        <f>SWDATA!M35</f>
        <v>1</v>
      </c>
      <c r="C43" s="405"/>
      <c r="D43" s="413">
        <f t="shared" si="50"/>
        <v>35</v>
      </c>
      <c r="E43" s="407">
        <f t="shared" si="51"/>
        <v>1</v>
      </c>
      <c r="F43" s="408">
        <f t="shared" si="52"/>
        <v>1</v>
      </c>
      <c r="G43" s="404">
        <f>ROW(SWDATA!M35)</f>
        <v>35</v>
      </c>
      <c r="H43" s="334"/>
      <c r="I43" s="335"/>
      <c r="J43" s="346" t="str">
        <f t="shared" si="53"/>
        <v>1_PARENT00001_DMACTUALS_INDEPENDENT:CATALOGDETAIL:UNITS:No Perspective:default:Live:0</v>
      </c>
      <c r="K43" s="347" t="str">
        <f t="shared" si="54"/>
        <v>U</v>
      </c>
      <c r="L43" s="347"/>
      <c r="M43" s="385" t="str">
        <f t="shared" si="46"/>
        <v>Loading…</v>
      </c>
      <c r="N43" s="385" t="str">
        <f t="shared" si="47"/>
        <v>Loading…</v>
      </c>
      <c r="O43" s="385" t="str">
        <f t="shared" si="48"/>
        <v>Loading…</v>
      </c>
      <c r="P43" s="385" t="str">
        <f t="shared" si="49"/>
        <v>Loading…</v>
      </c>
      <c r="Q43" s="385" t="str">
        <f ca="1">IF(LEN(SWDATA!J35)=0,"",Q42)</f>
        <v>Loading . . .~~Loading . . .~~Loading . . .~~Loading . . .</v>
      </c>
      <c r="R43" s="386" t="str">
        <f>IF(LEN(SWDATA!C35)=0,"",SWDATA!C35)</f>
        <v>L2 Y1 Upside (Units)</v>
      </c>
      <c r="S43" s="256"/>
      <c r="T43" s="257" t="s">
        <v>365</v>
      </c>
      <c r="U43" s="258" t="s">
        <v>1026</v>
      </c>
      <c r="V43" s="258"/>
      <c r="W43" s="258" t="s">
        <v>976</v>
      </c>
      <c r="X43" s="259" t="s">
        <v>207</v>
      </c>
      <c r="Y43" s="353" t="str">
        <f ca="1">IF(OR(Is_Loading,LEN($A43)=0),"",INDIRECT("SWDATA!"&amp;Y$4&amp;$G43))</f>
        <v>-</v>
      </c>
      <c r="Z43" s="354" t="str">
        <f ca="1">IF(OR(Is_Loading,LEN($A43)=0),"",INDIRECT("SWDATA!"&amp;Z$4&amp;$G43))</f>
        <v>-</v>
      </c>
      <c r="AA43" s="354" t="str">
        <f ca="1">IF(OR(Is_Loading,LEN($A43)=0),"",INDIRECT("SWDATA!"&amp;AA$4&amp;$G43))</f>
        <v>-</v>
      </c>
      <c r="AB43" s="354" t="str">
        <f ca="1">IF(OR(Is_Loading,LEN($A43)=0),"",INDIRECT("SWDATA!"&amp;AB$4&amp;$G43))</f>
        <v>-</v>
      </c>
      <c r="AC43" s="354" t="str">
        <f ca="1">IF(OR(Is_Loading,LEN($A43)=0),"",INDIRECT("SWDATA!"&amp;AC$4&amp;$G43))</f>
        <v>-</v>
      </c>
      <c r="AD43" s="354" t="str">
        <f ca="1">IF(OR(Is_Loading,LEN($A43)=0),"",INDIRECT("SWDATA!"&amp;AD$4&amp;$G43))</f>
        <v>-</v>
      </c>
      <c r="AE43" s="354" t="str">
        <f ca="1">IF(OR(Is_Loading,LEN($A43)=0),"",INDIRECT("SWDATA!"&amp;AE$4&amp;$G43))</f>
        <v>-</v>
      </c>
      <c r="AF43" s="354" t="str">
        <f ca="1">IF(OR(Is_Loading,LEN($A43)=0),"",INDIRECT("SWDATA!"&amp;AF$4&amp;$G43))</f>
        <v>-</v>
      </c>
      <c r="AG43" s="354" t="str">
        <f ca="1">IF(OR(Is_Loading,LEN($A43)=0),"",INDIRECT("SWDATA!"&amp;AG$4&amp;$G43))</f>
        <v>-</v>
      </c>
      <c r="AH43" s="354" t="str">
        <f ca="1">IF(OR(Is_Loading,LEN($A43)=0),"",INDIRECT("SWDATA!"&amp;AH$4&amp;$G43))</f>
        <v>-</v>
      </c>
      <c r="AI43" s="354" t="str">
        <f ca="1">IF(OR(Is_Loading,LEN($A43)=0),"",INDIRECT("SWDATA!"&amp;AI$4&amp;$G43))</f>
        <v>-</v>
      </c>
      <c r="AJ43" s="354" t="str">
        <f ca="1">IF(OR(Is_Loading,LEN($A43)=0),"",INDIRECT("SWDATA!"&amp;AJ$4&amp;$G43))</f>
        <v>-</v>
      </c>
      <c r="AK43" s="354" t="str">
        <f t="shared" ca="1" si="55"/>
        <v>-</v>
      </c>
      <c r="AL43" s="354" t="str">
        <f t="shared" ca="1" si="55"/>
        <v>-</v>
      </c>
      <c r="AM43" s="354" t="str">
        <f t="shared" ca="1" si="55"/>
        <v>-</v>
      </c>
      <c r="AN43" s="354" t="str">
        <f t="shared" ca="1" si="55"/>
        <v>-</v>
      </c>
      <c r="AO43" s="354" t="str">
        <f t="shared" ca="1" si="55"/>
        <v>-</v>
      </c>
      <c r="AP43" s="354" t="str">
        <f t="shared" ca="1" si="55"/>
        <v>-</v>
      </c>
      <c r="AQ43" s="354" t="str">
        <f t="shared" ca="1" si="55"/>
        <v>-</v>
      </c>
      <c r="AR43" s="354" t="str">
        <f t="shared" ca="1" si="55"/>
        <v>-</v>
      </c>
      <c r="AS43" s="354" t="str">
        <f t="shared" ca="1" si="55"/>
        <v>-</v>
      </c>
      <c r="AT43" s="354" t="str">
        <f t="shared" ca="1" si="55"/>
        <v>-</v>
      </c>
      <c r="AU43" s="354" t="str">
        <f t="shared" ca="1" si="55"/>
        <v>-</v>
      </c>
      <c r="AV43" s="354" t="str">
        <f t="shared" ca="1" si="55"/>
        <v>-</v>
      </c>
      <c r="AW43" s="354" t="str">
        <f t="shared" ca="1" si="55"/>
        <v>-</v>
      </c>
      <c r="AX43" s="354" t="str">
        <f t="shared" ca="1" si="55"/>
        <v>-</v>
      </c>
      <c r="AY43" s="371" t="str">
        <f t="shared" ca="1" si="55"/>
        <v>-</v>
      </c>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410"/>
      <c r="CA43" s="410"/>
      <c r="CB43" s="410"/>
      <c r="CC43" s="410"/>
      <c r="CD43" s="410"/>
      <c r="CE43" s="410"/>
      <c r="CF43" s="410"/>
      <c r="CG43" s="410"/>
      <c r="CH43" s="410"/>
      <c r="CI43" s="410"/>
      <c r="CJ43" s="414"/>
      <c r="CK43" s="414"/>
      <c r="CL43" s="414"/>
      <c r="CM43" s="414"/>
      <c r="CN43" s="414"/>
      <c r="CO43" s="414"/>
      <c r="CP43" s="414"/>
      <c r="CQ43" s="414"/>
      <c r="CR43" s="414"/>
      <c r="CS43" s="414"/>
      <c r="CT43" s="414"/>
      <c r="CU43" s="414"/>
      <c r="CV43" s="414"/>
      <c r="CW43" s="414"/>
      <c r="CX43" s="414"/>
      <c r="CY43" s="414"/>
      <c r="CZ43" s="414"/>
      <c r="DA43" s="414"/>
      <c r="DB43" s="414"/>
      <c r="DC43" s="414"/>
      <c r="DD43" s="414"/>
      <c r="DE43" s="414"/>
      <c r="DF43" s="414"/>
      <c r="DG43" s="414"/>
      <c r="DH43" s="414"/>
      <c r="DI43" s="414"/>
      <c r="DJ43" s="414"/>
      <c r="DK43" s="415"/>
      <c r="DL43" s="416"/>
      <c r="DM43" s="416"/>
      <c r="DN43" s="416"/>
      <c r="DO43" s="416"/>
      <c r="DP43" s="250"/>
      <c r="DQ43" s="417"/>
      <c r="DR43" s="326"/>
      <c r="DS43" s="326"/>
      <c r="DT43" s="326"/>
      <c r="DU43" s="326"/>
      <c r="DV43" s="326"/>
      <c r="DW43" s="326"/>
      <c r="DX43" s="326"/>
      <c r="DY43" s="326"/>
      <c r="DZ43" s="326"/>
      <c r="EA43" s="326"/>
      <c r="EB43" s="326"/>
      <c r="EC43" s="326"/>
      <c r="ED43" s="326"/>
      <c r="EE43" s="326"/>
      <c r="EF43" s="326"/>
      <c r="EG43" s="326"/>
      <c r="EH43" s="326"/>
      <c r="EI43" s="326"/>
      <c r="EJ43" s="326"/>
      <c r="EK43" s="326"/>
      <c r="EL43" s="326"/>
      <c r="EM43" s="326"/>
      <c r="EN43" s="326"/>
      <c r="EO43" s="326"/>
      <c r="EP43" s="326"/>
      <c r="EQ43" s="326"/>
      <c r="ER43" s="326"/>
      <c r="ES43" s="326"/>
      <c r="ET43" s="326"/>
      <c r="EU43" s="326"/>
      <c r="EV43" s="326"/>
      <c r="EW43" s="326"/>
      <c r="EX43" s="326"/>
      <c r="EY43" s="326"/>
      <c r="EZ43" s="326"/>
      <c r="FA43" s="326"/>
      <c r="FB43" s="418"/>
      <c r="FC43" s="250"/>
      <c r="FD43" s="250"/>
      <c r="FE43" s="250"/>
      <c r="FF43" s="250"/>
      <c r="FG43" s="250"/>
      <c r="FH43" s="250"/>
      <c r="FI43" s="250"/>
      <c r="FJ43" s="250"/>
      <c r="FK43" s="250"/>
      <c r="FL43" s="250"/>
      <c r="FM43" s="250"/>
      <c r="FN43" s="250"/>
      <c r="FO43" s="250"/>
      <c r="FP43" s="250"/>
      <c r="FQ43" s="250"/>
      <c r="FR43" s="250"/>
      <c r="FS43" s="250"/>
      <c r="FT43" s="250"/>
      <c r="FU43" s="250"/>
      <c r="FV43" s="250"/>
      <c r="FW43" s="250"/>
      <c r="FX43" s="250"/>
      <c r="FY43" s="250"/>
      <c r="FZ43" s="250"/>
      <c r="GA43" s="250"/>
      <c r="GB43" s="250"/>
      <c r="GC43" s="250"/>
      <c r="GD43" s="250"/>
      <c r="GE43" s="250"/>
      <c r="GF43" s="250"/>
      <c r="GG43" s="250"/>
      <c r="GH43" s="250"/>
      <c r="GI43" s="250"/>
      <c r="GJ43" s="250"/>
      <c r="GK43" s="250"/>
      <c r="GL43" s="250"/>
      <c r="GM43" s="250"/>
      <c r="GN43" s="250"/>
      <c r="GO43" s="250"/>
      <c r="GP43" s="250"/>
      <c r="GQ43" s="250"/>
      <c r="GR43" s="250"/>
      <c r="GS43" s="250"/>
      <c r="GT43" s="250"/>
      <c r="GU43" s="250"/>
      <c r="GV43" s="250"/>
      <c r="GW43" s="250"/>
      <c r="GX43" s="250"/>
      <c r="GY43" s="250"/>
      <c r="GZ43" s="250"/>
      <c r="HA43" s="416"/>
      <c r="HB43" s="416"/>
      <c r="HC43" s="416"/>
      <c r="HD43" s="416"/>
      <c r="HE43" s="416"/>
      <c r="HF43" s="416"/>
      <c r="HG43" s="416"/>
      <c r="HH43" s="416"/>
      <c r="HI43" s="416"/>
      <c r="HJ43" s="416"/>
      <c r="HK43" s="416"/>
      <c r="HL43" s="416"/>
      <c r="HM43" s="416"/>
      <c r="HN43" s="416"/>
      <c r="ID43" s="411"/>
      <c r="IE43" s="411"/>
      <c r="IF43" s="411"/>
      <c r="IG43" s="411"/>
      <c r="IH43" s="411"/>
      <c r="II43" s="411"/>
      <c r="IJ43" s="411"/>
      <c r="IK43" s="411"/>
      <c r="IL43" s="411"/>
      <c r="IM43" s="411"/>
      <c r="IN43" s="411"/>
      <c r="IO43" s="411"/>
      <c r="IP43" s="411"/>
      <c r="IQ43" s="411"/>
      <c r="IR43" s="411"/>
      <c r="IS43" s="411"/>
      <c r="IT43" s="411"/>
      <c r="IU43" s="411"/>
      <c r="IV43" s="411"/>
      <c r="IW43" s="411"/>
      <c r="IX43" s="411"/>
      <c r="IY43" s="411"/>
      <c r="IZ43" s="411"/>
      <c r="JA43" s="411"/>
      <c r="JB43" s="411"/>
      <c r="JC43" s="411"/>
      <c r="JD43" s="411"/>
      <c r="JE43" s="411"/>
      <c r="JF43" s="411"/>
      <c r="JG43" s="411"/>
      <c r="JH43" s="411"/>
      <c r="JI43" s="411"/>
      <c r="JJ43" s="411"/>
      <c r="JK43" s="411"/>
      <c r="JL43" s="411"/>
      <c r="JM43" s="411"/>
      <c r="JN43" s="411"/>
      <c r="JO43" s="411"/>
      <c r="JP43" s="411"/>
      <c r="JQ43" s="411"/>
      <c r="JR43" s="411"/>
      <c r="JS43" s="411"/>
      <c r="JT43" s="411"/>
      <c r="JU43" s="411"/>
      <c r="JV43" s="411"/>
      <c r="JW43" s="411"/>
      <c r="JX43" s="411"/>
      <c r="JY43" s="411"/>
      <c r="JZ43" s="411"/>
      <c r="KA43" s="411"/>
      <c r="KB43" s="411"/>
      <c r="KC43" s="411"/>
      <c r="KD43" s="411"/>
      <c r="KE43" s="411"/>
      <c r="KF43" s="411"/>
      <c r="KG43" s="411"/>
      <c r="KH43" s="411"/>
      <c r="KI43" s="411"/>
      <c r="KJ43" s="411"/>
      <c r="KK43" s="411"/>
      <c r="KL43" s="411"/>
      <c r="KM43" s="411"/>
      <c r="KN43" s="411"/>
      <c r="KO43" s="411"/>
      <c r="KP43" s="411"/>
      <c r="KQ43" s="411"/>
      <c r="KR43" s="411"/>
      <c r="KS43" s="411"/>
      <c r="KT43" s="411"/>
      <c r="KU43" s="411"/>
      <c r="KV43" s="411"/>
      <c r="KW43" s="411"/>
      <c r="KX43" s="411"/>
      <c r="KY43" s="411"/>
      <c r="KZ43" s="411"/>
      <c r="LA43" s="411"/>
      <c r="LB43" s="411"/>
      <c r="LC43" s="411"/>
      <c r="LD43" s="411"/>
      <c r="LE43" s="411"/>
      <c r="LF43" s="411"/>
      <c r="LG43" s="411"/>
      <c r="LH43" s="411"/>
      <c r="LI43" s="411"/>
      <c r="LJ43" s="411"/>
      <c r="LK43" s="411"/>
      <c r="LL43" s="411"/>
      <c r="LM43" s="411"/>
      <c r="LN43" s="411"/>
      <c r="LO43" s="411"/>
      <c r="LP43" s="411"/>
      <c r="LQ43" s="411"/>
      <c r="LR43" s="411"/>
      <c r="LS43" s="411"/>
      <c r="LT43" s="411"/>
      <c r="LU43" s="411"/>
      <c r="LV43" s="411"/>
      <c r="LW43" s="411"/>
      <c r="LX43" s="411"/>
      <c r="LY43" s="411"/>
      <c r="LZ43" s="411"/>
      <c r="MA43" s="411"/>
      <c r="MB43" s="411"/>
      <c r="MC43" s="411"/>
      <c r="MD43" s="411"/>
      <c r="ME43" s="411"/>
      <c r="MF43" s="411"/>
      <c r="MG43" s="411"/>
      <c r="MH43" s="411"/>
      <c r="MI43" s="411"/>
      <c r="XDX43" s="420">
        <f t="shared" ca="1" si="40"/>
        <v>0</v>
      </c>
      <c r="XES43" s="411"/>
      <c r="XET43" s="411"/>
      <c r="XEU43" s="421"/>
    </row>
    <row r="44" spans="1:347 16352:16375" s="419" customFormat="1" ht="15" customHeight="1">
      <c r="A44" s="404" t="str">
        <f>SWDATA!O36</f>
        <v>1_PARENT00001_DMACTUALS_INDEPENDENT:CATALOGDETAIL:UNITS:No Perspective:default:Live:0</v>
      </c>
      <c r="B44" s="404">
        <f>SWDATA!M36</f>
        <v>1</v>
      </c>
      <c r="C44" s="405"/>
      <c r="D44" s="413">
        <f t="shared" si="50"/>
        <v>36</v>
      </c>
      <c r="E44" s="407">
        <f t="shared" si="51"/>
        <v>1</v>
      </c>
      <c r="F44" s="408">
        <f t="shared" si="52"/>
        <v>1</v>
      </c>
      <c r="G44" s="404">
        <f>ROW(SWDATA!M36)</f>
        <v>36</v>
      </c>
      <c r="H44" s="334"/>
      <c r="I44" s="335"/>
      <c r="J44" s="346" t="str">
        <f t="shared" si="53"/>
        <v>1_PARENT00001_DMACTUALS_INDEPENDENT:CATALOGDETAIL:UNITS:No Perspective:default:Live:0</v>
      </c>
      <c r="K44" s="347" t="str">
        <f t="shared" si="54"/>
        <v>U</v>
      </c>
      <c r="L44" s="347"/>
      <c r="M44" s="385" t="str">
        <f t="shared" si="46"/>
        <v>Loading…</v>
      </c>
      <c r="N44" s="385" t="str">
        <f t="shared" si="47"/>
        <v>Loading…</v>
      </c>
      <c r="O44" s="385" t="str">
        <f t="shared" si="48"/>
        <v>Loading…</v>
      </c>
      <c r="P44" s="385" t="str">
        <f t="shared" si="49"/>
        <v>Loading…</v>
      </c>
      <c r="Q44" s="385" t="str">
        <f ca="1">IF(LEN(SWDATA!J36)=0,"",Q43)</f>
        <v>Loading . . .~~Loading . . .~~Loading . . .~~Loading . . .</v>
      </c>
      <c r="R44" s="386" t="str">
        <f>IF(LEN(SWDATA!C36)=0,"",SWDATA!C36)</f>
        <v>L2 PM Hybrid Maximum (Units)</v>
      </c>
      <c r="S44" s="256"/>
      <c r="T44" s="257" t="s">
        <v>365</v>
      </c>
      <c r="U44" s="258" t="s">
        <v>1025</v>
      </c>
      <c r="V44" s="258"/>
      <c r="W44" s="258" t="s">
        <v>976</v>
      </c>
      <c r="X44" s="259" t="s">
        <v>207</v>
      </c>
      <c r="Y44" s="353" t="str">
        <f ca="1">IF(OR(Is_Loading,LEN($A44)=0),"",INDIRECT("SWDATA!"&amp;Y$4&amp;$G44))</f>
        <v>-</v>
      </c>
      <c r="Z44" s="354" t="str">
        <f ca="1">IF(OR(Is_Loading,LEN($A44)=0),"",INDIRECT("SWDATA!"&amp;Z$4&amp;$G44))</f>
        <v>-</v>
      </c>
      <c r="AA44" s="354" t="str">
        <f ca="1">IF(OR(Is_Loading,LEN($A44)=0),"",INDIRECT("SWDATA!"&amp;AA$4&amp;$G44))</f>
        <v>-</v>
      </c>
      <c r="AB44" s="354" t="str">
        <f ca="1">IF(OR(Is_Loading,LEN($A44)=0),"",INDIRECT("SWDATA!"&amp;AB$4&amp;$G44))</f>
        <v>-</v>
      </c>
      <c r="AC44" s="354" t="str">
        <f ca="1">IF(OR(Is_Loading,LEN($A44)=0),"",INDIRECT("SWDATA!"&amp;AC$4&amp;$G44))</f>
        <v>-</v>
      </c>
      <c r="AD44" s="354" t="str">
        <f ca="1">IF(OR(Is_Loading,LEN($A44)=0),"",INDIRECT("SWDATA!"&amp;AD$4&amp;$G44))</f>
        <v>-</v>
      </c>
      <c r="AE44" s="354" t="str">
        <f ca="1">IF(OR(Is_Loading,LEN($A44)=0),"",INDIRECT("SWDATA!"&amp;AE$4&amp;$G44))</f>
        <v>-</v>
      </c>
      <c r="AF44" s="354" t="str">
        <f ca="1">IF(OR(Is_Loading,LEN($A44)=0),"",INDIRECT("SWDATA!"&amp;AF$4&amp;$G44))</f>
        <v>-</v>
      </c>
      <c r="AG44" s="354" t="str">
        <f ca="1">IF(OR(Is_Loading,LEN($A44)=0),"",INDIRECT("SWDATA!"&amp;AG$4&amp;$G44))</f>
        <v>-</v>
      </c>
      <c r="AH44" s="354" t="str">
        <f ca="1">IF(OR(Is_Loading,LEN($A44)=0),"",INDIRECT("SWDATA!"&amp;AH$4&amp;$G44))</f>
        <v>-</v>
      </c>
      <c r="AI44" s="354" t="str">
        <f ca="1">IF(OR(Is_Loading,LEN($A44)=0),"",INDIRECT("SWDATA!"&amp;AI$4&amp;$G44))</f>
        <v>-</v>
      </c>
      <c r="AJ44" s="354" t="str">
        <f ca="1">IF(OR(Is_Loading,LEN($A44)=0),"",INDIRECT("SWDATA!"&amp;AJ$4&amp;$G44))</f>
        <v>-</v>
      </c>
      <c r="AK44" s="354" t="str">
        <f t="shared" ca="1" si="55"/>
        <v>-</v>
      </c>
      <c r="AL44" s="354" t="str">
        <f t="shared" ca="1" si="55"/>
        <v>-</v>
      </c>
      <c r="AM44" s="354" t="str">
        <f t="shared" ca="1" si="55"/>
        <v>-</v>
      </c>
      <c r="AN44" s="354" t="str">
        <f t="shared" ca="1" si="55"/>
        <v>-</v>
      </c>
      <c r="AO44" s="354" t="str">
        <f t="shared" ca="1" si="55"/>
        <v>-</v>
      </c>
      <c r="AP44" s="354" t="str">
        <f t="shared" ca="1" si="55"/>
        <v>-</v>
      </c>
      <c r="AQ44" s="354" t="str">
        <f t="shared" ca="1" si="55"/>
        <v>-</v>
      </c>
      <c r="AR44" s="354" t="str">
        <f t="shared" ca="1" si="55"/>
        <v>-</v>
      </c>
      <c r="AS44" s="354" t="str">
        <f t="shared" ca="1" si="55"/>
        <v>-</v>
      </c>
      <c r="AT44" s="354" t="str">
        <f t="shared" ca="1" si="55"/>
        <v>-</v>
      </c>
      <c r="AU44" s="354" t="str">
        <f t="shared" ca="1" si="55"/>
        <v>-</v>
      </c>
      <c r="AV44" s="354" t="str">
        <f t="shared" ca="1" si="55"/>
        <v>-</v>
      </c>
      <c r="AW44" s="354" t="str">
        <f t="shared" ca="1" si="55"/>
        <v>-</v>
      </c>
      <c r="AX44" s="354" t="str">
        <f t="shared" ca="1" si="55"/>
        <v>-</v>
      </c>
      <c r="AY44" s="371" t="str">
        <f t="shared" ca="1" si="55"/>
        <v>-</v>
      </c>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410"/>
      <c r="CA44" s="410"/>
      <c r="CB44" s="410"/>
      <c r="CC44" s="410"/>
      <c r="CD44" s="410"/>
      <c r="CE44" s="410"/>
      <c r="CF44" s="410"/>
      <c r="CG44" s="410"/>
      <c r="CH44" s="410"/>
      <c r="CI44" s="410"/>
      <c r="CJ44" s="414"/>
      <c r="CK44" s="414"/>
      <c r="CL44" s="414"/>
      <c r="CM44" s="414"/>
      <c r="CN44" s="414"/>
      <c r="CO44" s="414"/>
      <c r="CP44" s="414"/>
      <c r="CQ44" s="414"/>
      <c r="CR44" s="414"/>
      <c r="CS44" s="414"/>
      <c r="CT44" s="414"/>
      <c r="CU44" s="414"/>
      <c r="CV44" s="414"/>
      <c r="CW44" s="414"/>
      <c r="CX44" s="414"/>
      <c r="CY44" s="414"/>
      <c r="CZ44" s="414"/>
      <c r="DA44" s="414"/>
      <c r="DB44" s="414"/>
      <c r="DC44" s="414"/>
      <c r="DD44" s="414"/>
      <c r="DE44" s="414"/>
      <c r="DF44" s="414"/>
      <c r="DG44" s="414"/>
      <c r="DH44" s="414"/>
      <c r="DI44" s="414"/>
      <c r="DJ44" s="414"/>
      <c r="DK44" s="415"/>
      <c r="DL44" s="416"/>
      <c r="DM44" s="416"/>
      <c r="DN44" s="416"/>
      <c r="DO44" s="416"/>
      <c r="DP44" s="250"/>
      <c r="DQ44" s="417"/>
      <c r="DR44" s="326"/>
      <c r="DS44" s="326"/>
      <c r="DT44" s="326"/>
      <c r="DU44" s="326"/>
      <c r="DV44" s="326"/>
      <c r="DW44" s="326"/>
      <c r="DX44" s="326"/>
      <c r="DY44" s="326"/>
      <c r="DZ44" s="326"/>
      <c r="EA44" s="326"/>
      <c r="EB44" s="326"/>
      <c r="EC44" s="326"/>
      <c r="ED44" s="326"/>
      <c r="EE44" s="326"/>
      <c r="EF44" s="326"/>
      <c r="EG44" s="326"/>
      <c r="EH44" s="326"/>
      <c r="EI44" s="326"/>
      <c r="EJ44" s="326"/>
      <c r="EK44" s="326"/>
      <c r="EL44" s="326"/>
      <c r="EM44" s="326"/>
      <c r="EN44" s="326"/>
      <c r="EO44" s="326"/>
      <c r="EP44" s="326"/>
      <c r="EQ44" s="326"/>
      <c r="ER44" s="326"/>
      <c r="ES44" s="326"/>
      <c r="ET44" s="326"/>
      <c r="EU44" s="326"/>
      <c r="EV44" s="326"/>
      <c r="EW44" s="326"/>
      <c r="EX44" s="326"/>
      <c r="EY44" s="326"/>
      <c r="EZ44" s="326"/>
      <c r="FA44" s="326"/>
      <c r="FB44" s="418"/>
      <c r="FC44" s="250"/>
      <c r="FD44" s="250"/>
      <c r="FE44" s="250"/>
      <c r="FF44" s="250"/>
      <c r="FG44" s="250"/>
      <c r="FH44" s="250"/>
      <c r="FI44" s="250"/>
      <c r="FJ44" s="250"/>
      <c r="FK44" s="250"/>
      <c r="FL44" s="250"/>
      <c r="FM44" s="250"/>
      <c r="FN44" s="250"/>
      <c r="FO44" s="250"/>
      <c r="FP44" s="250"/>
      <c r="FQ44" s="250"/>
      <c r="FR44" s="250"/>
      <c r="FS44" s="250"/>
      <c r="FT44" s="250"/>
      <c r="FU44" s="250"/>
      <c r="FV44" s="250"/>
      <c r="FW44" s="250"/>
      <c r="FX44" s="250"/>
      <c r="FY44" s="250"/>
      <c r="FZ44" s="250"/>
      <c r="GA44" s="250"/>
      <c r="GB44" s="250"/>
      <c r="GC44" s="250"/>
      <c r="GD44" s="250"/>
      <c r="GE44" s="250"/>
      <c r="GF44" s="250"/>
      <c r="GG44" s="250"/>
      <c r="GH44" s="250"/>
      <c r="GI44" s="250"/>
      <c r="GJ44" s="250"/>
      <c r="GK44" s="250"/>
      <c r="GL44" s="250"/>
      <c r="GM44" s="250"/>
      <c r="GN44" s="250"/>
      <c r="GO44" s="250"/>
      <c r="GP44" s="250"/>
      <c r="GQ44" s="250"/>
      <c r="GR44" s="250"/>
      <c r="GS44" s="250"/>
      <c r="GT44" s="250"/>
      <c r="GU44" s="250"/>
      <c r="GV44" s="250"/>
      <c r="GW44" s="250"/>
      <c r="GX44" s="250"/>
      <c r="GY44" s="250"/>
      <c r="GZ44" s="250"/>
      <c r="HA44" s="416"/>
      <c r="HB44" s="416"/>
      <c r="HC44" s="416"/>
      <c r="HD44" s="416"/>
      <c r="HE44" s="416"/>
      <c r="HF44" s="416"/>
      <c r="HG44" s="416"/>
      <c r="HH44" s="416"/>
      <c r="HI44" s="416"/>
      <c r="HJ44" s="416"/>
      <c r="HK44" s="416"/>
      <c r="HL44" s="416"/>
      <c r="HM44" s="416"/>
      <c r="HN44" s="416"/>
      <c r="ID44" s="411"/>
      <c r="IE44" s="411"/>
      <c r="IF44" s="411"/>
      <c r="IG44" s="411"/>
      <c r="IH44" s="411"/>
      <c r="II44" s="411"/>
      <c r="IJ44" s="411"/>
      <c r="IK44" s="411"/>
      <c r="IL44" s="411"/>
      <c r="IM44" s="411"/>
      <c r="IN44" s="411"/>
      <c r="IO44" s="411"/>
      <c r="IP44" s="411"/>
      <c r="IQ44" s="411"/>
      <c r="IR44" s="411"/>
      <c r="IS44" s="411"/>
      <c r="IT44" s="411"/>
      <c r="IU44" s="411"/>
      <c r="IV44" s="411"/>
      <c r="IW44" s="411"/>
      <c r="IX44" s="411"/>
      <c r="IY44" s="411"/>
      <c r="IZ44" s="411"/>
      <c r="JA44" s="411"/>
      <c r="JB44" s="411"/>
      <c r="JC44" s="411"/>
      <c r="JD44" s="411"/>
      <c r="JE44" s="411"/>
      <c r="JF44" s="411"/>
      <c r="JG44" s="411"/>
      <c r="JH44" s="411"/>
      <c r="JI44" s="411"/>
      <c r="JJ44" s="411"/>
      <c r="JK44" s="411"/>
      <c r="JL44" s="411"/>
      <c r="JM44" s="411"/>
      <c r="JN44" s="411"/>
      <c r="JO44" s="411"/>
      <c r="JP44" s="411"/>
      <c r="JQ44" s="411"/>
      <c r="JR44" s="411"/>
      <c r="JS44" s="411"/>
      <c r="JT44" s="411"/>
      <c r="JU44" s="411"/>
      <c r="JV44" s="411"/>
      <c r="JW44" s="411"/>
      <c r="JX44" s="411"/>
      <c r="JY44" s="411"/>
      <c r="JZ44" s="411"/>
      <c r="KA44" s="411"/>
      <c r="KB44" s="411"/>
      <c r="KC44" s="411"/>
      <c r="KD44" s="411"/>
      <c r="KE44" s="411"/>
      <c r="KF44" s="411"/>
      <c r="KG44" s="411"/>
      <c r="KH44" s="411"/>
      <c r="KI44" s="411"/>
      <c r="KJ44" s="411"/>
      <c r="KK44" s="411"/>
      <c r="KL44" s="411"/>
      <c r="KM44" s="411"/>
      <c r="KN44" s="411"/>
      <c r="KO44" s="411"/>
      <c r="KP44" s="411"/>
      <c r="KQ44" s="411"/>
      <c r="KR44" s="411"/>
      <c r="KS44" s="411"/>
      <c r="KT44" s="411"/>
      <c r="KU44" s="411"/>
      <c r="KV44" s="411"/>
      <c r="KW44" s="411"/>
      <c r="KX44" s="411"/>
      <c r="KY44" s="411"/>
      <c r="KZ44" s="411"/>
      <c r="LA44" s="411"/>
      <c r="LB44" s="411"/>
      <c r="LC44" s="411"/>
      <c r="LD44" s="411"/>
      <c r="LE44" s="411"/>
      <c r="LF44" s="411"/>
      <c r="LG44" s="411"/>
      <c r="LH44" s="411"/>
      <c r="LI44" s="411"/>
      <c r="LJ44" s="411"/>
      <c r="LK44" s="411"/>
      <c r="LL44" s="411"/>
      <c r="LM44" s="411"/>
      <c r="LN44" s="411"/>
      <c r="LO44" s="411"/>
      <c r="LP44" s="411"/>
      <c r="LQ44" s="411"/>
      <c r="LR44" s="411"/>
      <c r="LS44" s="411"/>
      <c r="LT44" s="411"/>
      <c r="LU44" s="411"/>
      <c r="LV44" s="411"/>
      <c r="LW44" s="411"/>
      <c r="LX44" s="411"/>
      <c r="LY44" s="411"/>
      <c r="LZ44" s="411"/>
      <c r="MA44" s="411"/>
      <c r="MB44" s="411"/>
      <c r="MC44" s="411"/>
      <c r="MD44" s="411"/>
      <c r="ME44" s="411"/>
      <c r="MF44" s="411"/>
      <c r="MG44" s="411"/>
      <c r="MH44" s="411"/>
      <c r="MI44" s="411"/>
      <c r="XDX44" s="420">
        <f t="shared" ca="1" si="40"/>
        <v>0</v>
      </c>
      <c r="XES44" s="411"/>
      <c r="XET44" s="411"/>
      <c r="XEU44" s="421"/>
    </row>
    <row r="45" spans="1:347 16352:16375" s="419" customFormat="1" ht="15" customHeight="1">
      <c r="A45" s="404" t="str">
        <f>SWDATA!O37</f>
        <v>1_PARENT00001_DMACTUALS_INDEPENDENT:CATALOGDETAIL:UNITS:No Perspective:default:Live:0</v>
      </c>
      <c r="B45" s="404">
        <f>SWDATA!M37</f>
        <v>1</v>
      </c>
      <c r="C45" s="405"/>
      <c r="D45" s="413">
        <f t="shared" si="50"/>
        <v>37</v>
      </c>
      <c r="E45" s="407">
        <f t="shared" si="51"/>
        <v>1</v>
      </c>
      <c r="F45" s="408">
        <f t="shared" si="52"/>
        <v>1</v>
      </c>
      <c r="G45" s="404">
        <f>ROW(SWDATA!M37)</f>
        <v>37</v>
      </c>
      <c r="H45" s="334"/>
      <c r="I45" s="335"/>
      <c r="J45" s="346" t="str">
        <f t="shared" si="53"/>
        <v>1_PARENT00001_DMACTUALS_INDEPENDENT:CATALOGDETAIL:UNITS:No Perspective:default:Live:0</v>
      </c>
      <c r="K45" s="347" t="str">
        <f t="shared" si="54"/>
        <v>U</v>
      </c>
      <c r="L45" s="347"/>
      <c r="M45" s="385" t="str">
        <f t="shared" si="46"/>
        <v>Loading…</v>
      </c>
      <c r="N45" s="385" t="str">
        <f t="shared" si="47"/>
        <v>Loading…</v>
      </c>
      <c r="O45" s="385" t="str">
        <f t="shared" si="48"/>
        <v>Loading…</v>
      </c>
      <c r="P45" s="385" t="str">
        <f t="shared" si="49"/>
        <v>Loading…</v>
      </c>
      <c r="Q45" s="385" t="str">
        <f ca="1">IF(LEN(SWDATA!J37)=0,"",Q44)</f>
        <v>Loading . . .~~Loading . . .~~Loading . . .~~Loading . . .</v>
      </c>
      <c r="R45" s="386" t="str">
        <f>IF(LEN(SWDATA!C37)=0,"",SWDATA!C37)</f>
        <v>PM Y1 Net Sales Forecast (Units)</v>
      </c>
      <c r="S45" s="256"/>
      <c r="T45" s="257" t="s">
        <v>365</v>
      </c>
      <c r="U45" s="258" t="s">
        <v>1025</v>
      </c>
      <c r="V45" s="258"/>
      <c r="W45" s="258" t="s">
        <v>981</v>
      </c>
      <c r="X45" s="259" t="s">
        <v>207</v>
      </c>
      <c r="Y45" s="353" t="str">
        <f ca="1">IF(OR(Is_Loading,LEN($A45)=0),"",INDIRECT("SWDATA!"&amp;Y$4&amp;$G45))</f>
        <v>-</v>
      </c>
      <c r="Z45" s="354" t="str">
        <f ca="1">IF(OR(Is_Loading,LEN($A45)=0),"",INDIRECT("SWDATA!"&amp;Z$4&amp;$G45))</f>
        <v>-</v>
      </c>
      <c r="AA45" s="354" t="str">
        <f ca="1">IF(OR(Is_Loading,LEN($A45)=0),"",INDIRECT("SWDATA!"&amp;AA$4&amp;$G45))</f>
        <v>-</v>
      </c>
      <c r="AB45" s="354" t="str">
        <f ca="1">IF(OR(Is_Loading,LEN($A45)=0),"",INDIRECT("SWDATA!"&amp;AB$4&amp;$G45))</f>
        <v>-</v>
      </c>
      <c r="AC45" s="354" t="str">
        <f ca="1">IF(OR(Is_Loading,LEN($A45)=0),"",INDIRECT("SWDATA!"&amp;AC$4&amp;$G45))</f>
        <v>-</v>
      </c>
      <c r="AD45" s="354" t="str">
        <f ca="1">IF(OR(Is_Loading,LEN($A45)=0),"",INDIRECT("SWDATA!"&amp;AD$4&amp;$G45))</f>
        <v>-</v>
      </c>
      <c r="AE45" s="354" t="str">
        <f ca="1">IF(OR(Is_Loading,LEN($A45)=0),"",INDIRECT("SWDATA!"&amp;AE$4&amp;$G45))</f>
        <v>-</v>
      </c>
      <c r="AF45" s="354" t="str">
        <f ca="1">IF(OR(Is_Loading,LEN($A45)=0),"",INDIRECT("SWDATA!"&amp;AF$4&amp;$G45))</f>
        <v>-</v>
      </c>
      <c r="AG45" s="354" t="str">
        <f ca="1">IF(OR(Is_Loading,LEN($A45)=0),"",INDIRECT("SWDATA!"&amp;AG$4&amp;$G45))</f>
        <v>-</v>
      </c>
      <c r="AH45" s="354" t="str">
        <f ca="1">IF(OR(Is_Loading,LEN($A45)=0),"",INDIRECT("SWDATA!"&amp;AH$4&amp;$G45))</f>
        <v>-</v>
      </c>
      <c r="AI45" s="354" t="str">
        <f ca="1">IF(OR(Is_Loading,LEN($A45)=0),"",INDIRECT("SWDATA!"&amp;AI$4&amp;$G45))</f>
        <v>-</v>
      </c>
      <c r="AJ45" s="354" t="str">
        <f ca="1">IF(OR(Is_Loading,LEN($A45)=0),"",INDIRECT("SWDATA!"&amp;AJ$4&amp;$G45))</f>
        <v>-</v>
      </c>
      <c r="AK45" s="354" t="str">
        <f t="shared" ca="1" si="55"/>
        <v>-</v>
      </c>
      <c r="AL45" s="354" t="str">
        <f t="shared" ca="1" si="55"/>
        <v>-</v>
      </c>
      <c r="AM45" s="354" t="str">
        <f t="shared" ca="1" si="55"/>
        <v>-</v>
      </c>
      <c r="AN45" s="354" t="str">
        <f t="shared" ca="1" si="55"/>
        <v>-</v>
      </c>
      <c r="AO45" s="354" t="str">
        <f t="shared" ca="1" si="55"/>
        <v>-</v>
      </c>
      <c r="AP45" s="354" t="str">
        <f t="shared" ca="1" si="55"/>
        <v>-</v>
      </c>
      <c r="AQ45" s="354" t="str">
        <f t="shared" ca="1" si="55"/>
        <v>-</v>
      </c>
      <c r="AR45" s="354" t="str">
        <f t="shared" ca="1" si="55"/>
        <v>-</v>
      </c>
      <c r="AS45" s="354" t="str">
        <f t="shared" ca="1" si="55"/>
        <v>-</v>
      </c>
      <c r="AT45" s="354" t="str">
        <f t="shared" ca="1" si="55"/>
        <v>-</v>
      </c>
      <c r="AU45" s="354" t="str">
        <f t="shared" ca="1" si="55"/>
        <v>-</v>
      </c>
      <c r="AV45" s="354" t="str">
        <f t="shared" ca="1" si="55"/>
        <v>-</v>
      </c>
      <c r="AW45" s="354" t="str">
        <f t="shared" ca="1" si="55"/>
        <v>-</v>
      </c>
      <c r="AX45" s="354" t="str">
        <f t="shared" ca="1" si="55"/>
        <v>-</v>
      </c>
      <c r="AY45" s="371" t="str">
        <f t="shared" ca="1" si="55"/>
        <v>-</v>
      </c>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410"/>
      <c r="CA45" s="410"/>
      <c r="CB45" s="410"/>
      <c r="CC45" s="410"/>
      <c r="CD45" s="410"/>
      <c r="CE45" s="410"/>
      <c r="CF45" s="410"/>
      <c r="CG45" s="410"/>
      <c r="CH45" s="410"/>
      <c r="CI45" s="410"/>
      <c r="CJ45" s="414"/>
      <c r="CK45" s="414"/>
      <c r="CL45" s="414"/>
      <c r="CM45" s="414"/>
      <c r="CN45" s="414"/>
      <c r="CO45" s="414"/>
      <c r="CP45" s="414"/>
      <c r="CQ45" s="414"/>
      <c r="CR45" s="414"/>
      <c r="CS45" s="414"/>
      <c r="CT45" s="414"/>
      <c r="CU45" s="414"/>
      <c r="CV45" s="414"/>
      <c r="CW45" s="414"/>
      <c r="CX45" s="414"/>
      <c r="CY45" s="414"/>
      <c r="CZ45" s="414"/>
      <c r="DA45" s="414"/>
      <c r="DB45" s="414"/>
      <c r="DC45" s="414"/>
      <c r="DD45" s="414"/>
      <c r="DE45" s="414"/>
      <c r="DF45" s="414"/>
      <c r="DG45" s="414"/>
      <c r="DH45" s="414"/>
      <c r="DI45" s="414"/>
      <c r="DJ45" s="414"/>
      <c r="DK45" s="415"/>
      <c r="DL45" s="416"/>
      <c r="DM45" s="416"/>
      <c r="DN45" s="416"/>
      <c r="DO45" s="416"/>
      <c r="DP45" s="250"/>
      <c r="DQ45" s="417"/>
      <c r="DR45" s="326"/>
      <c r="DS45" s="326"/>
      <c r="DT45" s="326"/>
      <c r="DU45" s="326"/>
      <c r="DV45" s="326"/>
      <c r="DW45" s="326"/>
      <c r="DX45" s="326"/>
      <c r="DY45" s="326"/>
      <c r="DZ45" s="326"/>
      <c r="EA45" s="326"/>
      <c r="EB45" s="326"/>
      <c r="EC45" s="326"/>
      <c r="ED45" s="326"/>
      <c r="EE45" s="326"/>
      <c r="EF45" s="326"/>
      <c r="EG45" s="326"/>
      <c r="EH45" s="326"/>
      <c r="EI45" s="326"/>
      <c r="EJ45" s="326"/>
      <c r="EK45" s="326"/>
      <c r="EL45" s="326"/>
      <c r="EM45" s="326"/>
      <c r="EN45" s="326"/>
      <c r="EO45" s="326"/>
      <c r="EP45" s="326"/>
      <c r="EQ45" s="326"/>
      <c r="ER45" s="326"/>
      <c r="ES45" s="326"/>
      <c r="ET45" s="326"/>
      <c r="EU45" s="326"/>
      <c r="EV45" s="326"/>
      <c r="EW45" s="326"/>
      <c r="EX45" s="326"/>
      <c r="EY45" s="326"/>
      <c r="EZ45" s="326"/>
      <c r="FA45" s="326"/>
      <c r="FB45" s="418"/>
      <c r="FC45" s="250"/>
      <c r="FD45" s="250"/>
      <c r="FE45" s="250"/>
      <c r="FF45" s="250"/>
      <c r="FG45" s="250"/>
      <c r="FH45" s="250"/>
      <c r="FI45" s="250"/>
      <c r="FJ45" s="250"/>
      <c r="FK45" s="250"/>
      <c r="FL45" s="250"/>
      <c r="FM45" s="250"/>
      <c r="FN45" s="250"/>
      <c r="FO45" s="250"/>
      <c r="FP45" s="250"/>
      <c r="FQ45" s="250"/>
      <c r="FR45" s="250"/>
      <c r="FS45" s="250"/>
      <c r="FT45" s="250"/>
      <c r="FU45" s="250"/>
      <c r="FV45" s="250"/>
      <c r="FW45" s="250"/>
      <c r="FX45" s="250"/>
      <c r="FY45" s="250"/>
      <c r="FZ45" s="250"/>
      <c r="GA45" s="250"/>
      <c r="GB45" s="250"/>
      <c r="GC45" s="250"/>
      <c r="GD45" s="250"/>
      <c r="GE45" s="250"/>
      <c r="GF45" s="250"/>
      <c r="GG45" s="250"/>
      <c r="GH45" s="250"/>
      <c r="GI45" s="250"/>
      <c r="GJ45" s="250"/>
      <c r="GK45" s="250"/>
      <c r="GL45" s="250"/>
      <c r="GM45" s="250"/>
      <c r="GN45" s="250"/>
      <c r="GO45" s="250"/>
      <c r="GP45" s="250"/>
      <c r="GQ45" s="250"/>
      <c r="GR45" s="250"/>
      <c r="GS45" s="250"/>
      <c r="GT45" s="250"/>
      <c r="GU45" s="250"/>
      <c r="GV45" s="250"/>
      <c r="GW45" s="250"/>
      <c r="GX45" s="250"/>
      <c r="GY45" s="250"/>
      <c r="GZ45" s="250"/>
      <c r="HA45" s="416"/>
      <c r="HB45" s="416"/>
      <c r="HC45" s="416"/>
      <c r="HD45" s="416"/>
      <c r="HE45" s="416"/>
      <c r="HF45" s="416"/>
      <c r="HG45" s="416"/>
      <c r="HH45" s="416"/>
      <c r="HI45" s="416"/>
      <c r="HJ45" s="416"/>
      <c r="HK45" s="416"/>
      <c r="HL45" s="416"/>
      <c r="HM45" s="416"/>
      <c r="HN45" s="416"/>
      <c r="ID45" s="411"/>
      <c r="IE45" s="411"/>
      <c r="IF45" s="411"/>
      <c r="IG45" s="411"/>
      <c r="IH45" s="411"/>
      <c r="II45" s="411"/>
      <c r="IJ45" s="411"/>
      <c r="IK45" s="411"/>
      <c r="IL45" s="411"/>
      <c r="IM45" s="411"/>
      <c r="IN45" s="411"/>
      <c r="IO45" s="411"/>
      <c r="IP45" s="411"/>
      <c r="IQ45" s="411"/>
      <c r="IR45" s="411"/>
      <c r="IS45" s="411"/>
      <c r="IT45" s="411"/>
      <c r="IU45" s="411"/>
      <c r="IV45" s="411"/>
      <c r="IW45" s="411"/>
      <c r="IX45" s="411"/>
      <c r="IY45" s="411"/>
      <c r="IZ45" s="411"/>
      <c r="JA45" s="411"/>
      <c r="JB45" s="411"/>
      <c r="JC45" s="411"/>
      <c r="JD45" s="411"/>
      <c r="JE45" s="411"/>
      <c r="JF45" s="411"/>
      <c r="JG45" s="411"/>
      <c r="JH45" s="411"/>
      <c r="JI45" s="411"/>
      <c r="JJ45" s="411"/>
      <c r="JK45" s="411"/>
      <c r="JL45" s="411"/>
      <c r="JM45" s="411"/>
      <c r="JN45" s="411"/>
      <c r="JO45" s="411"/>
      <c r="JP45" s="411"/>
      <c r="JQ45" s="411"/>
      <c r="JR45" s="411"/>
      <c r="JS45" s="411"/>
      <c r="JT45" s="411"/>
      <c r="JU45" s="411"/>
      <c r="JV45" s="411"/>
      <c r="JW45" s="411"/>
      <c r="JX45" s="411"/>
      <c r="JY45" s="411"/>
      <c r="JZ45" s="411"/>
      <c r="KA45" s="411"/>
      <c r="KB45" s="411"/>
      <c r="KC45" s="411"/>
      <c r="KD45" s="411"/>
      <c r="KE45" s="411"/>
      <c r="KF45" s="411"/>
      <c r="KG45" s="411"/>
      <c r="KH45" s="411"/>
      <c r="KI45" s="411"/>
      <c r="KJ45" s="411"/>
      <c r="KK45" s="411"/>
      <c r="KL45" s="411"/>
      <c r="KM45" s="411"/>
      <c r="KN45" s="411"/>
      <c r="KO45" s="411"/>
      <c r="KP45" s="411"/>
      <c r="KQ45" s="411"/>
      <c r="KR45" s="411"/>
      <c r="KS45" s="411"/>
      <c r="KT45" s="411"/>
      <c r="KU45" s="411"/>
      <c r="KV45" s="411"/>
      <c r="KW45" s="411"/>
      <c r="KX45" s="411"/>
      <c r="KY45" s="411"/>
      <c r="KZ45" s="411"/>
      <c r="LA45" s="411"/>
      <c r="LB45" s="411"/>
      <c r="LC45" s="411"/>
      <c r="LD45" s="411"/>
      <c r="LE45" s="411"/>
      <c r="LF45" s="411"/>
      <c r="LG45" s="411"/>
      <c r="LH45" s="411"/>
      <c r="LI45" s="411"/>
      <c r="LJ45" s="411"/>
      <c r="LK45" s="411"/>
      <c r="LL45" s="411"/>
      <c r="LM45" s="411"/>
      <c r="LN45" s="411"/>
      <c r="LO45" s="411"/>
      <c r="LP45" s="411"/>
      <c r="LQ45" s="411"/>
      <c r="LR45" s="411"/>
      <c r="LS45" s="411"/>
      <c r="LT45" s="411"/>
      <c r="LU45" s="411"/>
      <c r="LV45" s="411"/>
      <c r="LW45" s="411"/>
      <c r="LX45" s="411"/>
      <c r="LY45" s="411"/>
      <c r="LZ45" s="411"/>
      <c r="MA45" s="411"/>
      <c r="MB45" s="411"/>
      <c r="MC45" s="411"/>
      <c r="MD45" s="411"/>
      <c r="ME45" s="411"/>
      <c r="MF45" s="411"/>
      <c r="MG45" s="411"/>
      <c r="MH45" s="411"/>
      <c r="MI45" s="411"/>
      <c r="XDX45" s="420">
        <f t="shared" ca="1" si="40"/>
        <v>0</v>
      </c>
      <c r="XES45" s="411"/>
      <c r="XET45" s="411"/>
      <c r="XEU45" s="421"/>
    </row>
    <row r="46" spans="1:347 16352:16375" s="419" customFormat="1" ht="15" customHeight="1">
      <c r="A46" s="404" t="str">
        <f>SWDATA!O38</f>
        <v>1_PARENT00001_DMACTUALS_INDEPENDENT:CATALOGDETAIL:UNITS:No Perspective:default:Live:0</v>
      </c>
      <c r="B46" s="404">
        <f>SWDATA!M38</f>
        <v>1</v>
      </c>
      <c r="C46" s="405"/>
      <c r="D46" s="413">
        <f t="shared" si="50"/>
        <v>38</v>
      </c>
      <c r="E46" s="407">
        <f t="shared" si="51"/>
        <v>1</v>
      </c>
      <c r="F46" s="408">
        <f t="shared" si="52"/>
        <v>1</v>
      </c>
      <c r="G46" s="404">
        <f>ROW(SWDATA!M38)</f>
        <v>38</v>
      </c>
      <c r="H46" s="334"/>
      <c r="I46" s="335"/>
      <c r="J46" s="346" t="str">
        <f t="shared" si="53"/>
        <v>1_PARENT00001_DMACTUALS_INDEPENDENT:CATALOGDETAIL:UNITS:No Perspective:default:Live:0</v>
      </c>
      <c r="K46" s="347" t="str">
        <f t="shared" si="54"/>
        <v>P</v>
      </c>
      <c r="L46" s="347"/>
      <c r="M46" s="385" t="str">
        <f t="shared" si="46"/>
        <v>Loading…</v>
      </c>
      <c r="N46" s="385" t="str">
        <f t="shared" si="47"/>
        <v>Loading…</v>
      </c>
      <c r="O46" s="385" t="str">
        <f t="shared" si="48"/>
        <v>Loading…</v>
      </c>
      <c r="P46" s="385" t="str">
        <f t="shared" si="49"/>
        <v>Loading…</v>
      </c>
      <c r="Q46" s="385" t="str">
        <f ca="1">IF(LEN(SWDATA!J38)=0,"",Q45)</f>
        <v>Loading . . .~~Loading . . .~~Loading . . .~~Loading . . .</v>
      </c>
      <c r="R46" s="386" t="str">
        <f>IF(LEN(SWDATA!C38)=0,"",SWDATA!C38)</f>
        <v>PM Return/Replant Factor (Pct)</v>
      </c>
      <c r="S46" s="256"/>
      <c r="T46" s="257" t="s">
        <v>365</v>
      </c>
      <c r="U46" s="258" t="s">
        <v>1025</v>
      </c>
      <c r="V46" s="258"/>
      <c r="W46" s="258" t="s">
        <v>982</v>
      </c>
      <c r="X46" s="259" t="s">
        <v>207</v>
      </c>
      <c r="Y46" s="426" t="str">
        <f ca="1">IF(OR(Is_Loading,LEN($A46)=0),"",INDIRECT("SWDATA!"&amp;Y$4&amp;$G46))</f>
        <v>-</v>
      </c>
      <c r="Z46" s="427" t="str">
        <f ca="1">IF(OR(Is_Loading,LEN($A46)=0),"",INDIRECT("SWDATA!"&amp;Z$4&amp;$G46))</f>
        <v>-</v>
      </c>
      <c r="AA46" s="427" t="str">
        <f ca="1">IF(OR(Is_Loading,LEN($A46)=0),"",INDIRECT("SWDATA!"&amp;AA$4&amp;$G46))</f>
        <v>-</v>
      </c>
      <c r="AB46" s="427" t="str">
        <f ca="1">IF(OR(Is_Loading,LEN($A46)=0),"",INDIRECT("SWDATA!"&amp;AB$4&amp;$G46))</f>
        <v>-</v>
      </c>
      <c r="AC46" s="427" t="str">
        <f ca="1">IF(OR(Is_Loading,LEN($A46)=0),"",INDIRECT("SWDATA!"&amp;AC$4&amp;$G46))</f>
        <v>-</v>
      </c>
      <c r="AD46" s="427" t="str">
        <f ca="1">IF(OR(Is_Loading,LEN($A46)=0),"",INDIRECT("SWDATA!"&amp;AD$4&amp;$G46))</f>
        <v>-</v>
      </c>
      <c r="AE46" s="427" t="str">
        <f ca="1">IF(OR(Is_Loading,LEN($A46)=0),"",INDIRECT("SWDATA!"&amp;AE$4&amp;$G46))</f>
        <v>-</v>
      </c>
      <c r="AF46" s="427" t="str">
        <f ca="1">IF(OR(Is_Loading,LEN($A46)=0),"",INDIRECT("SWDATA!"&amp;AF$4&amp;$G46))</f>
        <v>-</v>
      </c>
      <c r="AG46" s="427" t="str">
        <f ca="1">IF(OR(Is_Loading,LEN($A46)=0),"",INDIRECT("SWDATA!"&amp;AG$4&amp;$G46))</f>
        <v>-</v>
      </c>
      <c r="AH46" s="427" t="str">
        <f ca="1">IF(OR(Is_Loading,LEN($A46)=0),"",INDIRECT("SWDATA!"&amp;AH$4&amp;$G46))</f>
        <v>-</v>
      </c>
      <c r="AI46" s="427" t="str">
        <f ca="1">IF(OR(Is_Loading,LEN($A46)=0),"",INDIRECT("SWDATA!"&amp;AI$4&amp;$G46))</f>
        <v>-</v>
      </c>
      <c r="AJ46" s="427" t="str">
        <f ca="1">IF(OR(Is_Loading,LEN($A46)=0),"",INDIRECT("SWDATA!"&amp;AJ$4&amp;$G46))</f>
        <v>-</v>
      </c>
      <c r="AK46" s="427" t="str">
        <f t="shared" ca="1" si="55"/>
        <v>-</v>
      </c>
      <c r="AL46" s="427" t="str">
        <f t="shared" ca="1" si="55"/>
        <v>-</v>
      </c>
      <c r="AM46" s="427" t="str">
        <f t="shared" ca="1" si="55"/>
        <v>-</v>
      </c>
      <c r="AN46" s="427" t="str">
        <f t="shared" ca="1" si="55"/>
        <v>-</v>
      </c>
      <c r="AO46" s="427" t="str">
        <f t="shared" ca="1" si="55"/>
        <v>-</v>
      </c>
      <c r="AP46" s="427" t="str">
        <f t="shared" ca="1" si="55"/>
        <v>-</v>
      </c>
      <c r="AQ46" s="427" t="str">
        <f t="shared" ca="1" si="55"/>
        <v>-</v>
      </c>
      <c r="AR46" s="427" t="str">
        <f t="shared" ca="1" si="55"/>
        <v>-</v>
      </c>
      <c r="AS46" s="427" t="str">
        <f t="shared" ca="1" si="55"/>
        <v>-</v>
      </c>
      <c r="AT46" s="427" t="str">
        <f t="shared" ca="1" si="55"/>
        <v>-</v>
      </c>
      <c r="AU46" s="427" t="str">
        <f t="shared" ca="1" si="55"/>
        <v>-</v>
      </c>
      <c r="AV46" s="427" t="str">
        <f t="shared" ca="1" si="55"/>
        <v>-</v>
      </c>
      <c r="AW46" s="427" t="str">
        <f t="shared" ca="1" si="55"/>
        <v>-</v>
      </c>
      <c r="AX46" s="427" t="str">
        <f t="shared" ca="1" si="55"/>
        <v>-</v>
      </c>
      <c r="AY46" s="428" t="str">
        <f t="shared" ca="1" si="55"/>
        <v>-</v>
      </c>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410"/>
      <c r="CA46" s="410"/>
      <c r="CB46" s="410"/>
      <c r="CC46" s="410"/>
      <c r="CD46" s="410"/>
      <c r="CE46" s="410"/>
      <c r="CF46" s="410"/>
      <c r="CG46" s="410"/>
      <c r="CH46" s="410"/>
      <c r="CI46" s="410"/>
      <c r="CJ46" s="414"/>
      <c r="CK46" s="414"/>
      <c r="CL46" s="414"/>
      <c r="CM46" s="414"/>
      <c r="CN46" s="414"/>
      <c r="CO46" s="414"/>
      <c r="CP46" s="414"/>
      <c r="CQ46" s="414"/>
      <c r="CR46" s="414"/>
      <c r="CS46" s="414"/>
      <c r="CT46" s="414"/>
      <c r="CU46" s="414"/>
      <c r="CV46" s="414"/>
      <c r="CW46" s="414"/>
      <c r="CX46" s="414"/>
      <c r="CY46" s="414"/>
      <c r="CZ46" s="414"/>
      <c r="DA46" s="414"/>
      <c r="DB46" s="414"/>
      <c r="DC46" s="414"/>
      <c r="DD46" s="414"/>
      <c r="DE46" s="414"/>
      <c r="DF46" s="414"/>
      <c r="DG46" s="414"/>
      <c r="DH46" s="414"/>
      <c r="DI46" s="414"/>
      <c r="DJ46" s="414"/>
      <c r="DK46" s="415"/>
      <c r="DL46" s="416"/>
      <c r="DM46" s="416"/>
      <c r="DN46" s="416"/>
      <c r="DO46" s="416"/>
      <c r="DP46" s="250"/>
      <c r="DQ46" s="417"/>
      <c r="DR46" s="326"/>
      <c r="DS46" s="326"/>
      <c r="DT46" s="326"/>
      <c r="DU46" s="326"/>
      <c r="DV46" s="326"/>
      <c r="DW46" s="326"/>
      <c r="DX46" s="326"/>
      <c r="DY46" s="326"/>
      <c r="DZ46" s="326"/>
      <c r="EA46" s="326"/>
      <c r="EB46" s="326"/>
      <c r="EC46" s="326"/>
      <c r="ED46" s="326"/>
      <c r="EE46" s="326"/>
      <c r="EF46" s="326"/>
      <c r="EG46" s="326"/>
      <c r="EH46" s="326"/>
      <c r="EI46" s="326"/>
      <c r="EJ46" s="326"/>
      <c r="EK46" s="326"/>
      <c r="EL46" s="326"/>
      <c r="EM46" s="326"/>
      <c r="EN46" s="326"/>
      <c r="EO46" s="326"/>
      <c r="EP46" s="326"/>
      <c r="EQ46" s="326"/>
      <c r="ER46" s="326"/>
      <c r="ES46" s="326"/>
      <c r="ET46" s="326"/>
      <c r="EU46" s="326"/>
      <c r="EV46" s="326"/>
      <c r="EW46" s="326"/>
      <c r="EX46" s="326"/>
      <c r="EY46" s="326"/>
      <c r="EZ46" s="326"/>
      <c r="FA46" s="326"/>
      <c r="FB46" s="418"/>
      <c r="FC46" s="250"/>
      <c r="FD46" s="250"/>
      <c r="FE46" s="250"/>
      <c r="FF46" s="250"/>
      <c r="FG46" s="250"/>
      <c r="FH46" s="250"/>
      <c r="FI46" s="250"/>
      <c r="FJ46" s="250"/>
      <c r="FK46" s="250"/>
      <c r="FL46" s="250"/>
      <c r="FM46" s="250"/>
      <c r="FN46" s="250"/>
      <c r="FO46" s="250"/>
      <c r="FP46" s="250"/>
      <c r="FQ46" s="250"/>
      <c r="FR46" s="250"/>
      <c r="FS46" s="250"/>
      <c r="FT46" s="250"/>
      <c r="FU46" s="250"/>
      <c r="FV46" s="250"/>
      <c r="FW46" s="250"/>
      <c r="FX46" s="250"/>
      <c r="FY46" s="250"/>
      <c r="FZ46" s="250"/>
      <c r="GA46" s="250"/>
      <c r="GB46" s="250"/>
      <c r="GC46" s="250"/>
      <c r="GD46" s="250"/>
      <c r="GE46" s="250"/>
      <c r="GF46" s="250"/>
      <c r="GG46" s="250"/>
      <c r="GH46" s="250"/>
      <c r="GI46" s="250"/>
      <c r="GJ46" s="250"/>
      <c r="GK46" s="250"/>
      <c r="GL46" s="250"/>
      <c r="GM46" s="250"/>
      <c r="GN46" s="250"/>
      <c r="GO46" s="250"/>
      <c r="GP46" s="250"/>
      <c r="GQ46" s="250"/>
      <c r="GR46" s="250"/>
      <c r="GS46" s="250"/>
      <c r="GT46" s="250"/>
      <c r="GU46" s="250"/>
      <c r="GV46" s="250"/>
      <c r="GW46" s="250"/>
      <c r="GX46" s="250"/>
      <c r="GY46" s="250"/>
      <c r="GZ46" s="250"/>
      <c r="HA46" s="416"/>
      <c r="HB46" s="416"/>
      <c r="HC46" s="416"/>
      <c r="HD46" s="416"/>
      <c r="HE46" s="416"/>
      <c r="HF46" s="416"/>
      <c r="HG46" s="416"/>
      <c r="HH46" s="416"/>
      <c r="HI46" s="416"/>
      <c r="HJ46" s="416"/>
      <c r="HK46" s="416"/>
      <c r="HL46" s="416"/>
      <c r="HM46" s="416"/>
      <c r="HN46" s="416"/>
      <c r="ID46" s="411"/>
      <c r="IE46" s="411"/>
      <c r="IF46" s="411"/>
      <c r="IG46" s="411"/>
      <c r="IH46" s="411"/>
      <c r="II46" s="411"/>
      <c r="IJ46" s="411"/>
      <c r="IK46" s="411"/>
      <c r="IL46" s="411"/>
      <c r="IM46" s="411"/>
      <c r="IN46" s="411"/>
      <c r="IO46" s="411"/>
      <c r="IP46" s="411"/>
      <c r="IQ46" s="411"/>
      <c r="IR46" s="411"/>
      <c r="IS46" s="411"/>
      <c r="IT46" s="411"/>
      <c r="IU46" s="411"/>
      <c r="IV46" s="411"/>
      <c r="IW46" s="411"/>
      <c r="IX46" s="411"/>
      <c r="IY46" s="411"/>
      <c r="IZ46" s="411"/>
      <c r="JA46" s="411"/>
      <c r="JB46" s="411"/>
      <c r="JC46" s="411"/>
      <c r="JD46" s="411"/>
      <c r="JE46" s="411"/>
      <c r="JF46" s="411"/>
      <c r="JG46" s="411"/>
      <c r="JH46" s="411"/>
      <c r="JI46" s="411"/>
      <c r="JJ46" s="411"/>
      <c r="JK46" s="411"/>
      <c r="JL46" s="411"/>
      <c r="JM46" s="411"/>
      <c r="JN46" s="411"/>
      <c r="JO46" s="411"/>
      <c r="JP46" s="411"/>
      <c r="JQ46" s="411"/>
      <c r="JR46" s="411"/>
      <c r="JS46" s="411"/>
      <c r="JT46" s="411"/>
      <c r="JU46" s="411"/>
      <c r="JV46" s="411"/>
      <c r="JW46" s="411"/>
      <c r="JX46" s="411"/>
      <c r="JY46" s="411"/>
      <c r="JZ46" s="411"/>
      <c r="KA46" s="411"/>
      <c r="KB46" s="411"/>
      <c r="KC46" s="411"/>
      <c r="KD46" s="411"/>
      <c r="KE46" s="411"/>
      <c r="KF46" s="411"/>
      <c r="KG46" s="411"/>
      <c r="KH46" s="411"/>
      <c r="KI46" s="411"/>
      <c r="KJ46" s="411"/>
      <c r="KK46" s="411"/>
      <c r="KL46" s="411"/>
      <c r="KM46" s="411"/>
      <c r="KN46" s="411"/>
      <c r="KO46" s="411"/>
      <c r="KP46" s="411"/>
      <c r="KQ46" s="411"/>
      <c r="KR46" s="411"/>
      <c r="KS46" s="411"/>
      <c r="KT46" s="411"/>
      <c r="KU46" s="411"/>
      <c r="KV46" s="411"/>
      <c r="KW46" s="411"/>
      <c r="KX46" s="411"/>
      <c r="KY46" s="411"/>
      <c r="KZ46" s="411"/>
      <c r="LA46" s="411"/>
      <c r="LB46" s="411"/>
      <c r="LC46" s="411"/>
      <c r="LD46" s="411"/>
      <c r="LE46" s="411"/>
      <c r="LF46" s="411"/>
      <c r="LG46" s="411"/>
      <c r="LH46" s="411"/>
      <c r="LI46" s="411"/>
      <c r="LJ46" s="411"/>
      <c r="LK46" s="411"/>
      <c r="LL46" s="411"/>
      <c r="LM46" s="411"/>
      <c r="LN46" s="411"/>
      <c r="LO46" s="411"/>
      <c r="LP46" s="411"/>
      <c r="LQ46" s="411"/>
      <c r="LR46" s="411"/>
      <c r="LS46" s="411"/>
      <c r="LT46" s="411"/>
      <c r="LU46" s="411"/>
      <c r="LV46" s="411"/>
      <c r="LW46" s="411"/>
      <c r="LX46" s="411"/>
      <c r="LY46" s="411"/>
      <c r="LZ46" s="411"/>
      <c r="MA46" s="411"/>
      <c r="MB46" s="411"/>
      <c r="MC46" s="411"/>
      <c r="MD46" s="411"/>
      <c r="ME46" s="411"/>
      <c r="MF46" s="411"/>
      <c r="MG46" s="411"/>
      <c r="MH46" s="411"/>
      <c r="MI46" s="411"/>
      <c r="XDX46" s="420">
        <f t="shared" ca="1" si="40"/>
        <v>0</v>
      </c>
      <c r="XES46" s="411"/>
      <c r="XET46" s="411"/>
      <c r="XEU46" s="421"/>
    </row>
    <row r="47" spans="1:347 16352:16375" s="419" customFormat="1" ht="15" customHeight="1">
      <c r="A47" s="404" t="str">
        <f>SWDATA!O39</f>
        <v>1_PARENT00001_DMACTUALS_INDEPENDENT:CATALOGDETAIL:UNITS:No Perspective:default:Live:0</v>
      </c>
      <c r="B47" s="404">
        <f>SWDATA!M39</f>
        <v>0</v>
      </c>
      <c r="C47" s="405"/>
      <c r="D47" s="413">
        <f t="shared" si="50"/>
        <v>39</v>
      </c>
      <c r="E47" s="407">
        <f t="shared" si="51"/>
        <v>0</v>
      </c>
      <c r="F47" s="408">
        <f t="shared" si="52"/>
        <v>1</v>
      </c>
      <c r="G47" s="404">
        <f>ROW(SWDATA!M39)</f>
        <v>39</v>
      </c>
      <c r="H47" s="334"/>
      <c r="I47" s="335"/>
      <c r="J47" s="346" t="str">
        <f t="shared" si="53"/>
        <v>1_PARENT00001_DMACTUALS_INDEPENDENT:CATALOGDETAIL:UNITS:No Perspective:default:Live:0</v>
      </c>
      <c r="K47" s="347" t="str">
        <f t="shared" si="54"/>
        <v>U</v>
      </c>
      <c r="L47" s="347"/>
      <c r="M47" s="385" t="str">
        <f t="shared" si="46"/>
        <v>Loading…</v>
      </c>
      <c r="N47" s="385" t="str">
        <f t="shared" si="47"/>
        <v>Loading…</v>
      </c>
      <c r="O47" s="385" t="str">
        <f t="shared" si="48"/>
        <v>Loading…</v>
      </c>
      <c r="P47" s="385" t="str">
        <f t="shared" si="49"/>
        <v>Loading…</v>
      </c>
      <c r="Q47" s="385" t="str">
        <f ca="1">IF(LEN(SWDATA!J39)=0,"",Q46)</f>
        <v>Loading . . .~~Loading . . .~~Loading . . .~~Loading . . .</v>
      </c>
      <c r="R47" s="386" t="str">
        <f>IF(LEN(SWDATA!C39)=0,"",SWDATA!C39)</f>
        <v>PM Return/Replant Units Required (Units)</v>
      </c>
      <c r="S47" s="256"/>
      <c r="T47" s="257" t="s">
        <v>658</v>
      </c>
      <c r="U47" s="258"/>
      <c r="V47" s="258"/>
      <c r="W47" s="258" t="s">
        <v>983</v>
      </c>
      <c r="X47" s="259" t="s">
        <v>207</v>
      </c>
      <c r="Y47" s="353" t="str">
        <f ca="1">IF(OR(Is_Loading,LEN($A47)=0),"",INDIRECT("SWDATA!"&amp;Y$4&amp;$G47))</f>
        <v>-</v>
      </c>
      <c r="Z47" s="354" t="str">
        <f ca="1">IF(OR(Is_Loading,LEN($A47)=0),"",INDIRECT("SWDATA!"&amp;Z$4&amp;$G47))</f>
        <v>-</v>
      </c>
      <c r="AA47" s="354" t="str">
        <f ca="1">IF(OR(Is_Loading,LEN($A47)=0),"",INDIRECT("SWDATA!"&amp;AA$4&amp;$G47))</f>
        <v>-</v>
      </c>
      <c r="AB47" s="354" t="str">
        <f ca="1">IF(OR(Is_Loading,LEN($A47)=0),"",INDIRECT("SWDATA!"&amp;AB$4&amp;$G47))</f>
        <v>-</v>
      </c>
      <c r="AC47" s="354" t="str">
        <f ca="1">IF(OR(Is_Loading,LEN($A47)=0),"",INDIRECT("SWDATA!"&amp;AC$4&amp;$G47))</f>
        <v>-</v>
      </c>
      <c r="AD47" s="354" t="str">
        <f ca="1">IF(OR(Is_Loading,LEN($A47)=0),"",INDIRECT("SWDATA!"&amp;AD$4&amp;$G47))</f>
        <v>-</v>
      </c>
      <c r="AE47" s="354" t="str">
        <f ca="1">IF(OR(Is_Loading,LEN($A47)=0),"",INDIRECT("SWDATA!"&amp;AE$4&amp;$G47))</f>
        <v>-</v>
      </c>
      <c r="AF47" s="354" t="str">
        <f ca="1">IF(OR(Is_Loading,LEN($A47)=0),"",INDIRECT("SWDATA!"&amp;AF$4&amp;$G47))</f>
        <v>-</v>
      </c>
      <c r="AG47" s="354" t="str">
        <f ca="1">IF(OR(Is_Loading,LEN($A47)=0),"",INDIRECT("SWDATA!"&amp;AG$4&amp;$G47))</f>
        <v>-</v>
      </c>
      <c r="AH47" s="354" t="str">
        <f ca="1">IF(OR(Is_Loading,LEN($A47)=0),"",INDIRECT("SWDATA!"&amp;AH$4&amp;$G47))</f>
        <v>-</v>
      </c>
      <c r="AI47" s="354" t="str">
        <f ca="1">IF(OR(Is_Loading,LEN($A47)=0),"",INDIRECT("SWDATA!"&amp;AI$4&amp;$G47))</f>
        <v>-</v>
      </c>
      <c r="AJ47" s="354" t="str">
        <f ca="1">IF(OR(Is_Loading,LEN($A47)=0),"",INDIRECT("SWDATA!"&amp;AJ$4&amp;$G47))</f>
        <v>-</v>
      </c>
      <c r="AK47" s="354" t="str">
        <f t="shared" ca="1" si="55"/>
        <v>-</v>
      </c>
      <c r="AL47" s="354" t="str">
        <f t="shared" ca="1" si="55"/>
        <v>-</v>
      </c>
      <c r="AM47" s="354" t="str">
        <f t="shared" ca="1" si="55"/>
        <v>-</v>
      </c>
      <c r="AN47" s="354" t="str">
        <f t="shared" ca="1" si="55"/>
        <v>-</v>
      </c>
      <c r="AO47" s="354" t="str">
        <f t="shared" ca="1" si="55"/>
        <v>-</v>
      </c>
      <c r="AP47" s="354" t="str">
        <f t="shared" ca="1" si="55"/>
        <v>-</v>
      </c>
      <c r="AQ47" s="354" t="str">
        <f t="shared" ca="1" si="55"/>
        <v>-</v>
      </c>
      <c r="AR47" s="354" t="str">
        <f t="shared" ca="1" si="55"/>
        <v>-</v>
      </c>
      <c r="AS47" s="354" t="str">
        <f t="shared" ca="1" si="55"/>
        <v>-</v>
      </c>
      <c r="AT47" s="354" t="str">
        <f t="shared" ca="1" si="55"/>
        <v>-</v>
      </c>
      <c r="AU47" s="354" t="str">
        <f t="shared" ca="1" si="55"/>
        <v>-</v>
      </c>
      <c r="AV47" s="354" t="str">
        <f t="shared" ca="1" si="55"/>
        <v>-</v>
      </c>
      <c r="AW47" s="354" t="str">
        <f t="shared" ca="1" si="55"/>
        <v>-</v>
      </c>
      <c r="AX47" s="354" t="str">
        <f t="shared" ca="1" si="55"/>
        <v>-</v>
      </c>
      <c r="AY47" s="371" t="str">
        <f t="shared" ca="1" si="55"/>
        <v>-</v>
      </c>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410"/>
      <c r="CA47" s="410"/>
      <c r="CB47" s="410"/>
      <c r="CC47" s="410"/>
      <c r="CD47" s="410"/>
      <c r="CE47" s="410"/>
      <c r="CF47" s="410"/>
      <c r="CG47" s="410"/>
      <c r="CH47" s="410"/>
      <c r="CI47" s="410"/>
      <c r="CJ47" s="414"/>
      <c r="CK47" s="414"/>
      <c r="CL47" s="414"/>
      <c r="CM47" s="414"/>
      <c r="CN47" s="414"/>
      <c r="CO47" s="414"/>
      <c r="CP47" s="414"/>
      <c r="CQ47" s="414"/>
      <c r="CR47" s="414"/>
      <c r="CS47" s="414"/>
      <c r="CT47" s="414"/>
      <c r="CU47" s="414"/>
      <c r="CV47" s="414"/>
      <c r="CW47" s="414"/>
      <c r="CX47" s="414"/>
      <c r="CY47" s="414"/>
      <c r="CZ47" s="414"/>
      <c r="DA47" s="414"/>
      <c r="DB47" s="414"/>
      <c r="DC47" s="414"/>
      <c r="DD47" s="414"/>
      <c r="DE47" s="414"/>
      <c r="DF47" s="414"/>
      <c r="DG47" s="414"/>
      <c r="DH47" s="414"/>
      <c r="DI47" s="414"/>
      <c r="DJ47" s="414"/>
      <c r="DK47" s="415"/>
      <c r="DL47" s="416"/>
      <c r="DM47" s="416"/>
      <c r="DN47" s="416"/>
      <c r="DO47" s="416"/>
      <c r="DP47" s="250"/>
      <c r="DQ47" s="417"/>
      <c r="DR47" s="326"/>
      <c r="DS47" s="326"/>
      <c r="DT47" s="326"/>
      <c r="DU47" s="326"/>
      <c r="DV47" s="326"/>
      <c r="DW47" s="326"/>
      <c r="DX47" s="326"/>
      <c r="DY47" s="326"/>
      <c r="DZ47" s="326"/>
      <c r="EA47" s="326"/>
      <c r="EB47" s="326"/>
      <c r="EC47" s="326"/>
      <c r="ED47" s="326"/>
      <c r="EE47" s="326"/>
      <c r="EF47" s="326"/>
      <c r="EG47" s="326"/>
      <c r="EH47" s="326"/>
      <c r="EI47" s="326"/>
      <c r="EJ47" s="326"/>
      <c r="EK47" s="326"/>
      <c r="EL47" s="326"/>
      <c r="EM47" s="326"/>
      <c r="EN47" s="326"/>
      <c r="EO47" s="326"/>
      <c r="EP47" s="326"/>
      <c r="EQ47" s="326"/>
      <c r="ER47" s="326"/>
      <c r="ES47" s="326"/>
      <c r="ET47" s="326"/>
      <c r="EU47" s="326"/>
      <c r="EV47" s="326"/>
      <c r="EW47" s="326"/>
      <c r="EX47" s="326"/>
      <c r="EY47" s="326"/>
      <c r="EZ47" s="326"/>
      <c r="FA47" s="326"/>
      <c r="FB47" s="418"/>
      <c r="FC47" s="250"/>
      <c r="FD47" s="250"/>
      <c r="FE47" s="250"/>
      <c r="FF47" s="250"/>
      <c r="FG47" s="250"/>
      <c r="FH47" s="250"/>
      <c r="FI47" s="250"/>
      <c r="FJ47" s="250"/>
      <c r="FK47" s="250"/>
      <c r="FL47" s="250"/>
      <c r="FM47" s="250"/>
      <c r="FN47" s="250"/>
      <c r="FO47" s="250"/>
      <c r="FP47" s="250"/>
      <c r="FQ47" s="250"/>
      <c r="FR47" s="250"/>
      <c r="FS47" s="250"/>
      <c r="FT47" s="250"/>
      <c r="FU47" s="250"/>
      <c r="FV47" s="250"/>
      <c r="FW47" s="250"/>
      <c r="FX47" s="250"/>
      <c r="FY47" s="250"/>
      <c r="FZ47" s="250"/>
      <c r="GA47" s="250"/>
      <c r="GB47" s="250"/>
      <c r="GC47" s="250"/>
      <c r="GD47" s="250"/>
      <c r="GE47" s="250"/>
      <c r="GF47" s="250"/>
      <c r="GG47" s="250"/>
      <c r="GH47" s="250"/>
      <c r="GI47" s="250"/>
      <c r="GJ47" s="250"/>
      <c r="GK47" s="250"/>
      <c r="GL47" s="250"/>
      <c r="GM47" s="250"/>
      <c r="GN47" s="250"/>
      <c r="GO47" s="250"/>
      <c r="GP47" s="250"/>
      <c r="GQ47" s="250"/>
      <c r="GR47" s="250"/>
      <c r="GS47" s="250"/>
      <c r="GT47" s="250"/>
      <c r="GU47" s="250"/>
      <c r="GV47" s="250"/>
      <c r="GW47" s="250"/>
      <c r="GX47" s="250"/>
      <c r="GY47" s="250"/>
      <c r="GZ47" s="250"/>
      <c r="HA47" s="416"/>
      <c r="HB47" s="416"/>
      <c r="HC47" s="416"/>
      <c r="HD47" s="416"/>
      <c r="HE47" s="416"/>
      <c r="HF47" s="416"/>
      <c r="HG47" s="416"/>
      <c r="HH47" s="416"/>
      <c r="HI47" s="416"/>
      <c r="HJ47" s="416"/>
      <c r="HK47" s="416"/>
      <c r="HL47" s="416"/>
      <c r="HM47" s="416"/>
      <c r="HN47" s="416"/>
      <c r="ID47" s="411"/>
      <c r="IE47" s="411"/>
      <c r="IF47" s="411"/>
      <c r="IG47" s="411"/>
      <c r="IH47" s="411"/>
      <c r="II47" s="411"/>
      <c r="IJ47" s="411"/>
      <c r="IK47" s="411"/>
      <c r="IL47" s="411"/>
      <c r="IM47" s="411"/>
      <c r="IN47" s="411"/>
      <c r="IO47" s="411"/>
      <c r="IP47" s="411"/>
      <c r="IQ47" s="411"/>
      <c r="IR47" s="411"/>
      <c r="IS47" s="411"/>
      <c r="IT47" s="411"/>
      <c r="IU47" s="411"/>
      <c r="IV47" s="411"/>
      <c r="IW47" s="411"/>
      <c r="IX47" s="411"/>
      <c r="IY47" s="411"/>
      <c r="IZ47" s="411"/>
      <c r="JA47" s="411"/>
      <c r="JB47" s="411"/>
      <c r="JC47" s="411"/>
      <c r="JD47" s="411"/>
      <c r="JE47" s="411"/>
      <c r="JF47" s="411"/>
      <c r="JG47" s="411"/>
      <c r="JH47" s="411"/>
      <c r="JI47" s="411"/>
      <c r="JJ47" s="411"/>
      <c r="JK47" s="411"/>
      <c r="JL47" s="411"/>
      <c r="JM47" s="411"/>
      <c r="JN47" s="411"/>
      <c r="JO47" s="411"/>
      <c r="JP47" s="411"/>
      <c r="JQ47" s="411"/>
      <c r="JR47" s="411"/>
      <c r="JS47" s="411"/>
      <c r="JT47" s="411"/>
      <c r="JU47" s="411"/>
      <c r="JV47" s="411"/>
      <c r="JW47" s="411"/>
      <c r="JX47" s="411"/>
      <c r="JY47" s="411"/>
      <c r="JZ47" s="411"/>
      <c r="KA47" s="411"/>
      <c r="KB47" s="411"/>
      <c r="KC47" s="411"/>
      <c r="KD47" s="411"/>
      <c r="KE47" s="411"/>
      <c r="KF47" s="411"/>
      <c r="KG47" s="411"/>
      <c r="KH47" s="411"/>
      <c r="KI47" s="411"/>
      <c r="KJ47" s="411"/>
      <c r="KK47" s="411"/>
      <c r="KL47" s="411"/>
      <c r="KM47" s="411"/>
      <c r="KN47" s="411"/>
      <c r="KO47" s="411"/>
      <c r="KP47" s="411"/>
      <c r="KQ47" s="411"/>
      <c r="KR47" s="411"/>
      <c r="KS47" s="411"/>
      <c r="KT47" s="411"/>
      <c r="KU47" s="411"/>
      <c r="KV47" s="411"/>
      <c r="KW47" s="411"/>
      <c r="KX47" s="411"/>
      <c r="KY47" s="411"/>
      <c r="KZ47" s="411"/>
      <c r="LA47" s="411"/>
      <c r="LB47" s="411"/>
      <c r="LC47" s="411"/>
      <c r="LD47" s="411"/>
      <c r="LE47" s="411"/>
      <c r="LF47" s="411"/>
      <c r="LG47" s="411"/>
      <c r="LH47" s="411"/>
      <c r="LI47" s="411"/>
      <c r="LJ47" s="411"/>
      <c r="LK47" s="411"/>
      <c r="LL47" s="411"/>
      <c r="LM47" s="411"/>
      <c r="LN47" s="411"/>
      <c r="LO47" s="411"/>
      <c r="LP47" s="411"/>
      <c r="LQ47" s="411"/>
      <c r="LR47" s="411"/>
      <c r="LS47" s="411"/>
      <c r="LT47" s="411"/>
      <c r="LU47" s="411"/>
      <c r="LV47" s="411"/>
      <c r="LW47" s="411"/>
      <c r="LX47" s="411"/>
      <c r="LY47" s="411"/>
      <c r="LZ47" s="411"/>
      <c r="MA47" s="411"/>
      <c r="MB47" s="411"/>
      <c r="MC47" s="411"/>
      <c r="MD47" s="411"/>
      <c r="ME47" s="411"/>
      <c r="MF47" s="411"/>
      <c r="MG47" s="411"/>
      <c r="MH47" s="411"/>
      <c r="MI47" s="411"/>
      <c r="XDX47" s="420">
        <f t="shared" ca="1" si="40"/>
        <v>0</v>
      </c>
      <c r="XES47" s="411"/>
      <c r="XET47" s="411"/>
      <c r="XEU47" s="421"/>
    </row>
    <row r="48" spans="1:347 16352:16375" s="419" customFormat="1" ht="15" customHeight="1">
      <c r="A48" s="404" t="str">
        <f>SWDATA!O40</f>
        <v>1_PARENT00001_DMACTUALS_INDEPENDENT:CATALOGDETAIL:UNITS:No Perspective:default:Live:0</v>
      </c>
      <c r="B48" s="404">
        <f>SWDATA!M40</f>
        <v>1</v>
      </c>
      <c r="C48" s="405"/>
      <c r="D48" s="413">
        <f t="shared" si="50"/>
        <v>40</v>
      </c>
      <c r="E48" s="407">
        <f t="shared" si="51"/>
        <v>1</v>
      </c>
      <c r="F48" s="408">
        <f t="shared" si="52"/>
        <v>1</v>
      </c>
      <c r="G48" s="404">
        <f>ROW(SWDATA!M40)</f>
        <v>40</v>
      </c>
      <c r="H48" s="334"/>
      <c r="I48" s="335"/>
      <c r="J48" s="346" t="str">
        <f t="shared" si="53"/>
        <v>1_PARENT00001_DMACTUALS_INDEPENDENT:CATALOGDETAIL:UNITS:No Perspective:default:Live:0</v>
      </c>
      <c r="K48" s="347" t="str">
        <f t="shared" si="54"/>
        <v>U</v>
      </c>
      <c r="L48" s="347"/>
      <c r="M48" s="385" t="str">
        <f t="shared" si="46"/>
        <v>Loading…</v>
      </c>
      <c r="N48" s="385" t="str">
        <f t="shared" si="47"/>
        <v>Loading…</v>
      </c>
      <c r="O48" s="385" t="str">
        <f t="shared" si="48"/>
        <v>Loading…</v>
      </c>
      <c r="P48" s="385" t="str">
        <f t="shared" si="49"/>
        <v>Loading…</v>
      </c>
      <c r="Q48" s="385" t="str">
        <f ca="1">IF(LEN(SWDATA!J40)=0,"",Q47)</f>
        <v>Loading . . .~~Loading . . .~~Loading . . .~~Loading . . .</v>
      </c>
      <c r="R48" s="386" t="str">
        <f>IF(LEN(SWDATA!C40)=0,"",SWDATA!C40)</f>
        <v>PM Y1 Safety Stock Override (Units)</v>
      </c>
      <c r="S48" s="256"/>
      <c r="T48" s="257" t="s">
        <v>365</v>
      </c>
      <c r="U48" s="258" t="s">
        <v>1025</v>
      </c>
      <c r="V48" s="258"/>
      <c r="W48" s="258" t="s">
        <v>984</v>
      </c>
      <c r="X48" s="259" t="s">
        <v>207</v>
      </c>
      <c r="Y48" s="353" t="str">
        <f ca="1">IF(OR(Is_Loading,LEN($A48)=0),"",INDIRECT("SWDATA!"&amp;Y$4&amp;$G48))</f>
        <v>-</v>
      </c>
      <c r="Z48" s="354" t="str">
        <f ca="1">IF(OR(Is_Loading,LEN($A48)=0),"",INDIRECT("SWDATA!"&amp;Z$4&amp;$G48))</f>
        <v>-</v>
      </c>
      <c r="AA48" s="354" t="str">
        <f ca="1">IF(OR(Is_Loading,LEN($A48)=0),"",INDIRECT("SWDATA!"&amp;AA$4&amp;$G48))</f>
        <v>-</v>
      </c>
      <c r="AB48" s="354" t="str">
        <f ca="1">IF(OR(Is_Loading,LEN($A48)=0),"",INDIRECT("SWDATA!"&amp;AB$4&amp;$G48))</f>
        <v>-</v>
      </c>
      <c r="AC48" s="354" t="str">
        <f ca="1">IF(OR(Is_Loading,LEN($A48)=0),"",INDIRECT("SWDATA!"&amp;AC$4&amp;$G48))</f>
        <v>-</v>
      </c>
      <c r="AD48" s="354" t="str">
        <f ca="1">IF(OR(Is_Loading,LEN($A48)=0),"",INDIRECT("SWDATA!"&amp;AD$4&amp;$G48))</f>
        <v>-</v>
      </c>
      <c r="AE48" s="354" t="str">
        <f ca="1">IF(OR(Is_Loading,LEN($A48)=0),"",INDIRECT("SWDATA!"&amp;AE$4&amp;$G48))</f>
        <v>-</v>
      </c>
      <c r="AF48" s="354" t="str">
        <f ca="1">IF(OR(Is_Loading,LEN($A48)=0),"",INDIRECT("SWDATA!"&amp;AF$4&amp;$G48))</f>
        <v>-</v>
      </c>
      <c r="AG48" s="354" t="str">
        <f ca="1">IF(OR(Is_Loading,LEN($A48)=0),"",INDIRECT("SWDATA!"&amp;AG$4&amp;$G48))</f>
        <v>-</v>
      </c>
      <c r="AH48" s="354" t="str">
        <f ca="1">IF(OR(Is_Loading,LEN($A48)=0),"",INDIRECT("SWDATA!"&amp;AH$4&amp;$G48))</f>
        <v>-</v>
      </c>
      <c r="AI48" s="354" t="str">
        <f ca="1">IF(OR(Is_Loading,LEN($A48)=0),"",INDIRECT("SWDATA!"&amp;AI$4&amp;$G48))</f>
        <v>-</v>
      </c>
      <c r="AJ48" s="354" t="str">
        <f ca="1">IF(OR(Is_Loading,LEN($A48)=0),"",INDIRECT("SWDATA!"&amp;AJ$4&amp;$G48))</f>
        <v>-</v>
      </c>
      <c r="AK48" s="354" t="str">
        <f t="shared" ca="1" si="55"/>
        <v>-</v>
      </c>
      <c r="AL48" s="354" t="str">
        <f t="shared" ca="1" si="55"/>
        <v>-</v>
      </c>
      <c r="AM48" s="354" t="str">
        <f t="shared" ca="1" si="55"/>
        <v>-</v>
      </c>
      <c r="AN48" s="354" t="str">
        <f t="shared" ca="1" si="55"/>
        <v>-</v>
      </c>
      <c r="AO48" s="354" t="str">
        <f t="shared" ca="1" si="55"/>
        <v>-</v>
      </c>
      <c r="AP48" s="354" t="str">
        <f t="shared" ca="1" si="55"/>
        <v>-</v>
      </c>
      <c r="AQ48" s="354" t="str">
        <f t="shared" ca="1" si="55"/>
        <v>-</v>
      </c>
      <c r="AR48" s="354" t="str">
        <f t="shared" ca="1" si="55"/>
        <v>-</v>
      </c>
      <c r="AS48" s="354" t="str">
        <f t="shared" ca="1" si="55"/>
        <v>-</v>
      </c>
      <c r="AT48" s="354" t="str">
        <f t="shared" ca="1" si="55"/>
        <v>-</v>
      </c>
      <c r="AU48" s="354" t="str">
        <f t="shared" ca="1" si="55"/>
        <v>-</v>
      </c>
      <c r="AV48" s="354" t="str">
        <f t="shared" ca="1" si="55"/>
        <v>-</v>
      </c>
      <c r="AW48" s="354" t="str">
        <f t="shared" ca="1" si="55"/>
        <v>-</v>
      </c>
      <c r="AX48" s="354" t="str">
        <f t="shared" ca="1" si="55"/>
        <v>-</v>
      </c>
      <c r="AY48" s="371" t="str">
        <f t="shared" ca="1" si="55"/>
        <v>-</v>
      </c>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410"/>
      <c r="CA48" s="410"/>
      <c r="CB48" s="410"/>
      <c r="CC48" s="410"/>
      <c r="CD48" s="410"/>
      <c r="CE48" s="410"/>
      <c r="CF48" s="410"/>
      <c r="CG48" s="410"/>
      <c r="CH48" s="410"/>
      <c r="CI48" s="410"/>
      <c r="CJ48" s="414"/>
      <c r="CK48" s="414"/>
      <c r="CL48" s="414"/>
      <c r="CM48" s="414"/>
      <c r="CN48" s="414"/>
      <c r="CO48" s="414"/>
      <c r="CP48" s="414"/>
      <c r="CQ48" s="414"/>
      <c r="CR48" s="414"/>
      <c r="CS48" s="414"/>
      <c r="CT48" s="414"/>
      <c r="CU48" s="414"/>
      <c r="CV48" s="414"/>
      <c r="CW48" s="414"/>
      <c r="CX48" s="414"/>
      <c r="CY48" s="414"/>
      <c r="CZ48" s="414"/>
      <c r="DA48" s="414"/>
      <c r="DB48" s="414"/>
      <c r="DC48" s="414"/>
      <c r="DD48" s="414"/>
      <c r="DE48" s="414"/>
      <c r="DF48" s="414"/>
      <c r="DG48" s="414"/>
      <c r="DH48" s="414"/>
      <c r="DI48" s="414"/>
      <c r="DJ48" s="414"/>
      <c r="DK48" s="415"/>
      <c r="DL48" s="416"/>
      <c r="DM48" s="416"/>
      <c r="DN48" s="416"/>
      <c r="DO48" s="416"/>
      <c r="DP48" s="250"/>
      <c r="DQ48" s="417"/>
      <c r="DR48" s="326"/>
      <c r="DS48" s="326"/>
      <c r="DT48" s="326"/>
      <c r="DU48" s="326"/>
      <c r="DV48" s="326"/>
      <c r="DW48" s="326"/>
      <c r="DX48" s="326"/>
      <c r="DY48" s="326"/>
      <c r="DZ48" s="326"/>
      <c r="EA48" s="326"/>
      <c r="EB48" s="326"/>
      <c r="EC48" s="326"/>
      <c r="ED48" s="326"/>
      <c r="EE48" s="326"/>
      <c r="EF48" s="326"/>
      <c r="EG48" s="326"/>
      <c r="EH48" s="326"/>
      <c r="EI48" s="326"/>
      <c r="EJ48" s="326"/>
      <c r="EK48" s="326"/>
      <c r="EL48" s="326"/>
      <c r="EM48" s="326"/>
      <c r="EN48" s="326"/>
      <c r="EO48" s="326"/>
      <c r="EP48" s="326"/>
      <c r="EQ48" s="326"/>
      <c r="ER48" s="326"/>
      <c r="ES48" s="326"/>
      <c r="ET48" s="326"/>
      <c r="EU48" s="326"/>
      <c r="EV48" s="326"/>
      <c r="EW48" s="326"/>
      <c r="EX48" s="326"/>
      <c r="EY48" s="326"/>
      <c r="EZ48" s="326"/>
      <c r="FA48" s="326"/>
      <c r="FB48" s="418"/>
      <c r="FC48" s="250"/>
      <c r="FD48" s="250"/>
      <c r="FE48" s="250"/>
      <c r="FF48" s="250"/>
      <c r="FG48" s="250"/>
      <c r="FH48" s="250"/>
      <c r="FI48" s="250"/>
      <c r="FJ48" s="250"/>
      <c r="FK48" s="250"/>
      <c r="FL48" s="250"/>
      <c r="FM48" s="250"/>
      <c r="FN48" s="250"/>
      <c r="FO48" s="250"/>
      <c r="FP48" s="250"/>
      <c r="FQ48" s="250"/>
      <c r="FR48" s="250"/>
      <c r="FS48" s="250"/>
      <c r="FT48" s="250"/>
      <c r="FU48" s="250"/>
      <c r="FV48" s="250"/>
      <c r="FW48" s="250"/>
      <c r="FX48" s="250"/>
      <c r="FY48" s="250"/>
      <c r="FZ48" s="250"/>
      <c r="GA48" s="250"/>
      <c r="GB48" s="250"/>
      <c r="GC48" s="250"/>
      <c r="GD48" s="250"/>
      <c r="GE48" s="250"/>
      <c r="GF48" s="250"/>
      <c r="GG48" s="250"/>
      <c r="GH48" s="250"/>
      <c r="GI48" s="250"/>
      <c r="GJ48" s="250"/>
      <c r="GK48" s="250"/>
      <c r="GL48" s="250"/>
      <c r="GM48" s="250"/>
      <c r="GN48" s="250"/>
      <c r="GO48" s="250"/>
      <c r="GP48" s="250"/>
      <c r="GQ48" s="250"/>
      <c r="GR48" s="250"/>
      <c r="GS48" s="250"/>
      <c r="GT48" s="250"/>
      <c r="GU48" s="250"/>
      <c r="GV48" s="250"/>
      <c r="GW48" s="250"/>
      <c r="GX48" s="250"/>
      <c r="GY48" s="250"/>
      <c r="GZ48" s="250"/>
      <c r="HA48" s="416"/>
      <c r="HB48" s="416"/>
      <c r="HC48" s="416"/>
      <c r="HD48" s="416"/>
      <c r="HE48" s="416"/>
      <c r="HF48" s="416"/>
      <c r="HG48" s="416"/>
      <c r="HH48" s="416"/>
      <c r="HI48" s="416"/>
      <c r="HJ48" s="416"/>
      <c r="HK48" s="416"/>
      <c r="HL48" s="416"/>
      <c r="HM48" s="416"/>
      <c r="HN48" s="416"/>
      <c r="ID48" s="411"/>
      <c r="IE48" s="411"/>
      <c r="IF48" s="411"/>
      <c r="IG48" s="411"/>
      <c r="IH48" s="411"/>
      <c r="II48" s="411"/>
      <c r="IJ48" s="411"/>
      <c r="IK48" s="411"/>
      <c r="IL48" s="411"/>
      <c r="IM48" s="411"/>
      <c r="IN48" s="411"/>
      <c r="IO48" s="411"/>
      <c r="IP48" s="411"/>
      <c r="IQ48" s="411"/>
      <c r="IR48" s="411"/>
      <c r="IS48" s="411"/>
      <c r="IT48" s="411"/>
      <c r="IU48" s="411"/>
      <c r="IV48" s="411"/>
      <c r="IW48" s="411"/>
      <c r="IX48" s="411"/>
      <c r="IY48" s="411"/>
      <c r="IZ48" s="411"/>
      <c r="JA48" s="411"/>
      <c r="JB48" s="411"/>
      <c r="JC48" s="411"/>
      <c r="JD48" s="411"/>
      <c r="JE48" s="411"/>
      <c r="JF48" s="411"/>
      <c r="JG48" s="411"/>
      <c r="JH48" s="411"/>
      <c r="JI48" s="411"/>
      <c r="JJ48" s="411"/>
      <c r="JK48" s="411"/>
      <c r="JL48" s="411"/>
      <c r="JM48" s="411"/>
      <c r="JN48" s="411"/>
      <c r="JO48" s="411"/>
      <c r="JP48" s="411"/>
      <c r="JQ48" s="411"/>
      <c r="JR48" s="411"/>
      <c r="JS48" s="411"/>
      <c r="JT48" s="411"/>
      <c r="JU48" s="411"/>
      <c r="JV48" s="411"/>
      <c r="JW48" s="411"/>
      <c r="JX48" s="411"/>
      <c r="JY48" s="411"/>
      <c r="JZ48" s="411"/>
      <c r="KA48" s="411"/>
      <c r="KB48" s="411"/>
      <c r="KC48" s="411"/>
      <c r="KD48" s="411"/>
      <c r="KE48" s="411"/>
      <c r="KF48" s="411"/>
      <c r="KG48" s="411"/>
      <c r="KH48" s="411"/>
      <c r="KI48" s="411"/>
      <c r="KJ48" s="411"/>
      <c r="KK48" s="411"/>
      <c r="KL48" s="411"/>
      <c r="KM48" s="411"/>
      <c r="KN48" s="411"/>
      <c r="KO48" s="411"/>
      <c r="KP48" s="411"/>
      <c r="KQ48" s="411"/>
      <c r="KR48" s="411"/>
      <c r="KS48" s="411"/>
      <c r="KT48" s="411"/>
      <c r="KU48" s="411"/>
      <c r="KV48" s="411"/>
      <c r="KW48" s="411"/>
      <c r="KX48" s="411"/>
      <c r="KY48" s="411"/>
      <c r="KZ48" s="411"/>
      <c r="LA48" s="411"/>
      <c r="LB48" s="411"/>
      <c r="LC48" s="411"/>
      <c r="LD48" s="411"/>
      <c r="LE48" s="411"/>
      <c r="LF48" s="411"/>
      <c r="LG48" s="411"/>
      <c r="LH48" s="411"/>
      <c r="LI48" s="411"/>
      <c r="LJ48" s="411"/>
      <c r="LK48" s="411"/>
      <c r="LL48" s="411"/>
      <c r="LM48" s="411"/>
      <c r="LN48" s="411"/>
      <c r="LO48" s="411"/>
      <c r="LP48" s="411"/>
      <c r="LQ48" s="411"/>
      <c r="LR48" s="411"/>
      <c r="LS48" s="411"/>
      <c r="LT48" s="411"/>
      <c r="LU48" s="411"/>
      <c r="LV48" s="411"/>
      <c r="LW48" s="411"/>
      <c r="LX48" s="411"/>
      <c r="LY48" s="411"/>
      <c r="LZ48" s="411"/>
      <c r="MA48" s="411"/>
      <c r="MB48" s="411"/>
      <c r="MC48" s="411"/>
      <c r="MD48" s="411"/>
      <c r="ME48" s="411"/>
      <c r="MF48" s="411"/>
      <c r="MG48" s="411"/>
      <c r="MH48" s="411"/>
      <c r="MI48" s="411"/>
      <c r="XDX48" s="420">
        <f t="shared" ca="1" si="40"/>
        <v>0</v>
      </c>
      <c r="XES48" s="411"/>
      <c r="XET48" s="411"/>
      <c r="XEU48" s="421"/>
    </row>
    <row r="49" spans="1:347 16352:16375" s="419" customFormat="1" ht="15" customHeight="1">
      <c r="A49" s="404" t="str">
        <f>SWDATA!O41</f>
        <v>1_PARENT00001_DMACTUALS_INDEPENDENT:CATALOGDETAIL:UNITS:No Perspective:default:Live:0</v>
      </c>
      <c r="B49" s="404">
        <f>SWDATA!M41</f>
        <v>0</v>
      </c>
      <c r="C49" s="405"/>
      <c r="D49" s="413">
        <f t="shared" si="50"/>
        <v>41</v>
      </c>
      <c r="E49" s="407">
        <f t="shared" si="51"/>
        <v>0</v>
      </c>
      <c r="F49" s="408">
        <f t="shared" si="52"/>
        <v>1</v>
      </c>
      <c r="G49" s="404">
        <f>ROW(SWDATA!M41)</f>
        <v>41</v>
      </c>
      <c r="H49" s="334"/>
      <c r="I49" s="335"/>
      <c r="J49" s="346" t="str">
        <f t="shared" si="53"/>
        <v>1_PARENT00001_DMACTUALS_INDEPENDENT:CATALOGDETAIL:UNITS:No Perspective:default:Live:0</v>
      </c>
      <c r="K49" s="347" t="str">
        <f t="shared" si="54"/>
        <v>U</v>
      </c>
      <c r="L49" s="347"/>
      <c r="M49" s="385" t="str">
        <f t="shared" si="46"/>
        <v>Loading…</v>
      </c>
      <c r="N49" s="385" t="str">
        <f t="shared" si="47"/>
        <v>Loading…</v>
      </c>
      <c r="O49" s="385" t="str">
        <f t="shared" si="48"/>
        <v>Loading…</v>
      </c>
      <c r="P49" s="385" t="str">
        <f t="shared" si="49"/>
        <v>Loading…</v>
      </c>
      <c r="Q49" s="385" t="str">
        <f ca="1">IF(LEN(SWDATA!J41)=0,"",Q48)</f>
        <v>Loading . . .~~Loading . . .~~Loading . . .~~Loading . . .</v>
      </c>
      <c r="R49" s="386" t="str">
        <f>IF(LEN(SWDATA!C41)=0,"",SWDATA!C41)</f>
        <v>PM CY Total Gross Forecast Mfg Req (Units)</v>
      </c>
      <c r="S49" s="256"/>
      <c r="T49" s="257" t="s">
        <v>658</v>
      </c>
      <c r="U49" s="258"/>
      <c r="V49" s="258"/>
      <c r="W49" s="258" t="s">
        <v>985</v>
      </c>
      <c r="X49" s="259" t="s">
        <v>207</v>
      </c>
      <c r="Y49" s="353" t="str">
        <f ca="1">IF(OR(Is_Loading,LEN($A49)=0),"",INDIRECT("SWDATA!"&amp;Y$4&amp;$G49))</f>
        <v>-</v>
      </c>
      <c r="Z49" s="354" t="str">
        <f ca="1">IF(OR(Is_Loading,LEN($A49)=0),"",INDIRECT("SWDATA!"&amp;Z$4&amp;$G49))</f>
        <v>-</v>
      </c>
      <c r="AA49" s="354" t="str">
        <f ca="1">IF(OR(Is_Loading,LEN($A49)=0),"",INDIRECT("SWDATA!"&amp;AA$4&amp;$G49))</f>
        <v>-</v>
      </c>
      <c r="AB49" s="354" t="str">
        <f ca="1">IF(OR(Is_Loading,LEN($A49)=0),"",INDIRECT("SWDATA!"&amp;AB$4&amp;$G49))</f>
        <v>-</v>
      </c>
      <c r="AC49" s="354" t="str">
        <f ca="1">IF(OR(Is_Loading,LEN($A49)=0),"",INDIRECT("SWDATA!"&amp;AC$4&amp;$G49))</f>
        <v>-</v>
      </c>
      <c r="AD49" s="354" t="str">
        <f ca="1">IF(OR(Is_Loading,LEN($A49)=0),"",INDIRECT("SWDATA!"&amp;AD$4&amp;$G49))</f>
        <v>-</v>
      </c>
      <c r="AE49" s="354" t="str">
        <f ca="1">IF(OR(Is_Loading,LEN($A49)=0),"",INDIRECT("SWDATA!"&amp;AE$4&amp;$G49))</f>
        <v>-</v>
      </c>
      <c r="AF49" s="354" t="str">
        <f ca="1">IF(OR(Is_Loading,LEN($A49)=0),"",INDIRECT("SWDATA!"&amp;AF$4&amp;$G49))</f>
        <v>-</v>
      </c>
      <c r="AG49" s="354" t="str">
        <f ca="1">IF(OR(Is_Loading,LEN($A49)=0),"",INDIRECT("SWDATA!"&amp;AG$4&amp;$G49))</f>
        <v>-</v>
      </c>
      <c r="AH49" s="354" t="str">
        <f ca="1">IF(OR(Is_Loading,LEN($A49)=0),"",INDIRECT("SWDATA!"&amp;AH$4&amp;$G49))</f>
        <v>-</v>
      </c>
      <c r="AI49" s="354" t="str">
        <f ca="1">IF(OR(Is_Loading,LEN($A49)=0),"",INDIRECT("SWDATA!"&amp;AI$4&amp;$G49))</f>
        <v>-</v>
      </c>
      <c r="AJ49" s="354" t="str">
        <f ca="1">IF(OR(Is_Loading,LEN($A49)=0),"",INDIRECT("SWDATA!"&amp;AJ$4&amp;$G49))</f>
        <v>-</v>
      </c>
      <c r="AK49" s="354" t="str">
        <f t="shared" ca="1" si="55"/>
        <v>-</v>
      </c>
      <c r="AL49" s="354" t="str">
        <f t="shared" ca="1" si="55"/>
        <v>-</v>
      </c>
      <c r="AM49" s="354" t="str">
        <f t="shared" ca="1" si="55"/>
        <v>-</v>
      </c>
      <c r="AN49" s="354" t="str">
        <f t="shared" ca="1" si="55"/>
        <v>-</v>
      </c>
      <c r="AO49" s="354" t="str">
        <f t="shared" ca="1" si="55"/>
        <v>-</v>
      </c>
      <c r="AP49" s="354" t="str">
        <f t="shared" ca="1" si="55"/>
        <v>-</v>
      </c>
      <c r="AQ49" s="354" t="str">
        <f t="shared" ca="1" si="55"/>
        <v>-</v>
      </c>
      <c r="AR49" s="354" t="str">
        <f t="shared" ca="1" si="55"/>
        <v>-</v>
      </c>
      <c r="AS49" s="354" t="str">
        <f t="shared" ca="1" si="55"/>
        <v>-</v>
      </c>
      <c r="AT49" s="354" t="str">
        <f t="shared" ca="1" si="55"/>
        <v>-</v>
      </c>
      <c r="AU49" s="354" t="str">
        <f t="shared" ca="1" si="55"/>
        <v>-</v>
      </c>
      <c r="AV49" s="354" t="str">
        <f t="shared" ca="1" si="55"/>
        <v>-</v>
      </c>
      <c r="AW49" s="354" t="str">
        <f t="shared" ca="1" si="55"/>
        <v>-</v>
      </c>
      <c r="AX49" s="354" t="str">
        <f t="shared" ca="1" si="55"/>
        <v>-</v>
      </c>
      <c r="AY49" s="371" t="str">
        <f t="shared" ca="1" si="55"/>
        <v>-</v>
      </c>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410"/>
      <c r="CA49" s="410"/>
      <c r="CB49" s="410"/>
      <c r="CC49" s="410"/>
      <c r="CD49" s="410"/>
      <c r="CE49" s="410"/>
      <c r="CF49" s="410"/>
      <c r="CG49" s="410"/>
      <c r="CH49" s="410"/>
      <c r="CI49" s="410"/>
      <c r="CJ49" s="414"/>
      <c r="CK49" s="414"/>
      <c r="CL49" s="414"/>
      <c r="CM49" s="414"/>
      <c r="CN49" s="414"/>
      <c r="CO49" s="414"/>
      <c r="CP49" s="414"/>
      <c r="CQ49" s="414"/>
      <c r="CR49" s="414"/>
      <c r="CS49" s="414"/>
      <c r="CT49" s="414"/>
      <c r="CU49" s="414"/>
      <c r="CV49" s="414"/>
      <c r="CW49" s="414"/>
      <c r="CX49" s="414"/>
      <c r="CY49" s="414"/>
      <c r="CZ49" s="414"/>
      <c r="DA49" s="414"/>
      <c r="DB49" s="414"/>
      <c r="DC49" s="414"/>
      <c r="DD49" s="414"/>
      <c r="DE49" s="414"/>
      <c r="DF49" s="414"/>
      <c r="DG49" s="414"/>
      <c r="DH49" s="414"/>
      <c r="DI49" s="414"/>
      <c r="DJ49" s="414"/>
      <c r="DK49" s="415"/>
      <c r="DL49" s="416"/>
      <c r="DM49" s="416"/>
      <c r="DN49" s="416"/>
      <c r="DO49" s="416"/>
      <c r="DP49" s="250"/>
      <c r="DQ49" s="417"/>
      <c r="DR49" s="326"/>
      <c r="DS49" s="326"/>
      <c r="DT49" s="326"/>
      <c r="DU49" s="326"/>
      <c r="DV49" s="326"/>
      <c r="DW49" s="326"/>
      <c r="DX49" s="326"/>
      <c r="DY49" s="326"/>
      <c r="DZ49" s="326"/>
      <c r="EA49" s="326"/>
      <c r="EB49" s="326"/>
      <c r="EC49" s="326"/>
      <c r="ED49" s="326"/>
      <c r="EE49" s="326"/>
      <c r="EF49" s="326"/>
      <c r="EG49" s="326"/>
      <c r="EH49" s="326"/>
      <c r="EI49" s="326"/>
      <c r="EJ49" s="326"/>
      <c r="EK49" s="326"/>
      <c r="EL49" s="326"/>
      <c r="EM49" s="326"/>
      <c r="EN49" s="326"/>
      <c r="EO49" s="326"/>
      <c r="EP49" s="326"/>
      <c r="EQ49" s="326"/>
      <c r="ER49" s="326"/>
      <c r="ES49" s="326"/>
      <c r="ET49" s="326"/>
      <c r="EU49" s="326"/>
      <c r="EV49" s="326"/>
      <c r="EW49" s="326"/>
      <c r="EX49" s="326"/>
      <c r="EY49" s="326"/>
      <c r="EZ49" s="326"/>
      <c r="FA49" s="326"/>
      <c r="FB49" s="418"/>
      <c r="FC49" s="250"/>
      <c r="FD49" s="250"/>
      <c r="FE49" s="250"/>
      <c r="FF49" s="250"/>
      <c r="FG49" s="250"/>
      <c r="FH49" s="250"/>
      <c r="FI49" s="250"/>
      <c r="FJ49" s="250"/>
      <c r="FK49" s="250"/>
      <c r="FL49" s="250"/>
      <c r="FM49" s="250"/>
      <c r="FN49" s="250"/>
      <c r="FO49" s="250"/>
      <c r="FP49" s="250"/>
      <c r="FQ49" s="250"/>
      <c r="FR49" s="250"/>
      <c r="FS49" s="250"/>
      <c r="FT49" s="250"/>
      <c r="FU49" s="250"/>
      <c r="FV49" s="250"/>
      <c r="FW49" s="250"/>
      <c r="FX49" s="250"/>
      <c r="FY49" s="250"/>
      <c r="FZ49" s="250"/>
      <c r="GA49" s="250"/>
      <c r="GB49" s="250"/>
      <c r="GC49" s="250"/>
      <c r="GD49" s="250"/>
      <c r="GE49" s="250"/>
      <c r="GF49" s="250"/>
      <c r="GG49" s="250"/>
      <c r="GH49" s="250"/>
      <c r="GI49" s="250"/>
      <c r="GJ49" s="250"/>
      <c r="GK49" s="250"/>
      <c r="GL49" s="250"/>
      <c r="GM49" s="250"/>
      <c r="GN49" s="250"/>
      <c r="GO49" s="250"/>
      <c r="GP49" s="250"/>
      <c r="GQ49" s="250"/>
      <c r="GR49" s="250"/>
      <c r="GS49" s="250"/>
      <c r="GT49" s="250"/>
      <c r="GU49" s="250"/>
      <c r="GV49" s="250"/>
      <c r="GW49" s="250"/>
      <c r="GX49" s="250"/>
      <c r="GY49" s="250"/>
      <c r="GZ49" s="250"/>
      <c r="HA49" s="416"/>
      <c r="HB49" s="416"/>
      <c r="HC49" s="416"/>
      <c r="HD49" s="416"/>
      <c r="HE49" s="416"/>
      <c r="HF49" s="416"/>
      <c r="HG49" s="416"/>
      <c r="HH49" s="416"/>
      <c r="HI49" s="416"/>
      <c r="HJ49" s="416"/>
      <c r="HK49" s="416"/>
      <c r="HL49" s="416"/>
      <c r="HM49" s="416"/>
      <c r="HN49" s="416"/>
      <c r="ID49" s="411"/>
      <c r="IE49" s="411"/>
      <c r="IF49" s="411"/>
      <c r="IG49" s="411"/>
      <c r="IH49" s="411"/>
      <c r="II49" s="411"/>
      <c r="IJ49" s="411"/>
      <c r="IK49" s="411"/>
      <c r="IL49" s="411"/>
      <c r="IM49" s="411"/>
      <c r="IN49" s="411"/>
      <c r="IO49" s="411"/>
      <c r="IP49" s="411"/>
      <c r="IQ49" s="411"/>
      <c r="IR49" s="411"/>
      <c r="IS49" s="411"/>
      <c r="IT49" s="411"/>
      <c r="IU49" s="411"/>
      <c r="IV49" s="411"/>
      <c r="IW49" s="411"/>
      <c r="IX49" s="411"/>
      <c r="IY49" s="411"/>
      <c r="IZ49" s="411"/>
      <c r="JA49" s="411"/>
      <c r="JB49" s="411"/>
      <c r="JC49" s="411"/>
      <c r="JD49" s="411"/>
      <c r="JE49" s="411"/>
      <c r="JF49" s="411"/>
      <c r="JG49" s="411"/>
      <c r="JH49" s="411"/>
      <c r="JI49" s="411"/>
      <c r="JJ49" s="411"/>
      <c r="JK49" s="411"/>
      <c r="JL49" s="411"/>
      <c r="JM49" s="411"/>
      <c r="JN49" s="411"/>
      <c r="JO49" s="411"/>
      <c r="JP49" s="411"/>
      <c r="JQ49" s="411"/>
      <c r="JR49" s="411"/>
      <c r="JS49" s="411"/>
      <c r="JT49" s="411"/>
      <c r="JU49" s="411"/>
      <c r="JV49" s="411"/>
      <c r="JW49" s="411"/>
      <c r="JX49" s="411"/>
      <c r="JY49" s="411"/>
      <c r="JZ49" s="411"/>
      <c r="KA49" s="411"/>
      <c r="KB49" s="411"/>
      <c r="KC49" s="411"/>
      <c r="KD49" s="411"/>
      <c r="KE49" s="411"/>
      <c r="KF49" s="411"/>
      <c r="KG49" s="411"/>
      <c r="KH49" s="411"/>
      <c r="KI49" s="411"/>
      <c r="KJ49" s="411"/>
      <c r="KK49" s="411"/>
      <c r="KL49" s="411"/>
      <c r="KM49" s="411"/>
      <c r="KN49" s="411"/>
      <c r="KO49" s="411"/>
      <c r="KP49" s="411"/>
      <c r="KQ49" s="411"/>
      <c r="KR49" s="411"/>
      <c r="KS49" s="411"/>
      <c r="KT49" s="411"/>
      <c r="KU49" s="411"/>
      <c r="KV49" s="411"/>
      <c r="KW49" s="411"/>
      <c r="KX49" s="411"/>
      <c r="KY49" s="411"/>
      <c r="KZ49" s="411"/>
      <c r="LA49" s="411"/>
      <c r="LB49" s="411"/>
      <c r="LC49" s="411"/>
      <c r="LD49" s="411"/>
      <c r="LE49" s="411"/>
      <c r="LF49" s="411"/>
      <c r="LG49" s="411"/>
      <c r="LH49" s="411"/>
      <c r="LI49" s="411"/>
      <c r="LJ49" s="411"/>
      <c r="LK49" s="411"/>
      <c r="LL49" s="411"/>
      <c r="LM49" s="411"/>
      <c r="LN49" s="411"/>
      <c r="LO49" s="411"/>
      <c r="LP49" s="411"/>
      <c r="LQ49" s="411"/>
      <c r="LR49" s="411"/>
      <c r="LS49" s="411"/>
      <c r="LT49" s="411"/>
      <c r="LU49" s="411"/>
      <c r="LV49" s="411"/>
      <c r="LW49" s="411"/>
      <c r="LX49" s="411"/>
      <c r="LY49" s="411"/>
      <c r="LZ49" s="411"/>
      <c r="MA49" s="411"/>
      <c r="MB49" s="411"/>
      <c r="MC49" s="411"/>
      <c r="MD49" s="411"/>
      <c r="ME49" s="411"/>
      <c r="MF49" s="411"/>
      <c r="MG49" s="411"/>
      <c r="MH49" s="411"/>
      <c r="MI49" s="411"/>
      <c r="XDX49" s="420">
        <f t="shared" ca="1" si="40"/>
        <v>0</v>
      </c>
      <c r="XES49" s="411"/>
      <c r="XET49" s="411"/>
      <c r="XEU49" s="421"/>
    </row>
    <row r="50" spans="1:347 16352:16375" s="419" customFormat="1" ht="15" customHeight="1">
      <c r="A50" s="404" t="str">
        <f>SWDATA!O42</f>
        <v>1_PARENT00001_DMACTUALS_INDEPENDENT:CATALOGDETAIL:UNITS:No Perspective:default:Live:0</v>
      </c>
      <c r="B50" s="404">
        <f>SWDATA!M42</f>
        <v>1</v>
      </c>
      <c r="C50" s="405"/>
      <c r="D50" s="413">
        <f t="shared" si="50"/>
        <v>42</v>
      </c>
      <c r="E50" s="407">
        <f t="shared" si="51"/>
        <v>1</v>
      </c>
      <c r="F50" s="408">
        <f t="shared" si="52"/>
        <v>1</v>
      </c>
      <c r="G50" s="404">
        <f>ROW(SWDATA!M42)</f>
        <v>42</v>
      </c>
      <c r="H50" s="334"/>
      <c r="I50" s="335"/>
      <c r="J50" s="346" t="str">
        <f t="shared" si="53"/>
        <v>1_PARENT00001_DMACTUALS_INDEPENDENT:CATALOGDETAIL:UNITS:No Perspective:default:Live:0</v>
      </c>
      <c r="K50" s="347" t="str">
        <f t="shared" si="54"/>
        <v>U</v>
      </c>
      <c r="L50" s="347"/>
      <c r="M50" s="385" t="str">
        <f t="shared" si="46"/>
        <v>Loading…</v>
      </c>
      <c r="N50" s="385" t="str">
        <f t="shared" si="47"/>
        <v>Loading…</v>
      </c>
      <c r="O50" s="385" t="str">
        <f t="shared" si="48"/>
        <v>Loading…</v>
      </c>
      <c r="P50" s="385" t="str">
        <f t="shared" si="49"/>
        <v>Loading…</v>
      </c>
      <c r="Q50" s="385" t="str">
        <f ca="1">IF(LEN(SWDATA!J42)=0,"",Q49)</f>
        <v>Loading . . .~~Loading . . .~~Loading . . .~~Loading . . .</v>
      </c>
      <c r="R50" s="386" t="str">
        <f>IF(LEN(SWDATA!C42)=0,"",SWDATA!C42)</f>
        <v>PM Y2 Gross Forecast (Units)</v>
      </c>
      <c r="S50" s="256"/>
      <c r="T50" s="257" t="s">
        <v>365</v>
      </c>
      <c r="U50" s="258" t="s">
        <v>1025</v>
      </c>
      <c r="V50" s="258"/>
      <c r="W50" s="258" t="s">
        <v>976</v>
      </c>
      <c r="X50" s="259" t="s">
        <v>207</v>
      </c>
      <c r="Y50" s="353" t="str">
        <f ca="1">IF(OR(Is_Loading,LEN($A50)=0),"",INDIRECT("SWDATA!"&amp;Y$4&amp;$G50))</f>
        <v>-</v>
      </c>
      <c r="Z50" s="354" t="str">
        <f ca="1">IF(OR(Is_Loading,LEN($A50)=0),"",INDIRECT("SWDATA!"&amp;Z$4&amp;$G50))</f>
        <v>-</v>
      </c>
      <c r="AA50" s="354" t="str">
        <f ca="1">IF(OR(Is_Loading,LEN($A50)=0),"",INDIRECT("SWDATA!"&amp;AA$4&amp;$G50))</f>
        <v>-</v>
      </c>
      <c r="AB50" s="354" t="str">
        <f ca="1">IF(OR(Is_Loading,LEN($A50)=0),"",INDIRECT("SWDATA!"&amp;AB$4&amp;$G50))</f>
        <v>-</v>
      </c>
      <c r="AC50" s="354" t="str">
        <f ca="1">IF(OR(Is_Loading,LEN($A50)=0),"",INDIRECT("SWDATA!"&amp;AC$4&amp;$G50))</f>
        <v>-</v>
      </c>
      <c r="AD50" s="354" t="str">
        <f ca="1">IF(OR(Is_Loading,LEN($A50)=0),"",INDIRECT("SWDATA!"&amp;AD$4&amp;$G50))</f>
        <v>-</v>
      </c>
      <c r="AE50" s="354" t="str">
        <f ca="1">IF(OR(Is_Loading,LEN($A50)=0),"",INDIRECT("SWDATA!"&amp;AE$4&amp;$G50))</f>
        <v>-</v>
      </c>
      <c r="AF50" s="354" t="str">
        <f ca="1">IF(OR(Is_Loading,LEN($A50)=0),"",INDIRECT("SWDATA!"&amp;AF$4&amp;$G50))</f>
        <v>-</v>
      </c>
      <c r="AG50" s="354" t="str">
        <f ca="1">IF(OR(Is_Loading,LEN($A50)=0),"",INDIRECT("SWDATA!"&amp;AG$4&amp;$G50))</f>
        <v>-</v>
      </c>
      <c r="AH50" s="354" t="str">
        <f ca="1">IF(OR(Is_Loading,LEN($A50)=0),"",INDIRECT("SWDATA!"&amp;AH$4&amp;$G50))</f>
        <v>-</v>
      </c>
      <c r="AI50" s="354" t="str">
        <f ca="1">IF(OR(Is_Loading,LEN($A50)=0),"",INDIRECT("SWDATA!"&amp;AI$4&amp;$G50))</f>
        <v>-</v>
      </c>
      <c r="AJ50" s="354" t="str">
        <f ca="1">IF(OR(Is_Loading,LEN($A50)=0),"",INDIRECT("SWDATA!"&amp;AJ$4&amp;$G50))</f>
        <v>-</v>
      </c>
      <c r="AK50" s="354" t="str">
        <f t="shared" ca="1" si="55"/>
        <v>-</v>
      </c>
      <c r="AL50" s="354" t="str">
        <f t="shared" ca="1" si="55"/>
        <v>-</v>
      </c>
      <c r="AM50" s="354" t="str">
        <f t="shared" ca="1" si="55"/>
        <v>-</v>
      </c>
      <c r="AN50" s="354" t="str">
        <f t="shared" ca="1" si="55"/>
        <v>-</v>
      </c>
      <c r="AO50" s="354" t="str">
        <f t="shared" ca="1" si="55"/>
        <v>-</v>
      </c>
      <c r="AP50" s="354" t="str">
        <f t="shared" ca="1" si="55"/>
        <v>-</v>
      </c>
      <c r="AQ50" s="354" t="str">
        <f t="shared" ca="1" si="55"/>
        <v>-</v>
      </c>
      <c r="AR50" s="354" t="str">
        <f t="shared" ca="1" si="55"/>
        <v>-</v>
      </c>
      <c r="AS50" s="354" t="str">
        <f t="shared" ca="1" si="55"/>
        <v>-</v>
      </c>
      <c r="AT50" s="354" t="str">
        <f t="shared" ca="1" si="55"/>
        <v>-</v>
      </c>
      <c r="AU50" s="354" t="str">
        <f t="shared" ca="1" si="55"/>
        <v>-</v>
      </c>
      <c r="AV50" s="354" t="str">
        <f t="shared" ca="1" si="55"/>
        <v>-</v>
      </c>
      <c r="AW50" s="354" t="str">
        <f t="shared" ca="1" si="55"/>
        <v>-</v>
      </c>
      <c r="AX50" s="354" t="str">
        <f t="shared" ca="1" si="55"/>
        <v>-</v>
      </c>
      <c r="AY50" s="371" t="str">
        <f t="shared" ca="1" si="55"/>
        <v>-</v>
      </c>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410"/>
      <c r="CA50" s="410"/>
      <c r="CB50" s="410"/>
      <c r="CC50" s="410"/>
      <c r="CD50" s="410"/>
      <c r="CE50" s="410"/>
      <c r="CF50" s="410"/>
      <c r="CG50" s="410"/>
      <c r="CH50" s="410"/>
      <c r="CI50" s="410"/>
      <c r="CJ50" s="414"/>
      <c r="CK50" s="414"/>
      <c r="CL50" s="414"/>
      <c r="CM50" s="414"/>
      <c r="CN50" s="414"/>
      <c r="CO50" s="414"/>
      <c r="CP50" s="414"/>
      <c r="CQ50" s="414"/>
      <c r="CR50" s="414"/>
      <c r="CS50" s="414"/>
      <c r="CT50" s="414"/>
      <c r="CU50" s="414"/>
      <c r="CV50" s="414"/>
      <c r="CW50" s="414"/>
      <c r="CX50" s="414"/>
      <c r="CY50" s="414"/>
      <c r="CZ50" s="414"/>
      <c r="DA50" s="414"/>
      <c r="DB50" s="414"/>
      <c r="DC50" s="414"/>
      <c r="DD50" s="414"/>
      <c r="DE50" s="414"/>
      <c r="DF50" s="414"/>
      <c r="DG50" s="414"/>
      <c r="DH50" s="414"/>
      <c r="DI50" s="414"/>
      <c r="DJ50" s="414"/>
      <c r="DK50" s="415"/>
      <c r="DL50" s="416"/>
      <c r="DM50" s="416"/>
      <c r="DN50" s="416"/>
      <c r="DO50" s="416"/>
      <c r="DP50" s="250"/>
      <c r="DQ50" s="417"/>
      <c r="DR50" s="326"/>
      <c r="DS50" s="326"/>
      <c r="DT50" s="326"/>
      <c r="DU50" s="326"/>
      <c r="DV50" s="326"/>
      <c r="DW50" s="326"/>
      <c r="DX50" s="326"/>
      <c r="DY50" s="326"/>
      <c r="DZ50" s="326"/>
      <c r="EA50" s="326"/>
      <c r="EB50" s="326"/>
      <c r="EC50" s="326"/>
      <c r="ED50" s="326"/>
      <c r="EE50" s="326"/>
      <c r="EF50" s="326"/>
      <c r="EG50" s="326"/>
      <c r="EH50" s="326"/>
      <c r="EI50" s="326"/>
      <c r="EJ50" s="326"/>
      <c r="EK50" s="326"/>
      <c r="EL50" s="326"/>
      <c r="EM50" s="326"/>
      <c r="EN50" s="326"/>
      <c r="EO50" s="326"/>
      <c r="EP50" s="326"/>
      <c r="EQ50" s="326"/>
      <c r="ER50" s="326"/>
      <c r="ES50" s="326"/>
      <c r="ET50" s="326"/>
      <c r="EU50" s="326"/>
      <c r="EV50" s="326"/>
      <c r="EW50" s="326"/>
      <c r="EX50" s="326"/>
      <c r="EY50" s="326"/>
      <c r="EZ50" s="326"/>
      <c r="FA50" s="326"/>
      <c r="FB50" s="418"/>
      <c r="FC50" s="250"/>
      <c r="FD50" s="250"/>
      <c r="FE50" s="250"/>
      <c r="FF50" s="250"/>
      <c r="FG50" s="250"/>
      <c r="FH50" s="250"/>
      <c r="FI50" s="250"/>
      <c r="FJ50" s="250"/>
      <c r="FK50" s="250"/>
      <c r="FL50" s="250"/>
      <c r="FM50" s="250"/>
      <c r="FN50" s="250"/>
      <c r="FO50" s="250"/>
      <c r="FP50" s="250"/>
      <c r="FQ50" s="250"/>
      <c r="FR50" s="250"/>
      <c r="FS50" s="250"/>
      <c r="FT50" s="250"/>
      <c r="FU50" s="250"/>
      <c r="FV50" s="250"/>
      <c r="FW50" s="250"/>
      <c r="FX50" s="250"/>
      <c r="FY50" s="250"/>
      <c r="FZ50" s="250"/>
      <c r="GA50" s="250"/>
      <c r="GB50" s="250"/>
      <c r="GC50" s="250"/>
      <c r="GD50" s="250"/>
      <c r="GE50" s="250"/>
      <c r="GF50" s="250"/>
      <c r="GG50" s="250"/>
      <c r="GH50" s="250"/>
      <c r="GI50" s="250"/>
      <c r="GJ50" s="250"/>
      <c r="GK50" s="250"/>
      <c r="GL50" s="250"/>
      <c r="GM50" s="250"/>
      <c r="GN50" s="250"/>
      <c r="GO50" s="250"/>
      <c r="GP50" s="250"/>
      <c r="GQ50" s="250"/>
      <c r="GR50" s="250"/>
      <c r="GS50" s="250"/>
      <c r="GT50" s="250"/>
      <c r="GU50" s="250"/>
      <c r="GV50" s="250"/>
      <c r="GW50" s="250"/>
      <c r="GX50" s="250"/>
      <c r="GY50" s="250"/>
      <c r="GZ50" s="250"/>
      <c r="HA50" s="416"/>
      <c r="HB50" s="416"/>
      <c r="HC50" s="416"/>
      <c r="HD50" s="416"/>
      <c r="HE50" s="416"/>
      <c r="HF50" s="416"/>
      <c r="HG50" s="416"/>
      <c r="HH50" s="416"/>
      <c r="HI50" s="416"/>
      <c r="HJ50" s="416"/>
      <c r="HK50" s="416"/>
      <c r="HL50" s="416"/>
      <c r="HM50" s="416"/>
      <c r="HN50" s="416"/>
      <c r="ID50" s="411"/>
      <c r="IE50" s="411"/>
      <c r="IF50" s="411"/>
      <c r="IG50" s="411"/>
      <c r="IH50" s="411"/>
      <c r="II50" s="411"/>
      <c r="IJ50" s="411"/>
      <c r="IK50" s="411"/>
      <c r="IL50" s="411"/>
      <c r="IM50" s="411"/>
      <c r="IN50" s="411"/>
      <c r="IO50" s="411"/>
      <c r="IP50" s="411"/>
      <c r="IQ50" s="411"/>
      <c r="IR50" s="411"/>
      <c r="IS50" s="411"/>
      <c r="IT50" s="411"/>
      <c r="IU50" s="411"/>
      <c r="IV50" s="411"/>
      <c r="IW50" s="411"/>
      <c r="IX50" s="411"/>
      <c r="IY50" s="411"/>
      <c r="IZ50" s="411"/>
      <c r="JA50" s="411"/>
      <c r="JB50" s="411"/>
      <c r="JC50" s="411"/>
      <c r="JD50" s="411"/>
      <c r="JE50" s="411"/>
      <c r="JF50" s="411"/>
      <c r="JG50" s="411"/>
      <c r="JH50" s="411"/>
      <c r="JI50" s="411"/>
      <c r="JJ50" s="411"/>
      <c r="JK50" s="411"/>
      <c r="JL50" s="411"/>
      <c r="JM50" s="411"/>
      <c r="JN50" s="411"/>
      <c r="JO50" s="411"/>
      <c r="JP50" s="411"/>
      <c r="JQ50" s="411"/>
      <c r="JR50" s="411"/>
      <c r="JS50" s="411"/>
      <c r="JT50" s="411"/>
      <c r="JU50" s="411"/>
      <c r="JV50" s="411"/>
      <c r="JW50" s="411"/>
      <c r="JX50" s="411"/>
      <c r="JY50" s="411"/>
      <c r="JZ50" s="411"/>
      <c r="KA50" s="411"/>
      <c r="KB50" s="411"/>
      <c r="KC50" s="411"/>
      <c r="KD50" s="411"/>
      <c r="KE50" s="411"/>
      <c r="KF50" s="411"/>
      <c r="KG50" s="411"/>
      <c r="KH50" s="411"/>
      <c r="KI50" s="411"/>
      <c r="KJ50" s="411"/>
      <c r="KK50" s="411"/>
      <c r="KL50" s="411"/>
      <c r="KM50" s="411"/>
      <c r="KN50" s="411"/>
      <c r="KO50" s="411"/>
      <c r="KP50" s="411"/>
      <c r="KQ50" s="411"/>
      <c r="KR50" s="411"/>
      <c r="KS50" s="411"/>
      <c r="KT50" s="411"/>
      <c r="KU50" s="411"/>
      <c r="KV50" s="411"/>
      <c r="KW50" s="411"/>
      <c r="KX50" s="411"/>
      <c r="KY50" s="411"/>
      <c r="KZ50" s="411"/>
      <c r="LA50" s="411"/>
      <c r="LB50" s="411"/>
      <c r="LC50" s="411"/>
      <c r="LD50" s="411"/>
      <c r="LE50" s="411"/>
      <c r="LF50" s="411"/>
      <c r="LG50" s="411"/>
      <c r="LH50" s="411"/>
      <c r="LI50" s="411"/>
      <c r="LJ50" s="411"/>
      <c r="LK50" s="411"/>
      <c r="LL50" s="411"/>
      <c r="LM50" s="411"/>
      <c r="LN50" s="411"/>
      <c r="LO50" s="411"/>
      <c r="LP50" s="411"/>
      <c r="LQ50" s="411"/>
      <c r="LR50" s="411"/>
      <c r="LS50" s="411"/>
      <c r="LT50" s="411"/>
      <c r="LU50" s="411"/>
      <c r="LV50" s="411"/>
      <c r="LW50" s="411"/>
      <c r="LX50" s="411"/>
      <c r="LY50" s="411"/>
      <c r="LZ50" s="411"/>
      <c r="MA50" s="411"/>
      <c r="MB50" s="411"/>
      <c r="MC50" s="411"/>
      <c r="MD50" s="411"/>
      <c r="ME50" s="411"/>
      <c r="MF50" s="411"/>
      <c r="MG50" s="411"/>
      <c r="MH50" s="411"/>
      <c r="MI50" s="411"/>
      <c r="XDX50" s="420">
        <f t="shared" ca="1" si="40"/>
        <v>0</v>
      </c>
      <c r="XES50" s="411"/>
      <c r="XET50" s="411"/>
      <c r="XEU50" s="421"/>
    </row>
    <row r="51" spans="1:347 16352:16375" s="419" customFormat="1" ht="15" customHeight="1">
      <c r="A51" s="404" t="str">
        <f>SWDATA!O43</f>
        <v>1_PARENT00001_DMACTUALS_INDEPENDENT:CATALOGDETAIL:UNITS:No Perspective:default:Live:0</v>
      </c>
      <c r="B51" s="404">
        <f>SWDATA!M43</f>
        <v>1</v>
      </c>
      <c r="C51" s="405"/>
      <c r="D51" s="413">
        <f t="shared" si="50"/>
        <v>43</v>
      </c>
      <c r="E51" s="407">
        <f t="shared" si="51"/>
        <v>1</v>
      </c>
      <c r="F51" s="408">
        <f t="shared" si="52"/>
        <v>1</v>
      </c>
      <c r="G51" s="404">
        <f>ROW(SWDATA!M43)</f>
        <v>43</v>
      </c>
      <c r="H51" s="334"/>
      <c r="I51" s="335"/>
      <c r="J51" s="346" t="str">
        <f t="shared" si="53"/>
        <v>1_PARENT00001_DMACTUALS_INDEPENDENT:CATALOGDETAIL:UNITS:No Perspective:default:Live:0</v>
      </c>
      <c r="K51" s="347" t="str">
        <f t="shared" si="54"/>
        <v>U</v>
      </c>
      <c r="L51" s="347"/>
      <c r="M51" s="385" t="str">
        <f t="shared" si="46"/>
        <v>Loading…</v>
      </c>
      <c r="N51" s="385" t="str">
        <f t="shared" si="47"/>
        <v>Loading…</v>
      </c>
      <c r="O51" s="385" t="str">
        <f t="shared" si="48"/>
        <v>Loading…</v>
      </c>
      <c r="P51" s="385" t="str">
        <f t="shared" si="49"/>
        <v>Loading…</v>
      </c>
      <c r="Q51" s="385" t="str">
        <f ca="1">IF(LEN(SWDATA!J43)=0,"",Q50)</f>
        <v>Loading . . .~~Loading . . .~~Loading . . .~~Loading . . .</v>
      </c>
      <c r="R51" s="386" t="str">
        <f>IF(LEN(SWDATA!C43)=0,"",SWDATA!C43)</f>
        <v>PM Y2 Seed Stock Forecast (Units)</v>
      </c>
      <c r="S51" s="256"/>
      <c r="T51" s="257" t="s">
        <v>365</v>
      </c>
      <c r="U51" s="258" t="s">
        <v>1025</v>
      </c>
      <c r="V51" s="258"/>
      <c r="W51" s="258" t="s">
        <v>976</v>
      </c>
      <c r="X51" s="259" t="s">
        <v>207</v>
      </c>
      <c r="Y51" s="353" t="str">
        <f ca="1">IF(OR(Is_Loading,LEN($A51)=0),"",INDIRECT("SWDATA!"&amp;Y$4&amp;$G51))</f>
        <v>-</v>
      </c>
      <c r="Z51" s="354" t="str">
        <f ca="1">IF(OR(Is_Loading,LEN($A51)=0),"",INDIRECT("SWDATA!"&amp;Z$4&amp;$G51))</f>
        <v>-</v>
      </c>
      <c r="AA51" s="354" t="str">
        <f ca="1">IF(OR(Is_Loading,LEN($A51)=0),"",INDIRECT("SWDATA!"&amp;AA$4&amp;$G51))</f>
        <v>-</v>
      </c>
      <c r="AB51" s="354" t="str">
        <f ca="1">IF(OR(Is_Loading,LEN($A51)=0),"",INDIRECT("SWDATA!"&amp;AB$4&amp;$G51))</f>
        <v>-</v>
      </c>
      <c r="AC51" s="354" t="str">
        <f ca="1">IF(OR(Is_Loading,LEN($A51)=0),"",INDIRECT("SWDATA!"&amp;AC$4&amp;$G51))</f>
        <v>-</v>
      </c>
      <c r="AD51" s="354" t="str">
        <f ca="1">IF(OR(Is_Loading,LEN($A51)=0),"",INDIRECT("SWDATA!"&amp;AD$4&amp;$G51))</f>
        <v>-</v>
      </c>
      <c r="AE51" s="354" t="str">
        <f ca="1">IF(OR(Is_Loading,LEN($A51)=0),"",INDIRECT("SWDATA!"&amp;AE$4&amp;$G51))</f>
        <v>-</v>
      </c>
      <c r="AF51" s="354" t="str">
        <f ca="1">IF(OR(Is_Loading,LEN($A51)=0),"",INDIRECT("SWDATA!"&amp;AF$4&amp;$G51))</f>
        <v>-</v>
      </c>
      <c r="AG51" s="354" t="str">
        <f ca="1">IF(OR(Is_Loading,LEN($A51)=0),"",INDIRECT("SWDATA!"&amp;AG$4&amp;$G51))</f>
        <v>-</v>
      </c>
      <c r="AH51" s="354" t="str">
        <f ca="1">IF(OR(Is_Loading,LEN($A51)=0),"",INDIRECT("SWDATA!"&amp;AH$4&amp;$G51))</f>
        <v>-</v>
      </c>
      <c r="AI51" s="354" t="str">
        <f ca="1">IF(OR(Is_Loading,LEN($A51)=0),"",INDIRECT("SWDATA!"&amp;AI$4&amp;$G51))</f>
        <v>-</v>
      </c>
      <c r="AJ51" s="354" t="str">
        <f ca="1">IF(OR(Is_Loading,LEN($A51)=0),"",INDIRECT("SWDATA!"&amp;AJ$4&amp;$G51))</f>
        <v>-</v>
      </c>
      <c r="AK51" s="354" t="str">
        <f t="shared" ca="1" si="55"/>
        <v>-</v>
      </c>
      <c r="AL51" s="354" t="str">
        <f t="shared" ca="1" si="55"/>
        <v>-</v>
      </c>
      <c r="AM51" s="354" t="str">
        <f t="shared" ca="1" si="55"/>
        <v>-</v>
      </c>
      <c r="AN51" s="354" t="str">
        <f t="shared" ca="1" si="55"/>
        <v>-</v>
      </c>
      <c r="AO51" s="354" t="str">
        <f t="shared" ca="1" si="55"/>
        <v>-</v>
      </c>
      <c r="AP51" s="354" t="str">
        <f t="shared" ca="1" si="55"/>
        <v>-</v>
      </c>
      <c r="AQ51" s="354" t="str">
        <f t="shared" ca="1" si="55"/>
        <v>-</v>
      </c>
      <c r="AR51" s="354" t="str">
        <f t="shared" ca="1" si="55"/>
        <v>-</v>
      </c>
      <c r="AS51" s="354" t="str">
        <f t="shared" ca="1" si="55"/>
        <v>-</v>
      </c>
      <c r="AT51" s="354" t="str">
        <f t="shared" ca="1" si="55"/>
        <v>-</v>
      </c>
      <c r="AU51" s="354" t="str">
        <f t="shared" ca="1" si="55"/>
        <v>-</v>
      </c>
      <c r="AV51" s="354" t="str">
        <f t="shared" ca="1" si="55"/>
        <v>-</v>
      </c>
      <c r="AW51" s="354" t="str">
        <f t="shared" ca="1" si="55"/>
        <v>-</v>
      </c>
      <c r="AX51" s="354" t="str">
        <f t="shared" ca="1" si="55"/>
        <v>-</v>
      </c>
      <c r="AY51" s="371" t="str">
        <f t="shared" ca="1" si="55"/>
        <v>-</v>
      </c>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410"/>
      <c r="CA51" s="410"/>
      <c r="CB51" s="410"/>
      <c r="CC51" s="410"/>
      <c r="CD51" s="410"/>
      <c r="CE51" s="410"/>
      <c r="CF51" s="410"/>
      <c r="CG51" s="410"/>
      <c r="CH51" s="410"/>
      <c r="CI51" s="410"/>
      <c r="CJ51" s="414"/>
      <c r="CK51" s="414"/>
      <c r="CL51" s="414"/>
      <c r="CM51" s="414"/>
      <c r="CN51" s="414"/>
      <c r="CO51" s="414"/>
      <c r="CP51" s="414"/>
      <c r="CQ51" s="414"/>
      <c r="CR51" s="414"/>
      <c r="CS51" s="414"/>
      <c r="CT51" s="414"/>
      <c r="CU51" s="414"/>
      <c r="CV51" s="414"/>
      <c r="CW51" s="414"/>
      <c r="CX51" s="414"/>
      <c r="CY51" s="414"/>
      <c r="CZ51" s="414"/>
      <c r="DA51" s="414"/>
      <c r="DB51" s="414"/>
      <c r="DC51" s="414"/>
      <c r="DD51" s="414"/>
      <c r="DE51" s="414"/>
      <c r="DF51" s="414"/>
      <c r="DG51" s="414"/>
      <c r="DH51" s="414"/>
      <c r="DI51" s="414"/>
      <c r="DJ51" s="414"/>
      <c r="DK51" s="415"/>
      <c r="DL51" s="416"/>
      <c r="DM51" s="416"/>
      <c r="DN51" s="416"/>
      <c r="DO51" s="416"/>
      <c r="DP51" s="250"/>
      <c r="DQ51" s="417"/>
      <c r="DR51" s="326"/>
      <c r="DS51" s="326"/>
      <c r="DT51" s="326"/>
      <c r="DU51" s="326"/>
      <c r="DV51" s="326"/>
      <c r="DW51" s="326"/>
      <c r="DX51" s="326"/>
      <c r="DY51" s="326"/>
      <c r="DZ51" s="326"/>
      <c r="EA51" s="326"/>
      <c r="EB51" s="326"/>
      <c r="EC51" s="326"/>
      <c r="ED51" s="326"/>
      <c r="EE51" s="326"/>
      <c r="EF51" s="326"/>
      <c r="EG51" s="326"/>
      <c r="EH51" s="326"/>
      <c r="EI51" s="326"/>
      <c r="EJ51" s="326"/>
      <c r="EK51" s="326"/>
      <c r="EL51" s="326"/>
      <c r="EM51" s="326"/>
      <c r="EN51" s="326"/>
      <c r="EO51" s="326"/>
      <c r="EP51" s="326"/>
      <c r="EQ51" s="326"/>
      <c r="ER51" s="326"/>
      <c r="ES51" s="326"/>
      <c r="ET51" s="326"/>
      <c r="EU51" s="326"/>
      <c r="EV51" s="326"/>
      <c r="EW51" s="326"/>
      <c r="EX51" s="326"/>
      <c r="EY51" s="326"/>
      <c r="EZ51" s="326"/>
      <c r="FA51" s="326"/>
      <c r="FB51" s="418"/>
      <c r="FC51" s="250"/>
      <c r="FD51" s="250"/>
      <c r="FE51" s="250"/>
      <c r="FF51" s="250"/>
      <c r="FG51" s="250"/>
      <c r="FH51" s="250"/>
      <c r="FI51" s="250"/>
      <c r="FJ51" s="250"/>
      <c r="FK51" s="250"/>
      <c r="FL51" s="250"/>
      <c r="FM51" s="250"/>
      <c r="FN51" s="250"/>
      <c r="FO51" s="250"/>
      <c r="FP51" s="250"/>
      <c r="FQ51" s="250"/>
      <c r="FR51" s="250"/>
      <c r="FS51" s="250"/>
      <c r="FT51" s="250"/>
      <c r="FU51" s="250"/>
      <c r="FV51" s="250"/>
      <c r="FW51" s="250"/>
      <c r="FX51" s="250"/>
      <c r="FY51" s="250"/>
      <c r="FZ51" s="250"/>
      <c r="GA51" s="250"/>
      <c r="GB51" s="250"/>
      <c r="GC51" s="250"/>
      <c r="GD51" s="250"/>
      <c r="GE51" s="250"/>
      <c r="GF51" s="250"/>
      <c r="GG51" s="250"/>
      <c r="GH51" s="250"/>
      <c r="GI51" s="250"/>
      <c r="GJ51" s="250"/>
      <c r="GK51" s="250"/>
      <c r="GL51" s="250"/>
      <c r="GM51" s="250"/>
      <c r="GN51" s="250"/>
      <c r="GO51" s="250"/>
      <c r="GP51" s="250"/>
      <c r="GQ51" s="250"/>
      <c r="GR51" s="250"/>
      <c r="GS51" s="250"/>
      <c r="GT51" s="250"/>
      <c r="GU51" s="250"/>
      <c r="GV51" s="250"/>
      <c r="GW51" s="250"/>
      <c r="GX51" s="250"/>
      <c r="GY51" s="250"/>
      <c r="GZ51" s="250"/>
      <c r="HA51" s="416"/>
      <c r="HB51" s="416"/>
      <c r="HC51" s="416"/>
      <c r="HD51" s="416"/>
      <c r="HE51" s="416"/>
      <c r="HF51" s="416"/>
      <c r="HG51" s="416"/>
      <c r="HH51" s="416"/>
      <c r="HI51" s="416"/>
      <c r="HJ51" s="416"/>
      <c r="HK51" s="416"/>
      <c r="HL51" s="416"/>
      <c r="HM51" s="416"/>
      <c r="HN51" s="416"/>
      <c r="ID51" s="411"/>
      <c r="IE51" s="411"/>
      <c r="IF51" s="411"/>
      <c r="IG51" s="411"/>
      <c r="IH51" s="411"/>
      <c r="II51" s="411"/>
      <c r="IJ51" s="411"/>
      <c r="IK51" s="411"/>
      <c r="IL51" s="411"/>
      <c r="IM51" s="411"/>
      <c r="IN51" s="411"/>
      <c r="IO51" s="411"/>
      <c r="IP51" s="411"/>
      <c r="IQ51" s="411"/>
      <c r="IR51" s="411"/>
      <c r="IS51" s="411"/>
      <c r="IT51" s="411"/>
      <c r="IU51" s="411"/>
      <c r="IV51" s="411"/>
      <c r="IW51" s="411"/>
      <c r="IX51" s="411"/>
      <c r="IY51" s="411"/>
      <c r="IZ51" s="411"/>
      <c r="JA51" s="411"/>
      <c r="JB51" s="411"/>
      <c r="JC51" s="411"/>
      <c r="JD51" s="411"/>
      <c r="JE51" s="411"/>
      <c r="JF51" s="411"/>
      <c r="JG51" s="411"/>
      <c r="JH51" s="411"/>
      <c r="JI51" s="411"/>
      <c r="JJ51" s="411"/>
      <c r="JK51" s="411"/>
      <c r="JL51" s="411"/>
      <c r="JM51" s="411"/>
      <c r="JN51" s="411"/>
      <c r="JO51" s="411"/>
      <c r="JP51" s="411"/>
      <c r="JQ51" s="411"/>
      <c r="JR51" s="411"/>
      <c r="JS51" s="411"/>
      <c r="JT51" s="411"/>
      <c r="JU51" s="411"/>
      <c r="JV51" s="411"/>
      <c r="JW51" s="411"/>
      <c r="JX51" s="411"/>
      <c r="JY51" s="411"/>
      <c r="JZ51" s="411"/>
      <c r="KA51" s="411"/>
      <c r="KB51" s="411"/>
      <c r="KC51" s="411"/>
      <c r="KD51" s="411"/>
      <c r="KE51" s="411"/>
      <c r="KF51" s="411"/>
      <c r="KG51" s="411"/>
      <c r="KH51" s="411"/>
      <c r="KI51" s="411"/>
      <c r="KJ51" s="411"/>
      <c r="KK51" s="411"/>
      <c r="KL51" s="411"/>
      <c r="KM51" s="411"/>
      <c r="KN51" s="411"/>
      <c r="KO51" s="411"/>
      <c r="KP51" s="411"/>
      <c r="KQ51" s="411"/>
      <c r="KR51" s="411"/>
      <c r="KS51" s="411"/>
      <c r="KT51" s="411"/>
      <c r="KU51" s="411"/>
      <c r="KV51" s="411"/>
      <c r="KW51" s="411"/>
      <c r="KX51" s="411"/>
      <c r="KY51" s="411"/>
      <c r="KZ51" s="411"/>
      <c r="LA51" s="411"/>
      <c r="LB51" s="411"/>
      <c r="LC51" s="411"/>
      <c r="LD51" s="411"/>
      <c r="LE51" s="411"/>
      <c r="LF51" s="411"/>
      <c r="LG51" s="411"/>
      <c r="LH51" s="411"/>
      <c r="LI51" s="411"/>
      <c r="LJ51" s="411"/>
      <c r="LK51" s="411"/>
      <c r="LL51" s="411"/>
      <c r="LM51" s="411"/>
      <c r="LN51" s="411"/>
      <c r="LO51" s="411"/>
      <c r="LP51" s="411"/>
      <c r="LQ51" s="411"/>
      <c r="LR51" s="411"/>
      <c r="LS51" s="411"/>
      <c r="LT51" s="411"/>
      <c r="LU51" s="411"/>
      <c r="LV51" s="411"/>
      <c r="LW51" s="411"/>
      <c r="LX51" s="411"/>
      <c r="LY51" s="411"/>
      <c r="LZ51" s="411"/>
      <c r="MA51" s="411"/>
      <c r="MB51" s="411"/>
      <c r="MC51" s="411"/>
      <c r="MD51" s="411"/>
      <c r="ME51" s="411"/>
      <c r="MF51" s="411"/>
      <c r="MG51" s="411"/>
      <c r="MH51" s="411"/>
      <c r="MI51" s="411"/>
      <c r="XDX51" s="420">
        <f t="shared" ca="1" si="40"/>
        <v>0</v>
      </c>
      <c r="XES51" s="411"/>
      <c r="XET51" s="411"/>
      <c r="XEU51" s="421"/>
    </row>
    <row r="52" spans="1:347 16352:16375" s="419" customFormat="1" ht="15" customHeight="1">
      <c r="A52" s="404" t="str">
        <f>SWDATA!O44</f>
        <v>1_PARENT00001_DMACTUALS_INDEPENDENT:CATALOGDETAIL:UNITS:No Perspective:default:Live:0</v>
      </c>
      <c r="B52" s="404">
        <f>SWDATA!M44</f>
        <v>0</v>
      </c>
      <c r="C52" s="405"/>
      <c r="D52" s="413">
        <f t="shared" si="50"/>
        <v>44</v>
      </c>
      <c r="E52" s="407">
        <f t="shared" si="51"/>
        <v>0</v>
      </c>
      <c r="F52" s="408">
        <f t="shared" si="52"/>
        <v>1</v>
      </c>
      <c r="G52" s="404">
        <f>ROW(SWDATA!M44)</f>
        <v>44</v>
      </c>
      <c r="H52" s="334"/>
      <c r="I52" s="335"/>
      <c r="J52" s="346" t="str">
        <f t="shared" si="53"/>
        <v>1_PARENT00001_DMACTUALS_INDEPENDENT:CATALOGDETAIL:UNITS:No Perspective:default:Live:0</v>
      </c>
      <c r="K52" s="347" t="str">
        <f t="shared" si="54"/>
        <v>U</v>
      </c>
      <c r="L52" s="347"/>
      <c r="M52" s="385" t="str">
        <f t="shared" si="46"/>
        <v>Loading…</v>
      </c>
      <c r="N52" s="385" t="str">
        <f t="shared" si="47"/>
        <v>Loading…</v>
      </c>
      <c r="O52" s="385" t="str">
        <f t="shared" si="48"/>
        <v>Loading…</v>
      </c>
      <c r="P52" s="385" t="str">
        <f t="shared" si="49"/>
        <v>Loading…</v>
      </c>
      <c r="Q52" s="385" t="str">
        <f ca="1">IF(LEN(SWDATA!J44)=0,"",Q51)</f>
        <v>Loading . . .~~Loading . . .~~Loading . . .~~Loading . . .</v>
      </c>
      <c r="R52" s="386" t="str">
        <f>IF(LEN(SWDATA!C44)=0,"",SWDATA!C44)</f>
        <v>PM Y2 Total Gross Forecast Mfg Req (Units)</v>
      </c>
      <c r="S52" s="256"/>
      <c r="T52" s="257" t="s">
        <v>658</v>
      </c>
      <c r="U52" s="258"/>
      <c r="V52" s="258"/>
      <c r="W52" s="258" t="s">
        <v>986</v>
      </c>
      <c r="X52" s="259" t="s">
        <v>207</v>
      </c>
      <c r="Y52" s="353" t="str">
        <f ca="1">IF(OR(Is_Loading,LEN($A52)=0),"",INDIRECT("SWDATA!"&amp;Y$4&amp;$G52))</f>
        <v>-</v>
      </c>
      <c r="Z52" s="354" t="str">
        <f ca="1">IF(OR(Is_Loading,LEN($A52)=0),"",INDIRECT("SWDATA!"&amp;Z$4&amp;$G52))</f>
        <v>-</v>
      </c>
      <c r="AA52" s="354" t="str">
        <f ca="1">IF(OR(Is_Loading,LEN($A52)=0),"",INDIRECT("SWDATA!"&amp;AA$4&amp;$G52))</f>
        <v>-</v>
      </c>
      <c r="AB52" s="354" t="str">
        <f ca="1">IF(OR(Is_Loading,LEN($A52)=0),"",INDIRECT("SWDATA!"&amp;AB$4&amp;$G52))</f>
        <v>-</v>
      </c>
      <c r="AC52" s="354" t="str">
        <f ca="1">IF(OR(Is_Loading,LEN($A52)=0),"",INDIRECT("SWDATA!"&amp;AC$4&amp;$G52))</f>
        <v>-</v>
      </c>
      <c r="AD52" s="354" t="str">
        <f ca="1">IF(OR(Is_Loading,LEN($A52)=0),"",INDIRECT("SWDATA!"&amp;AD$4&amp;$G52))</f>
        <v>-</v>
      </c>
      <c r="AE52" s="354" t="str">
        <f ca="1">IF(OR(Is_Loading,LEN($A52)=0),"",INDIRECT("SWDATA!"&amp;AE$4&amp;$G52))</f>
        <v>-</v>
      </c>
      <c r="AF52" s="354" t="str">
        <f ca="1">IF(OR(Is_Loading,LEN($A52)=0),"",INDIRECT("SWDATA!"&amp;AF$4&amp;$G52))</f>
        <v>-</v>
      </c>
      <c r="AG52" s="354" t="str">
        <f ca="1">IF(OR(Is_Loading,LEN($A52)=0),"",INDIRECT("SWDATA!"&amp;AG$4&amp;$G52))</f>
        <v>-</v>
      </c>
      <c r="AH52" s="354" t="str">
        <f ca="1">IF(OR(Is_Loading,LEN($A52)=0),"",INDIRECT("SWDATA!"&amp;AH$4&amp;$G52))</f>
        <v>-</v>
      </c>
      <c r="AI52" s="354" t="str">
        <f ca="1">IF(OR(Is_Loading,LEN($A52)=0),"",INDIRECT("SWDATA!"&amp;AI$4&amp;$G52))</f>
        <v>-</v>
      </c>
      <c r="AJ52" s="354" t="str">
        <f ca="1">IF(OR(Is_Loading,LEN($A52)=0),"",INDIRECT("SWDATA!"&amp;AJ$4&amp;$G52))</f>
        <v>-</v>
      </c>
      <c r="AK52" s="354" t="str">
        <f t="shared" ca="1" si="55"/>
        <v>-</v>
      </c>
      <c r="AL52" s="354" t="str">
        <f t="shared" ca="1" si="55"/>
        <v>-</v>
      </c>
      <c r="AM52" s="354" t="str">
        <f t="shared" ca="1" si="55"/>
        <v>-</v>
      </c>
      <c r="AN52" s="354" t="str">
        <f t="shared" ca="1" si="55"/>
        <v>-</v>
      </c>
      <c r="AO52" s="354" t="str">
        <f t="shared" ca="1" si="55"/>
        <v>-</v>
      </c>
      <c r="AP52" s="354" t="str">
        <f t="shared" ca="1" si="55"/>
        <v>-</v>
      </c>
      <c r="AQ52" s="354" t="str">
        <f t="shared" ca="1" si="55"/>
        <v>-</v>
      </c>
      <c r="AR52" s="354" t="str">
        <f t="shared" ca="1" si="55"/>
        <v>-</v>
      </c>
      <c r="AS52" s="354" t="str">
        <f t="shared" ca="1" si="55"/>
        <v>-</v>
      </c>
      <c r="AT52" s="354" t="str">
        <f t="shared" ca="1" si="55"/>
        <v>-</v>
      </c>
      <c r="AU52" s="354" t="str">
        <f t="shared" ca="1" si="55"/>
        <v>-</v>
      </c>
      <c r="AV52" s="354" t="str">
        <f t="shared" ca="1" si="55"/>
        <v>-</v>
      </c>
      <c r="AW52" s="354" t="str">
        <f t="shared" ca="1" si="55"/>
        <v>-</v>
      </c>
      <c r="AX52" s="354" t="str">
        <f t="shared" ca="1" si="55"/>
        <v>-</v>
      </c>
      <c r="AY52" s="371" t="str">
        <f t="shared" ca="1" si="55"/>
        <v>-</v>
      </c>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410"/>
      <c r="CA52" s="410"/>
      <c r="CB52" s="410"/>
      <c r="CC52" s="410"/>
      <c r="CD52" s="410"/>
      <c r="CE52" s="410"/>
      <c r="CF52" s="410"/>
      <c r="CG52" s="410"/>
      <c r="CH52" s="410"/>
      <c r="CI52" s="410"/>
      <c r="CJ52" s="414"/>
      <c r="CK52" s="414"/>
      <c r="CL52" s="414"/>
      <c r="CM52" s="414"/>
      <c r="CN52" s="414"/>
      <c r="CO52" s="414"/>
      <c r="CP52" s="414"/>
      <c r="CQ52" s="414"/>
      <c r="CR52" s="414"/>
      <c r="CS52" s="414"/>
      <c r="CT52" s="414"/>
      <c r="CU52" s="414"/>
      <c r="CV52" s="414"/>
      <c r="CW52" s="414"/>
      <c r="CX52" s="414"/>
      <c r="CY52" s="414"/>
      <c r="CZ52" s="414"/>
      <c r="DA52" s="414"/>
      <c r="DB52" s="414"/>
      <c r="DC52" s="414"/>
      <c r="DD52" s="414"/>
      <c r="DE52" s="414"/>
      <c r="DF52" s="414"/>
      <c r="DG52" s="414"/>
      <c r="DH52" s="414"/>
      <c r="DI52" s="414"/>
      <c r="DJ52" s="414"/>
      <c r="DK52" s="415"/>
      <c r="DL52" s="416"/>
      <c r="DM52" s="416"/>
      <c r="DN52" s="416"/>
      <c r="DO52" s="416"/>
      <c r="DP52" s="250"/>
      <c r="DQ52" s="417"/>
      <c r="DR52" s="326"/>
      <c r="DS52" s="326"/>
      <c r="DT52" s="326"/>
      <c r="DU52" s="326"/>
      <c r="DV52" s="326"/>
      <c r="DW52" s="326"/>
      <c r="DX52" s="326"/>
      <c r="DY52" s="326"/>
      <c r="DZ52" s="326"/>
      <c r="EA52" s="326"/>
      <c r="EB52" s="326"/>
      <c r="EC52" s="326"/>
      <c r="ED52" s="326"/>
      <c r="EE52" s="326"/>
      <c r="EF52" s="326"/>
      <c r="EG52" s="326"/>
      <c r="EH52" s="326"/>
      <c r="EI52" s="326"/>
      <c r="EJ52" s="326"/>
      <c r="EK52" s="326"/>
      <c r="EL52" s="326"/>
      <c r="EM52" s="326"/>
      <c r="EN52" s="326"/>
      <c r="EO52" s="326"/>
      <c r="EP52" s="326"/>
      <c r="EQ52" s="326"/>
      <c r="ER52" s="326"/>
      <c r="ES52" s="326"/>
      <c r="ET52" s="326"/>
      <c r="EU52" s="326"/>
      <c r="EV52" s="326"/>
      <c r="EW52" s="326"/>
      <c r="EX52" s="326"/>
      <c r="EY52" s="326"/>
      <c r="EZ52" s="326"/>
      <c r="FA52" s="326"/>
      <c r="FB52" s="418"/>
      <c r="FC52" s="250"/>
      <c r="FD52" s="250"/>
      <c r="FE52" s="250"/>
      <c r="FF52" s="250"/>
      <c r="FG52" s="250"/>
      <c r="FH52" s="250"/>
      <c r="FI52" s="250"/>
      <c r="FJ52" s="250"/>
      <c r="FK52" s="250"/>
      <c r="FL52" s="250"/>
      <c r="FM52" s="250"/>
      <c r="FN52" s="250"/>
      <c r="FO52" s="250"/>
      <c r="FP52" s="250"/>
      <c r="FQ52" s="250"/>
      <c r="FR52" s="250"/>
      <c r="FS52" s="250"/>
      <c r="FT52" s="250"/>
      <c r="FU52" s="250"/>
      <c r="FV52" s="250"/>
      <c r="FW52" s="250"/>
      <c r="FX52" s="250"/>
      <c r="FY52" s="250"/>
      <c r="FZ52" s="250"/>
      <c r="GA52" s="250"/>
      <c r="GB52" s="250"/>
      <c r="GC52" s="250"/>
      <c r="GD52" s="250"/>
      <c r="GE52" s="250"/>
      <c r="GF52" s="250"/>
      <c r="GG52" s="250"/>
      <c r="GH52" s="250"/>
      <c r="GI52" s="250"/>
      <c r="GJ52" s="250"/>
      <c r="GK52" s="250"/>
      <c r="GL52" s="250"/>
      <c r="GM52" s="250"/>
      <c r="GN52" s="250"/>
      <c r="GO52" s="250"/>
      <c r="GP52" s="250"/>
      <c r="GQ52" s="250"/>
      <c r="GR52" s="250"/>
      <c r="GS52" s="250"/>
      <c r="GT52" s="250"/>
      <c r="GU52" s="250"/>
      <c r="GV52" s="250"/>
      <c r="GW52" s="250"/>
      <c r="GX52" s="250"/>
      <c r="GY52" s="250"/>
      <c r="GZ52" s="250"/>
      <c r="HA52" s="416"/>
      <c r="HB52" s="416"/>
      <c r="HC52" s="416"/>
      <c r="HD52" s="416"/>
      <c r="HE52" s="416"/>
      <c r="HF52" s="416"/>
      <c r="HG52" s="416"/>
      <c r="HH52" s="416"/>
      <c r="HI52" s="416"/>
      <c r="HJ52" s="416"/>
      <c r="HK52" s="416"/>
      <c r="HL52" s="416"/>
      <c r="HM52" s="416"/>
      <c r="HN52" s="416"/>
      <c r="ID52" s="411"/>
      <c r="IE52" s="411"/>
      <c r="IF52" s="411"/>
      <c r="IG52" s="411"/>
      <c r="IH52" s="411"/>
      <c r="II52" s="411"/>
      <c r="IJ52" s="411"/>
      <c r="IK52" s="411"/>
      <c r="IL52" s="411"/>
      <c r="IM52" s="411"/>
      <c r="IN52" s="411"/>
      <c r="IO52" s="411"/>
      <c r="IP52" s="411"/>
      <c r="IQ52" s="411"/>
      <c r="IR52" s="411"/>
      <c r="IS52" s="411"/>
      <c r="IT52" s="411"/>
      <c r="IU52" s="411"/>
      <c r="IV52" s="411"/>
      <c r="IW52" s="411"/>
      <c r="IX52" s="411"/>
      <c r="IY52" s="411"/>
      <c r="IZ52" s="411"/>
      <c r="JA52" s="411"/>
      <c r="JB52" s="411"/>
      <c r="JC52" s="411"/>
      <c r="JD52" s="411"/>
      <c r="JE52" s="411"/>
      <c r="JF52" s="411"/>
      <c r="JG52" s="411"/>
      <c r="JH52" s="411"/>
      <c r="JI52" s="411"/>
      <c r="JJ52" s="411"/>
      <c r="JK52" s="411"/>
      <c r="JL52" s="411"/>
      <c r="JM52" s="411"/>
      <c r="JN52" s="411"/>
      <c r="JO52" s="411"/>
      <c r="JP52" s="411"/>
      <c r="JQ52" s="411"/>
      <c r="JR52" s="411"/>
      <c r="JS52" s="411"/>
      <c r="JT52" s="411"/>
      <c r="JU52" s="411"/>
      <c r="JV52" s="411"/>
      <c r="JW52" s="411"/>
      <c r="JX52" s="411"/>
      <c r="JY52" s="411"/>
      <c r="JZ52" s="411"/>
      <c r="KA52" s="411"/>
      <c r="KB52" s="411"/>
      <c r="KC52" s="411"/>
      <c r="KD52" s="411"/>
      <c r="KE52" s="411"/>
      <c r="KF52" s="411"/>
      <c r="KG52" s="411"/>
      <c r="KH52" s="411"/>
      <c r="KI52" s="411"/>
      <c r="KJ52" s="411"/>
      <c r="KK52" s="411"/>
      <c r="KL52" s="411"/>
      <c r="KM52" s="411"/>
      <c r="KN52" s="411"/>
      <c r="KO52" s="411"/>
      <c r="KP52" s="411"/>
      <c r="KQ52" s="411"/>
      <c r="KR52" s="411"/>
      <c r="KS52" s="411"/>
      <c r="KT52" s="411"/>
      <c r="KU52" s="411"/>
      <c r="KV52" s="411"/>
      <c r="KW52" s="411"/>
      <c r="KX52" s="411"/>
      <c r="KY52" s="411"/>
      <c r="KZ52" s="411"/>
      <c r="LA52" s="411"/>
      <c r="LB52" s="411"/>
      <c r="LC52" s="411"/>
      <c r="LD52" s="411"/>
      <c r="LE52" s="411"/>
      <c r="LF52" s="411"/>
      <c r="LG52" s="411"/>
      <c r="LH52" s="411"/>
      <c r="LI52" s="411"/>
      <c r="LJ52" s="411"/>
      <c r="LK52" s="411"/>
      <c r="LL52" s="411"/>
      <c r="LM52" s="411"/>
      <c r="LN52" s="411"/>
      <c r="LO52" s="411"/>
      <c r="LP52" s="411"/>
      <c r="LQ52" s="411"/>
      <c r="LR52" s="411"/>
      <c r="LS52" s="411"/>
      <c r="LT52" s="411"/>
      <c r="LU52" s="411"/>
      <c r="LV52" s="411"/>
      <c r="LW52" s="411"/>
      <c r="LX52" s="411"/>
      <c r="LY52" s="411"/>
      <c r="LZ52" s="411"/>
      <c r="MA52" s="411"/>
      <c r="MB52" s="411"/>
      <c r="MC52" s="411"/>
      <c r="MD52" s="411"/>
      <c r="ME52" s="411"/>
      <c r="MF52" s="411"/>
      <c r="MG52" s="411"/>
      <c r="MH52" s="411"/>
      <c r="MI52" s="411"/>
      <c r="XDX52" s="420">
        <f t="shared" ca="1" si="40"/>
        <v>0</v>
      </c>
      <c r="XES52" s="411"/>
      <c r="XET52" s="411"/>
      <c r="XEU52" s="421"/>
    </row>
    <row r="53" spans="1:347 16352:16375" s="419" customFormat="1" ht="15" customHeight="1">
      <c r="A53" s="404" t="str">
        <f>SWDATA!O45</f>
        <v>1_PARENT00001_DMACTUALS_INDEPENDENT:CATALOGDETAIL:UNITS:No Perspective:default:Live:0</v>
      </c>
      <c r="B53" s="404">
        <f>SWDATA!M45</f>
        <v>0</v>
      </c>
      <c r="C53" s="405"/>
      <c r="D53" s="413">
        <f t="shared" si="50"/>
        <v>45</v>
      </c>
      <c r="E53" s="407">
        <f t="shared" si="51"/>
        <v>0</v>
      </c>
      <c r="F53" s="408">
        <f t="shared" si="52"/>
        <v>2</v>
      </c>
      <c r="G53" s="404">
        <f>ROW(SWDATA!M45)</f>
        <v>45</v>
      </c>
      <c r="H53" s="334"/>
      <c r="I53" s="335"/>
      <c r="J53" s="346" t="str">
        <f t="shared" si="53"/>
        <v>1_PARENT00001_DMACTUALS_INDEPENDENT:CATALOGDETAIL:UNITS:No Perspective:default:Live:0</v>
      </c>
      <c r="K53" s="347" t="str">
        <f t="shared" si="54"/>
        <v>P</v>
      </c>
      <c r="L53" s="347"/>
      <c r="M53" s="385" t="str">
        <f t="shared" si="46"/>
        <v>Loading…</v>
      </c>
      <c r="N53" s="385" t="str">
        <f t="shared" si="47"/>
        <v>Loading…</v>
      </c>
      <c r="O53" s="385" t="str">
        <f t="shared" si="48"/>
        <v>Loading…</v>
      </c>
      <c r="P53" s="385" t="str">
        <f t="shared" si="49"/>
        <v>Loading…</v>
      </c>
      <c r="Q53" s="385" t="str">
        <f ca="1">IF(LEN(SWDATA!J45)=0,"",Q52)</f>
        <v>Loading . . .~~Loading . . .~~Loading . . .~~Loading . . .</v>
      </c>
      <c r="R53" s="386" t="str">
        <f>IF(LEN(SWDATA!C45)=0,"",SWDATA!C45)</f>
        <v>Change Y1 over CY (Pct)</v>
      </c>
      <c r="S53" s="256"/>
      <c r="T53" s="257" t="s">
        <v>658</v>
      </c>
      <c r="U53" s="258"/>
      <c r="V53" s="258"/>
      <c r="W53" s="258" t="s">
        <v>987</v>
      </c>
      <c r="X53" s="259" t="s">
        <v>207</v>
      </c>
      <c r="Y53" s="426" t="str">
        <f ca="1">IF(OR(Is_Loading,LEN($A53)=0),"",INDIRECT("SWDATA!"&amp;Y$4&amp;$G53))</f>
        <v>-</v>
      </c>
      <c r="Z53" s="427" t="str">
        <f ca="1">IF(OR(Is_Loading,LEN($A53)=0),"",INDIRECT("SWDATA!"&amp;Z$4&amp;$G53))</f>
        <v>-</v>
      </c>
      <c r="AA53" s="427" t="str">
        <f ca="1">IF(OR(Is_Loading,LEN($A53)=0),"",INDIRECT("SWDATA!"&amp;AA$4&amp;$G53))</f>
        <v>-</v>
      </c>
      <c r="AB53" s="427" t="str">
        <f ca="1">IF(OR(Is_Loading,LEN($A53)=0),"",INDIRECT("SWDATA!"&amp;AB$4&amp;$G53))</f>
        <v>-</v>
      </c>
      <c r="AC53" s="427" t="str">
        <f ca="1">IF(OR(Is_Loading,LEN($A53)=0),"",INDIRECT("SWDATA!"&amp;AC$4&amp;$G53))</f>
        <v>-</v>
      </c>
      <c r="AD53" s="427" t="str">
        <f ca="1">IF(OR(Is_Loading,LEN($A53)=0),"",INDIRECT("SWDATA!"&amp;AD$4&amp;$G53))</f>
        <v>-</v>
      </c>
      <c r="AE53" s="427" t="str">
        <f ca="1">IF(OR(Is_Loading,LEN($A53)=0),"",INDIRECT("SWDATA!"&amp;AE$4&amp;$G53))</f>
        <v>-</v>
      </c>
      <c r="AF53" s="427" t="str">
        <f ca="1">IF(OR(Is_Loading,LEN($A53)=0),"",INDIRECT("SWDATA!"&amp;AF$4&amp;$G53))</f>
        <v>-</v>
      </c>
      <c r="AG53" s="427" t="str">
        <f ca="1">IF(OR(Is_Loading,LEN($A53)=0),"",INDIRECT("SWDATA!"&amp;AG$4&amp;$G53))</f>
        <v>-</v>
      </c>
      <c r="AH53" s="427" t="str">
        <f ca="1">IF(OR(Is_Loading,LEN($A53)=0),"",INDIRECT("SWDATA!"&amp;AH$4&amp;$G53))</f>
        <v>-</v>
      </c>
      <c r="AI53" s="427" t="str">
        <f ca="1">IF(OR(Is_Loading,LEN($A53)=0),"",INDIRECT("SWDATA!"&amp;AI$4&amp;$G53))</f>
        <v>-</v>
      </c>
      <c r="AJ53" s="427" t="str">
        <f ca="1">IF(OR(Is_Loading,LEN($A53)=0),"",INDIRECT("SWDATA!"&amp;AJ$4&amp;$G53))</f>
        <v>-</v>
      </c>
      <c r="AK53" s="427" t="str">
        <f t="shared" ref="AK53:AY69" ca="1" si="56">INDIRECT("SWDATA!"&amp;AK$4&amp;$G53)</f>
        <v>-</v>
      </c>
      <c r="AL53" s="427" t="str">
        <f t="shared" ca="1" si="56"/>
        <v>-</v>
      </c>
      <c r="AM53" s="427" t="str">
        <f t="shared" ca="1" si="56"/>
        <v>-</v>
      </c>
      <c r="AN53" s="427" t="str">
        <f t="shared" ca="1" si="56"/>
        <v>-</v>
      </c>
      <c r="AO53" s="427" t="str">
        <f t="shared" ca="1" si="56"/>
        <v>-</v>
      </c>
      <c r="AP53" s="427" t="str">
        <f t="shared" ca="1" si="56"/>
        <v>-</v>
      </c>
      <c r="AQ53" s="427" t="str">
        <f t="shared" ca="1" si="56"/>
        <v>-</v>
      </c>
      <c r="AR53" s="427" t="str">
        <f t="shared" ca="1" si="56"/>
        <v>-</v>
      </c>
      <c r="AS53" s="427" t="str">
        <f t="shared" ca="1" si="56"/>
        <v>-</v>
      </c>
      <c r="AT53" s="427" t="str">
        <f t="shared" ca="1" si="56"/>
        <v>-</v>
      </c>
      <c r="AU53" s="427" t="str">
        <f t="shared" ca="1" si="56"/>
        <v>-</v>
      </c>
      <c r="AV53" s="427" t="str">
        <f t="shared" ca="1" si="56"/>
        <v>-</v>
      </c>
      <c r="AW53" s="427" t="str">
        <f t="shared" ca="1" si="56"/>
        <v>-</v>
      </c>
      <c r="AX53" s="427" t="str">
        <f t="shared" ca="1" si="56"/>
        <v>-</v>
      </c>
      <c r="AY53" s="428" t="str">
        <f t="shared" ca="1" si="56"/>
        <v>-</v>
      </c>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410"/>
      <c r="CA53" s="410"/>
      <c r="CB53" s="410"/>
      <c r="CC53" s="410"/>
      <c r="CD53" s="410"/>
      <c r="CE53" s="410"/>
      <c r="CF53" s="410"/>
      <c r="CG53" s="410"/>
      <c r="CH53" s="410"/>
      <c r="CI53" s="410"/>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4"/>
      <c r="DH53" s="414"/>
      <c r="DI53" s="414"/>
      <c r="DJ53" s="414"/>
      <c r="DK53" s="415"/>
      <c r="DL53" s="416"/>
      <c r="DM53" s="416"/>
      <c r="DN53" s="416"/>
      <c r="DO53" s="416"/>
      <c r="DP53" s="250"/>
      <c r="DQ53" s="417"/>
      <c r="DR53" s="326"/>
      <c r="DS53" s="326"/>
      <c r="DT53" s="326"/>
      <c r="DU53" s="326"/>
      <c r="DV53" s="326"/>
      <c r="DW53" s="326"/>
      <c r="DX53" s="326"/>
      <c r="DY53" s="326"/>
      <c r="DZ53" s="326"/>
      <c r="EA53" s="326"/>
      <c r="EB53" s="326"/>
      <c r="EC53" s="326"/>
      <c r="ED53" s="326"/>
      <c r="EE53" s="326"/>
      <c r="EF53" s="326"/>
      <c r="EG53" s="326"/>
      <c r="EH53" s="326"/>
      <c r="EI53" s="326"/>
      <c r="EJ53" s="326"/>
      <c r="EK53" s="326"/>
      <c r="EL53" s="326"/>
      <c r="EM53" s="326"/>
      <c r="EN53" s="326"/>
      <c r="EO53" s="326"/>
      <c r="EP53" s="326"/>
      <c r="EQ53" s="326"/>
      <c r="ER53" s="326"/>
      <c r="ES53" s="326"/>
      <c r="ET53" s="326"/>
      <c r="EU53" s="326"/>
      <c r="EV53" s="326"/>
      <c r="EW53" s="326"/>
      <c r="EX53" s="326"/>
      <c r="EY53" s="326"/>
      <c r="EZ53" s="326"/>
      <c r="FA53" s="326"/>
      <c r="FB53" s="418"/>
      <c r="FC53" s="250"/>
      <c r="FD53" s="250"/>
      <c r="FE53" s="250"/>
      <c r="FF53" s="250"/>
      <c r="FG53" s="250"/>
      <c r="FH53" s="250"/>
      <c r="FI53" s="250"/>
      <c r="FJ53" s="250"/>
      <c r="FK53" s="250"/>
      <c r="FL53" s="250"/>
      <c r="FM53" s="250"/>
      <c r="FN53" s="250"/>
      <c r="FO53" s="250"/>
      <c r="FP53" s="250"/>
      <c r="FQ53" s="250"/>
      <c r="FR53" s="250"/>
      <c r="FS53" s="250"/>
      <c r="FT53" s="250"/>
      <c r="FU53" s="250"/>
      <c r="FV53" s="250"/>
      <c r="FW53" s="250"/>
      <c r="FX53" s="250"/>
      <c r="FY53" s="250"/>
      <c r="FZ53" s="250"/>
      <c r="GA53" s="250"/>
      <c r="GB53" s="250"/>
      <c r="GC53" s="250"/>
      <c r="GD53" s="250"/>
      <c r="GE53" s="250"/>
      <c r="GF53" s="250"/>
      <c r="GG53" s="250"/>
      <c r="GH53" s="250"/>
      <c r="GI53" s="250"/>
      <c r="GJ53" s="250"/>
      <c r="GK53" s="250"/>
      <c r="GL53" s="250"/>
      <c r="GM53" s="250"/>
      <c r="GN53" s="250"/>
      <c r="GO53" s="250"/>
      <c r="GP53" s="250"/>
      <c r="GQ53" s="250"/>
      <c r="GR53" s="250"/>
      <c r="GS53" s="250"/>
      <c r="GT53" s="250"/>
      <c r="GU53" s="250"/>
      <c r="GV53" s="250"/>
      <c r="GW53" s="250"/>
      <c r="GX53" s="250"/>
      <c r="GY53" s="250"/>
      <c r="GZ53" s="250"/>
      <c r="HA53" s="416"/>
      <c r="HB53" s="416"/>
      <c r="HC53" s="416"/>
      <c r="HD53" s="416"/>
      <c r="HE53" s="416"/>
      <c r="HF53" s="416"/>
      <c r="HG53" s="416"/>
      <c r="HH53" s="416"/>
      <c r="HI53" s="416"/>
      <c r="HJ53" s="416"/>
      <c r="HK53" s="416"/>
      <c r="HL53" s="416"/>
      <c r="HM53" s="416"/>
      <c r="HN53" s="416"/>
      <c r="ID53" s="411"/>
      <c r="IE53" s="411"/>
      <c r="IF53" s="411"/>
      <c r="IG53" s="411"/>
      <c r="IH53" s="411"/>
      <c r="II53" s="411"/>
      <c r="IJ53" s="411"/>
      <c r="IK53" s="411"/>
      <c r="IL53" s="411"/>
      <c r="IM53" s="411"/>
      <c r="IN53" s="411"/>
      <c r="IO53" s="411"/>
      <c r="IP53" s="411"/>
      <c r="IQ53" s="411"/>
      <c r="IR53" s="411"/>
      <c r="IS53" s="411"/>
      <c r="IT53" s="411"/>
      <c r="IU53" s="411"/>
      <c r="IV53" s="411"/>
      <c r="IW53" s="411"/>
      <c r="IX53" s="411"/>
      <c r="IY53" s="411"/>
      <c r="IZ53" s="411"/>
      <c r="JA53" s="411"/>
      <c r="JB53" s="411"/>
      <c r="JC53" s="411"/>
      <c r="JD53" s="411"/>
      <c r="JE53" s="411"/>
      <c r="JF53" s="411"/>
      <c r="JG53" s="411"/>
      <c r="JH53" s="411"/>
      <c r="JI53" s="411"/>
      <c r="JJ53" s="411"/>
      <c r="JK53" s="411"/>
      <c r="JL53" s="411"/>
      <c r="JM53" s="411"/>
      <c r="JN53" s="411"/>
      <c r="JO53" s="411"/>
      <c r="JP53" s="411"/>
      <c r="JQ53" s="411"/>
      <c r="JR53" s="411"/>
      <c r="JS53" s="411"/>
      <c r="JT53" s="411"/>
      <c r="JU53" s="411"/>
      <c r="JV53" s="411"/>
      <c r="JW53" s="411"/>
      <c r="JX53" s="411"/>
      <c r="JY53" s="411"/>
      <c r="JZ53" s="411"/>
      <c r="KA53" s="411"/>
      <c r="KB53" s="411"/>
      <c r="KC53" s="411"/>
      <c r="KD53" s="411"/>
      <c r="KE53" s="411"/>
      <c r="KF53" s="411"/>
      <c r="KG53" s="411"/>
      <c r="KH53" s="411"/>
      <c r="KI53" s="411"/>
      <c r="KJ53" s="411"/>
      <c r="KK53" s="411"/>
      <c r="KL53" s="411"/>
      <c r="KM53" s="411"/>
      <c r="KN53" s="411"/>
      <c r="KO53" s="411"/>
      <c r="KP53" s="411"/>
      <c r="KQ53" s="411"/>
      <c r="KR53" s="411"/>
      <c r="KS53" s="411"/>
      <c r="KT53" s="411"/>
      <c r="KU53" s="411"/>
      <c r="KV53" s="411"/>
      <c r="KW53" s="411"/>
      <c r="KX53" s="411"/>
      <c r="KY53" s="411"/>
      <c r="KZ53" s="411"/>
      <c r="LA53" s="411"/>
      <c r="LB53" s="411"/>
      <c r="LC53" s="411"/>
      <c r="LD53" s="411"/>
      <c r="LE53" s="411"/>
      <c r="LF53" s="411"/>
      <c r="LG53" s="411"/>
      <c r="LH53" s="411"/>
      <c r="LI53" s="411"/>
      <c r="LJ53" s="411"/>
      <c r="LK53" s="411"/>
      <c r="LL53" s="411"/>
      <c r="LM53" s="411"/>
      <c r="LN53" s="411"/>
      <c r="LO53" s="411"/>
      <c r="LP53" s="411"/>
      <c r="LQ53" s="411"/>
      <c r="LR53" s="411"/>
      <c r="LS53" s="411"/>
      <c r="LT53" s="411"/>
      <c r="LU53" s="411"/>
      <c r="LV53" s="411"/>
      <c r="LW53" s="411"/>
      <c r="LX53" s="411"/>
      <c r="LY53" s="411"/>
      <c r="LZ53" s="411"/>
      <c r="MA53" s="411"/>
      <c r="MB53" s="411"/>
      <c r="MC53" s="411"/>
      <c r="MD53" s="411"/>
      <c r="ME53" s="411"/>
      <c r="MF53" s="411"/>
      <c r="MG53" s="411"/>
      <c r="MH53" s="411"/>
      <c r="MI53" s="411"/>
      <c r="XDX53" s="420">
        <f t="shared" ca="1" si="40"/>
        <v>0</v>
      </c>
      <c r="XES53" s="411"/>
      <c r="XET53" s="411"/>
      <c r="XEU53" s="421"/>
    </row>
    <row r="54" spans="1:347 16352:16375" s="419" customFormat="1" ht="15" customHeight="1">
      <c r="A54" s="404" t="str">
        <f>SWDATA!O46</f>
        <v>1_PARENT00001_DMACTUALS_INDEPENDENT:CATALOGDETAIL:UNITS:No Perspective:default:Live:0</v>
      </c>
      <c r="B54" s="404">
        <f>SWDATA!M46</f>
        <v>0</v>
      </c>
      <c r="C54" s="405"/>
      <c r="D54" s="413">
        <f t="shared" si="50"/>
        <v>46</v>
      </c>
      <c r="E54" s="407">
        <f t="shared" si="51"/>
        <v>0</v>
      </c>
      <c r="F54" s="408">
        <f t="shared" si="52"/>
        <v>2</v>
      </c>
      <c r="G54" s="404">
        <f>ROW(SWDATA!M46)</f>
        <v>46</v>
      </c>
      <c r="H54" s="334"/>
      <c r="I54" s="335"/>
      <c r="J54" s="346" t="str">
        <f t="shared" si="53"/>
        <v>1_PARENT00001_DMACTUALS_INDEPENDENT:CATALOGDETAIL:UNITS:No Perspective:default:Live:0</v>
      </c>
      <c r="K54" s="347" t="str">
        <f t="shared" si="54"/>
        <v>P</v>
      </c>
      <c r="L54" s="347"/>
      <c r="M54" s="385" t="str">
        <f t="shared" si="46"/>
        <v>Loading…</v>
      </c>
      <c r="N54" s="385" t="str">
        <f t="shared" si="47"/>
        <v>Loading…</v>
      </c>
      <c r="O54" s="385" t="str">
        <f t="shared" si="48"/>
        <v>Loading…</v>
      </c>
      <c r="P54" s="385" t="str">
        <f t="shared" si="49"/>
        <v>Loading…</v>
      </c>
      <c r="Q54" s="385" t="str">
        <f ca="1">IF(LEN(SWDATA!J46)=0,"",Q53)</f>
        <v>Loading . . .~~Loading . . .~~Loading . . .~~Loading . . .</v>
      </c>
      <c r="R54" s="386" t="str">
        <f>IF(LEN(SWDATA!C46)=0,"",SWDATA!C46)</f>
        <v>Change Y2 over Y1 (Pct)</v>
      </c>
      <c r="S54" s="256"/>
      <c r="T54" s="257" t="s">
        <v>658</v>
      </c>
      <c r="U54" s="258"/>
      <c r="V54" s="258"/>
      <c r="W54" s="258" t="s">
        <v>988</v>
      </c>
      <c r="X54" s="259" t="s">
        <v>207</v>
      </c>
      <c r="Y54" s="426" t="str">
        <f ca="1">IF(OR(Is_Loading,LEN($A54)=0),"",INDIRECT("SWDATA!"&amp;Y$4&amp;$G54))</f>
        <v>-</v>
      </c>
      <c r="Z54" s="427" t="str">
        <f ca="1">IF(OR(Is_Loading,LEN($A54)=0),"",INDIRECT("SWDATA!"&amp;Z$4&amp;$G54))</f>
        <v>-</v>
      </c>
      <c r="AA54" s="427" t="str">
        <f ca="1">IF(OR(Is_Loading,LEN($A54)=0),"",INDIRECT("SWDATA!"&amp;AA$4&amp;$G54))</f>
        <v>-</v>
      </c>
      <c r="AB54" s="427" t="str">
        <f ca="1">IF(OR(Is_Loading,LEN($A54)=0),"",INDIRECT("SWDATA!"&amp;AB$4&amp;$G54))</f>
        <v>-</v>
      </c>
      <c r="AC54" s="427" t="str">
        <f ca="1">IF(OR(Is_Loading,LEN($A54)=0),"",INDIRECT("SWDATA!"&amp;AC$4&amp;$G54))</f>
        <v>-</v>
      </c>
      <c r="AD54" s="427" t="str">
        <f ca="1">IF(OR(Is_Loading,LEN($A54)=0),"",INDIRECT("SWDATA!"&amp;AD$4&amp;$G54))</f>
        <v>-</v>
      </c>
      <c r="AE54" s="427" t="str">
        <f ca="1">IF(OR(Is_Loading,LEN($A54)=0),"",INDIRECT("SWDATA!"&amp;AE$4&amp;$G54))</f>
        <v>-</v>
      </c>
      <c r="AF54" s="427" t="str">
        <f ca="1">IF(OR(Is_Loading,LEN($A54)=0),"",INDIRECT("SWDATA!"&amp;AF$4&amp;$G54))</f>
        <v>-</v>
      </c>
      <c r="AG54" s="427" t="str">
        <f ca="1">IF(OR(Is_Loading,LEN($A54)=0),"",INDIRECT("SWDATA!"&amp;AG$4&amp;$G54))</f>
        <v>-</v>
      </c>
      <c r="AH54" s="427" t="str">
        <f ca="1">IF(OR(Is_Loading,LEN($A54)=0),"",INDIRECT("SWDATA!"&amp;AH$4&amp;$G54))</f>
        <v>-</v>
      </c>
      <c r="AI54" s="427" t="str">
        <f ca="1">IF(OR(Is_Loading,LEN($A54)=0),"",INDIRECT("SWDATA!"&amp;AI$4&amp;$G54))</f>
        <v>-</v>
      </c>
      <c r="AJ54" s="427" t="str">
        <f ca="1">IF(OR(Is_Loading,LEN($A54)=0),"",INDIRECT("SWDATA!"&amp;AJ$4&amp;$G54))</f>
        <v>-</v>
      </c>
      <c r="AK54" s="427" t="str">
        <f t="shared" ca="1" si="56"/>
        <v>-</v>
      </c>
      <c r="AL54" s="427" t="str">
        <f t="shared" ca="1" si="56"/>
        <v>-</v>
      </c>
      <c r="AM54" s="427" t="str">
        <f t="shared" ca="1" si="56"/>
        <v>-</v>
      </c>
      <c r="AN54" s="427" t="str">
        <f t="shared" ca="1" si="56"/>
        <v>-</v>
      </c>
      <c r="AO54" s="427" t="str">
        <f t="shared" ca="1" si="56"/>
        <v>-</v>
      </c>
      <c r="AP54" s="427" t="str">
        <f t="shared" ca="1" si="56"/>
        <v>-</v>
      </c>
      <c r="AQ54" s="427" t="str">
        <f t="shared" ca="1" si="56"/>
        <v>-</v>
      </c>
      <c r="AR54" s="427" t="str">
        <f t="shared" ca="1" si="56"/>
        <v>-</v>
      </c>
      <c r="AS54" s="427" t="str">
        <f t="shared" ca="1" si="56"/>
        <v>-</v>
      </c>
      <c r="AT54" s="427" t="str">
        <f t="shared" ca="1" si="56"/>
        <v>-</v>
      </c>
      <c r="AU54" s="427" t="str">
        <f t="shared" ca="1" si="56"/>
        <v>-</v>
      </c>
      <c r="AV54" s="427" t="str">
        <f t="shared" ca="1" si="56"/>
        <v>-</v>
      </c>
      <c r="AW54" s="427" t="str">
        <f t="shared" ca="1" si="56"/>
        <v>-</v>
      </c>
      <c r="AX54" s="427" t="str">
        <f t="shared" ca="1" si="56"/>
        <v>-</v>
      </c>
      <c r="AY54" s="428" t="str">
        <f t="shared" ca="1" si="56"/>
        <v>-</v>
      </c>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410"/>
      <c r="CA54" s="410"/>
      <c r="CB54" s="410"/>
      <c r="CC54" s="410"/>
      <c r="CD54" s="410"/>
      <c r="CE54" s="410"/>
      <c r="CF54" s="410"/>
      <c r="CG54" s="410"/>
      <c r="CH54" s="410"/>
      <c r="CI54" s="410"/>
      <c r="CJ54" s="414"/>
      <c r="CK54" s="414"/>
      <c r="CL54" s="414"/>
      <c r="CM54" s="414"/>
      <c r="CN54" s="414"/>
      <c r="CO54" s="414"/>
      <c r="CP54" s="414"/>
      <c r="CQ54" s="414"/>
      <c r="CR54" s="414"/>
      <c r="CS54" s="414"/>
      <c r="CT54" s="414"/>
      <c r="CU54" s="414"/>
      <c r="CV54" s="414"/>
      <c r="CW54" s="414"/>
      <c r="CX54" s="414"/>
      <c r="CY54" s="414"/>
      <c r="CZ54" s="414"/>
      <c r="DA54" s="414"/>
      <c r="DB54" s="414"/>
      <c r="DC54" s="414"/>
      <c r="DD54" s="414"/>
      <c r="DE54" s="414"/>
      <c r="DF54" s="414"/>
      <c r="DG54" s="414"/>
      <c r="DH54" s="414"/>
      <c r="DI54" s="414"/>
      <c r="DJ54" s="414"/>
      <c r="DK54" s="415"/>
      <c r="DL54" s="416"/>
      <c r="DM54" s="416"/>
      <c r="DN54" s="416"/>
      <c r="DO54" s="416"/>
      <c r="DP54" s="250"/>
      <c r="DQ54" s="417"/>
      <c r="DR54" s="326"/>
      <c r="DS54" s="326"/>
      <c r="DT54" s="326"/>
      <c r="DU54" s="326"/>
      <c r="DV54" s="326"/>
      <c r="DW54" s="326"/>
      <c r="DX54" s="326"/>
      <c r="DY54" s="326"/>
      <c r="DZ54" s="326"/>
      <c r="EA54" s="326"/>
      <c r="EB54" s="326"/>
      <c r="EC54" s="326"/>
      <c r="ED54" s="326"/>
      <c r="EE54" s="326"/>
      <c r="EF54" s="326"/>
      <c r="EG54" s="326"/>
      <c r="EH54" s="326"/>
      <c r="EI54" s="326"/>
      <c r="EJ54" s="326"/>
      <c r="EK54" s="326"/>
      <c r="EL54" s="326"/>
      <c r="EM54" s="326"/>
      <c r="EN54" s="326"/>
      <c r="EO54" s="326"/>
      <c r="EP54" s="326"/>
      <c r="EQ54" s="326"/>
      <c r="ER54" s="326"/>
      <c r="ES54" s="326"/>
      <c r="ET54" s="326"/>
      <c r="EU54" s="326"/>
      <c r="EV54" s="326"/>
      <c r="EW54" s="326"/>
      <c r="EX54" s="326"/>
      <c r="EY54" s="326"/>
      <c r="EZ54" s="326"/>
      <c r="FA54" s="326"/>
      <c r="FB54" s="418"/>
      <c r="FC54" s="250"/>
      <c r="FD54" s="250"/>
      <c r="FE54" s="250"/>
      <c r="FF54" s="250"/>
      <c r="FG54" s="250"/>
      <c r="FH54" s="250"/>
      <c r="FI54" s="250"/>
      <c r="FJ54" s="250"/>
      <c r="FK54" s="250"/>
      <c r="FL54" s="250"/>
      <c r="FM54" s="250"/>
      <c r="FN54" s="250"/>
      <c r="FO54" s="250"/>
      <c r="FP54" s="250"/>
      <c r="FQ54" s="250"/>
      <c r="FR54" s="250"/>
      <c r="FS54" s="250"/>
      <c r="FT54" s="250"/>
      <c r="FU54" s="250"/>
      <c r="FV54" s="250"/>
      <c r="FW54" s="250"/>
      <c r="FX54" s="250"/>
      <c r="FY54" s="250"/>
      <c r="FZ54" s="250"/>
      <c r="GA54" s="250"/>
      <c r="GB54" s="250"/>
      <c r="GC54" s="250"/>
      <c r="GD54" s="250"/>
      <c r="GE54" s="250"/>
      <c r="GF54" s="250"/>
      <c r="GG54" s="250"/>
      <c r="GH54" s="250"/>
      <c r="GI54" s="250"/>
      <c r="GJ54" s="250"/>
      <c r="GK54" s="250"/>
      <c r="GL54" s="250"/>
      <c r="GM54" s="250"/>
      <c r="GN54" s="250"/>
      <c r="GO54" s="250"/>
      <c r="GP54" s="250"/>
      <c r="GQ54" s="250"/>
      <c r="GR54" s="250"/>
      <c r="GS54" s="250"/>
      <c r="GT54" s="250"/>
      <c r="GU54" s="250"/>
      <c r="GV54" s="250"/>
      <c r="GW54" s="250"/>
      <c r="GX54" s="250"/>
      <c r="GY54" s="250"/>
      <c r="GZ54" s="250"/>
      <c r="HA54" s="416"/>
      <c r="HB54" s="416"/>
      <c r="HC54" s="416"/>
      <c r="HD54" s="416"/>
      <c r="HE54" s="416"/>
      <c r="HF54" s="416"/>
      <c r="HG54" s="416"/>
      <c r="HH54" s="416"/>
      <c r="HI54" s="416"/>
      <c r="HJ54" s="416"/>
      <c r="HK54" s="416"/>
      <c r="HL54" s="416"/>
      <c r="HM54" s="416"/>
      <c r="HN54" s="416"/>
      <c r="ID54" s="411"/>
      <c r="IE54" s="411"/>
      <c r="IF54" s="411"/>
      <c r="IG54" s="411"/>
      <c r="IH54" s="411"/>
      <c r="II54" s="411"/>
      <c r="IJ54" s="411"/>
      <c r="IK54" s="411"/>
      <c r="IL54" s="411"/>
      <c r="IM54" s="411"/>
      <c r="IN54" s="411"/>
      <c r="IO54" s="411"/>
      <c r="IP54" s="411"/>
      <c r="IQ54" s="411"/>
      <c r="IR54" s="411"/>
      <c r="IS54" s="411"/>
      <c r="IT54" s="411"/>
      <c r="IU54" s="411"/>
      <c r="IV54" s="411"/>
      <c r="IW54" s="411"/>
      <c r="IX54" s="411"/>
      <c r="IY54" s="411"/>
      <c r="IZ54" s="411"/>
      <c r="JA54" s="411"/>
      <c r="JB54" s="411"/>
      <c r="JC54" s="411"/>
      <c r="JD54" s="411"/>
      <c r="JE54" s="411"/>
      <c r="JF54" s="411"/>
      <c r="JG54" s="411"/>
      <c r="JH54" s="411"/>
      <c r="JI54" s="411"/>
      <c r="JJ54" s="411"/>
      <c r="JK54" s="411"/>
      <c r="JL54" s="411"/>
      <c r="JM54" s="411"/>
      <c r="JN54" s="411"/>
      <c r="JO54" s="411"/>
      <c r="JP54" s="411"/>
      <c r="JQ54" s="411"/>
      <c r="JR54" s="411"/>
      <c r="JS54" s="411"/>
      <c r="JT54" s="411"/>
      <c r="JU54" s="411"/>
      <c r="JV54" s="411"/>
      <c r="JW54" s="411"/>
      <c r="JX54" s="411"/>
      <c r="JY54" s="411"/>
      <c r="JZ54" s="411"/>
      <c r="KA54" s="411"/>
      <c r="KB54" s="411"/>
      <c r="KC54" s="411"/>
      <c r="KD54" s="411"/>
      <c r="KE54" s="411"/>
      <c r="KF54" s="411"/>
      <c r="KG54" s="411"/>
      <c r="KH54" s="411"/>
      <c r="KI54" s="411"/>
      <c r="KJ54" s="411"/>
      <c r="KK54" s="411"/>
      <c r="KL54" s="411"/>
      <c r="KM54" s="411"/>
      <c r="KN54" s="411"/>
      <c r="KO54" s="411"/>
      <c r="KP54" s="411"/>
      <c r="KQ54" s="411"/>
      <c r="KR54" s="411"/>
      <c r="KS54" s="411"/>
      <c r="KT54" s="411"/>
      <c r="KU54" s="411"/>
      <c r="KV54" s="411"/>
      <c r="KW54" s="411"/>
      <c r="KX54" s="411"/>
      <c r="KY54" s="411"/>
      <c r="KZ54" s="411"/>
      <c r="LA54" s="411"/>
      <c r="LB54" s="411"/>
      <c r="LC54" s="411"/>
      <c r="LD54" s="411"/>
      <c r="LE54" s="411"/>
      <c r="LF54" s="411"/>
      <c r="LG54" s="411"/>
      <c r="LH54" s="411"/>
      <c r="LI54" s="411"/>
      <c r="LJ54" s="411"/>
      <c r="LK54" s="411"/>
      <c r="LL54" s="411"/>
      <c r="LM54" s="411"/>
      <c r="LN54" s="411"/>
      <c r="LO54" s="411"/>
      <c r="LP54" s="411"/>
      <c r="LQ54" s="411"/>
      <c r="LR54" s="411"/>
      <c r="LS54" s="411"/>
      <c r="LT54" s="411"/>
      <c r="LU54" s="411"/>
      <c r="LV54" s="411"/>
      <c r="LW54" s="411"/>
      <c r="LX54" s="411"/>
      <c r="LY54" s="411"/>
      <c r="LZ54" s="411"/>
      <c r="MA54" s="411"/>
      <c r="MB54" s="411"/>
      <c r="MC54" s="411"/>
      <c r="MD54" s="411"/>
      <c r="ME54" s="411"/>
      <c r="MF54" s="411"/>
      <c r="MG54" s="411"/>
      <c r="MH54" s="411"/>
      <c r="MI54" s="411"/>
      <c r="XDX54" s="420">
        <f t="shared" ca="1" si="40"/>
        <v>0</v>
      </c>
      <c r="XES54" s="411"/>
      <c r="XET54" s="411"/>
      <c r="XEU54" s="421"/>
    </row>
    <row r="55" spans="1:347 16352:16375" s="419" customFormat="1" ht="15" customHeight="1">
      <c r="A55" s="404" t="str">
        <f>SWDATA!O47</f>
        <v>1_PARENT00001_DMACTUALS_INDEPENDENT:CATALOGDETAIL:UNITS:No Perspective:default:Live:0</v>
      </c>
      <c r="B55" s="404">
        <f>SWDATA!M47</f>
        <v>1</v>
      </c>
      <c r="C55" s="405"/>
      <c r="D55" s="413">
        <f t="shared" si="50"/>
        <v>47</v>
      </c>
      <c r="E55" s="407">
        <f t="shared" si="51"/>
        <v>1</v>
      </c>
      <c r="F55" s="408">
        <f t="shared" si="52"/>
        <v>1</v>
      </c>
      <c r="G55" s="404">
        <f>ROW(SWDATA!M47)</f>
        <v>47</v>
      </c>
      <c r="H55" s="334"/>
      <c r="I55" s="335"/>
      <c r="J55" s="346" t="str">
        <f t="shared" si="53"/>
        <v>1_PARENT00001_DMACTUALS_INDEPENDENT:CATALOGDETAIL:UNITS:No Perspective:default:Live:0</v>
      </c>
      <c r="K55" s="347" t="str">
        <f t="shared" si="54"/>
        <v/>
      </c>
      <c r="L55" s="347"/>
      <c r="M55" s="385" t="str">
        <f t="shared" si="46"/>
        <v>Loading…</v>
      </c>
      <c r="N55" s="385" t="str">
        <f t="shared" si="47"/>
        <v>Loading…</v>
      </c>
      <c r="O55" s="385" t="str">
        <f t="shared" si="48"/>
        <v>Loading…</v>
      </c>
      <c r="P55" s="385" t="str">
        <f t="shared" si="49"/>
        <v>Loading…</v>
      </c>
      <c r="Q55" s="385" t="str">
        <f ca="1">IF(LEN(SWDATA!J47)=0,"",Q54)</f>
        <v>Loading . . .~~Loading . . .~~Loading . . .~~Loading . . .</v>
      </c>
      <c r="R55" s="386" t="str">
        <f>IF(LEN(SWDATA!C47)=0,"",SWDATA!C47)</f>
        <v>CY Current Budget Forecast (Cost)</v>
      </c>
      <c r="S55" s="256"/>
      <c r="T55" s="257" t="s">
        <v>365</v>
      </c>
      <c r="U55" s="258" t="s">
        <v>1027</v>
      </c>
      <c r="V55" s="258"/>
      <c r="W55" s="258" t="s">
        <v>800</v>
      </c>
      <c r="X55" s="259" t="s">
        <v>207</v>
      </c>
      <c r="Y55" s="430" t="str">
        <f ca="1">IF(OR(Is_Loading,LEN($A55)=0),"",INDIRECT("SWDATA!"&amp;Y$4&amp;$G55))</f>
        <v>-</v>
      </c>
      <c r="Z55" s="431" t="str">
        <f ca="1">IF(OR(Is_Loading,LEN($A55)=0),"",INDIRECT("SWDATA!"&amp;Z$4&amp;$G55))</f>
        <v>-</v>
      </c>
      <c r="AA55" s="431" t="str">
        <f ca="1">IF(OR(Is_Loading,LEN($A55)=0),"",INDIRECT("SWDATA!"&amp;AA$4&amp;$G55))</f>
        <v>-</v>
      </c>
      <c r="AB55" s="431" t="str">
        <f ca="1">IF(OR(Is_Loading,LEN($A55)=0),"",INDIRECT("SWDATA!"&amp;AB$4&amp;$G55))</f>
        <v>-</v>
      </c>
      <c r="AC55" s="431" t="str">
        <f ca="1">IF(OR(Is_Loading,LEN($A55)=0),"",INDIRECT("SWDATA!"&amp;AC$4&amp;$G55))</f>
        <v>-</v>
      </c>
      <c r="AD55" s="431" t="str">
        <f ca="1">IF(OR(Is_Loading,LEN($A55)=0),"",INDIRECT("SWDATA!"&amp;AD$4&amp;$G55))</f>
        <v>-</v>
      </c>
      <c r="AE55" s="431" t="str">
        <f ca="1">IF(OR(Is_Loading,LEN($A55)=0),"",INDIRECT("SWDATA!"&amp;AE$4&amp;$G55))</f>
        <v>-</v>
      </c>
      <c r="AF55" s="431" t="str">
        <f ca="1">IF(OR(Is_Loading,LEN($A55)=0),"",INDIRECT("SWDATA!"&amp;AF$4&amp;$G55))</f>
        <v>-</v>
      </c>
      <c r="AG55" s="431" t="str">
        <f ca="1">IF(OR(Is_Loading,LEN($A55)=0),"",INDIRECT("SWDATA!"&amp;AG$4&amp;$G55))</f>
        <v>-</v>
      </c>
      <c r="AH55" s="431" t="str">
        <f ca="1">IF(OR(Is_Loading,LEN($A55)=0),"",INDIRECT("SWDATA!"&amp;AH$4&amp;$G55))</f>
        <v>-</v>
      </c>
      <c r="AI55" s="431" t="str">
        <f ca="1">IF(OR(Is_Loading,LEN($A55)=0),"",INDIRECT("SWDATA!"&amp;AI$4&amp;$G55))</f>
        <v>-</v>
      </c>
      <c r="AJ55" s="431" t="str">
        <f ca="1">IF(OR(Is_Loading,LEN($A55)=0),"",INDIRECT("SWDATA!"&amp;AJ$4&amp;$G55))</f>
        <v>-</v>
      </c>
      <c r="AK55" s="431" t="str">
        <f t="shared" ca="1" si="56"/>
        <v>-</v>
      </c>
      <c r="AL55" s="431" t="str">
        <f t="shared" ca="1" si="56"/>
        <v>-</v>
      </c>
      <c r="AM55" s="431" t="str">
        <f t="shared" ca="1" si="56"/>
        <v>-</v>
      </c>
      <c r="AN55" s="431" t="str">
        <f t="shared" ca="1" si="56"/>
        <v>-</v>
      </c>
      <c r="AO55" s="431" t="str">
        <f t="shared" ca="1" si="56"/>
        <v>-</v>
      </c>
      <c r="AP55" s="431" t="str">
        <f t="shared" ca="1" si="56"/>
        <v>-</v>
      </c>
      <c r="AQ55" s="431" t="str">
        <f t="shared" ca="1" si="56"/>
        <v>-</v>
      </c>
      <c r="AR55" s="431" t="str">
        <f t="shared" ca="1" si="56"/>
        <v>-</v>
      </c>
      <c r="AS55" s="431" t="str">
        <f t="shared" ca="1" si="56"/>
        <v>-</v>
      </c>
      <c r="AT55" s="431" t="str">
        <f t="shared" ca="1" si="56"/>
        <v>-</v>
      </c>
      <c r="AU55" s="431" t="str">
        <f t="shared" ca="1" si="56"/>
        <v>-</v>
      </c>
      <c r="AV55" s="431" t="str">
        <f t="shared" ca="1" si="56"/>
        <v>-</v>
      </c>
      <c r="AW55" s="431" t="str">
        <f t="shared" ca="1" si="56"/>
        <v>-</v>
      </c>
      <c r="AX55" s="431" t="str">
        <f t="shared" ca="1" si="56"/>
        <v>-</v>
      </c>
      <c r="AY55" s="432" t="str">
        <f t="shared" ca="1" si="56"/>
        <v>-</v>
      </c>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410"/>
      <c r="CA55" s="410"/>
      <c r="CB55" s="410"/>
      <c r="CC55" s="410"/>
      <c r="CD55" s="410"/>
      <c r="CE55" s="410"/>
      <c r="CF55" s="410"/>
      <c r="CG55" s="410"/>
      <c r="CH55" s="410"/>
      <c r="CI55" s="410"/>
      <c r="CJ55" s="414"/>
      <c r="CK55" s="414"/>
      <c r="CL55" s="414"/>
      <c r="CM55" s="414"/>
      <c r="CN55" s="414"/>
      <c r="CO55" s="414"/>
      <c r="CP55" s="414"/>
      <c r="CQ55" s="414"/>
      <c r="CR55" s="414"/>
      <c r="CS55" s="414"/>
      <c r="CT55" s="414"/>
      <c r="CU55" s="414"/>
      <c r="CV55" s="414"/>
      <c r="CW55" s="414"/>
      <c r="CX55" s="414"/>
      <c r="CY55" s="414"/>
      <c r="CZ55" s="414"/>
      <c r="DA55" s="414"/>
      <c r="DB55" s="414"/>
      <c r="DC55" s="414"/>
      <c r="DD55" s="414"/>
      <c r="DE55" s="414"/>
      <c r="DF55" s="414"/>
      <c r="DG55" s="414"/>
      <c r="DH55" s="414"/>
      <c r="DI55" s="414"/>
      <c r="DJ55" s="414"/>
      <c r="DK55" s="415"/>
      <c r="DL55" s="416"/>
      <c r="DM55" s="416"/>
      <c r="DN55" s="416"/>
      <c r="DO55" s="416"/>
      <c r="DP55" s="250"/>
      <c r="DQ55" s="417"/>
      <c r="DR55" s="326"/>
      <c r="DS55" s="326"/>
      <c r="DT55" s="326"/>
      <c r="DU55" s="326"/>
      <c r="DV55" s="326"/>
      <c r="DW55" s="326"/>
      <c r="DX55" s="326"/>
      <c r="DY55" s="326"/>
      <c r="DZ55" s="326"/>
      <c r="EA55" s="326"/>
      <c r="EB55" s="326"/>
      <c r="EC55" s="326"/>
      <c r="ED55" s="326"/>
      <c r="EE55" s="326"/>
      <c r="EF55" s="326"/>
      <c r="EG55" s="326"/>
      <c r="EH55" s="326"/>
      <c r="EI55" s="326"/>
      <c r="EJ55" s="326"/>
      <c r="EK55" s="326"/>
      <c r="EL55" s="326"/>
      <c r="EM55" s="326"/>
      <c r="EN55" s="326"/>
      <c r="EO55" s="326"/>
      <c r="EP55" s="326"/>
      <c r="EQ55" s="326"/>
      <c r="ER55" s="326"/>
      <c r="ES55" s="326"/>
      <c r="ET55" s="326"/>
      <c r="EU55" s="326"/>
      <c r="EV55" s="326"/>
      <c r="EW55" s="326"/>
      <c r="EX55" s="326"/>
      <c r="EY55" s="326"/>
      <c r="EZ55" s="326"/>
      <c r="FA55" s="326"/>
      <c r="FB55" s="418"/>
      <c r="FC55" s="250"/>
      <c r="FD55" s="250"/>
      <c r="FE55" s="250"/>
      <c r="FF55" s="250"/>
      <c r="FG55" s="250"/>
      <c r="FH55" s="250"/>
      <c r="FI55" s="250"/>
      <c r="FJ55" s="250"/>
      <c r="FK55" s="250"/>
      <c r="FL55" s="250"/>
      <c r="FM55" s="250"/>
      <c r="FN55" s="250"/>
      <c r="FO55" s="250"/>
      <c r="FP55" s="250"/>
      <c r="FQ55" s="250"/>
      <c r="FR55" s="250"/>
      <c r="FS55" s="250"/>
      <c r="FT55" s="250"/>
      <c r="FU55" s="250"/>
      <c r="FV55" s="250"/>
      <c r="FW55" s="250"/>
      <c r="FX55" s="250"/>
      <c r="FY55" s="250"/>
      <c r="FZ55" s="250"/>
      <c r="GA55" s="250"/>
      <c r="GB55" s="250"/>
      <c r="GC55" s="250"/>
      <c r="GD55" s="250"/>
      <c r="GE55" s="250"/>
      <c r="GF55" s="250"/>
      <c r="GG55" s="250"/>
      <c r="GH55" s="250"/>
      <c r="GI55" s="250"/>
      <c r="GJ55" s="250"/>
      <c r="GK55" s="250"/>
      <c r="GL55" s="250"/>
      <c r="GM55" s="250"/>
      <c r="GN55" s="250"/>
      <c r="GO55" s="250"/>
      <c r="GP55" s="250"/>
      <c r="GQ55" s="250"/>
      <c r="GR55" s="250"/>
      <c r="GS55" s="250"/>
      <c r="GT55" s="250"/>
      <c r="GU55" s="250"/>
      <c r="GV55" s="250"/>
      <c r="GW55" s="250"/>
      <c r="GX55" s="250"/>
      <c r="GY55" s="250"/>
      <c r="GZ55" s="250"/>
      <c r="HA55" s="416"/>
      <c r="HB55" s="416"/>
      <c r="HC55" s="416"/>
      <c r="HD55" s="416"/>
      <c r="HE55" s="416"/>
      <c r="HF55" s="416"/>
      <c r="HG55" s="416"/>
      <c r="HH55" s="416"/>
      <c r="HI55" s="416"/>
      <c r="HJ55" s="416"/>
      <c r="HK55" s="416"/>
      <c r="HL55" s="416"/>
      <c r="HM55" s="416"/>
      <c r="HN55" s="416"/>
      <c r="ID55" s="411"/>
      <c r="IE55" s="411"/>
      <c r="IF55" s="411"/>
      <c r="IG55" s="411"/>
      <c r="IH55" s="411"/>
      <c r="II55" s="411"/>
      <c r="IJ55" s="411"/>
      <c r="IK55" s="411"/>
      <c r="IL55" s="411"/>
      <c r="IM55" s="411"/>
      <c r="IN55" s="411"/>
      <c r="IO55" s="411"/>
      <c r="IP55" s="411"/>
      <c r="IQ55" s="411"/>
      <c r="IR55" s="411"/>
      <c r="IS55" s="411"/>
      <c r="IT55" s="411"/>
      <c r="IU55" s="411"/>
      <c r="IV55" s="411"/>
      <c r="IW55" s="411"/>
      <c r="IX55" s="411"/>
      <c r="IY55" s="411"/>
      <c r="IZ55" s="411"/>
      <c r="JA55" s="411"/>
      <c r="JB55" s="411"/>
      <c r="JC55" s="411"/>
      <c r="JD55" s="411"/>
      <c r="JE55" s="411"/>
      <c r="JF55" s="411"/>
      <c r="JG55" s="411"/>
      <c r="JH55" s="411"/>
      <c r="JI55" s="411"/>
      <c r="JJ55" s="411"/>
      <c r="JK55" s="411"/>
      <c r="JL55" s="411"/>
      <c r="JM55" s="411"/>
      <c r="JN55" s="411"/>
      <c r="JO55" s="411"/>
      <c r="JP55" s="411"/>
      <c r="JQ55" s="411"/>
      <c r="JR55" s="411"/>
      <c r="JS55" s="411"/>
      <c r="JT55" s="411"/>
      <c r="JU55" s="411"/>
      <c r="JV55" s="411"/>
      <c r="JW55" s="411"/>
      <c r="JX55" s="411"/>
      <c r="JY55" s="411"/>
      <c r="JZ55" s="411"/>
      <c r="KA55" s="411"/>
      <c r="KB55" s="411"/>
      <c r="KC55" s="411"/>
      <c r="KD55" s="411"/>
      <c r="KE55" s="411"/>
      <c r="KF55" s="411"/>
      <c r="KG55" s="411"/>
      <c r="KH55" s="411"/>
      <c r="KI55" s="411"/>
      <c r="KJ55" s="411"/>
      <c r="KK55" s="411"/>
      <c r="KL55" s="411"/>
      <c r="KM55" s="411"/>
      <c r="KN55" s="411"/>
      <c r="KO55" s="411"/>
      <c r="KP55" s="411"/>
      <c r="KQ55" s="411"/>
      <c r="KR55" s="411"/>
      <c r="KS55" s="411"/>
      <c r="KT55" s="411"/>
      <c r="KU55" s="411"/>
      <c r="KV55" s="411"/>
      <c r="KW55" s="411"/>
      <c r="KX55" s="411"/>
      <c r="KY55" s="411"/>
      <c r="KZ55" s="411"/>
      <c r="LA55" s="411"/>
      <c r="LB55" s="411"/>
      <c r="LC55" s="411"/>
      <c r="LD55" s="411"/>
      <c r="LE55" s="411"/>
      <c r="LF55" s="411"/>
      <c r="LG55" s="411"/>
      <c r="LH55" s="411"/>
      <c r="LI55" s="411"/>
      <c r="LJ55" s="411"/>
      <c r="LK55" s="411"/>
      <c r="LL55" s="411"/>
      <c r="LM55" s="411"/>
      <c r="LN55" s="411"/>
      <c r="LO55" s="411"/>
      <c r="LP55" s="411"/>
      <c r="LQ55" s="411"/>
      <c r="LR55" s="411"/>
      <c r="LS55" s="411"/>
      <c r="LT55" s="411"/>
      <c r="LU55" s="411"/>
      <c r="LV55" s="411"/>
      <c r="LW55" s="411"/>
      <c r="LX55" s="411"/>
      <c r="LY55" s="411"/>
      <c r="LZ55" s="411"/>
      <c r="MA55" s="411"/>
      <c r="MB55" s="411"/>
      <c r="MC55" s="411"/>
      <c r="MD55" s="411"/>
      <c r="ME55" s="411"/>
      <c r="MF55" s="411"/>
      <c r="MG55" s="411"/>
      <c r="MH55" s="411"/>
      <c r="MI55" s="411"/>
      <c r="XDX55" s="420">
        <f t="shared" ca="1" si="40"/>
        <v>0</v>
      </c>
      <c r="XES55" s="411"/>
      <c r="XET55" s="411"/>
      <c r="XEU55" s="421"/>
    </row>
    <row r="56" spans="1:347 16352:16375" s="419" customFormat="1" ht="15" customHeight="1">
      <c r="A56" s="404" t="str">
        <f>SWDATA!O48</f>
        <v>1_PARENT00001_DMACTUALS_INDEPENDENT:CATALOGDETAIL:UNITS:No Perspective:default:Live:0</v>
      </c>
      <c r="B56" s="404">
        <f>SWDATA!M48</f>
        <v>0</v>
      </c>
      <c r="C56" s="405"/>
      <c r="D56" s="413">
        <f t="shared" si="50"/>
        <v>48</v>
      </c>
      <c r="E56" s="407">
        <f t="shared" si="51"/>
        <v>0</v>
      </c>
      <c r="F56" s="408">
        <f t="shared" si="52"/>
        <v>1</v>
      </c>
      <c r="G56" s="404">
        <f>ROW(SWDATA!M48)</f>
        <v>48</v>
      </c>
      <c r="H56" s="334"/>
      <c r="I56" s="335"/>
      <c r="J56" s="346" t="str">
        <f t="shared" si="53"/>
        <v>1_PARENT00001_DMACTUALS_INDEPENDENT:CATALOGDETAIL:UNITS:No Perspective:default:Live:0</v>
      </c>
      <c r="K56" s="347" t="str">
        <f t="shared" si="54"/>
        <v/>
      </c>
      <c r="L56" s="347"/>
      <c r="M56" s="385" t="str">
        <f t="shared" si="46"/>
        <v>Loading…</v>
      </c>
      <c r="N56" s="385" t="str">
        <f t="shared" si="47"/>
        <v>Loading…</v>
      </c>
      <c r="O56" s="385" t="str">
        <f t="shared" si="48"/>
        <v>Loading…</v>
      </c>
      <c r="P56" s="385" t="str">
        <f t="shared" si="49"/>
        <v>Loading…</v>
      </c>
      <c r="Q56" s="385" t="str">
        <f ca="1">IF(LEN(SWDATA!J48)=0,"",Q55)</f>
        <v>Loading . . .~~Loading . . .~~Loading . . .~~Loading . . .</v>
      </c>
      <c r="R56" s="386" t="str">
        <f>IF(LEN(SWDATA!C48)=0,"",SWDATA!C48)</f>
        <v>CY Mkt Funding Budget (Cost)</v>
      </c>
      <c r="S56" s="256"/>
      <c r="T56" s="257" t="s">
        <v>975</v>
      </c>
      <c r="U56" s="258"/>
      <c r="V56" s="258"/>
      <c r="W56" s="258" t="s">
        <v>989</v>
      </c>
      <c r="X56" s="259" t="s">
        <v>207</v>
      </c>
      <c r="Y56" s="430" t="str">
        <f ca="1">IF(OR(Is_Loading,LEN($A56)=0),"",INDIRECT("SWDATA!"&amp;Y$4&amp;$G56))</f>
        <v>-</v>
      </c>
      <c r="Z56" s="431" t="str">
        <f ca="1">IF(OR(Is_Loading,LEN($A56)=0),"",INDIRECT("SWDATA!"&amp;Z$4&amp;$G56))</f>
        <v>-</v>
      </c>
      <c r="AA56" s="431" t="str">
        <f ca="1">IF(OR(Is_Loading,LEN($A56)=0),"",INDIRECT("SWDATA!"&amp;AA$4&amp;$G56))</f>
        <v>-</v>
      </c>
      <c r="AB56" s="431" t="str">
        <f ca="1">IF(OR(Is_Loading,LEN($A56)=0),"",INDIRECT("SWDATA!"&amp;AB$4&amp;$G56))</f>
        <v>-</v>
      </c>
      <c r="AC56" s="431" t="str">
        <f ca="1">IF(OR(Is_Loading,LEN($A56)=0),"",INDIRECT("SWDATA!"&amp;AC$4&amp;$G56))</f>
        <v>-</v>
      </c>
      <c r="AD56" s="431" t="str">
        <f ca="1">IF(OR(Is_Loading,LEN($A56)=0),"",INDIRECT("SWDATA!"&amp;AD$4&amp;$G56))</f>
        <v>-</v>
      </c>
      <c r="AE56" s="431" t="str">
        <f ca="1">IF(OR(Is_Loading,LEN($A56)=0),"",INDIRECT("SWDATA!"&amp;AE$4&amp;$G56))</f>
        <v>-</v>
      </c>
      <c r="AF56" s="431" t="str">
        <f ca="1">IF(OR(Is_Loading,LEN($A56)=0),"",INDIRECT("SWDATA!"&amp;AF$4&amp;$G56))</f>
        <v>-</v>
      </c>
      <c r="AG56" s="431" t="str">
        <f ca="1">IF(OR(Is_Loading,LEN($A56)=0),"",INDIRECT("SWDATA!"&amp;AG$4&amp;$G56))</f>
        <v>-</v>
      </c>
      <c r="AH56" s="431" t="str">
        <f ca="1">IF(OR(Is_Loading,LEN($A56)=0),"",INDIRECT("SWDATA!"&amp;AH$4&amp;$G56))</f>
        <v>-</v>
      </c>
      <c r="AI56" s="431" t="str">
        <f ca="1">IF(OR(Is_Loading,LEN($A56)=0),"",INDIRECT("SWDATA!"&amp;AI$4&amp;$G56))</f>
        <v>-</v>
      </c>
      <c r="AJ56" s="431" t="str">
        <f ca="1">IF(OR(Is_Loading,LEN($A56)=0),"",INDIRECT("SWDATA!"&amp;AJ$4&amp;$G56))</f>
        <v>-</v>
      </c>
      <c r="AK56" s="431" t="str">
        <f t="shared" ca="1" si="56"/>
        <v>-</v>
      </c>
      <c r="AL56" s="431" t="str">
        <f t="shared" ca="1" si="56"/>
        <v>-</v>
      </c>
      <c r="AM56" s="431" t="str">
        <f t="shared" ca="1" si="56"/>
        <v>-</v>
      </c>
      <c r="AN56" s="431" t="str">
        <f t="shared" ca="1" si="56"/>
        <v>-</v>
      </c>
      <c r="AO56" s="431" t="str">
        <f t="shared" ca="1" si="56"/>
        <v>-</v>
      </c>
      <c r="AP56" s="431" t="str">
        <f t="shared" ca="1" si="56"/>
        <v>-</v>
      </c>
      <c r="AQ56" s="431" t="str">
        <f t="shared" ca="1" si="56"/>
        <v>-</v>
      </c>
      <c r="AR56" s="431" t="str">
        <f t="shared" ca="1" si="56"/>
        <v>-</v>
      </c>
      <c r="AS56" s="431" t="str">
        <f t="shared" ca="1" si="56"/>
        <v>-</v>
      </c>
      <c r="AT56" s="431" t="str">
        <f t="shared" ca="1" si="56"/>
        <v>-</v>
      </c>
      <c r="AU56" s="431" t="str">
        <f t="shared" ca="1" si="56"/>
        <v>-</v>
      </c>
      <c r="AV56" s="431" t="str">
        <f t="shared" ca="1" si="56"/>
        <v>-</v>
      </c>
      <c r="AW56" s="431" t="str">
        <f t="shared" ca="1" si="56"/>
        <v>-</v>
      </c>
      <c r="AX56" s="431" t="str">
        <f t="shared" ca="1" si="56"/>
        <v>-</v>
      </c>
      <c r="AY56" s="432" t="str">
        <f t="shared" ca="1" si="56"/>
        <v>-</v>
      </c>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410"/>
      <c r="CA56" s="410"/>
      <c r="CB56" s="410"/>
      <c r="CC56" s="410"/>
      <c r="CD56" s="410"/>
      <c r="CE56" s="410"/>
      <c r="CF56" s="410"/>
      <c r="CG56" s="410"/>
      <c r="CH56" s="410"/>
      <c r="CI56" s="410"/>
      <c r="CJ56" s="414"/>
      <c r="CK56" s="414"/>
      <c r="CL56" s="414"/>
      <c r="CM56" s="414"/>
      <c r="CN56" s="414"/>
      <c r="CO56" s="414"/>
      <c r="CP56" s="414"/>
      <c r="CQ56" s="414"/>
      <c r="CR56" s="414"/>
      <c r="CS56" s="414"/>
      <c r="CT56" s="414"/>
      <c r="CU56" s="414"/>
      <c r="CV56" s="414"/>
      <c r="CW56" s="414"/>
      <c r="CX56" s="414"/>
      <c r="CY56" s="414"/>
      <c r="CZ56" s="414"/>
      <c r="DA56" s="414"/>
      <c r="DB56" s="414"/>
      <c r="DC56" s="414"/>
      <c r="DD56" s="414"/>
      <c r="DE56" s="414"/>
      <c r="DF56" s="414"/>
      <c r="DG56" s="414"/>
      <c r="DH56" s="414"/>
      <c r="DI56" s="414"/>
      <c r="DJ56" s="414"/>
      <c r="DK56" s="415"/>
      <c r="DL56" s="416"/>
      <c r="DM56" s="416"/>
      <c r="DN56" s="416"/>
      <c r="DO56" s="416"/>
      <c r="DP56" s="250"/>
      <c r="DQ56" s="417"/>
      <c r="DR56" s="326"/>
      <c r="DS56" s="326"/>
      <c r="DT56" s="326"/>
      <c r="DU56" s="326"/>
      <c r="DV56" s="326"/>
      <c r="DW56" s="326"/>
      <c r="DX56" s="326"/>
      <c r="DY56" s="326"/>
      <c r="DZ56" s="326"/>
      <c r="EA56" s="326"/>
      <c r="EB56" s="326"/>
      <c r="EC56" s="326"/>
      <c r="ED56" s="326"/>
      <c r="EE56" s="326"/>
      <c r="EF56" s="326"/>
      <c r="EG56" s="326"/>
      <c r="EH56" s="326"/>
      <c r="EI56" s="326"/>
      <c r="EJ56" s="326"/>
      <c r="EK56" s="326"/>
      <c r="EL56" s="326"/>
      <c r="EM56" s="326"/>
      <c r="EN56" s="326"/>
      <c r="EO56" s="326"/>
      <c r="EP56" s="326"/>
      <c r="EQ56" s="326"/>
      <c r="ER56" s="326"/>
      <c r="ES56" s="326"/>
      <c r="ET56" s="326"/>
      <c r="EU56" s="326"/>
      <c r="EV56" s="326"/>
      <c r="EW56" s="326"/>
      <c r="EX56" s="326"/>
      <c r="EY56" s="326"/>
      <c r="EZ56" s="326"/>
      <c r="FA56" s="326"/>
      <c r="FB56" s="418"/>
      <c r="FC56" s="250"/>
      <c r="FD56" s="250"/>
      <c r="FE56" s="250"/>
      <c r="FF56" s="250"/>
      <c r="FG56" s="250"/>
      <c r="FH56" s="250"/>
      <c r="FI56" s="250"/>
      <c r="FJ56" s="250"/>
      <c r="FK56" s="250"/>
      <c r="FL56" s="250"/>
      <c r="FM56" s="250"/>
      <c r="FN56" s="250"/>
      <c r="FO56" s="250"/>
      <c r="FP56" s="250"/>
      <c r="FQ56" s="250"/>
      <c r="FR56" s="250"/>
      <c r="FS56" s="250"/>
      <c r="FT56" s="250"/>
      <c r="FU56" s="250"/>
      <c r="FV56" s="250"/>
      <c r="FW56" s="250"/>
      <c r="FX56" s="250"/>
      <c r="FY56" s="250"/>
      <c r="FZ56" s="250"/>
      <c r="GA56" s="250"/>
      <c r="GB56" s="250"/>
      <c r="GC56" s="250"/>
      <c r="GD56" s="250"/>
      <c r="GE56" s="250"/>
      <c r="GF56" s="250"/>
      <c r="GG56" s="250"/>
      <c r="GH56" s="250"/>
      <c r="GI56" s="250"/>
      <c r="GJ56" s="250"/>
      <c r="GK56" s="250"/>
      <c r="GL56" s="250"/>
      <c r="GM56" s="250"/>
      <c r="GN56" s="250"/>
      <c r="GO56" s="250"/>
      <c r="GP56" s="250"/>
      <c r="GQ56" s="250"/>
      <c r="GR56" s="250"/>
      <c r="GS56" s="250"/>
      <c r="GT56" s="250"/>
      <c r="GU56" s="250"/>
      <c r="GV56" s="250"/>
      <c r="GW56" s="250"/>
      <c r="GX56" s="250"/>
      <c r="GY56" s="250"/>
      <c r="GZ56" s="250"/>
      <c r="HA56" s="416"/>
      <c r="HB56" s="416"/>
      <c r="HC56" s="416"/>
      <c r="HD56" s="416"/>
      <c r="HE56" s="416"/>
      <c r="HF56" s="416"/>
      <c r="HG56" s="416"/>
      <c r="HH56" s="416"/>
      <c r="HI56" s="416"/>
      <c r="HJ56" s="416"/>
      <c r="HK56" s="416"/>
      <c r="HL56" s="416"/>
      <c r="HM56" s="416"/>
      <c r="HN56" s="416"/>
      <c r="ID56" s="411"/>
      <c r="IE56" s="411"/>
      <c r="IF56" s="411"/>
      <c r="IG56" s="411"/>
      <c r="IH56" s="411"/>
      <c r="II56" s="411"/>
      <c r="IJ56" s="411"/>
      <c r="IK56" s="411"/>
      <c r="IL56" s="411"/>
      <c r="IM56" s="411"/>
      <c r="IN56" s="411"/>
      <c r="IO56" s="411"/>
      <c r="IP56" s="411"/>
      <c r="IQ56" s="411"/>
      <c r="IR56" s="411"/>
      <c r="IS56" s="411"/>
      <c r="IT56" s="411"/>
      <c r="IU56" s="411"/>
      <c r="IV56" s="411"/>
      <c r="IW56" s="411"/>
      <c r="IX56" s="411"/>
      <c r="IY56" s="411"/>
      <c r="IZ56" s="411"/>
      <c r="JA56" s="411"/>
      <c r="JB56" s="411"/>
      <c r="JC56" s="411"/>
      <c r="JD56" s="411"/>
      <c r="JE56" s="411"/>
      <c r="JF56" s="411"/>
      <c r="JG56" s="411"/>
      <c r="JH56" s="411"/>
      <c r="JI56" s="411"/>
      <c r="JJ56" s="411"/>
      <c r="JK56" s="411"/>
      <c r="JL56" s="411"/>
      <c r="JM56" s="411"/>
      <c r="JN56" s="411"/>
      <c r="JO56" s="411"/>
      <c r="JP56" s="411"/>
      <c r="JQ56" s="411"/>
      <c r="JR56" s="411"/>
      <c r="JS56" s="411"/>
      <c r="JT56" s="411"/>
      <c r="JU56" s="411"/>
      <c r="JV56" s="411"/>
      <c r="JW56" s="411"/>
      <c r="JX56" s="411"/>
      <c r="JY56" s="411"/>
      <c r="JZ56" s="411"/>
      <c r="KA56" s="411"/>
      <c r="KB56" s="411"/>
      <c r="KC56" s="411"/>
      <c r="KD56" s="411"/>
      <c r="KE56" s="411"/>
      <c r="KF56" s="411"/>
      <c r="KG56" s="411"/>
      <c r="KH56" s="411"/>
      <c r="KI56" s="411"/>
      <c r="KJ56" s="411"/>
      <c r="KK56" s="411"/>
      <c r="KL56" s="411"/>
      <c r="KM56" s="411"/>
      <c r="KN56" s="411"/>
      <c r="KO56" s="411"/>
      <c r="KP56" s="411"/>
      <c r="KQ56" s="411"/>
      <c r="KR56" s="411"/>
      <c r="KS56" s="411"/>
      <c r="KT56" s="411"/>
      <c r="KU56" s="411"/>
      <c r="KV56" s="411"/>
      <c r="KW56" s="411"/>
      <c r="KX56" s="411"/>
      <c r="KY56" s="411"/>
      <c r="KZ56" s="411"/>
      <c r="LA56" s="411"/>
      <c r="LB56" s="411"/>
      <c r="LC56" s="411"/>
      <c r="LD56" s="411"/>
      <c r="LE56" s="411"/>
      <c r="LF56" s="411"/>
      <c r="LG56" s="411"/>
      <c r="LH56" s="411"/>
      <c r="LI56" s="411"/>
      <c r="LJ56" s="411"/>
      <c r="LK56" s="411"/>
      <c r="LL56" s="411"/>
      <c r="LM56" s="411"/>
      <c r="LN56" s="411"/>
      <c r="LO56" s="411"/>
      <c r="LP56" s="411"/>
      <c r="LQ56" s="411"/>
      <c r="LR56" s="411"/>
      <c r="LS56" s="411"/>
      <c r="LT56" s="411"/>
      <c r="LU56" s="411"/>
      <c r="LV56" s="411"/>
      <c r="LW56" s="411"/>
      <c r="LX56" s="411"/>
      <c r="LY56" s="411"/>
      <c r="LZ56" s="411"/>
      <c r="MA56" s="411"/>
      <c r="MB56" s="411"/>
      <c r="MC56" s="411"/>
      <c r="MD56" s="411"/>
      <c r="ME56" s="411"/>
      <c r="MF56" s="411"/>
      <c r="MG56" s="411"/>
      <c r="MH56" s="411"/>
      <c r="MI56" s="411"/>
      <c r="XDX56" s="420">
        <f t="shared" ca="1" si="40"/>
        <v>0</v>
      </c>
      <c r="XES56" s="411"/>
      <c r="XET56" s="411"/>
      <c r="XEU56" s="421"/>
    </row>
    <row r="57" spans="1:347 16352:16375" s="419" customFormat="1" ht="15" customHeight="1">
      <c r="A57" s="404" t="str">
        <f>SWDATA!O49</f>
        <v>1_PARENT00001_DMACTUALS_INDEPENDENT:CATALOGDETAIL:UNITS:No Perspective:default:Live:0</v>
      </c>
      <c r="B57" s="404">
        <f>SWDATA!M49</f>
        <v>0</v>
      </c>
      <c r="C57" s="405"/>
      <c r="D57" s="413">
        <f t="shared" si="50"/>
        <v>49</v>
      </c>
      <c r="E57" s="407">
        <f t="shared" si="51"/>
        <v>0</v>
      </c>
      <c r="F57" s="408">
        <f t="shared" si="52"/>
        <v>1</v>
      </c>
      <c r="G57" s="404">
        <f>ROW(SWDATA!M49)</f>
        <v>49</v>
      </c>
      <c r="H57" s="334"/>
      <c r="I57" s="335"/>
      <c r="J57" s="346" t="str">
        <f t="shared" si="53"/>
        <v>1_PARENT00001_DMACTUALS_INDEPENDENT:CATALOGDETAIL:UNITS:No Perspective:default:Live:0</v>
      </c>
      <c r="K57" s="347" t="str">
        <f t="shared" si="54"/>
        <v/>
      </c>
      <c r="L57" s="347"/>
      <c r="M57" s="385" t="str">
        <f t="shared" si="46"/>
        <v>Loading…</v>
      </c>
      <c r="N57" s="385" t="str">
        <f t="shared" si="47"/>
        <v>Loading…</v>
      </c>
      <c r="O57" s="385" t="str">
        <f t="shared" si="48"/>
        <v>Loading…</v>
      </c>
      <c r="P57" s="385" t="str">
        <f t="shared" si="49"/>
        <v>Loading…</v>
      </c>
      <c r="Q57" s="385" t="str">
        <f ca="1">IF(LEN(SWDATA!J49)=0,"",Q56)</f>
        <v>Loading . . .~~Loading . . .~~Loading . . .~~Loading . . .</v>
      </c>
      <c r="R57" s="386" t="str">
        <f>IF(LEN(SWDATA!C49)=0,"",SWDATA!C49)</f>
        <v>Bud vs Fcst (Cost)</v>
      </c>
      <c r="S57" s="256"/>
      <c r="T57" s="257" t="s">
        <v>658</v>
      </c>
      <c r="U57" s="258"/>
      <c r="V57" s="258"/>
      <c r="W57" s="258" t="s">
        <v>990</v>
      </c>
      <c r="X57" s="259" t="s">
        <v>207</v>
      </c>
      <c r="Y57" s="430" t="str">
        <f ca="1">IF(OR(Is_Loading,LEN($A57)=0),"",INDIRECT("SWDATA!"&amp;Y$4&amp;$G57))</f>
        <v>-</v>
      </c>
      <c r="Z57" s="431" t="str">
        <f ca="1">IF(OR(Is_Loading,LEN($A57)=0),"",INDIRECT("SWDATA!"&amp;Z$4&amp;$G57))</f>
        <v>-</v>
      </c>
      <c r="AA57" s="431" t="str">
        <f ca="1">IF(OR(Is_Loading,LEN($A57)=0),"",INDIRECT("SWDATA!"&amp;AA$4&amp;$G57))</f>
        <v>-</v>
      </c>
      <c r="AB57" s="431" t="str">
        <f ca="1">IF(OR(Is_Loading,LEN($A57)=0),"",INDIRECT("SWDATA!"&amp;AB$4&amp;$G57))</f>
        <v>-</v>
      </c>
      <c r="AC57" s="431" t="str">
        <f ca="1">IF(OR(Is_Loading,LEN($A57)=0),"",INDIRECT("SWDATA!"&amp;AC$4&amp;$G57))</f>
        <v>-</v>
      </c>
      <c r="AD57" s="431" t="str">
        <f ca="1">IF(OR(Is_Loading,LEN($A57)=0),"",INDIRECT("SWDATA!"&amp;AD$4&amp;$G57))</f>
        <v>-</v>
      </c>
      <c r="AE57" s="431" t="str">
        <f ca="1">IF(OR(Is_Loading,LEN($A57)=0),"",INDIRECT("SWDATA!"&amp;AE$4&amp;$G57))</f>
        <v>-</v>
      </c>
      <c r="AF57" s="431" t="str">
        <f ca="1">IF(OR(Is_Loading,LEN($A57)=0),"",INDIRECT("SWDATA!"&amp;AF$4&amp;$G57))</f>
        <v>-</v>
      </c>
      <c r="AG57" s="431" t="str">
        <f ca="1">IF(OR(Is_Loading,LEN($A57)=0),"",INDIRECT("SWDATA!"&amp;AG$4&amp;$G57))</f>
        <v>-</v>
      </c>
      <c r="AH57" s="431" t="str">
        <f ca="1">IF(OR(Is_Loading,LEN($A57)=0),"",INDIRECT("SWDATA!"&amp;AH$4&amp;$G57))</f>
        <v>-</v>
      </c>
      <c r="AI57" s="431" t="str">
        <f ca="1">IF(OR(Is_Loading,LEN($A57)=0),"",INDIRECT("SWDATA!"&amp;AI$4&amp;$G57))</f>
        <v>-</v>
      </c>
      <c r="AJ57" s="431" t="str">
        <f ca="1">IF(OR(Is_Loading,LEN($A57)=0),"",INDIRECT("SWDATA!"&amp;AJ$4&amp;$G57))</f>
        <v>-</v>
      </c>
      <c r="AK57" s="431" t="str">
        <f t="shared" ca="1" si="56"/>
        <v>-</v>
      </c>
      <c r="AL57" s="431" t="str">
        <f t="shared" ca="1" si="56"/>
        <v>-</v>
      </c>
      <c r="AM57" s="431" t="str">
        <f t="shared" ca="1" si="56"/>
        <v>-</v>
      </c>
      <c r="AN57" s="431" t="str">
        <f t="shared" ca="1" si="56"/>
        <v>-</v>
      </c>
      <c r="AO57" s="431" t="str">
        <f t="shared" ca="1" si="56"/>
        <v>-</v>
      </c>
      <c r="AP57" s="431" t="str">
        <f t="shared" ca="1" si="56"/>
        <v>-</v>
      </c>
      <c r="AQ57" s="431" t="str">
        <f t="shared" ca="1" si="56"/>
        <v>-</v>
      </c>
      <c r="AR57" s="431" t="str">
        <f t="shared" ca="1" si="56"/>
        <v>-</v>
      </c>
      <c r="AS57" s="431" t="str">
        <f t="shared" ca="1" si="56"/>
        <v>-</v>
      </c>
      <c r="AT57" s="431" t="str">
        <f t="shared" ca="1" si="56"/>
        <v>-</v>
      </c>
      <c r="AU57" s="431" t="str">
        <f t="shared" ca="1" si="56"/>
        <v>-</v>
      </c>
      <c r="AV57" s="431" t="str">
        <f t="shared" ca="1" si="56"/>
        <v>-</v>
      </c>
      <c r="AW57" s="431" t="str">
        <f t="shared" ca="1" si="56"/>
        <v>-</v>
      </c>
      <c r="AX57" s="431" t="str">
        <f t="shared" ca="1" si="56"/>
        <v>-</v>
      </c>
      <c r="AY57" s="432" t="str">
        <f t="shared" ca="1" si="56"/>
        <v>-</v>
      </c>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410"/>
      <c r="CA57" s="410"/>
      <c r="CB57" s="410"/>
      <c r="CC57" s="410"/>
      <c r="CD57" s="410"/>
      <c r="CE57" s="410"/>
      <c r="CF57" s="410"/>
      <c r="CG57" s="410"/>
      <c r="CH57" s="410"/>
      <c r="CI57" s="410"/>
      <c r="CJ57" s="414"/>
      <c r="CK57" s="414"/>
      <c r="CL57" s="414"/>
      <c r="CM57" s="414"/>
      <c r="CN57" s="414"/>
      <c r="CO57" s="414"/>
      <c r="CP57" s="414"/>
      <c r="CQ57" s="414"/>
      <c r="CR57" s="414"/>
      <c r="CS57" s="414"/>
      <c r="CT57" s="414"/>
      <c r="CU57" s="414"/>
      <c r="CV57" s="414"/>
      <c r="CW57" s="414"/>
      <c r="CX57" s="414"/>
      <c r="CY57" s="414"/>
      <c r="CZ57" s="414"/>
      <c r="DA57" s="414"/>
      <c r="DB57" s="414"/>
      <c r="DC57" s="414"/>
      <c r="DD57" s="414"/>
      <c r="DE57" s="414"/>
      <c r="DF57" s="414"/>
      <c r="DG57" s="414"/>
      <c r="DH57" s="414"/>
      <c r="DI57" s="414"/>
      <c r="DJ57" s="414"/>
      <c r="DK57" s="415"/>
      <c r="DL57" s="416"/>
      <c r="DM57" s="416"/>
      <c r="DN57" s="416"/>
      <c r="DO57" s="416"/>
      <c r="DP57" s="250"/>
      <c r="DQ57" s="417"/>
      <c r="DR57" s="326"/>
      <c r="DS57" s="326"/>
      <c r="DT57" s="326"/>
      <c r="DU57" s="326"/>
      <c r="DV57" s="326"/>
      <c r="DW57" s="326"/>
      <c r="DX57" s="326"/>
      <c r="DY57" s="326"/>
      <c r="DZ57" s="326"/>
      <c r="EA57" s="326"/>
      <c r="EB57" s="326"/>
      <c r="EC57" s="326"/>
      <c r="ED57" s="326"/>
      <c r="EE57" s="326"/>
      <c r="EF57" s="326"/>
      <c r="EG57" s="326"/>
      <c r="EH57" s="326"/>
      <c r="EI57" s="326"/>
      <c r="EJ57" s="326"/>
      <c r="EK57" s="326"/>
      <c r="EL57" s="326"/>
      <c r="EM57" s="326"/>
      <c r="EN57" s="326"/>
      <c r="EO57" s="326"/>
      <c r="EP57" s="326"/>
      <c r="EQ57" s="326"/>
      <c r="ER57" s="326"/>
      <c r="ES57" s="326"/>
      <c r="ET57" s="326"/>
      <c r="EU57" s="326"/>
      <c r="EV57" s="326"/>
      <c r="EW57" s="326"/>
      <c r="EX57" s="326"/>
      <c r="EY57" s="326"/>
      <c r="EZ57" s="326"/>
      <c r="FA57" s="326"/>
      <c r="FB57" s="418"/>
      <c r="FC57" s="250"/>
      <c r="FD57" s="250"/>
      <c r="FE57" s="250"/>
      <c r="FF57" s="250"/>
      <c r="FG57" s="250"/>
      <c r="FH57" s="250"/>
      <c r="FI57" s="250"/>
      <c r="FJ57" s="250"/>
      <c r="FK57" s="250"/>
      <c r="FL57" s="250"/>
      <c r="FM57" s="250"/>
      <c r="FN57" s="250"/>
      <c r="FO57" s="250"/>
      <c r="FP57" s="250"/>
      <c r="FQ57" s="250"/>
      <c r="FR57" s="250"/>
      <c r="FS57" s="250"/>
      <c r="FT57" s="250"/>
      <c r="FU57" s="250"/>
      <c r="FV57" s="250"/>
      <c r="FW57" s="250"/>
      <c r="FX57" s="250"/>
      <c r="FY57" s="250"/>
      <c r="FZ57" s="250"/>
      <c r="GA57" s="250"/>
      <c r="GB57" s="250"/>
      <c r="GC57" s="250"/>
      <c r="GD57" s="250"/>
      <c r="GE57" s="250"/>
      <c r="GF57" s="250"/>
      <c r="GG57" s="250"/>
      <c r="GH57" s="250"/>
      <c r="GI57" s="250"/>
      <c r="GJ57" s="250"/>
      <c r="GK57" s="250"/>
      <c r="GL57" s="250"/>
      <c r="GM57" s="250"/>
      <c r="GN57" s="250"/>
      <c r="GO57" s="250"/>
      <c r="GP57" s="250"/>
      <c r="GQ57" s="250"/>
      <c r="GR57" s="250"/>
      <c r="GS57" s="250"/>
      <c r="GT57" s="250"/>
      <c r="GU57" s="250"/>
      <c r="GV57" s="250"/>
      <c r="GW57" s="250"/>
      <c r="GX57" s="250"/>
      <c r="GY57" s="250"/>
      <c r="GZ57" s="250"/>
      <c r="HA57" s="416"/>
      <c r="HB57" s="416"/>
      <c r="HC57" s="416"/>
      <c r="HD57" s="416"/>
      <c r="HE57" s="416"/>
      <c r="HF57" s="416"/>
      <c r="HG57" s="416"/>
      <c r="HH57" s="416"/>
      <c r="HI57" s="416"/>
      <c r="HJ57" s="416"/>
      <c r="HK57" s="416"/>
      <c r="HL57" s="416"/>
      <c r="HM57" s="416"/>
      <c r="HN57" s="416"/>
      <c r="ID57" s="411"/>
      <c r="IE57" s="411"/>
      <c r="IF57" s="411"/>
      <c r="IG57" s="411"/>
      <c r="IH57" s="411"/>
      <c r="II57" s="411"/>
      <c r="IJ57" s="411"/>
      <c r="IK57" s="411"/>
      <c r="IL57" s="411"/>
      <c r="IM57" s="411"/>
      <c r="IN57" s="411"/>
      <c r="IO57" s="411"/>
      <c r="IP57" s="411"/>
      <c r="IQ57" s="411"/>
      <c r="IR57" s="411"/>
      <c r="IS57" s="411"/>
      <c r="IT57" s="411"/>
      <c r="IU57" s="411"/>
      <c r="IV57" s="411"/>
      <c r="IW57" s="411"/>
      <c r="IX57" s="411"/>
      <c r="IY57" s="411"/>
      <c r="IZ57" s="411"/>
      <c r="JA57" s="411"/>
      <c r="JB57" s="411"/>
      <c r="JC57" s="411"/>
      <c r="JD57" s="411"/>
      <c r="JE57" s="411"/>
      <c r="JF57" s="411"/>
      <c r="JG57" s="411"/>
      <c r="JH57" s="411"/>
      <c r="JI57" s="411"/>
      <c r="JJ57" s="411"/>
      <c r="JK57" s="411"/>
      <c r="JL57" s="411"/>
      <c r="JM57" s="411"/>
      <c r="JN57" s="411"/>
      <c r="JO57" s="411"/>
      <c r="JP57" s="411"/>
      <c r="JQ57" s="411"/>
      <c r="JR57" s="411"/>
      <c r="JS57" s="411"/>
      <c r="JT57" s="411"/>
      <c r="JU57" s="411"/>
      <c r="JV57" s="411"/>
      <c r="JW57" s="411"/>
      <c r="JX57" s="411"/>
      <c r="JY57" s="411"/>
      <c r="JZ57" s="411"/>
      <c r="KA57" s="411"/>
      <c r="KB57" s="411"/>
      <c r="KC57" s="411"/>
      <c r="KD57" s="411"/>
      <c r="KE57" s="411"/>
      <c r="KF57" s="411"/>
      <c r="KG57" s="411"/>
      <c r="KH57" s="411"/>
      <c r="KI57" s="411"/>
      <c r="KJ57" s="411"/>
      <c r="KK57" s="411"/>
      <c r="KL57" s="411"/>
      <c r="KM57" s="411"/>
      <c r="KN57" s="411"/>
      <c r="KO57" s="411"/>
      <c r="KP57" s="411"/>
      <c r="KQ57" s="411"/>
      <c r="KR57" s="411"/>
      <c r="KS57" s="411"/>
      <c r="KT57" s="411"/>
      <c r="KU57" s="411"/>
      <c r="KV57" s="411"/>
      <c r="KW57" s="411"/>
      <c r="KX57" s="411"/>
      <c r="KY57" s="411"/>
      <c r="KZ57" s="411"/>
      <c r="LA57" s="411"/>
      <c r="LB57" s="411"/>
      <c r="LC57" s="411"/>
      <c r="LD57" s="411"/>
      <c r="LE57" s="411"/>
      <c r="LF57" s="411"/>
      <c r="LG57" s="411"/>
      <c r="LH57" s="411"/>
      <c r="LI57" s="411"/>
      <c r="LJ57" s="411"/>
      <c r="LK57" s="411"/>
      <c r="LL57" s="411"/>
      <c r="LM57" s="411"/>
      <c r="LN57" s="411"/>
      <c r="LO57" s="411"/>
      <c r="LP57" s="411"/>
      <c r="LQ57" s="411"/>
      <c r="LR57" s="411"/>
      <c r="LS57" s="411"/>
      <c r="LT57" s="411"/>
      <c r="LU57" s="411"/>
      <c r="LV57" s="411"/>
      <c r="LW57" s="411"/>
      <c r="LX57" s="411"/>
      <c r="LY57" s="411"/>
      <c r="LZ57" s="411"/>
      <c r="MA57" s="411"/>
      <c r="MB57" s="411"/>
      <c r="MC57" s="411"/>
      <c r="MD57" s="411"/>
      <c r="ME57" s="411"/>
      <c r="MF57" s="411"/>
      <c r="MG57" s="411"/>
      <c r="MH57" s="411"/>
      <c r="MI57" s="411"/>
      <c r="XDX57" s="420">
        <f t="shared" ca="1" si="40"/>
        <v>0</v>
      </c>
      <c r="XES57" s="411"/>
      <c r="XET57" s="411"/>
      <c r="XEU57" s="421"/>
    </row>
    <row r="58" spans="1:347 16352:16375" s="419" customFormat="1" ht="15" customHeight="1">
      <c r="A58" s="404" t="str">
        <f>SWDATA!O50</f>
        <v>1_PARENT00001_DMACTUALS_INDEPENDENT:CATALOGDETAIL:UNITS:No Perspective:default:Live:0</v>
      </c>
      <c r="B58" s="404">
        <f>SWDATA!M50</f>
        <v>0</v>
      </c>
      <c r="C58" s="405"/>
      <c r="D58" s="413">
        <f t="shared" si="50"/>
        <v>50</v>
      </c>
      <c r="E58" s="407">
        <f t="shared" si="51"/>
        <v>0</v>
      </c>
      <c r="F58" s="408">
        <f t="shared" si="52"/>
        <v>1</v>
      </c>
      <c r="G58" s="404">
        <f>ROW(SWDATA!M50)</f>
        <v>50</v>
      </c>
      <c r="H58" s="334"/>
      <c r="I58" s="335"/>
      <c r="J58" s="346" t="str">
        <f t="shared" si="53"/>
        <v>1_PARENT00001_DMACTUALS_INDEPENDENT:CATALOGDETAIL:UNITS:No Perspective:default:Live:0</v>
      </c>
      <c r="K58" s="347" t="str">
        <f t="shared" si="54"/>
        <v/>
      </c>
      <c r="L58" s="347"/>
      <c r="M58" s="385" t="str">
        <f t="shared" si="46"/>
        <v>Loading…</v>
      </c>
      <c r="N58" s="385" t="str">
        <f t="shared" si="47"/>
        <v>Loading…</v>
      </c>
      <c r="O58" s="385" t="str">
        <f t="shared" si="48"/>
        <v>Loading…</v>
      </c>
      <c r="P58" s="385" t="str">
        <f t="shared" si="49"/>
        <v>Loading…</v>
      </c>
      <c r="Q58" s="385" t="str">
        <f ca="1">IF(LEN(SWDATA!J50)=0,"",Q57)</f>
        <v>Loading . . .~~Loading . . .~~Loading . . .~~Loading . . .</v>
      </c>
      <c r="R58" s="386" t="str">
        <f>IF(LEN(SWDATA!C50)=0,"",SWDATA!C50)</f>
        <v>Monthly Spend (Cost)</v>
      </c>
      <c r="S58" s="256"/>
      <c r="T58" s="257" t="s">
        <v>920</v>
      </c>
      <c r="U58" s="258"/>
      <c r="V58" s="258"/>
      <c r="W58" s="258" t="s">
        <v>991</v>
      </c>
      <c r="X58" s="259" t="s">
        <v>207</v>
      </c>
      <c r="Y58" s="430" t="str">
        <f ca="1">IF(OR(Is_Loading,LEN($A58)=0),"",INDIRECT("SWDATA!"&amp;Y$4&amp;$G58))</f>
        <v>-</v>
      </c>
      <c r="Z58" s="431" t="str">
        <f ca="1">IF(OR(Is_Loading,LEN($A58)=0),"",INDIRECT("SWDATA!"&amp;Z$4&amp;$G58))</f>
        <v>-</v>
      </c>
      <c r="AA58" s="431" t="str">
        <f ca="1">IF(OR(Is_Loading,LEN($A58)=0),"",INDIRECT("SWDATA!"&amp;AA$4&amp;$G58))</f>
        <v>-</v>
      </c>
      <c r="AB58" s="431" t="str">
        <f ca="1">IF(OR(Is_Loading,LEN($A58)=0),"",INDIRECT("SWDATA!"&amp;AB$4&amp;$G58))</f>
        <v>-</v>
      </c>
      <c r="AC58" s="431" t="str">
        <f ca="1">IF(OR(Is_Loading,LEN($A58)=0),"",INDIRECT("SWDATA!"&amp;AC$4&amp;$G58))</f>
        <v>-</v>
      </c>
      <c r="AD58" s="431" t="str">
        <f ca="1">IF(OR(Is_Loading,LEN($A58)=0),"",INDIRECT("SWDATA!"&amp;AD$4&amp;$G58))</f>
        <v>-</v>
      </c>
      <c r="AE58" s="431" t="str">
        <f ca="1">IF(OR(Is_Loading,LEN($A58)=0),"",INDIRECT("SWDATA!"&amp;AE$4&amp;$G58))</f>
        <v>-</v>
      </c>
      <c r="AF58" s="431" t="str">
        <f ca="1">IF(OR(Is_Loading,LEN($A58)=0),"",INDIRECT("SWDATA!"&amp;AF$4&amp;$G58))</f>
        <v>-</v>
      </c>
      <c r="AG58" s="431" t="str">
        <f ca="1">IF(OR(Is_Loading,LEN($A58)=0),"",INDIRECT("SWDATA!"&amp;AG$4&amp;$G58))</f>
        <v>-</v>
      </c>
      <c r="AH58" s="431" t="str">
        <f ca="1">IF(OR(Is_Loading,LEN($A58)=0),"",INDIRECT("SWDATA!"&amp;AH$4&amp;$G58))</f>
        <v>-</v>
      </c>
      <c r="AI58" s="431" t="str">
        <f ca="1">IF(OR(Is_Loading,LEN($A58)=0),"",INDIRECT("SWDATA!"&amp;AI$4&amp;$G58))</f>
        <v>-</v>
      </c>
      <c r="AJ58" s="431" t="str">
        <f ca="1">IF(OR(Is_Loading,LEN($A58)=0),"",INDIRECT("SWDATA!"&amp;AJ$4&amp;$G58))</f>
        <v>-</v>
      </c>
      <c r="AK58" s="431" t="str">
        <f t="shared" ca="1" si="56"/>
        <v>-</v>
      </c>
      <c r="AL58" s="431" t="str">
        <f t="shared" ca="1" si="56"/>
        <v>-</v>
      </c>
      <c r="AM58" s="431" t="str">
        <f t="shared" ca="1" si="56"/>
        <v>-</v>
      </c>
      <c r="AN58" s="431" t="str">
        <f t="shared" ca="1" si="56"/>
        <v>-</v>
      </c>
      <c r="AO58" s="431" t="str">
        <f t="shared" ca="1" si="56"/>
        <v>-</v>
      </c>
      <c r="AP58" s="431" t="str">
        <f t="shared" ca="1" si="56"/>
        <v>-</v>
      </c>
      <c r="AQ58" s="431" t="str">
        <f t="shared" ca="1" si="56"/>
        <v>-</v>
      </c>
      <c r="AR58" s="431" t="str">
        <f t="shared" ca="1" si="56"/>
        <v>-</v>
      </c>
      <c r="AS58" s="431" t="str">
        <f t="shared" ca="1" si="56"/>
        <v>-</v>
      </c>
      <c r="AT58" s="431" t="str">
        <f t="shared" ca="1" si="56"/>
        <v>-</v>
      </c>
      <c r="AU58" s="431" t="str">
        <f t="shared" ca="1" si="56"/>
        <v>-</v>
      </c>
      <c r="AV58" s="431" t="str">
        <f t="shared" ca="1" si="56"/>
        <v>-</v>
      </c>
      <c r="AW58" s="431" t="str">
        <f t="shared" ca="1" si="56"/>
        <v>-</v>
      </c>
      <c r="AX58" s="431" t="str">
        <f t="shared" ca="1" si="56"/>
        <v>-</v>
      </c>
      <c r="AY58" s="432" t="str">
        <f t="shared" ca="1" si="56"/>
        <v>-</v>
      </c>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410"/>
      <c r="CA58" s="410"/>
      <c r="CB58" s="410"/>
      <c r="CC58" s="410"/>
      <c r="CD58" s="410"/>
      <c r="CE58" s="410"/>
      <c r="CF58" s="410"/>
      <c r="CG58" s="410"/>
      <c r="CH58" s="410"/>
      <c r="CI58" s="410"/>
      <c r="CJ58" s="414"/>
      <c r="CK58" s="414"/>
      <c r="CL58" s="414"/>
      <c r="CM58" s="414"/>
      <c r="CN58" s="414"/>
      <c r="CO58" s="414"/>
      <c r="CP58" s="414"/>
      <c r="CQ58" s="414"/>
      <c r="CR58" s="414"/>
      <c r="CS58" s="414"/>
      <c r="CT58" s="414"/>
      <c r="CU58" s="414"/>
      <c r="CV58" s="414"/>
      <c r="CW58" s="414"/>
      <c r="CX58" s="414"/>
      <c r="CY58" s="414"/>
      <c r="CZ58" s="414"/>
      <c r="DA58" s="414"/>
      <c r="DB58" s="414"/>
      <c r="DC58" s="414"/>
      <c r="DD58" s="414"/>
      <c r="DE58" s="414"/>
      <c r="DF58" s="414"/>
      <c r="DG58" s="414"/>
      <c r="DH58" s="414"/>
      <c r="DI58" s="414"/>
      <c r="DJ58" s="414"/>
      <c r="DK58" s="415"/>
      <c r="DL58" s="416"/>
      <c r="DM58" s="416"/>
      <c r="DN58" s="416"/>
      <c r="DO58" s="416"/>
      <c r="DP58" s="250"/>
      <c r="DQ58" s="417"/>
      <c r="DR58" s="326"/>
      <c r="DS58" s="326"/>
      <c r="DT58" s="326"/>
      <c r="DU58" s="326"/>
      <c r="DV58" s="326"/>
      <c r="DW58" s="326"/>
      <c r="DX58" s="326"/>
      <c r="DY58" s="326"/>
      <c r="DZ58" s="326"/>
      <c r="EA58" s="326"/>
      <c r="EB58" s="326"/>
      <c r="EC58" s="326"/>
      <c r="ED58" s="326"/>
      <c r="EE58" s="326"/>
      <c r="EF58" s="326"/>
      <c r="EG58" s="326"/>
      <c r="EH58" s="326"/>
      <c r="EI58" s="326"/>
      <c r="EJ58" s="326"/>
      <c r="EK58" s="326"/>
      <c r="EL58" s="326"/>
      <c r="EM58" s="326"/>
      <c r="EN58" s="326"/>
      <c r="EO58" s="326"/>
      <c r="EP58" s="326"/>
      <c r="EQ58" s="326"/>
      <c r="ER58" s="326"/>
      <c r="ES58" s="326"/>
      <c r="ET58" s="326"/>
      <c r="EU58" s="326"/>
      <c r="EV58" s="326"/>
      <c r="EW58" s="326"/>
      <c r="EX58" s="326"/>
      <c r="EY58" s="326"/>
      <c r="EZ58" s="326"/>
      <c r="FA58" s="326"/>
      <c r="FB58" s="418"/>
      <c r="FC58" s="250"/>
      <c r="FD58" s="250"/>
      <c r="FE58" s="250"/>
      <c r="FF58" s="250"/>
      <c r="FG58" s="250"/>
      <c r="FH58" s="250"/>
      <c r="FI58" s="250"/>
      <c r="FJ58" s="250"/>
      <c r="FK58" s="250"/>
      <c r="FL58" s="250"/>
      <c r="FM58" s="250"/>
      <c r="FN58" s="250"/>
      <c r="FO58" s="250"/>
      <c r="FP58" s="250"/>
      <c r="FQ58" s="250"/>
      <c r="FR58" s="250"/>
      <c r="FS58" s="250"/>
      <c r="FT58" s="250"/>
      <c r="FU58" s="250"/>
      <c r="FV58" s="250"/>
      <c r="FW58" s="250"/>
      <c r="FX58" s="250"/>
      <c r="FY58" s="250"/>
      <c r="FZ58" s="250"/>
      <c r="GA58" s="250"/>
      <c r="GB58" s="250"/>
      <c r="GC58" s="250"/>
      <c r="GD58" s="250"/>
      <c r="GE58" s="250"/>
      <c r="GF58" s="250"/>
      <c r="GG58" s="250"/>
      <c r="GH58" s="250"/>
      <c r="GI58" s="250"/>
      <c r="GJ58" s="250"/>
      <c r="GK58" s="250"/>
      <c r="GL58" s="250"/>
      <c r="GM58" s="250"/>
      <c r="GN58" s="250"/>
      <c r="GO58" s="250"/>
      <c r="GP58" s="250"/>
      <c r="GQ58" s="250"/>
      <c r="GR58" s="250"/>
      <c r="GS58" s="250"/>
      <c r="GT58" s="250"/>
      <c r="GU58" s="250"/>
      <c r="GV58" s="250"/>
      <c r="GW58" s="250"/>
      <c r="GX58" s="250"/>
      <c r="GY58" s="250"/>
      <c r="GZ58" s="250"/>
      <c r="HA58" s="416"/>
      <c r="HB58" s="416"/>
      <c r="HC58" s="416"/>
      <c r="HD58" s="416"/>
      <c r="HE58" s="416"/>
      <c r="HF58" s="416"/>
      <c r="HG58" s="416"/>
      <c r="HH58" s="416"/>
      <c r="HI58" s="416"/>
      <c r="HJ58" s="416"/>
      <c r="HK58" s="416"/>
      <c r="HL58" s="416"/>
      <c r="HM58" s="416"/>
      <c r="HN58" s="416"/>
      <c r="ID58" s="411"/>
      <c r="IE58" s="411"/>
      <c r="IF58" s="411"/>
      <c r="IG58" s="411"/>
      <c r="IH58" s="411"/>
      <c r="II58" s="411"/>
      <c r="IJ58" s="411"/>
      <c r="IK58" s="411"/>
      <c r="IL58" s="411"/>
      <c r="IM58" s="411"/>
      <c r="IN58" s="411"/>
      <c r="IO58" s="411"/>
      <c r="IP58" s="411"/>
      <c r="IQ58" s="411"/>
      <c r="IR58" s="411"/>
      <c r="IS58" s="411"/>
      <c r="IT58" s="411"/>
      <c r="IU58" s="411"/>
      <c r="IV58" s="411"/>
      <c r="IW58" s="411"/>
      <c r="IX58" s="411"/>
      <c r="IY58" s="411"/>
      <c r="IZ58" s="411"/>
      <c r="JA58" s="411"/>
      <c r="JB58" s="411"/>
      <c r="JC58" s="411"/>
      <c r="JD58" s="411"/>
      <c r="JE58" s="411"/>
      <c r="JF58" s="411"/>
      <c r="JG58" s="411"/>
      <c r="JH58" s="411"/>
      <c r="JI58" s="411"/>
      <c r="JJ58" s="411"/>
      <c r="JK58" s="411"/>
      <c r="JL58" s="411"/>
      <c r="JM58" s="411"/>
      <c r="JN58" s="411"/>
      <c r="JO58" s="411"/>
      <c r="JP58" s="411"/>
      <c r="JQ58" s="411"/>
      <c r="JR58" s="411"/>
      <c r="JS58" s="411"/>
      <c r="JT58" s="411"/>
      <c r="JU58" s="411"/>
      <c r="JV58" s="411"/>
      <c r="JW58" s="411"/>
      <c r="JX58" s="411"/>
      <c r="JY58" s="411"/>
      <c r="JZ58" s="411"/>
      <c r="KA58" s="411"/>
      <c r="KB58" s="411"/>
      <c r="KC58" s="411"/>
      <c r="KD58" s="411"/>
      <c r="KE58" s="411"/>
      <c r="KF58" s="411"/>
      <c r="KG58" s="411"/>
      <c r="KH58" s="411"/>
      <c r="KI58" s="411"/>
      <c r="KJ58" s="411"/>
      <c r="KK58" s="411"/>
      <c r="KL58" s="411"/>
      <c r="KM58" s="411"/>
      <c r="KN58" s="411"/>
      <c r="KO58" s="411"/>
      <c r="KP58" s="411"/>
      <c r="KQ58" s="411"/>
      <c r="KR58" s="411"/>
      <c r="KS58" s="411"/>
      <c r="KT58" s="411"/>
      <c r="KU58" s="411"/>
      <c r="KV58" s="411"/>
      <c r="KW58" s="411"/>
      <c r="KX58" s="411"/>
      <c r="KY58" s="411"/>
      <c r="KZ58" s="411"/>
      <c r="LA58" s="411"/>
      <c r="LB58" s="411"/>
      <c r="LC58" s="411"/>
      <c r="LD58" s="411"/>
      <c r="LE58" s="411"/>
      <c r="LF58" s="411"/>
      <c r="LG58" s="411"/>
      <c r="LH58" s="411"/>
      <c r="LI58" s="411"/>
      <c r="LJ58" s="411"/>
      <c r="LK58" s="411"/>
      <c r="LL58" s="411"/>
      <c r="LM58" s="411"/>
      <c r="LN58" s="411"/>
      <c r="LO58" s="411"/>
      <c r="LP58" s="411"/>
      <c r="LQ58" s="411"/>
      <c r="LR58" s="411"/>
      <c r="LS58" s="411"/>
      <c r="LT58" s="411"/>
      <c r="LU58" s="411"/>
      <c r="LV58" s="411"/>
      <c r="LW58" s="411"/>
      <c r="LX58" s="411"/>
      <c r="LY58" s="411"/>
      <c r="LZ58" s="411"/>
      <c r="MA58" s="411"/>
      <c r="MB58" s="411"/>
      <c r="MC58" s="411"/>
      <c r="MD58" s="411"/>
      <c r="ME58" s="411"/>
      <c r="MF58" s="411"/>
      <c r="MG58" s="411"/>
      <c r="MH58" s="411"/>
      <c r="MI58" s="411"/>
      <c r="XDX58" s="420">
        <f t="shared" ca="1" si="40"/>
        <v>0</v>
      </c>
      <c r="XES58" s="411"/>
      <c r="XET58" s="411"/>
      <c r="XEU58" s="421"/>
    </row>
    <row r="59" spans="1:347 16352:16375" s="419" customFormat="1" ht="15" customHeight="1">
      <c r="A59" s="404" t="str">
        <f>SWDATA!O51</f>
        <v>1_PARENT00001_DMACTUALS_INDEPENDENT:CATALOGDETAIL:UNITS:No Perspective:default:Live:0</v>
      </c>
      <c r="B59" s="404">
        <f>SWDATA!M51</f>
        <v>0</v>
      </c>
      <c r="C59" s="405"/>
      <c r="D59" s="413">
        <f t="shared" si="50"/>
        <v>51</v>
      </c>
      <c r="E59" s="407">
        <f t="shared" si="51"/>
        <v>0</v>
      </c>
      <c r="F59" s="408">
        <f t="shared" si="52"/>
        <v>1</v>
      </c>
      <c r="G59" s="404">
        <f>ROW(SWDATA!M51)</f>
        <v>51</v>
      </c>
      <c r="H59" s="334"/>
      <c r="I59" s="335"/>
      <c r="J59" s="346" t="str">
        <f t="shared" si="53"/>
        <v>1_PARENT00001_DMACTUALS_INDEPENDENT:CATALOGDETAIL:UNITS:No Perspective:default:Live:0</v>
      </c>
      <c r="K59" s="347" t="str">
        <f t="shared" si="54"/>
        <v/>
      </c>
      <c r="L59" s="347"/>
      <c r="M59" s="385" t="str">
        <f t="shared" si="46"/>
        <v>Loading…</v>
      </c>
      <c r="N59" s="385" t="str">
        <f t="shared" si="47"/>
        <v>Loading…</v>
      </c>
      <c r="O59" s="385" t="str">
        <f t="shared" si="48"/>
        <v>Loading…</v>
      </c>
      <c r="P59" s="385" t="str">
        <f t="shared" si="49"/>
        <v>Loading…</v>
      </c>
      <c r="Q59" s="385" t="str">
        <f ca="1">IF(LEN(SWDATA!J51)=0,"",Q58)</f>
        <v>Loading . . .~~Loading . . .~~Loading . . .~~Loading . . .</v>
      </c>
      <c r="R59" s="386" t="str">
        <f>IF(LEN(SWDATA!C51)=0,"",SWDATA!C51)</f>
        <v>YTD Spend (Cost)</v>
      </c>
      <c r="S59" s="256"/>
      <c r="T59" s="257" t="s">
        <v>975</v>
      </c>
      <c r="U59" s="258"/>
      <c r="V59" s="258"/>
      <c r="W59" s="258" t="s">
        <v>989</v>
      </c>
      <c r="X59" s="259" t="s">
        <v>207</v>
      </c>
      <c r="Y59" s="430" t="str">
        <f ca="1">IF(OR(Is_Loading,LEN($A59)=0),"",INDIRECT("SWDATA!"&amp;Y$4&amp;$G59))</f>
        <v>-</v>
      </c>
      <c r="Z59" s="431" t="str">
        <f ca="1">IF(OR(Is_Loading,LEN($A59)=0),"",INDIRECT("SWDATA!"&amp;Z$4&amp;$G59))</f>
        <v>-</v>
      </c>
      <c r="AA59" s="431" t="str">
        <f ca="1">IF(OR(Is_Loading,LEN($A59)=0),"",INDIRECT("SWDATA!"&amp;AA$4&amp;$G59))</f>
        <v>-</v>
      </c>
      <c r="AB59" s="431" t="str">
        <f ca="1">IF(OR(Is_Loading,LEN($A59)=0),"",INDIRECT("SWDATA!"&amp;AB$4&amp;$G59))</f>
        <v>-</v>
      </c>
      <c r="AC59" s="431" t="str">
        <f ca="1">IF(OR(Is_Loading,LEN($A59)=0),"",INDIRECT("SWDATA!"&amp;AC$4&amp;$G59))</f>
        <v>-</v>
      </c>
      <c r="AD59" s="431" t="str">
        <f ca="1">IF(OR(Is_Loading,LEN($A59)=0),"",INDIRECT("SWDATA!"&amp;AD$4&amp;$G59))</f>
        <v>-</v>
      </c>
      <c r="AE59" s="431" t="str">
        <f ca="1">IF(OR(Is_Loading,LEN($A59)=0),"",INDIRECT("SWDATA!"&amp;AE$4&amp;$G59))</f>
        <v>-</v>
      </c>
      <c r="AF59" s="431" t="str">
        <f ca="1">IF(OR(Is_Loading,LEN($A59)=0),"",INDIRECT("SWDATA!"&amp;AF$4&amp;$G59))</f>
        <v>-</v>
      </c>
      <c r="AG59" s="431" t="str">
        <f ca="1">IF(OR(Is_Loading,LEN($A59)=0),"",INDIRECT("SWDATA!"&amp;AG$4&amp;$G59))</f>
        <v>-</v>
      </c>
      <c r="AH59" s="431" t="str">
        <f ca="1">IF(OR(Is_Loading,LEN($A59)=0),"",INDIRECT("SWDATA!"&amp;AH$4&amp;$G59))</f>
        <v>-</v>
      </c>
      <c r="AI59" s="431" t="str">
        <f ca="1">IF(OR(Is_Loading,LEN($A59)=0),"",INDIRECT("SWDATA!"&amp;AI$4&amp;$G59))</f>
        <v>-</v>
      </c>
      <c r="AJ59" s="431" t="str">
        <f ca="1">IF(OR(Is_Loading,LEN($A59)=0),"",INDIRECT("SWDATA!"&amp;AJ$4&amp;$G59))</f>
        <v>-</v>
      </c>
      <c r="AK59" s="431" t="str">
        <f t="shared" ca="1" si="56"/>
        <v>-</v>
      </c>
      <c r="AL59" s="431" t="str">
        <f t="shared" ca="1" si="56"/>
        <v>-</v>
      </c>
      <c r="AM59" s="431" t="str">
        <f t="shared" ca="1" si="56"/>
        <v>-</v>
      </c>
      <c r="AN59" s="431" t="str">
        <f t="shared" ca="1" si="56"/>
        <v>-</v>
      </c>
      <c r="AO59" s="431" t="str">
        <f t="shared" ca="1" si="56"/>
        <v>-</v>
      </c>
      <c r="AP59" s="431" t="str">
        <f t="shared" ca="1" si="56"/>
        <v>-</v>
      </c>
      <c r="AQ59" s="431" t="str">
        <f t="shared" ca="1" si="56"/>
        <v>-</v>
      </c>
      <c r="AR59" s="431" t="str">
        <f t="shared" ca="1" si="56"/>
        <v>-</v>
      </c>
      <c r="AS59" s="431" t="str">
        <f t="shared" ca="1" si="56"/>
        <v>-</v>
      </c>
      <c r="AT59" s="431" t="str">
        <f t="shared" ca="1" si="56"/>
        <v>-</v>
      </c>
      <c r="AU59" s="431" t="str">
        <f t="shared" ca="1" si="56"/>
        <v>-</v>
      </c>
      <c r="AV59" s="431" t="str">
        <f t="shared" ca="1" si="56"/>
        <v>-</v>
      </c>
      <c r="AW59" s="431" t="str">
        <f t="shared" ca="1" si="56"/>
        <v>-</v>
      </c>
      <c r="AX59" s="431" t="str">
        <f t="shared" ca="1" si="56"/>
        <v>-</v>
      </c>
      <c r="AY59" s="432" t="str">
        <f t="shared" ca="1" si="56"/>
        <v>-</v>
      </c>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410"/>
      <c r="CA59" s="410"/>
      <c r="CB59" s="410"/>
      <c r="CC59" s="410"/>
      <c r="CD59" s="410"/>
      <c r="CE59" s="410"/>
      <c r="CF59" s="410"/>
      <c r="CG59" s="410"/>
      <c r="CH59" s="410"/>
      <c r="CI59" s="410"/>
      <c r="CJ59" s="414"/>
      <c r="CK59" s="414"/>
      <c r="CL59" s="414"/>
      <c r="CM59" s="414"/>
      <c r="CN59" s="414"/>
      <c r="CO59" s="414"/>
      <c r="CP59" s="414"/>
      <c r="CQ59" s="414"/>
      <c r="CR59" s="414"/>
      <c r="CS59" s="414"/>
      <c r="CT59" s="414"/>
      <c r="CU59" s="414"/>
      <c r="CV59" s="414"/>
      <c r="CW59" s="414"/>
      <c r="CX59" s="414"/>
      <c r="CY59" s="414"/>
      <c r="CZ59" s="414"/>
      <c r="DA59" s="414"/>
      <c r="DB59" s="414"/>
      <c r="DC59" s="414"/>
      <c r="DD59" s="414"/>
      <c r="DE59" s="414"/>
      <c r="DF59" s="414"/>
      <c r="DG59" s="414"/>
      <c r="DH59" s="414"/>
      <c r="DI59" s="414"/>
      <c r="DJ59" s="414"/>
      <c r="DK59" s="415"/>
      <c r="DL59" s="416"/>
      <c r="DM59" s="416"/>
      <c r="DN59" s="416"/>
      <c r="DO59" s="416"/>
      <c r="DP59" s="250"/>
      <c r="DQ59" s="417"/>
      <c r="DR59" s="326"/>
      <c r="DS59" s="326"/>
      <c r="DT59" s="326"/>
      <c r="DU59" s="326"/>
      <c r="DV59" s="326"/>
      <c r="DW59" s="326"/>
      <c r="DX59" s="326"/>
      <c r="DY59" s="326"/>
      <c r="DZ59" s="326"/>
      <c r="EA59" s="326"/>
      <c r="EB59" s="326"/>
      <c r="EC59" s="326"/>
      <c r="ED59" s="326"/>
      <c r="EE59" s="326"/>
      <c r="EF59" s="326"/>
      <c r="EG59" s="326"/>
      <c r="EH59" s="326"/>
      <c r="EI59" s="326"/>
      <c r="EJ59" s="326"/>
      <c r="EK59" s="326"/>
      <c r="EL59" s="326"/>
      <c r="EM59" s="326"/>
      <c r="EN59" s="326"/>
      <c r="EO59" s="326"/>
      <c r="EP59" s="326"/>
      <c r="EQ59" s="326"/>
      <c r="ER59" s="326"/>
      <c r="ES59" s="326"/>
      <c r="ET59" s="326"/>
      <c r="EU59" s="326"/>
      <c r="EV59" s="326"/>
      <c r="EW59" s="326"/>
      <c r="EX59" s="326"/>
      <c r="EY59" s="326"/>
      <c r="EZ59" s="326"/>
      <c r="FA59" s="326"/>
      <c r="FB59" s="418"/>
      <c r="FC59" s="250"/>
      <c r="FD59" s="250"/>
      <c r="FE59" s="250"/>
      <c r="FF59" s="250"/>
      <c r="FG59" s="250"/>
      <c r="FH59" s="250"/>
      <c r="FI59" s="250"/>
      <c r="FJ59" s="250"/>
      <c r="FK59" s="250"/>
      <c r="FL59" s="250"/>
      <c r="FM59" s="250"/>
      <c r="FN59" s="250"/>
      <c r="FO59" s="250"/>
      <c r="FP59" s="250"/>
      <c r="FQ59" s="250"/>
      <c r="FR59" s="250"/>
      <c r="FS59" s="250"/>
      <c r="FT59" s="250"/>
      <c r="FU59" s="250"/>
      <c r="FV59" s="250"/>
      <c r="FW59" s="250"/>
      <c r="FX59" s="250"/>
      <c r="FY59" s="250"/>
      <c r="FZ59" s="250"/>
      <c r="GA59" s="250"/>
      <c r="GB59" s="250"/>
      <c r="GC59" s="250"/>
      <c r="GD59" s="250"/>
      <c r="GE59" s="250"/>
      <c r="GF59" s="250"/>
      <c r="GG59" s="250"/>
      <c r="GH59" s="250"/>
      <c r="GI59" s="250"/>
      <c r="GJ59" s="250"/>
      <c r="GK59" s="250"/>
      <c r="GL59" s="250"/>
      <c r="GM59" s="250"/>
      <c r="GN59" s="250"/>
      <c r="GO59" s="250"/>
      <c r="GP59" s="250"/>
      <c r="GQ59" s="250"/>
      <c r="GR59" s="250"/>
      <c r="GS59" s="250"/>
      <c r="GT59" s="250"/>
      <c r="GU59" s="250"/>
      <c r="GV59" s="250"/>
      <c r="GW59" s="250"/>
      <c r="GX59" s="250"/>
      <c r="GY59" s="250"/>
      <c r="GZ59" s="250"/>
      <c r="HA59" s="416"/>
      <c r="HB59" s="416"/>
      <c r="HC59" s="416"/>
      <c r="HD59" s="416"/>
      <c r="HE59" s="416"/>
      <c r="HF59" s="416"/>
      <c r="HG59" s="416"/>
      <c r="HH59" s="416"/>
      <c r="HI59" s="416"/>
      <c r="HJ59" s="416"/>
      <c r="HK59" s="416"/>
      <c r="HL59" s="416"/>
      <c r="HM59" s="416"/>
      <c r="HN59" s="416"/>
      <c r="ID59" s="411"/>
      <c r="IE59" s="411"/>
      <c r="IF59" s="411"/>
      <c r="IG59" s="411"/>
      <c r="IH59" s="411"/>
      <c r="II59" s="411"/>
      <c r="IJ59" s="411"/>
      <c r="IK59" s="411"/>
      <c r="IL59" s="411"/>
      <c r="IM59" s="411"/>
      <c r="IN59" s="411"/>
      <c r="IO59" s="411"/>
      <c r="IP59" s="411"/>
      <c r="IQ59" s="411"/>
      <c r="IR59" s="411"/>
      <c r="IS59" s="411"/>
      <c r="IT59" s="411"/>
      <c r="IU59" s="411"/>
      <c r="IV59" s="411"/>
      <c r="IW59" s="411"/>
      <c r="IX59" s="411"/>
      <c r="IY59" s="411"/>
      <c r="IZ59" s="411"/>
      <c r="JA59" s="411"/>
      <c r="JB59" s="411"/>
      <c r="JC59" s="411"/>
      <c r="JD59" s="411"/>
      <c r="JE59" s="411"/>
      <c r="JF59" s="411"/>
      <c r="JG59" s="411"/>
      <c r="JH59" s="411"/>
      <c r="JI59" s="411"/>
      <c r="JJ59" s="411"/>
      <c r="JK59" s="411"/>
      <c r="JL59" s="411"/>
      <c r="JM59" s="411"/>
      <c r="JN59" s="411"/>
      <c r="JO59" s="411"/>
      <c r="JP59" s="411"/>
      <c r="JQ59" s="411"/>
      <c r="JR59" s="411"/>
      <c r="JS59" s="411"/>
      <c r="JT59" s="411"/>
      <c r="JU59" s="411"/>
      <c r="JV59" s="411"/>
      <c r="JW59" s="411"/>
      <c r="JX59" s="411"/>
      <c r="JY59" s="411"/>
      <c r="JZ59" s="411"/>
      <c r="KA59" s="411"/>
      <c r="KB59" s="411"/>
      <c r="KC59" s="411"/>
      <c r="KD59" s="411"/>
      <c r="KE59" s="411"/>
      <c r="KF59" s="411"/>
      <c r="KG59" s="411"/>
      <c r="KH59" s="411"/>
      <c r="KI59" s="411"/>
      <c r="KJ59" s="411"/>
      <c r="KK59" s="411"/>
      <c r="KL59" s="411"/>
      <c r="KM59" s="411"/>
      <c r="KN59" s="411"/>
      <c r="KO59" s="411"/>
      <c r="KP59" s="411"/>
      <c r="KQ59" s="411"/>
      <c r="KR59" s="411"/>
      <c r="KS59" s="411"/>
      <c r="KT59" s="411"/>
      <c r="KU59" s="411"/>
      <c r="KV59" s="411"/>
      <c r="KW59" s="411"/>
      <c r="KX59" s="411"/>
      <c r="KY59" s="411"/>
      <c r="KZ59" s="411"/>
      <c r="LA59" s="411"/>
      <c r="LB59" s="411"/>
      <c r="LC59" s="411"/>
      <c r="LD59" s="411"/>
      <c r="LE59" s="411"/>
      <c r="LF59" s="411"/>
      <c r="LG59" s="411"/>
      <c r="LH59" s="411"/>
      <c r="LI59" s="411"/>
      <c r="LJ59" s="411"/>
      <c r="LK59" s="411"/>
      <c r="LL59" s="411"/>
      <c r="LM59" s="411"/>
      <c r="LN59" s="411"/>
      <c r="LO59" s="411"/>
      <c r="LP59" s="411"/>
      <c r="LQ59" s="411"/>
      <c r="LR59" s="411"/>
      <c r="LS59" s="411"/>
      <c r="LT59" s="411"/>
      <c r="LU59" s="411"/>
      <c r="LV59" s="411"/>
      <c r="LW59" s="411"/>
      <c r="LX59" s="411"/>
      <c r="LY59" s="411"/>
      <c r="LZ59" s="411"/>
      <c r="MA59" s="411"/>
      <c r="MB59" s="411"/>
      <c r="MC59" s="411"/>
      <c r="MD59" s="411"/>
      <c r="ME59" s="411"/>
      <c r="MF59" s="411"/>
      <c r="MG59" s="411"/>
      <c r="MH59" s="411"/>
      <c r="MI59" s="411"/>
      <c r="XDX59" s="420">
        <f t="shared" ca="1" si="40"/>
        <v>0</v>
      </c>
      <c r="XES59" s="411"/>
      <c r="XET59" s="411"/>
      <c r="XEU59" s="421"/>
    </row>
    <row r="60" spans="1:347 16352:16375" s="419" customFormat="1" ht="15" customHeight="1">
      <c r="A60" s="404" t="str">
        <f>SWDATA!O52</f>
        <v>1_PARENT00001_DMACTUALS_INDEPENDENT:CATALOGDETAIL:UNITS:No Perspective:default:Live:0</v>
      </c>
      <c r="B60" s="404">
        <f>SWDATA!M52</f>
        <v>0</v>
      </c>
      <c r="C60" s="405"/>
      <c r="D60" s="413">
        <f t="shared" si="50"/>
        <v>52</v>
      </c>
      <c r="E60" s="407">
        <f t="shared" si="51"/>
        <v>0</v>
      </c>
      <c r="F60" s="408">
        <f t="shared" si="52"/>
        <v>1</v>
      </c>
      <c r="G60" s="404">
        <f>ROW(SWDATA!M52)</f>
        <v>52</v>
      </c>
      <c r="H60" s="334"/>
      <c r="I60" s="335"/>
      <c r="J60" s="346" t="str">
        <f t="shared" si="53"/>
        <v>1_PARENT00001_DMACTUALS_INDEPENDENT:CATALOGDETAIL:UNITS:No Perspective:default:Live:0</v>
      </c>
      <c r="K60" s="347" t="str">
        <f t="shared" si="54"/>
        <v/>
      </c>
      <c r="L60" s="347"/>
      <c r="M60" s="385" t="str">
        <f t="shared" si="46"/>
        <v>Loading…</v>
      </c>
      <c r="N60" s="385" t="str">
        <f t="shared" si="47"/>
        <v>Loading…</v>
      </c>
      <c r="O60" s="385" t="str">
        <f t="shared" si="48"/>
        <v>Loading…</v>
      </c>
      <c r="P60" s="385" t="str">
        <f t="shared" si="49"/>
        <v>Loading…</v>
      </c>
      <c r="Q60" s="385" t="str">
        <f ca="1">IF(LEN(SWDATA!J52)=0,"",Q59)</f>
        <v>Loading . . .~~Loading . . .~~Loading . . .~~Loading . . .</v>
      </c>
      <c r="R60" s="386" t="str">
        <f>IF(LEN(SWDATA!C52)=0,"",SWDATA!C52)</f>
        <v>Remaining Offers (Cost)</v>
      </c>
      <c r="S60" s="256"/>
      <c r="T60" s="257" t="s">
        <v>658</v>
      </c>
      <c r="U60" s="258"/>
      <c r="V60" s="258"/>
      <c r="W60" s="258" t="s">
        <v>992</v>
      </c>
      <c r="X60" s="259" t="s">
        <v>207</v>
      </c>
      <c r="Y60" s="430" t="str">
        <f ca="1">IF(OR(Is_Loading,LEN($A60)=0),"",INDIRECT("SWDATA!"&amp;Y$4&amp;$G60))</f>
        <v>-</v>
      </c>
      <c r="Z60" s="431" t="str">
        <f ca="1">IF(OR(Is_Loading,LEN($A60)=0),"",INDIRECT("SWDATA!"&amp;Z$4&amp;$G60))</f>
        <v>-</v>
      </c>
      <c r="AA60" s="431" t="str">
        <f ca="1">IF(OR(Is_Loading,LEN($A60)=0),"",INDIRECT("SWDATA!"&amp;AA$4&amp;$G60))</f>
        <v>-</v>
      </c>
      <c r="AB60" s="431" t="str">
        <f ca="1">IF(OR(Is_Loading,LEN($A60)=0),"",INDIRECT("SWDATA!"&amp;AB$4&amp;$G60))</f>
        <v>-</v>
      </c>
      <c r="AC60" s="431" t="str">
        <f ca="1">IF(OR(Is_Loading,LEN($A60)=0),"",INDIRECT("SWDATA!"&amp;AC$4&amp;$G60))</f>
        <v>-</v>
      </c>
      <c r="AD60" s="431" t="str">
        <f ca="1">IF(OR(Is_Loading,LEN($A60)=0),"",INDIRECT("SWDATA!"&amp;AD$4&amp;$G60))</f>
        <v>-</v>
      </c>
      <c r="AE60" s="431" t="str">
        <f ca="1">IF(OR(Is_Loading,LEN($A60)=0),"",INDIRECT("SWDATA!"&amp;AE$4&amp;$G60))</f>
        <v>-</v>
      </c>
      <c r="AF60" s="431" t="str">
        <f ca="1">IF(OR(Is_Loading,LEN($A60)=0),"",INDIRECT("SWDATA!"&amp;AF$4&amp;$G60))</f>
        <v>-</v>
      </c>
      <c r="AG60" s="431" t="str">
        <f ca="1">IF(OR(Is_Loading,LEN($A60)=0),"",INDIRECT("SWDATA!"&amp;AG$4&amp;$G60))</f>
        <v>-</v>
      </c>
      <c r="AH60" s="431" t="str">
        <f ca="1">IF(OR(Is_Loading,LEN($A60)=0),"",INDIRECT("SWDATA!"&amp;AH$4&amp;$G60))</f>
        <v>-</v>
      </c>
      <c r="AI60" s="431" t="str">
        <f ca="1">IF(OR(Is_Loading,LEN($A60)=0),"",INDIRECT("SWDATA!"&amp;AI$4&amp;$G60))</f>
        <v>-</v>
      </c>
      <c r="AJ60" s="431" t="str">
        <f ca="1">IF(OR(Is_Loading,LEN($A60)=0),"",INDIRECT("SWDATA!"&amp;AJ$4&amp;$G60))</f>
        <v>-</v>
      </c>
      <c r="AK60" s="431" t="str">
        <f t="shared" ca="1" si="56"/>
        <v>-</v>
      </c>
      <c r="AL60" s="431" t="str">
        <f t="shared" ca="1" si="56"/>
        <v>-</v>
      </c>
      <c r="AM60" s="431" t="str">
        <f t="shared" ca="1" si="56"/>
        <v>-</v>
      </c>
      <c r="AN60" s="431" t="str">
        <f t="shared" ca="1" si="56"/>
        <v>-</v>
      </c>
      <c r="AO60" s="431" t="str">
        <f t="shared" ca="1" si="56"/>
        <v>-</v>
      </c>
      <c r="AP60" s="431" t="str">
        <f t="shared" ca="1" si="56"/>
        <v>-</v>
      </c>
      <c r="AQ60" s="431" t="str">
        <f t="shared" ca="1" si="56"/>
        <v>-</v>
      </c>
      <c r="AR60" s="431" t="str">
        <f t="shared" ca="1" si="56"/>
        <v>-</v>
      </c>
      <c r="AS60" s="431" t="str">
        <f t="shared" ca="1" si="56"/>
        <v>-</v>
      </c>
      <c r="AT60" s="431" t="str">
        <f t="shared" ca="1" si="56"/>
        <v>-</v>
      </c>
      <c r="AU60" s="431" t="str">
        <f t="shared" ca="1" si="56"/>
        <v>-</v>
      </c>
      <c r="AV60" s="431" t="str">
        <f t="shared" ca="1" si="56"/>
        <v>-</v>
      </c>
      <c r="AW60" s="431" t="str">
        <f t="shared" ca="1" si="56"/>
        <v>-</v>
      </c>
      <c r="AX60" s="431" t="str">
        <f t="shared" ca="1" si="56"/>
        <v>-</v>
      </c>
      <c r="AY60" s="432" t="str">
        <f t="shared" ca="1" si="56"/>
        <v>-</v>
      </c>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410"/>
      <c r="CA60" s="410"/>
      <c r="CB60" s="410"/>
      <c r="CC60" s="410"/>
      <c r="CD60" s="410"/>
      <c r="CE60" s="410"/>
      <c r="CF60" s="410"/>
      <c r="CG60" s="410"/>
      <c r="CH60" s="410"/>
      <c r="CI60" s="410"/>
      <c r="CJ60" s="414"/>
      <c r="CK60" s="414"/>
      <c r="CL60" s="414"/>
      <c r="CM60" s="414"/>
      <c r="CN60" s="414"/>
      <c r="CO60" s="414"/>
      <c r="CP60" s="414"/>
      <c r="CQ60" s="414"/>
      <c r="CR60" s="414"/>
      <c r="CS60" s="414"/>
      <c r="CT60" s="414"/>
      <c r="CU60" s="414"/>
      <c r="CV60" s="414"/>
      <c r="CW60" s="414"/>
      <c r="CX60" s="414"/>
      <c r="CY60" s="414"/>
      <c r="CZ60" s="414"/>
      <c r="DA60" s="414"/>
      <c r="DB60" s="414"/>
      <c r="DC60" s="414"/>
      <c r="DD60" s="414"/>
      <c r="DE60" s="414"/>
      <c r="DF60" s="414"/>
      <c r="DG60" s="414"/>
      <c r="DH60" s="414"/>
      <c r="DI60" s="414"/>
      <c r="DJ60" s="414"/>
      <c r="DK60" s="415"/>
      <c r="DL60" s="416"/>
      <c r="DM60" s="416"/>
      <c r="DN60" s="416"/>
      <c r="DO60" s="416"/>
      <c r="DP60" s="250"/>
      <c r="DQ60" s="417"/>
      <c r="DR60" s="326"/>
      <c r="DS60" s="326"/>
      <c r="DT60" s="326"/>
      <c r="DU60" s="326"/>
      <c r="DV60" s="326"/>
      <c r="DW60" s="326"/>
      <c r="DX60" s="326"/>
      <c r="DY60" s="326"/>
      <c r="DZ60" s="326"/>
      <c r="EA60" s="326"/>
      <c r="EB60" s="326"/>
      <c r="EC60" s="326"/>
      <c r="ED60" s="326"/>
      <c r="EE60" s="326"/>
      <c r="EF60" s="326"/>
      <c r="EG60" s="326"/>
      <c r="EH60" s="326"/>
      <c r="EI60" s="326"/>
      <c r="EJ60" s="326"/>
      <c r="EK60" s="326"/>
      <c r="EL60" s="326"/>
      <c r="EM60" s="326"/>
      <c r="EN60" s="326"/>
      <c r="EO60" s="326"/>
      <c r="EP60" s="326"/>
      <c r="EQ60" s="326"/>
      <c r="ER60" s="326"/>
      <c r="ES60" s="326"/>
      <c r="ET60" s="326"/>
      <c r="EU60" s="326"/>
      <c r="EV60" s="326"/>
      <c r="EW60" s="326"/>
      <c r="EX60" s="326"/>
      <c r="EY60" s="326"/>
      <c r="EZ60" s="326"/>
      <c r="FA60" s="326"/>
      <c r="FB60" s="418"/>
      <c r="FC60" s="250"/>
      <c r="FD60" s="250"/>
      <c r="FE60" s="250"/>
      <c r="FF60" s="250"/>
      <c r="FG60" s="250"/>
      <c r="FH60" s="250"/>
      <c r="FI60" s="250"/>
      <c r="FJ60" s="250"/>
      <c r="FK60" s="250"/>
      <c r="FL60" s="250"/>
      <c r="FM60" s="250"/>
      <c r="FN60" s="250"/>
      <c r="FO60" s="250"/>
      <c r="FP60" s="250"/>
      <c r="FQ60" s="250"/>
      <c r="FR60" s="250"/>
      <c r="FS60" s="250"/>
      <c r="FT60" s="250"/>
      <c r="FU60" s="250"/>
      <c r="FV60" s="250"/>
      <c r="FW60" s="250"/>
      <c r="FX60" s="250"/>
      <c r="FY60" s="250"/>
      <c r="FZ60" s="250"/>
      <c r="GA60" s="250"/>
      <c r="GB60" s="250"/>
      <c r="GC60" s="250"/>
      <c r="GD60" s="250"/>
      <c r="GE60" s="250"/>
      <c r="GF60" s="250"/>
      <c r="GG60" s="250"/>
      <c r="GH60" s="250"/>
      <c r="GI60" s="250"/>
      <c r="GJ60" s="250"/>
      <c r="GK60" s="250"/>
      <c r="GL60" s="250"/>
      <c r="GM60" s="250"/>
      <c r="GN60" s="250"/>
      <c r="GO60" s="250"/>
      <c r="GP60" s="250"/>
      <c r="GQ60" s="250"/>
      <c r="GR60" s="250"/>
      <c r="GS60" s="250"/>
      <c r="GT60" s="250"/>
      <c r="GU60" s="250"/>
      <c r="GV60" s="250"/>
      <c r="GW60" s="250"/>
      <c r="GX60" s="250"/>
      <c r="GY60" s="250"/>
      <c r="GZ60" s="250"/>
      <c r="HA60" s="416"/>
      <c r="HB60" s="416"/>
      <c r="HC60" s="416"/>
      <c r="HD60" s="416"/>
      <c r="HE60" s="416"/>
      <c r="HF60" s="416"/>
      <c r="HG60" s="416"/>
      <c r="HH60" s="416"/>
      <c r="HI60" s="416"/>
      <c r="HJ60" s="416"/>
      <c r="HK60" s="416"/>
      <c r="HL60" s="416"/>
      <c r="HM60" s="416"/>
      <c r="HN60" s="416"/>
      <c r="ID60" s="411"/>
      <c r="IE60" s="411"/>
      <c r="IF60" s="411"/>
      <c r="IG60" s="411"/>
      <c r="IH60" s="411"/>
      <c r="II60" s="411"/>
      <c r="IJ60" s="411"/>
      <c r="IK60" s="411"/>
      <c r="IL60" s="411"/>
      <c r="IM60" s="411"/>
      <c r="IN60" s="411"/>
      <c r="IO60" s="411"/>
      <c r="IP60" s="411"/>
      <c r="IQ60" s="411"/>
      <c r="IR60" s="411"/>
      <c r="IS60" s="411"/>
      <c r="IT60" s="411"/>
      <c r="IU60" s="411"/>
      <c r="IV60" s="411"/>
      <c r="IW60" s="411"/>
      <c r="IX60" s="411"/>
      <c r="IY60" s="411"/>
      <c r="IZ60" s="411"/>
      <c r="JA60" s="411"/>
      <c r="JB60" s="411"/>
      <c r="JC60" s="411"/>
      <c r="JD60" s="411"/>
      <c r="JE60" s="411"/>
      <c r="JF60" s="411"/>
      <c r="JG60" s="411"/>
      <c r="JH60" s="411"/>
      <c r="JI60" s="411"/>
      <c r="JJ60" s="411"/>
      <c r="JK60" s="411"/>
      <c r="JL60" s="411"/>
      <c r="JM60" s="411"/>
      <c r="JN60" s="411"/>
      <c r="JO60" s="411"/>
      <c r="JP60" s="411"/>
      <c r="JQ60" s="411"/>
      <c r="JR60" s="411"/>
      <c r="JS60" s="411"/>
      <c r="JT60" s="411"/>
      <c r="JU60" s="411"/>
      <c r="JV60" s="411"/>
      <c r="JW60" s="411"/>
      <c r="JX60" s="411"/>
      <c r="JY60" s="411"/>
      <c r="JZ60" s="411"/>
      <c r="KA60" s="411"/>
      <c r="KB60" s="411"/>
      <c r="KC60" s="411"/>
      <c r="KD60" s="411"/>
      <c r="KE60" s="411"/>
      <c r="KF60" s="411"/>
      <c r="KG60" s="411"/>
      <c r="KH60" s="411"/>
      <c r="KI60" s="411"/>
      <c r="KJ60" s="411"/>
      <c r="KK60" s="411"/>
      <c r="KL60" s="411"/>
      <c r="KM60" s="411"/>
      <c r="KN60" s="411"/>
      <c r="KO60" s="411"/>
      <c r="KP60" s="411"/>
      <c r="KQ60" s="411"/>
      <c r="KR60" s="411"/>
      <c r="KS60" s="411"/>
      <c r="KT60" s="411"/>
      <c r="KU60" s="411"/>
      <c r="KV60" s="411"/>
      <c r="KW60" s="411"/>
      <c r="KX60" s="411"/>
      <c r="KY60" s="411"/>
      <c r="KZ60" s="411"/>
      <c r="LA60" s="411"/>
      <c r="LB60" s="411"/>
      <c r="LC60" s="411"/>
      <c r="LD60" s="411"/>
      <c r="LE60" s="411"/>
      <c r="LF60" s="411"/>
      <c r="LG60" s="411"/>
      <c r="LH60" s="411"/>
      <c r="LI60" s="411"/>
      <c r="LJ60" s="411"/>
      <c r="LK60" s="411"/>
      <c r="LL60" s="411"/>
      <c r="LM60" s="411"/>
      <c r="LN60" s="411"/>
      <c r="LO60" s="411"/>
      <c r="LP60" s="411"/>
      <c r="LQ60" s="411"/>
      <c r="LR60" s="411"/>
      <c r="LS60" s="411"/>
      <c r="LT60" s="411"/>
      <c r="LU60" s="411"/>
      <c r="LV60" s="411"/>
      <c r="LW60" s="411"/>
      <c r="LX60" s="411"/>
      <c r="LY60" s="411"/>
      <c r="LZ60" s="411"/>
      <c r="MA60" s="411"/>
      <c r="MB60" s="411"/>
      <c r="MC60" s="411"/>
      <c r="MD60" s="411"/>
      <c r="ME60" s="411"/>
      <c r="MF60" s="411"/>
      <c r="MG60" s="411"/>
      <c r="MH60" s="411"/>
      <c r="MI60" s="411"/>
      <c r="XDX60" s="420">
        <f t="shared" ca="1" si="40"/>
        <v>0</v>
      </c>
      <c r="XES60" s="411"/>
      <c r="XET60" s="411"/>
      <c r="XEU60" s="421"/>
    </row>
    <row r="61" spans="1:347 16352:16375" s="419" customFormat="1" ht="15" customHeight="1">
      <c r="A61" s="404" t="str">
        <f>SWDATA!O53</f>
        <v>1_PARENT00001_DMACTUALS_INDEPENDENT:CATALOGDETAIL:UNITS:No Perspective:default:Live:0</v>
      </c>
      <c r="B61" s="404">
        <f>SWDATA!M53</f>
        <v>0</v>
      </c>
      <c r="C61" s="405"/>
      <c r="D61" s="413">
        <f t="shared" si="50"/>
        <v>53</v>
      </c>
      <c r="E61" s="407">
        <f t="shared" si="51"/>
        <v>0</v>
      </c>
      <c r="F61" s="408">
        <f t="shared" si="52"/>
        <v>1</v>
      </c>
      <c r="G61" s="404">
        <f>ROW(SWDATA!M53)</f>
        <v>53</v>
      </c>
      <c r="H61" s="334"/>
      <c r="I61" s="335"/>
      <c r="J61" s="346" t="str">
        <f t="shared" si="53"/>
        <v>1_PARENT00001_DMACTUALS_INDEPENDENT:CATALOGDETAIL:UNITS:No Perspective:default:Live:0</v>
      </c>
      <c r="K61" s="347" t="str">
        <f t="shared" si="54"/>
        <v/>
      </c>
      <c r="L61" s="347"/>
      <c r="M61" s="385" t="str">
        <f t="shared" si="46"/>
        <v>Loading…</v>
      </c>
      <c r="N61" s="385" t="str">
        <f t="shared" si="47"/>
        <v>Loading…</v>
      </c>
      <c r="O61" s="385" t="str">
        <f t="shared" si="48"/>
        <v>Loading…</v>
      </c>
      <c r="P61" s="385" t="str">
        <f t="shared" si="49"/>
        <v>Loading…</v>
      </c>
      <c r="Q61" s="385" t="str">
        <f ca="1">IF(LEN(SWDATA!J53)=0,"",Q60)</f>
        <v>Loading . . .~~Loading . . .~~Loading . . .~~Loading . . .</v>
      </c>
      <c r="R61" s="386" t="str">
        <f>IF(LEN(SWDATA!C53)=0,"",SWDATA!C53)</f>
        <v>YTD Spend of Revised Bud (Cost)</v>
      </c>
      <c r="S61" s="256"/>
      <c r="T61" s="257" t="s">
        <v>658</v>
      </c>
      <c r="U61" s="258"/>
      <c r="V61" s="258"/>
      <c r="W61" s="258" t="s">
        <v>993</v>
      </c>
      <c r="X61" s="259" t="s">
        <v>207</v>
      </c>
      <c r="Y61" s="430" t="str">
        <f ca="1">IF(OR(Is_Loading,LEN($A61)=0),"",INDIRECT("SWDATA!"&amp;Y$4&amp;$G61))</f>
        <v>-</v>
      </c>
      <c r="Z61" s="431" t="str">
        <f ca="1">IF(OR(Is_Loading,LEN($A61)=0),"",INDIRECT("SWDATA!"&amp;Z$4&amp;$G61))</f>
        <v>-</v>
      </c>
      <c r="AA61" s="431" t="str">
        <f ca="1">IF(OR(Is_Loading,LEN($A61)=0),"",INDIRECT("SWDATA!"&amp;AA$4&amp;$G61))</f>
        <v>-</v>
      </c>
      <c r="AB61" s="431" t="str">
        <f ca="1">IF(OR(Is_Loading,LEN($A61)=0),"",INDIRECT("SWDATA!"&amp;AB$4&amp;$G61))</f>
        <v>-</v>
      </c>
      <c r="AC61" s="431" t="str">
        <f ca="1">IF(OR(Is_Loading,LEN($A61)=0),"",INDIRECT("SWDATA!"&amp;AC$4&amp;$G61))</f>
        <v>-</v>
      </c>
      <c r="AD61" s="431" t="str">
        <f ca="1">IF(OR(Is_Loading,LEN($A61)=0),"",INDIRECT("SWDATA!"&amp;AD$4&amp;$G61))</f>
        <v>-</v>
      </c>
      <c r="AE61" s="431" t="str">
        <f ca="1">IF(OR(Is_Loading,LEN($A61)=0),"",INDIRECT("SWDATA!"&amp;AE$4&amp;$G61))</f>
        <v>-</v>
      </c>
      <c r="AF61" s="431" t="str">
        <f ca="1">IF(OR(Is_Loading,LEN($A61)=0),"",INDIRECT("SWDATA!"&amp;AF$4&amp;$G61))</f>
        <v>-</v>
      </c>
      <c r="AG61" s="431" t="str">
        <f ca="1">IF(OR(Is_Loading,LEN($A61)=0),"",INDIRECT("SWDATA!"&amp;AG$4&amp;$G61))</f>
        <v>-</v>
      </c>
      <c r="AH61" s="431" t="str">
        <f ca="1">IF(OR(Is_Loading,LEN($A61)=0),"",INDIRECT("SWDATA!"&amp;AH$4&amp;$G61))</f>
        <v>-</v>
      </c>
      <c r="AI61" s="431" t="str">
        <f ca="1">IF(OR(Is_Loading,LEN($A61)=0),"",INDIRECT("SWDATA!"&amp;AI$4&amp;$G61))</f>
        <v>-</v>
      </c>
      <c r="AJ61" s="431" t="str">
        <f ca="1">IF(OR(Is_Loading,LEN($A61)=0),"",INDIRECT("SWDATA!"&amp;AJ$4&amp;$G61))</f>
        <v>-</v>
      </c>
      <c r="AK61" s="431" t="str">
        <f t="shared" ca="1" si="56"/>
        <v>-</v>
      </c>
      <c r="AL61" s="431" t="str">
        <f t="shared" ca="1" si="56"/>
        <v>-</v>
      </c>
      <c r="AM61" s="431" t="str">
        <f t="shared" ca="1" si="56"/>
        <v>-</v>
      </c>
      <c r="AN61" s="431" t="str">
        <f t="shared" ca="1" si="56"/>
        <v>-</v>
      </c>
      <c r="AO61" s="431" t="str">
        <f t="shared" ca="1" si="56"/>
        <v>-</v>
      </c>
      <c r="AP61" s="431" t="str">
        <f t="shared" ca="1" si="56"/>
        <v>-</v>
      </c>
      <c r="AQ61" s="431" t="str">
        <f t="shared" ca="1" si="56"/>
        <v>-</v>
      </c>
      <c r="AR61" s="431" t="str">
        <f t="shared" ca="1" si="56"/>
        <v>-</v>
      </c>
      <c r="AS61" s="431" t="str">
        <f t="shared" ca="1" si="56"/>
        <v>-</v>
      </c>
      <c r="AT61" s="431" t="str">
        <f t="shared" ca="1" si="56"/>
        <v>-</v>
      </c>
      <c r="AU61" s="431" t="str">
        <f t="shared" ca="1" si="56"/>
        <v>-</v>
      </c>
      <c r="AV61" s="431" t="str">
        <f t="shared" ca="1" si="56"/>
        <v>-</v>
      </c>
      <c r="AW61" s="431" t="str">
        <f t="shared" ca="1" si="56"/>
        <v>-</v>
      </c>
      <c r="AX61" s="431" t="str">
        <f t="shared" ca="1" si="56"/>
        <v>-</v>
      </c>
      <c r="AY61" s="432" t="str">
        <f t="shared" ca="1" si="56"/>
        <v>-</v>
      </c>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410"/>
      <c r="CA61" s="410"/>
      <c r="CB61" s="410"/>
      <c r="CC61" s="410"/>
      <c r="CD61" s="410"/>
      <c r="CE61" s="410"/>
      <c r="CF61" s="410"/>
      <c r="CG61" s="410"/>
      <c r="CH61" s="410"/>
      <c r="CI61" s="410"/>
      <c r="CJ61" s="414"/>
      <c r="CK61" s="414"/>
      <c r="CL61" s="414"/>
      <c r="CM61" s="414"/>
      <c r="CN61" s="414"/>
      <c r="CO61" s="414"/>
      <c r="CP61" s="414"/>
      <c r="CQ61" s="414"/>
      <c r="CR61" s="414"/>
      <c r="CS61" s="414"/>
      <c r="CT61" s="414"/>
      <c r="CU61" s="414"/>
      <c r="CV61" s="414"/>
      <c r="CW61" s="414"/>
      <c r="CX61" s="414"/>
      <c r="CY61" s="414"/>
      <c r="CZ61" s="414"/>
      <c r="DA61" s="414"/>
      <c r="DB61" s="414"/>
      <c r="DC61" s="414"/>
      <c r="DD61" s="414"/>
      <c r="DE61" s="414"/>
      <c r="DF61" s="414"/>
      <c r="DG61" s="414"/>
      <c r="DH61" s="414"/>
      <c r="DI61" s="414"/>
      <c r="DJ61" s="414"/>
      <c r="DK61" s="415"/>
      <c r="DL61" s="416"/>
      <c r="DM61" s="416"/>
      <c r="DN61" s="416"/>
      <c r="DO61" s="416"/>
      <c r="DP61" s="250"/>
      <c r="DQ61" s="417"/>
      <c r="DR61" s="326"/>
      <c r="DS61" s="326"/>
      <c r="DT61" s="326"/>
      <c r="DU61" s="326"/>
      <c r="DV61" s="326"/>
      <c r="DW61" s="326"/>
      <c r="DX61" s="326"/>
      <c r="DY61" s="326"/>
      <c r="DZ61" s="326"/>
      <c r="EA61" s="326"/>
      <c r="EB61" s="326"/>
      <c r="EC61" s="326"/>
      <c r="ED61" s="326"/>
      <c r="EE61" s="326"/>
      <c r="EF61" s="326"/>
      <c r="EG61" s="326"/>
      <c r="EH61" s="326"/>
      <c r="EI61" s="326"/>
      <c r="EJ61" s="326"/>
      <c r="EK61" s="326"/>
      <c r="EL61" s="326"/>
      <c r="EM61" s="326"/>
      <c r="EN61" s="326"/>
      <c r="EO61" s="326"/>
      <c r="EP61" s="326"/>
      <c r="EQ61" s="326"/>
      <c r="ER61" s="326"/>
      <c r="ES61" s="326"/>
      <c r="ET61" s="326"/>
      <c r="EU61" s="326"/>
      <c r="EV61" s="326"/>
      <c r="EW61" s="326"/>
      <c r="EX61" s="326"/>
      <c r="EY61" s="326"/>
      <c r="EZ61" s="326"/>
      <c r="FA61" s="326"/>
      <c r="FB61" s="418"/>
      <c r="FC61" s="250"/>
      <c r="FD61" s="250"/>
      <c r="FE61" s="250"/>
      <c r="FF61" s="250"/>
      <c r="FG61" s="250"/>
      <c r="FH61" s="250"/>
      <c r="FI61" s="250"/>
      <c r="FJ61" s="250"/>
      <c r="FK61" s="250"/>
      <c r="FL61" s="250"/>
      <c r="FM61" s="250"/>
      <c r="FN61" s="250"/>
      <c r="FO61" s="250"/>
      <c r="FP61" s="250"/>
      <c r="FQ61" s="250"/>
      <c r="FR61" s="250"/>
      <c r="FS61" s="250"/>
      <c r="FT61" s="250"/>
      <c r="FU61" s="250"/>
      <c r="FV61" s="250"/>
      <c r="FW61" s="250"/>
      <c r="FX61" s="250"/>
      <c r="FY61" s="250"/>
      <c r="FZ61" s="250"/>
      <c r="GA61" s="250"/>
      <c r="GB61" s="250"/>
      <c r="GC61" s="250"/>
      <c r="GD61" s="250"/>
      <c r="GE61" s="250"/>
      <c r="GF61" s="250"/>
      <c r="GG61" s="250"/>
      <c r="GH61" s="250"/>
      <c r="GI61" s="250"/>
      <c r="GJ61" s="250"/>
      <c r="GK61" s="250"/>
      <c r="GL61" s="250"/>
      <c r="GM61" s="250"/>
      <c r="GN61" s="250"/>
      <c r="GO61" s="250"/>
      <c r="GP61" s="250"/>
      <c r="GQ61" s="250"/>
      <c r="GR61" s="250"/>
      <c r="GS61" s="250"/>
      <c r="GT61" s="250"/>
      <c r="GU61" s="250"/>
      <c r="GV61" s="250"/>
      <c r="GW61" s="250"/>
      <c r="GX61" s="250"/>
      <c r="GY61" s="250"/>
      <c r="GZ61" s="250"/>
      <c r="HA61" s="416"/>
      <c r="HB61" s="416"/>
      <c r="HC61" s="416"/>
      <c r="HD61" s="416"/>
      <c r="HE61" s="416"/>
      <c r="HF61" s="416"/>
      <c r="HG61" s="416"/>
      <c r="HH61" s="416"/>
      <c r="HI61" s="416"/>
      <c r="HJ61" s="416"/>
      <c r="HK61" s="416"/>
      <c r="HL61" s="416"/>
      <c r="HM61" s="416"/>
      <c r="HN61" s="416"/>
      <c r="ID61" s="411"/>
      <c r="IE61" s="411"/>
      <c r="IF61" s="411"/>
      <c r="IG61" s="411"/>
      <c r="IH61" s="411"/>
      <c r="II61" s="411"/>
      <c r="IJ61" s="411"/>
      <c r="IK61" s="411"/>
      <c r="IL61" s="411"/>
      <c r="IM61" s="411"/>
      <c r="IN61" s="411"/>
      <c r="IO61" s="411"/>
      <c r="IP61" s="411"/>
      <c r="IQ61" s="411"/>
      <c r="IR61" s="411"/>
      <c r="IS61" s="411"/>
      <c r="IT61" s="411"/>
      <c r="IU61" s="411"/>
      <c r="IV61" s="411"/>
      <c r="IW61" s="411"/>
      <c r="IX61" s="411"/>
      <c r="IY61" s="411"/>
      <c r="IZ61" s="411"/>
      <c r="JA61" s="411"/>
      <c r="JB61" s="411"/>
      <c r="JC61" s="411"/>
      <c r="JD61" s="411"/>
      <c r="JE61" s="411"/>
      <c r="JF61" s="411"/>
      <c r="JG61" s="411"/>
      <c r="JH61" s="411"/>
      <c r="JI61" s="411"/>
      <c r="JJ61" s="411"/>
      <c r="JK61" s="411"/>
      <c r="JL61" s="411"/>
      <c r="JM61" s="411"/>
      <c r="JN61" s="411"/>
      <c r="JO61" s="411"/>
      <c r="JP61" s="411"/>
      <c r="JQ61" s="411"/>
      <c r="JR61" s="411"/>
      <c r="JS61" s="411"/>
      <c r="JT61" s="411"/>
      <c r="JU61" s="411"/>
      <c r="JV61" s="411"/>
      <c r="JW61" s="411"/>
      <c r="JX61" s="411"/>
      <c r="JY61" s="411"/>
      <c r="JZ61" s="411"/>
      <c r="KA61" s="411"/>
      <c r="KB61" s="411"/>
      <c r="KC61" s="411"/>
      <c r="KD61" s="411"/>
      <c r="KE61" s="411"/>
      <c r="KF61" s="411"/>
      <c r="KG61" s="411"/>
      <c r="KH61" s="411"/>
      <c r="KI61" s="411"/>
      <c r="KJ61" s="411"/>
      <c r="KK61" s="411"/>
      <c r="KL61" s="411"/>
      <c r="KM61" s="411"/>
      <c r="KN61" s="411"/>
      <c r="KO61" s="411"/>
      <c r="KP61" s="411"/>
      <c r="KQ61" s="411"/>
      <c r="KR61" s="411"/>
      <c r="KS61" s="411"/>
      <c r="KT61" s="411"/>
      <c r="KU61" s="411"/>
      <c r="KV61" s="411"/>
      <c r="KW61" s="411"/>
      <c r="KX61" s="411"/>
      <c r="KY61" s="411"/>
      <c r="KZ61" s="411"/>
      <c r="LA61" s="411"/>
      <c r="LB61" s="411"/>
      <c r="LC61" s="411"/>
      <c r="LD61" s="411"/>
      <c r="LE61" s="411"/>
      <c r="LF61" s="411"/>
      <c r="LG61" s="411"/>
      <c r="LH61" s="411"/>
      <c r="LI61" s="411"/>
      <c r="LJ61" s="411"/>
      <c r="LK61" s="411"/>
      <c r="LL61" s="411"/>
      <c r="LM61" s="411"/>
      <c r="LN61" s="411"/>
      <c r="LO61" s="411"/>
      <c r="LP61" s="411"/>
      <c r="LQ61" s="411"/>
      <c r="LR61" s="411"/>
      <c r="LS61" s="411"/>
      <c r="LT61" s="411"/>
      <c r="LU61" s="411"/>
      <c r="LV61" s="411"/>
      <c r="LW61" s="411"/>
      <c r="LX61" s="411"/>
      <c r="LY61" s="411"/>
      <c r="LZ61" s="411"/>
      <c r="MA61" s="411"/>
      <c r="MB61" s="411"/>
      <c r="MC61" s="411"/>
      <c r="MD61" s="411"/>
      <c r="ME61" s="411"/>
      <c r="MF61" s="411"/>
      <c r="MG61" s="411"/>
      <c r="MH61" s="411"/>
      <c r="MI61" s="411"/>
      <c r="XDX61" s="420">
        <f t="shared" ca="1" si="40"/>
        <v>0</v>
      </c>
      <c r="XES61" s="411"/>
      <c r="XET61" s="411"/>
      <c r="XEU61" s="421"/>
    </row>
    <row r="62" spans="1:347 16352:16375" s="419" customFormat="1" ht="15" customHeight="1">
      <c r="A62" s="404" t="str">
        <f>SWDATA!O54</f>
        <v>1_PARENT00001_DMACTUALS_INDEPENDENT:CATALOGDETAIL:UNITS:No Perspective:default:Live:0</v>
      </c>
      <c r="B62" s="404">
        <f>SWDATA!M54</f>
        <v>0</v>
      </c>
      <c r="C62" s="405"/>
      <c r="D62" s="413">
        <f t="shared" si="50"/>
        <v>54</v>
      </c>
      <c r="E62" s="407">
        <f t="shared" si="51"/>
        <v>0</v>
      </c>
      <c r="F62" s="408">
        <f t="shared" si="52"/>
        <v>1</v>
      </c>
      <c r="G62" s="404">
        <f>ROW(SWDATA!M54)</f>
        <v>54</v>
      </c>
      <c r="H62" s="334"/>
      <c r="I62" s="335"/>
      <c r="J62" s="346" t="str">
        <f t="shared" si="53"/>
        <v>1_PARENT00001_DMACTUALS_INDEPENDENT:CATALOGDETAIL:UNITS:No Perspective:default:Live:0</v>
      </c>
      <c r="K62" s="347" t="str">
        <f t="shared" si="54"/>
        <v/>
      </c>
      <c r="L62" s="347"/>
      <c r="M62" s="385" t="str">
        <f t="shared" si="46"/>
        <v>Loading…</v>
      </c>
      <c r="N62" s="385" t="str">
        <f t="shared" si="47"/>
        <v>Loading…</v>
      </c>
      <c r="O62" s="385" t="str">
        <f t="shared" si="48"/>
        <v>Loading…</v>
      </c>
      <c r="P62" s="385" t="str">
        <f t="shared" si="49"/>
        <v>Loading…</v>
      </c>
      <c r="Q62" s="385" t="str">
        <f ca="1">IF(LEN(SWDATA!J54)=0,"",Q61)</f>
        <v>Loading . . .~~Loading . . .~~Loading . . .~~Loading . . .</v>
      </c>
      <c r="R62" s="386" t="str">
        <f>IF(LEN(SWDATA!C54)=0,"",SWDATA!C54)</f>
        <v>RBD Budget (Cost)</v>
      </c>
      <c r="S62" s="256"/>
      <c r="T62" s="257" t="s">
        <v>975</v>
      </c>
      <c r="U62" s="258"/>
      <c r="V62" s="258"/>
      <c r="W62" s="258" t="s">
        <v>989</v>
      </c>
      <c r="X62" s="259" t="s">
        <v>207</v>
      </c>
      <c r="Y62" s="430" t="str">
        <f ca="1">IF(OR(Is_Loading,LEN($A62)=0),"",INDIRECT("SWDATA!"&amp;Y$4&amp;$G62))</f>
        <v>-</v>
      </c>
      <c r="Z62" s="431" t="str">
        <f ca="1">IF(OR(Is_Loading,LEN($A62)=0),"",INDIRECT("SWDATA!"&amp;Z$4&amp;$G62))</f>
        <v>-</v>
      </c>
      <c r="AA62" s="431" t="str">
        <f ca="1">IF(OR(Is_Loading,LEN($A62)=0),"",INDIRECT("SWDATA!"&amp;AA$4&amp;$G62))</f>
        <v>-</v>
      </c>
      <c r="AB62" s="431" t="str">
        <f ca="1">IF(OR(Is_Loading,LEN($A62)=0),"",INDIRECT("SWDATA!"&amp;AB$4&amp;$G62))</f>
        <v>-</v>
      </c>
      <c r="AC62" s="431" t="str">
        <f ca="1">IF(OR(Is_Loading,LEN($A62)=0),"",INDIRECT("SWDATA!"&amp;AC$4&amp;$G62))</f>
        <v>-</v>
      </c>
      <c r="AD62" s="431" t="str">
        <f ca="1">IF(OR(Is_Loading,LEN($A62)=0),"",INDIRECT("SWDATA!"&amp;AD$4&amp;$G62))</f>
        <v>-</v>
      </c>
      <c r="AE62" s="431" t="str">
        <f ca="1">IF(OR(Is_Loading,LEN($A62)=0),"",INDIRECT("SWDATA!"&amp;AE$4&amp;$G62))</f>
        <v>-</v>
      </c>
      <c r="AF62" s="431" t="str">
        <f ca="1">IF(OR(Is_Loading,LEN($A62)=0),"",INDIRECT("SWDATA!"&amp;AF$4&amp;$G62))</f>
        <v>-</v>
      </c>
      <c r="AG62" s="431" t="str">
        <f ca="1">IF(OR(Is_Loading,LEN($A62)=0),"",INDIRECT("SWDATA!"&amp;AG$4&amp;$G62))</f>
        <v>-</v>
      </c>
      <c r="AH62" s="431" t="str">
        <f ca="1">IF(OR(Is_Loading,LEN($A62)=0),"",INDIRECT("SWDATA!"&amp;AH$4&amp;$G62))</f>
        <v>-</v>
      </c>
      <c r="AI62" s="431" t="str">
        <f ca="1">IF(OR(Is_Loading,LEN($A62)=0),"",INDIRECT("SWDATA!"&amp;AI$4&amp;$G62))</f>
        <v>-</v>
      </c>
      <c r="AJ62" s="431" t="str">
        <f ca="1">IF(OR(Is_Loading,LEN($A62)=0),"",INDIRECT("SWDATA!"&amp;AJ$4&amp;$G62))</f>
        <v>-</v>
      </c>
      <c r="AK62" s="431" t="str">
        <f t="shared" ca="1" si="56"/>
        <v>-</v>
      </c>
      <c r="AL62" s="431" t="str">
        <f t="shared" ca="1" si="56"/>
        <v>-</v>
      </c>
      <c r="AM62" s="431" t="str">
        <f t="shared" ca="1" si="56"/>
        <v>-</v>
      </c>
      <c r="AN62" s="431" t="str">
        <f t="shared" ca="1" si="56"/>
        <v>-</v>
      </c>
      <c r="AO62" s="431" t="str">
        <f t="shared" ca="1" si="56"/>
        <v>-</v>
      </c>
      <c r="AP62" s="431" t="str">
        <f t="shared" ca="1" si="56"/>
        <v>-</v>
      </c>
      <c r="AQ62" s="431" t="str">
        <f t="shared" ca="1" si="56"/>
        <v>-</v>
      </c>
      <c r="AR62" s="431" t="str">
        <f t="shared" ca="1" si="56"/>
        <v>-</v>
      </c>
      <c r="AS62" s="431" t="str">
        <f t="shared" ca="1" si="56"/>
        <v>-</v>
      </c>
      <c r="AT62" s="431" t="str">
        <f t="shared" ca="1" si="56"/>
        <v>-</v>
      </c>
      <c r="AU62" s="431" t="str">
        <f t="shared" ca="1" si="56"/>
        <v>-</v>
      </c>
      <c r="AV62" s="431" t="str">
        <f t="shared" ca="1" si="56"/>
        <v>-</v>
      </c>
      <c r="AW62" s="431" t="str">
        <f t="shared" ca="1" si="56"/>
        <v>-</v>
      </c>
      <c r="AX62" s="431" t="str">
        <f t="shared" ca="1" si="56"/>
        <v>-</v>
      </c>
      <c r="AY62" s="432" t="str">
        <f t="shared" ca="1" si="56"/>
        <v>-</v>
      </c>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410"/>
      <c r="CA62" s="410"/>
      <c r="CB62" s="410"/>
      <c r="CC62" s="410"/>
      <c r="CD62" s="410"/>
      <c r="CE62" s="410"/>
      <c r="CF62" s="410"/>
      <c r="CG62" s="410"/>
      <c r="CH62" s="410"/>
      <c r="CI62" s="410"/>
      <c r="CJ62" s="414"/>
      <c r="CK62" s="414"/>
      <c r="CL62" s="414"/>
      <c r="CM62" s="414"/>
      <c r="CN62" s="414"/>
      <c r="CO62" s="414"/>
      <c r="CP62" s="414"/>
      <c r="CQ62" s="414"/>
      <c r="CR62" s="414"/>
      <c r="CS62" s="414"/>
      <c r="CT62" s="414"/>
      <c r="CU62" s="414"/>
      <c r="CV62" s="414"/>
      <c r="CW62" s="414"/>
      <c r="CX62" s="414"/>
      <c r="CY62" s="414"/>
      <c r="CZ62" s="414"/>
      <c r="DA62" s="414"/>
      <c r="DB62" s="414"/>
      <c r="DC62" s="414"/>
      <c r="DD62" s="414"/>
      <c r="DE62" s="414"/>
      <c r="DF62" s="414"/>
      <c r="DG62" s="414"/>
      <c r="DH62" s="414"/>
      <c r="DI62" s="414"/>
      <c r="DJ62" s="414"/>
      <c r="DK62" s="415"/>
      <c r="DL62" s="416"/>
      <c r="DM62" s="416"/>
      <c r="DN62" s="416"/>
      <c r="DO62" s="416"/>
      <c r="DP62" s="250"/>
      <c r="DQ62" s="417"/>
      <c r="DR62" s="326"/>
      <c r="DS62" s="326"/>
      <c r="DT62" s="326"/>
      <c r="DU62" s="326"/>
      <c r="DV62" s="326"/>
      <c r="DW62" s="326"/>
      <c r="DX62" s="326"/>
      <c r="DY62" s="326"/>
      <c r="DZ62" s="326"/>
      <c r="EA62" s="326"/>
      <c r="EB62" s="326"/>
      <c r="EC62" s="326"/>
      <c r="ED62" s="326"/>
      <c r="EE62" s="326"/>
      <c r="EF62" s="326"/>
      <c r="EG62" s="326"/>
      <c r="EH62" s="326"/>
      <c r="EI62" s="326"/>
      <c r="EJ62" s="326"/>
      <c r="EK62" s="326"/>
      <c r="EL62" s="326"/>
      <c r="EM62" s="326"/>
      <c r="EN62" s="326"/>
      <c r="EO62" s="326"/>
      <c r="EP62" s="326"/>
      <c r="EQ62" s="326"/>
      <c r="ER62" s="326"/>
      <c r="ES62" s="326"/>
      <c r="ET62" s="326"/>
      <c r="EU62" s="326"/>
      <c r="EV62" s="326"/>
      <c r="EW62" s="326"/>
      <c r="EX62" s="326"/>
      <c r="EY62" s="326"/>
      <c r="EZ62" s="326"/>
      <c r="FA62" s="326"/>
      <c r="FB62" s="418"/>
      <c r="FC62" s="250"/>
      <c r="FD62" s="250"/>
      <c r="FE62" s="250"/>
      <c r="FF62" s="250"/>
      <c r="FG62" s="250"/>
      <c r="FH62" s="250"/>
      <c r="FI62" s="250"/>
      <c r="FJ62" s="250"/>
      <c r="FK62" s="250"/>
      <c r="FL62" s="250"/>
      <c r="FM62" s="250"/>
      <c r="FN62" s="250"/>
      <c r="FO62" s="250"/>
      <c r="FP62" s="250"/>
      <c r="FQ62" s="250"/>
      <c r="FR62" s="250"/>
      <c r="FS62" s="250"/>
      <c r="FT62" s="250"/>
      <c r="FU62" s="250"/>
      <c r="FV62" s="250"/>
      <c r="FW62" s="250"/>
      <c r="FX62" s="250"/>
      <c r="FY62" s="250"/>
      <c r="FZ62" s="250"/>
      <c r="GA62" s="250"/>
      <c r="GB62" s="250"/>
      <c r="GC62" s="250"/>
      <c r="GD62" s="250"/>
      <c r="GE62" s="250"/>
      <c r="GF62" s="250"/>
      <c r="GG62" s="250"/>
      <c r="GH62" s="250"/>
      <c r="GI62" s="250"/>
      <c r="GJ62" s="250"/>
      <c r="GK62" s="250"/>
      <c r="GL62" s="250"/>
      <c r="GM62" s="250"/>
      <c r="GN62" s="250"/>
      <c r="GO62" s="250"/>
      <c r="GP62" s="250"/>
      <c r="GQ62" s="250"/>
      <c r="GR62" s="250"/>
      <c r="GS62" s="250"/>
      <c r="GT62" s="250"/>
      <c r="GU62" s="250"/>
      <c r="GV62" s="250"/>
      <c r="GW62" s="250"/>
      <c r="GX62" s="250"/>
      <c r="GY62" s="250"/>
      <c r="GZ62" s="250"/>
      <c r="HA62" s="416"/>
      <c r="HB62" s="416"/>
      <c r="HC62" s="416"/>
      <c r="HD62" s="416"/>
      <c r="HE62" s="416"/>
      <c r="HF62" s="416"/>
      <c r="HG62" s="416"/>
      <c r="HH62" s="416"/>
      <c r="HI62" s="416"/>
      <c r="HJ62" s="416"/>
      <c r="HK62" s="416"/>
      <c r="HL62" s="416"/>
      <c r="HM62" s="416"/>
      <c r="HN62" s="416"/>
      <c r="ID62" s="411"/>
      <c r="IE62" s="411"/>
      <c r="IF62" s="411"/>
      <c r="IG62" s="411"/>
      <c r="IH62" s="411"/>
      <c r="II62" s="411"/>
      <c r="IJ62" s="411"/>
      <c r="IK62" s="411"/>
      <c r="IL62" s="411"/>
      <c r="IM62" s="411"/>
      <c r="IN62" s="411"/>
      <c r="IO62" s="411"/>
      <c r="IP62" s="411"/>
      <c r="IQ62" s="411"/>
      <c r="IR62" s="411"/>
      <c r="IS62" s="411"/>
      <c r="IT62" s="411"/>
      <c r="IU62" s="411"/>
      <c r="IV62" s="411"/>
      <c r="IW62" s="411"/>
      <c r="IX62" s="411"/>
      <c r="IY62" s="411"/>
      <c r="IZ62" s="411"/>
      <c r="JA62" s="411"/>
      <c r="JB62" s="411"/>
      <c r="JC62" s="411"/>
      <c r="JD62" s="411"/>
      <c r="JE62" s="411"/>
      <c r="JF62" s="411"/>
      <c r="JG62" s="411"/>
      <c r="JH62" s="411"/>
      <c r="JI62" s="411"/>
      <c r="JJ62" s="411"/>
      <c r="JK62" s="411"/>
      <c r="JL62" s="411"/>
      <c r="JM62" s="411"/>
      <c r="JN62" s="411"/>
      <c r="JO62" s="411"/>
      <c r="JP62" s="411"/>
      <c r="JQ62" s="411"/>
      <c r="JR62" s="411"/>
      <c r="JS62" s="411"/>
      <c r="JT62" s="411"/>
      <c r="JU62" s="411"/>
      <c r="JV62" s="411"/>
      <c r="JW62" s="411"/>
      <c r="JX62" s="411"/>
      <c r="JY62" s="411"/>
      <c r="JZ62" s="411"/>
      <c r="KA62" s="411"/>
      <c r="KB62" s="411"/>
      <c r="KC62" s="411"/>
      <c r="KD62" s="411"/>
      <c r="KE62" s="411"/>
      <c r="KF62" s="411"/>
      <c r="KG62" s="411"/>
      <c r="KH62" s="411"/>
      <c r="KI62" s="411"/>
      <c r="KJ62" s="411"/>
      <c r="KK62" s="411"/>
      <c r="KL62" s="411"/>
      <c r="KM62" s="411"/>
      <c r="KN62" s="411"/>
      <c r="KO62" s="411"/>
      <c r="KP62" s="411"/>
      <c r="KQ62" s="411"/>
      <c r="KR62" s="411"/>
      <c r="KS62" s="411"/>
      <c r="KT62" s="411"/>
      <c r="KU62" s="411"/>
      <c r="KV62" s="411"/>
      <c r="KW62" s="411"/>
      <c r="KX62" s="411"/>
      <c r="KY62" s="411"/>
      <c r="KZ62" s="411"/>
      <c r="LA62" s="411"/>
      <c r="LB62" s="411"/>
      <c r="LC62" s="411"/>
      <c r="LD62" s="411"/>
      <c r="LE62" s="411"/>
      <c r="LF62" s="411"/>
      <c r="LG62" s="411"/>
      <c r="LH62" s="411"/>
      <c r="LI62" s="411"/>
      <c r="LJ62" s="411"/>
      <c r="LK62" s="411"/>
      <c r="LL62" s="411"/>
      <c r="LM62" s="411"/>
      <c r="LN62" s="411"/>
      <c r="LO62" s="411"/>
      <c r="LP62" s="411"/>
      <c r="LQ62" s="411"/>
      <c r="LR62" s="411"/>
      <c r="LS62" s="411"/>
      <c r="LT62" s="411"/>
      <c r="LU62" s="411"/>
      <c r="LV62" s="411"/>
      <c r="LW62" s="411"/>
      <c r="LX62" s="411"/>
      <c r="LY62" s="411"/>
      <c r="LZ62" s="411"/>
      <c r="MA62" s="411"/>
      <c r="MB62" s="411"/>
      <c r="MC62" s="411"/>
      <c r="MD62" s="411"/>
      <c r="ME62" s="411"/>
      <c r="MF62" s="411"/>
      <c r="MG62" s="411"/>
      <c r="MH62" s="411"/>
      <c r="MI62" s="411"/>
      <c r="XDX62" s="420">
        <f t="shared" ca="1" si="40"/>
        <v>0</v>
      </c>
      <c r="XES62" s="411"/>
      <c r="XET62" s="411"/>
      <c r="XEU62" s="421"/>
    </row>
    <row r="63" spans="1:347 16352:16375" s="419" customFormat="1" ht="15" customHeight="1">
      <c r="A63" s="404" t="str">
        <f>SWDATA!O55</f>
        <v>1_PARENT00001_DMACTUALS_INDEPENDENT:CATALOGDETAIL:UNITS:No Perspective:default:Live:0</v>
      </c>
      <c r="B63" s="404">
        <f>SWDATA!M55</f>
        <v>0</v>
      </c>
      <c r="C63" s="405"/>
      <c r="D63" s="413">
        <f t="shared" si="50"/>
        <v>55</v>
      </c>
      <c r="E63" s="407">
        <f t="shared" si="51"/>
        <v>0</v>
      </c>
      <c r="F63" s="408">
        <f t="shared" si="52"/>
        <v>1</v>
      </c>
      <c r="G63" s="404">
        <f>ROW(SWDATA!M55)</f>
        <v>55</v>
      </c>
      <c r="H63" s="334"/>
      <c r="I63" s="335"/>
      <c r="J63" s="346" t="str">
        <f t="shared" si="53"/>
        <v>1_PARENT00001_DMACTUALS_INDEPENDENT:CATALOGDETAIL:UNITS:No Perspective:default:Live:0</v>
      </c>
      <c r="K63" s="347" t="str">
        <f t="shared" si="54"/>
        <v/>
      </c>
      <c r="L63" s="347"/>
      <c r="M63" s="385" t="str">
        <f t="shared" si="46"/>
        <v>Loading…</v>
      </c>
      <c r="N63" s="385" t="str">
        <f t="shared" si="47"/>
        <v>Loading…</v>
      </c>
      <c r="O63" s="385" t="str">
        <f t="shared" si="48"/>
        <v>Loading…</v>
      </c>
      <c r="P63" s="385" t="str">
        <f t="shared" si="49"/>
        <v>Loading…</v>
      </c>
      <c r="Q63" s="385" t="str">
        <f ca="1">IF(LEN(SWDATA!J55)=0,"",Q62)</f>
        <v>Loading . . .~~Loading . . .~~Loading . . .~~Loading . . .</v>
      </c>
      <c r="R63" s="386" t="str">
        <f>IF(LEN(SWDATA!C55)=0,"",SWDATA!C55)</f>
        <v>Unallocated RBD Budget (Cost)</v>
      </c>
      <c r="S63" s="256"/>
      <c r="T63" s="257" t="s">
        <v>658</v>
      </c>
      <c r="U63" s="258"/>
      <c r="V63" s="258"/>
      <c r="W63" s="258" t="s">
        <v>994</v>
      </c>
      <c r="X63" s="259" t="s">
        <v>207</v>
      </c>
      <c r="Y63" s="430" t="str">
        <f ca="1">IF(OR(Is_Loading,LEN($A63)=0),"",INDIRECT("SWDATA!"&amp;Y$4&amp;$G63))</f>
        <v>-</v>
      </c>
      <c r="Z63" s="431" t="str">
        <f ca="1">IF(OR(Is_Loading,LEN($A63)=0),"",INDIRECT("SWDATA!"&amp;Z$4&amp;$G63))</f>
        <v>-</v>
      </c>
      <c r="AA63" s="431" t="str">
        <f ca="1">IF(OR(Is_Loading,LEN($A63)=0),"",INDIRECT("SWDATA!"&amp;AA$4&amp;$G63))</f>
        <v>-</v>
      </c>
      <c r="AB63" s="431" t="str">
        <f ca="1">IF(OR(Is_Loading,LEN($A63)=0),"",INDIRECT("SWDATA!"&amp;AB$4&amp;$G63))</f>
        <v>-</v>
      </c>
      <c r="AC63" s="431" t="str">
        <f ca="1">IF(OR(Is_Loading,LEN($A63)=0),"",INDIRECT("SWDATA!"&amp;AC$4&amp;$G63))</f>
        <v>-</v>
      </c>
      <c r="AD63" s="431" t="str">
        <f ca="1">IF(OR(Is_Loading,LEN($A63)=0),"",INDIRECT("SWDATA!"&amp;AD$4&amp;$G63))</f>
        <v>-</v>
      </c>
      <c r="AE63" s="431" t="str">
        <f ca="1">IF(OR(Is_Loading,LEN($A63)=0),"",INDIRECT("SWDATA!"&amp;AE$4&amp;$G63))</f>
        <v>-</v>
      </c>
      <c r="AF63" s="431" t="str">
        <f ca="1">IF(OR(Is_Loading,LEN($A63)=0),"",INDIRECT("SWDATA!"&amp;AF$4&amp;$G63))</f>
        <v>-</v>
      </c>
      <c r="AG63" s="431" t="str">
        <f ca="1">IF(OR(Is_Loading,LEN($A63)=0),"",INDIRECT("SWDATA!"&amp;AG$4&amp;$G63))</f>
        <v>-</v>
      </c>
      <c r="AH63" s="431" t="str">
        <f ca="1">IF(OR(Is_Loading,LEN($A63)=0),"",INDIRECT("SWDATA!"&amp;AH$4&amp;$G63))</f>
        <v>-</v>
      </c>
      <c r="AI63" s="431" t="str">
        <f ca="1">IF(OR(Is_Loading,LEN($A63)=0),"",INDIRECT("SWDATA!"&amp;AI$4&amp;$G63))</f>
        <v>-</v>
      </c>
      <c r="AJ63" s="431" t="str">
        <f ca="1">IF(OR(Is_Loading,LEN($A63)=0),"",INDIRECT("SWDATA!"&amp;AJ$4&amp;$G63))</f>
        <v>-</v>
      </c>
      <c r="AK63" s="431" t="str">
        <f t="shared" ca="1" si="56"/>
        <v>-</v>
      </c>
      <c r="AL63" s="431" t="str">
        <f t="shared" ca="1" si="56"/>
        <v>-</v>
      </c>
      <c r="AM63" s="431" t="str">
        <f t="shared" ca="1" si="56"/>
        <v>-</v>
      </c>
      <c r="AN63" s="431" t="str">
        <f t="shared" ca="1" si="56"/>
        <v>-</v>
      </c>
      <c r="AO63" s="431" t="str">
        <f t="shared" ca="1" si="56"/>
        <v>-</v>
      </c>
      <c r="AP63" s="431" t="str">
        <f t="shared" ca="1" si="56"/>
        <v>-</v>
      </c>
      <c r="AQ63" s="431" t="str">
        <f t="shared" ca="1" si="56"/>
        <v>-</v>
      </c>
      <c r="AR63" s="431" t="str">
        <f t="shared" ca="1" si="56"/>
        <v>-</v>
      </c>
      <c r="AS63" s="431" t="str">
        <f t="shared" ca="1" si="56"/>
        <v>-</v>
      </c>
      <c r="AT63" s="431" t="str">
        <f t="shared" ca="1" si="56"/>
        <v>-</v>
      </c>
      <c r="AU63" s="431" t="str">
        <f t="shared" ca="1" si="56"/>
        <v>-</v>
      </c>
      <c r="AV63" s="431" t="str">
        <f t="shared" ca="1" si="56"/>
        <v>-</v>
      </c>
      <c r="AW63" s="431" t="str">
        <f t="shared" ca="1" si="56"/>
        <v>-</v>
      </c>
      <c r="AX63" s="431" t="str">
        <f t="shared" ca="1" si="56"/>
        <v>-</v>
      </c>
      <c r="AY63" s="432" t="str">
        <f t="shared" ca="1" si="56"/>
        <v>-</v>
      </c>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410"/>
      <c r="CA63" s="410"/>
      <c r="CB63" s="410"/>
      <c r="CC63" s="410"/>
      <c r="CD63" s="410"/>
      <c r="CE63" s="410"/>
      <c r="CF63" s="410"/>
      <c r="CG63" s="410"/>
      <c r="CH63" s="410"/>
      <c r="CI63" s="410"/>
      <c r="CJ63" s="414"/>
      <c r="CK63" s="414"/>
      <c r="CL63" s="414"/>
      <c r="CM63" s="414"/>
      <c r="CN63" s="414"/>
      <c r="CO63" s="414"/>
      <c r="CP63" s="414"/>
      <c r="CQ63" s="414"/>
      <c r="CR63" s="414"/>
      <c r="CS63" s="414"/>
      <c r="CT63" s="414"/>
      <c r="CU63" s="414"/>
      <c r="CV63" s="414"/>
      <c r="CW63" s="414"/>
      <c r="CX63" s="414"/>
      <c r="CY63" s="414"/>
      <c r="CZ63" s="414"/>
      <c r="DA63" s="414"/>
      <c r="DB63" s="414"/>
      <c r="DC63" s="414"/>
      <c r="DD63" s="414"/>
      <c r="DE63" s="414"/>
      <c r="DF63" s="414"/>
      <c r="DG63" s="414"/>
      <c r="DH63" s="414"/>
      <c r="DI63" s="414"/>
      <c r="DJ63" s="414"/>
      <c r="DK63" s="415"/>
      <c r="DL63" s="416"/>
      <c r="DM63" s="416"/>
      <c r="DN63" s="416"/>
      <c r="DO63" s="416"/>
      <c r="DP63" s="250"/>
      <c r="DQ63" s="417"/>
      <c r="DR63" s="326"/>
      <c r="DS63" s="326"/>
      <c r="DT63" s="326"/>
      <c r="DU63" s="326"/>
      <c r="DV63" s="326"/>
      <c r="DW63" s="326"/>
      <c r="DX63" s="326"/>
      <c r="DY63" s="326"/>
      <c r="DZ63" s="326"/>
      <c r="EA63" s="326"/>
      <c r="EB63" s="326"/>
      <c r="EC63" s="326"/>
      <c r="ED63" s="326"/>
      <c r="EE63" s="326"/>
      <c r="EF63" s="326"/>
      <c r="EG63" s="326"/>
      <c r="EH63" s="326"/>
      <c r="EI63" s="326"/>
      <c r="EJ63" s="326"/>
      <c r="EK63" s="326"/>
      <c r="EL63" s="326"/>
      <c r="EM63" s="326"/>
      <c r="EN63" s="326"/>
      <c r="EO63" s="326"/>
      <c r="EP63" s="326"/>
      <c r="EQ63" s="326"/>
      <c r="ER63" s="326"/>
      <c r="ES63" s="326"/>
      <c r="ET63" s="326"/>
      <c r="EU63" s="326"/>
      <c r="EV63" s="326"/>
      <c r="EW63" s="326"/>
      <c r="EX63" s="326"/>
      <c r="EY63" s="326"/>
      <c r="EZ63" s="326"/>
      <c r="FA63" s="326"/>
      <c r="FB63" s="418"/>
      <c r="FC63" s="250"/>
      <c r="FD63" s="250"/>
      <c r="FE63" s="250"/>
      <c r="FF63" s="250"/>
      <c r="FG63" s="250"/>
      <c r="FH63" s="250"/>
      <c r="FI63" s="250"/>
      <c r="FJ63" s="250"/>
      <c r="FK63" s="250"/>
      <c r="FL63" s="250"/>
      <c r="FM63" s="250"/>
      <c r="FN63" s="250"/>
      <c r="FO63" s="250"/>
      <c r="FP63" s="250"/>
      <c r="FQ63" s="250"/>
      <c r="FR63" s="250"/>
      <c r="FS63" s="250"/>
      <c r="FT63" s="250"/>
      <c r="FU63" s="250"/>
      <c r="FV63" s="250"/>
      <c r="FW63" s="250"/>
      <c r="FX63" s="250"/>
      <c r="FY63" s="250"/>
      <c r="FZ63" s="250"/>
      <c r="GA63" s="250"/>
      <c r="GB63" s="250"/>
      <c r="GC63" s="250"/>
      <c r="GD63" s="250"/>
      <c r="GE63" s="250"/>
      <c r="GF63" s="250"/>
      <c r="GG63" s="250"/>
      <c r="GH63" s="250"/>
      <c r="GI63" s="250"/>
      <c r="GJ63" s="250"/>
      <c r="GK63" s="250"/>
      <c r="GL63" s="250"/>
      <c r="GM63" s="250"/>
      <c r="GN63" s="250"/>
      <c r="GO63" s="250"/>
      <c r="GP63" s="250"/>
      <c r="GQ63" s="250"/>
      <c r="GR63" s="250"/>
      <c r="GS63" s="250"/>
      <c r="GT63" s="250"/>
      <c r="GU63" s="250"/>
      <c r="GV63" s="250"/>
      <c r="GW63" s="250"/>
      <c r="GX63" s="250"/>
      <c r="GY63" s="250"/>
      <c r="GZ63" s="250"/>
      <c r="HA63" s="416"/>
      <c r="HB63" s="416"/>
      <c r="HC63" s="416"/>
      <c r="HD63" s="416"/>
      <c r="HE63" s="416"/>
      <c r="HF63" s="416"/>
      <c r="HG63" s="416"/>
      <c r="HH63" s="416"/>
      <c r="HI63" s="416"/>
      <c r="HJ63" s="416"/>
      <c r="HK63" s="416"/>
      <c r="HL63" s="416"/>
      <c r="HM63" s="416"/>
      <c r="HN63" s="416"/>
      <c r="ID63" s="411"/>
      <c r="IE63" s="411"/>
      <c r="IF63" s="411"/>
      <c r="IG63" s="411"/>
      <c r="IH63" s="411"/>
      <c r="II63" s="411"/>
      <c r="IJ63" s="411"/>
      <c r="IK63" s="411"/>
      <c r="IL63" s="411"/>
      <c r="IM63" s="411"/>
      <c r="IN63" s="411"/>
      <c r="IO63" s="411"/>
      <c r="IP63" s="411"/>
      <c r="IQ63" s="411"/>
      <c r="IR63" s="411"/>
      <c r="IS63" s="411"/>
      <c r="IT63" s="411"/>
      <c r="IU63" s="411"/>
      <c r="IV63" s="411"/>
      <c r="IW63" s="411"/>
      <c r="IX63" s="411"/>
      <c r="IY63" s="411"/>
      <c r="IZ63" s="411"/>
      <c r="JA63" s="411"/>
      <c r="JB63" s="411"/>
      <c r="JC63" s="411"/>
      <c r="JD63" s="411"/>
      <c r="JE63" s="411"/>
      <c r="JF63" s="411"/>
      <c r="JG63" s="411"/>
      <c r="JH63" s="411"/>
      <c r="JI63" s="411"/>
      <c r="JJ63" s="411"/>
      <c r="JK63" s="411"/>
      <c r="JL63" s="411"/>
      <c r="JM63" s="411"/>
      <c r="JN63" s="411"/>
      <c r="JO63" s="411"/>
      <c r="JP63" s="411"/>
      <c r="JQ63" s="411"/>
      <c r="JR63" s="411"/>
      <c r="JS63" s="411"/>
      <c r="JT63" s="411"/>
      <c r="JU63" s="411"/>
      <c r="JV63" s="411"/>
      <c r="JW63" s="411"/>
      <c r="JX63" s="411"/>
      <c r="JY63" s="411"/>
      <c r="JZ63" s="411"/>
      <c r="KA63" s="411"/>
      <c r="KB63" s="411"/>
      <c r="KC63" s="411"/>
      <c r="KD63" s="411"/>
      <c r="KE63" s="411"/>
      <c r="KF63" s="411"/>
      <c r="KG63" s="411"/>
      <c r="KH63" s="411"/>
      <c r="KI63" s="411"/>
      <c r="KJ63" s="411"/>
      <c r="KK63" s="411"/>
      <c r="KL63" s="411"/>
      <c r="KM63" s="411"/>
      <c r="KN63" s="411"/>
      <c r="KO63" s="411"/>
      <c r="KP63" s="411"/>
      <c r="KQ63" s="411"/>
      <c r="KR63" s="411"/>
      <c r="KS63" s="411"/>
      <c r="KT63" s="411"/>
      <c r="KU63" s="411"/>
      <c r="KV63" s="411"/>
      <c r="KW63" s="411"/>
      <c r="KX63" s="411"/>
      <c r="KY63" s="411"/>
      <c r="KZ63" s="411"/>
      <c r="LA63" s="411"/>
      <c r="LB63" s="411"/>
      <c r="LC63" s="411"/>
      <c r="LD63" s="411"/>
      <c r="LE63" s="411"/>
      <c r="LF63" s="411"/>
      <c r="LG63" s="411"/>
      <c r="LH63" s="411"/>
      <c r="LI63" s="411"/>
      <c r="LJ63" s="411"/>
      <c r="LK63" s="411"/>
      <c r="LL63" s="411"/>
      <c r="LM63" s="411"/>
      <c r="LN63" s="411"/>
      <c r="LO63" s="411"/>
      <c r="LP63" s="411"/>
      <c r="LQ63" s="411"/>
      <c r="LR63" s="411"/>
      <c r="LS63" s="411"/>
      <c r="LT63" s="411"/>
      <c r="LU63" s="411"/>
      <c r="LV63" s="411"/>
      <c r="LW63" s="411"/>
      <c r="LX63" s="411"/>
      <c r="LY63" s="411"/>
      <c r="LZ63" s="411"/>
      <c r="MA63" s="411"/>
      <c r="MB63" s="411"/>
      <c r="MC63" s="411"/>
      <c r="MD63" s="411"/>
      <c r="ME63" s="411"/>
      <c r="MF63" s="411"/>
      <c r="MG63" s="411"/>
      <c r="MH63" s="411"/>
      <c r="MI63" s="411"/>
      <c r="XDX63" s="420">
        <f t="shared" ca="1" si="40"/>
        <v>0</v>
      </c>
      <c r="XES63" s="411"/>
      <c r="XET63" s="411"/>
      <c r="XEU63" s="421"/>
    </row>
    <row r="64" spans="1:347 16352:16375" s="419" customFormat="1" ht="15" customHeight="1">
      <c r="A64" s="404" t="str">
        <f>SWDATA!O56</f>
        <v>1_PARENT00001_DMACTUALS_INDEPENDENT:CATALOGDETAIL:UNITS:No Perspective:default:Live:0</v>
      </c>
      <c r="B64" s="404">
        <f>SWDATA!M56</f>
        <v>1</v>
      </c>
      <c r="C64" s="405"/>
      <c r="D64" s="413">
        <f t="shared" si="50"/>
        <v>56</v>
      </c>
      <c r="E64" s="407">
        <f t="shared" si="51"/>
        <v>1</v>
      </c>
      <c r="F64" s="408">
        <f t="shared" si="52"/>
        <v>1</v>
      </c>
      <c r="G64" s="404">
        <f>ROW(SWDATA!M56)</f>
        <v>56</v>
      </c>
      <c r="H64" s="334"/>
      <c r="I64" s="335"/>
      <c r="J64" s="346" t="str">
        <f t="shared" si="53"/>
        <v>1_PARENT00001_DMACTUALS_INDEPENDENT:CATALOGDETAIL:UNITS:No Perspective:default:Live:0</v>
      </c>
      <c r="K64" s="347" t="str">
        <f t="shared" si="54"/>
        <v>U</v>
      </c>
      <c r="L64" s="347"/>
      <c r="M64" s="385" t="str">
        <f t="shared" si="46"/>
        <v>Loading…</v>
      </c>
      <c r="N64" s="385" t="str">
        <f t="shared" si="47"/>
        <v>Loading…</v>
      </c>
      <c r="O64" s="385" t="str">
        <f t="shared" si="48"/>
        <v>Loading…</v>
      </c>
      <c r="P64" s="385" t="str">
        <f t="shared" si="49"/>
        <v>Loading…</v>
      </c>
      <c r="Q64" s="385" t="str">
        <f ca="1">IF(LEN(SWDATA!J56)=0,"",Q63)</f>
        <v>Loading . . .~~Loading . . .~~Loading . . .~~Loading . . .</v>
      </c>
      <c r="R64" s="386" t="str">
        <f>IF(LEN(SWDATA!C56)=0,"",SWDATA!C56)</f>
        <v>Y1 Target (Units)</v>
      </c>
      <c r="S64" s="256"/>
      <c r="T64" s="257" t="s">
        <v>365</v>
      </c>
      <c r="U64" s="258" t="s">
        <v>1025</v>
      </c>
      <c r="V64" s="258"/>
      <c r="W64" s="258" t="s">
        <v>984</v>
      </c>
      <c r="X64" s="259" t="s">
        <v>207</v>
      </c>
      <c r="Y64" s="353" t="str">
        <f ca="1">IF(OR(Is_Loading,LEN($A64)=0),"",INDIRECT("SWDATA!"&amp;Y$4&amp;$G64))</f>
        <v>-</v>
      </c>
      <c r="Z64" s="354" t="str">
        <f ca="1">IF(OR(Is_Loading,LEN($A64)=0),"",INDIRECT("SWDATA!"&amp;Z$4&amp;$G64))</f>
        <v>-</v>
      </c>
      <c r="AA64" s="354" t="str">
        <f ca="1">IF(OR(Is_Loading,LEN($A64)=0),"",INDIRECT("SWDATA!"&amp;AA$4&amp;$G64))</f>
        <v>-</v>
      </c>
      <c r="AB64" s="354" t="str">
        <f ca="1">IF(OR(Is_Loading,LEN($A64)=0),"",INDIRECT("SWDATA!"&amp;AB$4&amp;$G64))</f>
        <v>-</v>
      </c>
      <c r="AC64" s="354" t="str">
        <f ca="1">IF(OR(Is_Loading,LEN($A64)=0),"",INDIRECT("SWDATA!"&amp;AC$4&amp;$G64))</f>
        <v>-</v>
      </c>
      <c r="AD64" s="354" t="str">
        <f ca="1">IF(OR(Is_Loading,LEN($A64)=0),"",INDIRECT("SWDATA!"&amp;AD$4&amp;$G64))</f>
        <v>-</v>
      </c>
      <c r="AE64" s="354" t="str">
        <f ca="1">IF(OR(Is_Loading,LEN($A64)=0),"",INDIRECT("SWDATA!"&amp;AE$4&amp;$G64))</f>
        <v>-</v>
      </c>
      <c r="AF64" s="354" t="str">
        <f ca="1">IF(OR(Is_Loading,LEN($A64)=0),"",INDIRECT("SWDATA!"&amp;AF$4&amp;$G64))</f>
        <v>-</v>
      </c>
      <c r="AG64" s="354" t="str">
        <f ca="1">IF(OR(Is_Loading,LEN($A64)=0),"",INDIRECT("SWDATA!"&amp;AG$4&amp;$G64))</f>
        <v>-</v>
      </c>
      <c r="AH64" s="354" t="str">
        <f ca="1">IF(OR(Is_Loading,LEN($A64)=0),"",INDIRECT("SWDATA!"&amp;AH$4&amp;$G64))</f>
        <v>-</v>
      </c>
      <c r="AI64" s="354" t="str">
        <f ca="1">IF(OR(Is_Loading,LEN($A64)=0),"",INDIRECT("SWDATA!"&amp;AI$4&amp;$G64))</f>
        <v>-</v>
      </c>
      <c r="AJ64" s="354" t="str">
        <f ca="1">IF(OR(Is_Loading,LEN($A64)=0),"",INDIRECT("SWDATA!"&amp;AJ$4&amp;$G64))</f>
        <v>-</v>
      </c>
      <c r="AK64" s="354" t="str">
        <f t="shared" ca="1" si="56"/>
        <v>-</v>
      </c>
      <c r="AL64" s="354" t="str">
        <f t="shared" ca="1" si="56"/>
        <v>-</v>
      </c>
      <c r="AM64" s="354" t="str">
        <f t="shared" ca="1" si="56"/>
        <v>-</v>
      </c>
      <c r="AN64" s="354" t="str">
        <f t="shared" ca="1" si="56"/>
        <v>-</v>
      </c>
      <c r="AO64" s="354" t="str">
        <f t="shared" ca="1" si="56"/>
        <v>-</v>
      </c>
      <c r="AP64" s="354" t="str">
        <f t="shared" ca="1" si="56"/>
        <v>-</v>
      </c>
      <c r="AQ64" s="354" t="str">
        <f t="shared" ca="1" si="56"/>
        <v>-</v>
      </c>
      <c r="AR64" s="354" t="str">
        <f t="shared" ca="1" si="56"/>
        <v>-</v>
      </c>
      <c r="AS64" s="354" t="str">
        <f t="shared" ca="1" si="56"/>
        <v>-</v>
      </c>
      <c r="AT64" s="354" t="str">
        <f t="shared" ca="1" si="56"/>
        <v>-</v>
      </c>
      <c r="AU64" s="354" t="str">
        <f t="shared" ca="1" si="56"/>
        <v>-</v>
      </c>
      <c r="AV64" s="354" t="str">
        <f t="shared" ca="1" si="56"/>
        <v>-</v>
      </c>
      <c r="AW64" s="354" t="str">
        <f t="shared" ca="1" si="56"/>
        <v>-</v>
      </c>
      <c r="AX64" s="354" t="str">
        <f t="shared" ca="1" si="56"/>
        <v>-</v>
      </c>
      <c r="AY64" s="371" t="str">
        <f t="shared" ca="1" si="56"/>
        <v>-</v>
      </c>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410"/>
      <c r="CA64" s="410"/>
      <c r="CB64" s="410"/>
      <c r="CC64" s="410"/>
      <c r="CD64" s="410"/>
      <c r="CE64" s="410"/>
      <c r="CF64" s="410"/>
      <c r="CG64" s="410"/>
      <c r="CH64" s="410"/>
      <c r="CI64" s="410"/>
      <c r="CJ64" s="414"/>
      <c r="CK64" s="414"/>
      <c r="CL64" s="414"/>
      <c r="CM64" s="414"/>
      <c r="CN64" s="414"/>
      <c r="CO64" s="414"/>
      <c r="CP64" s="414"/>
      <c r="CQ64" s="414"/>
      <c r="CR64" s="414"/>
      <c r="CS64" s="414"/>
      <c r="CT64" s="414"/>
      <c r="CU64" s="414"/>
      <c r="CV64" s="414"/>
      <c r="CW64" s="414"/>
      <c r="CX64" s="414"/>
      <c r="CY64" s="414"/>
      <c r="CZ64" s="414"/>
      <c r="DA64" s="414"/>
      <c r="DB64" s="414"/>
      <c r="DC64" s="414"/>
      <c r="DD64" s="414"/>
      <c r="DE64" s="414"/>
      <c r="DF64" s="414"/>
      <c r="DG64" s="414"/>
      <c r="DH64" s="414"/>
      <c r="DI64" s="414"/>
      <c r="DJ64" s="414"/>
      <c r="DK64" s="415"/>
      <c r="DL64" s="416"/>
      <c r="DM64" s="416"/>
      <c r="DN64" s="416"/>
      <c r="DO64" s="416"/>
      <c r="DP64" s="250"/>
      <c r="DQ64" s="417"/>
      <c r="DR64" s="326"/>
      <c r="DS64" s="326"/>
      <c r="DT64" s="326"/>
      <c r="DU64" s="326"/>
      <c r="DV64" s="326"/>
      <c r="DW64" s="326"/>
      <c r="DX64" s="326"/>
      <c r="DY64" s="326"/>
      <c r="DZ64" s="326"/>
      <c r="EA64" s="326"/>
      <c r="EB64" s="326"/>
      <c r="EC64" s="326"/>
      <c r="ED64" s="326"/>
      <c r="EE64" s="326"/>
      <c r="EF64" s="326"/>
      <c r="EG64" s="326"/>
      <c r="EH64" s="326"/>
      <c r="EI64" s="326"/>
      <c r="EJ64" s="326"/>
      <c r="EK64" s="326"/>
      <c r="EL64" s="326"/>
      <c r="EM64" s="326"/>
      <c r="EN64" s="326"/>
      <c r="EO64" s="326"/>
      <c r="EP64" s="326"/>
      <c r="EQ64" s="326"/>
      <c r="ER64" s="326"/>
      <c r="ES64" s="326"/>
      <c r="ET64" s="326"/>
      <c r="EU64" s="326"/>
      <c r="EV64" s="326"/>
      <c r="EW64" s="326"/>
      <c r="EX64" s="326"/>
      <c r="EY64" s="326"/>
      <c r="EZ64" s="326"/>
      <c r="FA64" s="326"/>
      <c r="FB64" s="418"/>
      <c r="FC64" s="250"/>
      <c r="FD64" s="250"/>
      <c r="FE64" s="250"/>
      <c r="FF64" s="250"/>
      <c r="FG64" s="250"/>
      <c r="FH64" s="250"/>
      <c r="FI64" s="250"/>
      <c r="FJ64" s="250"/>
      <c r="FK64" s="250"/>
      <c r="FL64" s="250"/>
      <c r="FM64" s="250"/>
      <c r="FN64" s="250"/>
      <c r="FO64" s="250"/>
      <c r="FP64" s="250"/>
      <c r="FQ64" s="250"/>
      <c r="FR64" s="250"/>
      <c r="FS64" s="250"/>
      <c r="FT64" s="250"/>
      <c r="FU64" s="250"/>
      <c r="FV64" s="250"/>
      <c r="FW64" s="250"/>
      <c r="FX64" s="250"/>
      <c r="FY64" s="250"/>
      <c r="FZ64" s="250"/>
      <c r="GA64" s="250"/>
      <c r="GB64" s="250"/>
      <c r="GC64" s="250"/>
      <c r="GD64" s="250"/>
      <c r="GE64" s="250"/>
      <c r="GF64" s="250"/>
      <c r="GG64" s="250"/>
      <c r="GH64" s="250"/>
      <c r="GI64" s="250"/>
      <c r="GJ64" s="250"/>
      <c r="GK64" s="250"/>
      <c r="GL64" s="250"/>
      <c r="GM64" s="250"/>
      <c r="GN64" s="250"/>
      <c r="GO64" s="250"/>
      <c r="GP64" s="250"/>
      <c r="GQ64" s="250"/>
      <c r="GR64" s="250"/>
      <c r="GS64" s="250"/>
      <c r="GT64" s="250"/>
      <c r="GU64" s="250"/>
      <c r="GV64" s="250"/>
      <c r="GW64" s="250"/>
      <c r="GX64" s="250"/>
      <c r="GY64" s="250"/>
      <c r="GZ64" s="250"/>
      <c r="HA64" s="416"/>
      <c r="HB64" s="416"/>
      <c r="HC64" s="416"/>
      <c r="HD64" s="416"/>
      <c r="HE64" s="416"/>
      <c r="HF64" s="416"/>
      <c r="HG64" s="416"/>
      <c r="HH64" s="416"/>
      <c r="HI64" s="416"/>
      <c r="HJ64" s="416"/>
      <c r="HK64" s="416"/>
      <c r="HL64" s="416"/>
      <c r="HM64" s="416"/>
      <c r="HN64" s="416"/>
      <c r="ID64" s="411"/>
      <c r="IE64" s="411"/>
      <c r="IF64" s="411"/>
      <c r="IG64" s="411"/>
      <c r="IH64" s="411"/>
      <c r="II64" s="411"/>
      <c r="IJ64" s="411"/>
      <c r="IK64" s="411"/>
      <c r="IL64" s="411"/>
      <c r="IM64" s="411"/>
      <c r="IN64" s="411"/>
      <c r="IO64" s="411"/>
      <c r="IP64" s="411"/>
      <c r="IQ64" s="411"/>
      <c r="IR64" s="411"/>
      <c r="IS64" s="411"/>
      <c r="IT64" s="411"/>
      <c r="IU64" s="411"/>
      <c r="IV64" s="411"/>
      <c r="IW64" s="411"/>
      <c r="IX64" s="411"/>
      <c r="IY64" s="411"/>
      <c r="IZ64" s="411"/>
      <c r="JA64" s="411"/>
      <c r="JB64" s="411"/>
      <c r="JC64" s="411"/>
      <c r="JD64" s="411"/>
      <c r="JE64" s="411"/>
      <c r="JF64" s="411"/>
      <c r="JG64" s="411"/>
      <c r="JH64" s="411"/>
      <c r="JI64" s="411"/>
      <c r="JJ64" s="411"/>
      <c r="JK64" s="411"/>
      <c r="JL64" s="411"/>
      <c r="JM64" s="411"/>
      <c r="JN64" s="411"/>
      <c r="JO64" s="411"/>
      <c r="JP64" s="411"/>
      <c r="JQ64" s="411"/>
      <c r="JR64" s="411"/>
      <c r="JS64" s="411"/>
      <c r="JT64" s="411"/>
      <c r="JU64" s="411"/>
      <c r="JV64" s="411"/>
      <c r="JW64" s="411"/>
      <c r="JX64" s="411"/>
      <c r="JY64" s="411"/>
      <c r="JZ64" s="411"/>
      <c r="KA64" s="411"/>
      <c r="KB64" s="411"/>
      <c r="KC64" s="411"/>
      <c r="KD64" s="411"/>
      <c r="KE64" s="411"/>
      <c r="KF64" s="411"/>
      <c r="KG64" s="411"/>
      <c r="KH64" s="411"/>
      <c r="KI64" s="411"/>
      <c r="KJ64" s="411"/>
      <c r="KK64" s="411"/>
      <c r="KL64" s="411"/>
      <c r="KM64" s="411"/>
      <c r="KN64" s="411"/>
      <c r="KO64" s="411"/>
      <c r="KP64" s="411"/>
      <c r="KQ64" s="411"/>
      <c r="KR64" s="411"/>
      <c r="KS64" s="411"/>
      <c r="KT64" s="411"/>
      <c r="KU64" s="411"/>
      <c r="KV64" s="411"/>
      <c r="KW64" s="411"/>
      <c r="KX64" s="411"/>
      <c r="KY64" s="411"/>
      <c r="KZ64" s="411"/>
      <c r="LA64" s="411"/>
      <c r="LB64" s="411"/>
      <c r="LC64" s="411"/>
      <c r="LD64" s="411"/>
      <c r="LE64" s="411"/>
      <c r="LF64" s="411"/>
      <c r="LG64" s="411"/>
      <c r="LH64" s="411"/>
      <c r="LI64" s="411"/>
      <c r="LJ64" s="411"/>
      <c r="LK64" s="411"/>
      <c r="LL64" s="411"/>
      <c r="LM64" s="411"/>
      <c r="LN64" s="411"/>
      <c r="LO64" s="411"/>
      <c r="LP64" s="411"/>
      <c r="LQ64" s="411"/>
      <c r="LR64" s="411"/>
      <c r="LS64" s="411"/>
      <c r="LT64" s="411"/>
      <c r="LU64" s="411"/>
      <c r="LV64" s="411"/>
      <c r="LW64" s="411"/>
      <c r="LX64" s="411"/>
      <c r="LY64" s="411"/>
      <c r="LZ64" s="411"/>
      <c r="MA64" s="411"/>
      <c r="MB64" s="411"/>
      <c r="MC64" s="411"/>
      <c r="MD64" s="411"/>
      <c r="ME64" s="411"/>
      <c r="MF64" s="411"/>
      <c r="MG64" s="411"/>
      <c r="MH64" s="411"/>
      <c r="MI64" s="411"/>
      <c r="XDX64" s="420">
        <f t="shared" ca="1" si="40"/>
        <v>0</v>
      </c>
      <c r="XES64" s="411"/>
      <c r="XET64" s="411"/>
      <c r="XEU64" s="421"/>
    </row>
    <row r="65" spans="1:347 16352:16375" s="419" customFormat="1" ht="15" customHeight="1">
      <c r="A65" s="404" t="str">
        <f>SWDATA!O57</f>
        <v>1_PARENT00001_DMACTUALS_INDEPENDENT:CATALOGDETAIL:UNITS:No Perspective:default:Live:0</v>
      </c>
      <c r="B65" s="404">
        <f>SWDATA!M57</f>
        <v>1</v>
      </c>
      <c r="C65" s="405"/>
      <c r="D65" s="413">
        <f t="shared" si="50"/>
        <v>57</v>
      </c>
      <c r="E65" s="407">
        <f t="shared" si="51"/>
        <v>1</v>
      </c>
      <c r="F65" s="408">
        <f t="shared" si="52"/>
        <v>1</v>
      </c>
      <c r="G65" s="404">
        <f>ROW(SWDATA!M57)</f>
        <v>57</v>
      </c>
      <c r="H65" s="334"/>
      <c r="I65" s="335"/>
      <c r="J65" s="346" t="str">
        <f t="shared" si="53"/>
        <v>1_PARENT00001_DMACTUALS_INDEPENDENT:CATALOGDETAIL:UNITS:No Perspective:default:Live:0</v>
      </c>
      <c r="K65" s="347" t="str">
        <f t="shared" si="54"/>
        <v>U</v>
      </c>
      <c r="L65" s="347"/>
      <c r="M65" s="385" t="str">
        <f t="shared" si="46"/>
        <v>Loading…</v>
      </c>
      <c r="N65" s="385" t="str">
        <f t="shared" si="47"/>
        <v>Loading…</v>
      </c>
      <c r="O65" s="385" t="str">
        <f t="shared" si="48"/>
        <v>Loading…</v>
      </c>
      <c r="P65" s="385" t="str">
        <f t="shared" si="49"/>
        <v>Loading…</v>
      </c>
      <c r="Q65" s="385" t="str">
        <f ca="1">IF(LEN(SWDATA!J57)=0,"",Q64)</f>
        <v>Loading . . .~~Loading . . .~~Loading . . .~~Loading . . .</v>
      </c>
      <c r="R65" s="386" t="str">
        <f>IF(LEN(SWDATA!C57)=0,"",SWDATA!C57)</f>
        <v>L4 Y1 Net Sales Forecast (Units)</v>
      </c>
      <c r="S65" s="256"/>
      <c r="T65" s="257" t="s">
        <v>365</v>
      </c>
      <c r="U65" s="258" t="s">
        <v>1028</v>
      </c>
      <c r="V65" s="258"/>
      <c r="W65" s="258" t="s">
        <v>976</v>
      </c>
      <c r="X65" s="259" t="s">
        <v>207</v>
      </c>
      <c r="Y65" s="353" t="str">
        <f ca="1">IF(OR(Is_Loading,LEN($A65)=0),"",INDIRECT("SWDATA!"&amp;Y$4&amp;$G65))</f>
        <v>-</v>
      </c>
      <c r="Z65" s="354" t="str">
        <f ca="1">IF(OR(Is_Loading,LEN($A65)=0),"",INDIRECT("SWDATA!"&amp;Z$4&amp;$G65))</f>
        <v>-</v>
      </c>
      <c r="AA65" s="354" t="str">
        <f ca="1">IF(OR(Is_Loading,LEN($A65)=0),"",INDIRECT("SWDATA!"&amp;AA$4&amp;$G65))</f>
        <v>-</v>
      </c>
      <c r="AB65" s="354" t="str">
        <f ca="1">IF(OR(Is_Loading,LEN($A65)=0),"",INDIRECT("SWDATA!"&amp;AB$4&amp;$G65))</f>
        <v>-</v>
      </c>
      <c r="AC65" s="354" t="str">
        <f ca="1">IF(OR(Is_Loading,LEN($A65)=0),"",INDIRECT("SWDATA!"&amp;AC$4&amp;$G65))</f>
        <v>-</v>
      </c>
      <c r="AD65" s="354" t="str">
        <f ca="1">IF(OR(Is_Loading,LEN($A65)=0),"",INDIRECT("SWDATA!"&amp;AD$4&amp;$G65))</f>
        <v>-</v>
      </c>
      <c r="AE65" s="354" t="str">
        <f ca="1">IF(OR(Is_Loading,LEN($A65)=0),"",INDIRECT("SWDATA!"&amp;AE$4&amp;$G65))</f>
        <v>-</v>
      </c>
      <c r="AF65" s="354" t="str">
        <f ca="1">IF(OR(Is_Loading,LEN($A65)=0),"",INDIRECT("SWDATA!"&amp;AF$4&amp;$G65))</f>
        <v>-</v>
      </c>
      <c r="AG65" s="354" t="str">
        <f ca="1">IF(OR(Is_Loading,LEN($A65)=0),"",INDIRECT("SWDATA!"&amp;AG$4&amp;$G65))</f>
        <v>-</v>
      </c>
      <c r="AH65" s="354" t="str">
        <f ca="1">IF(OR(Is_Loading,LEN($A65)=0),"",INDIRECT("SWDATA!"&amp;AH$4&amp;$G65))</f>
        <v>-</v>
      </c>
      <c r="AI65" s="354" t="str">
        <f ca="1">IF(OR(Is_Loading,LEN($A65)=0),"",INDIRECT("SWDATA!"&amp;AI$4&amp;$G65))</f>
        <v>-</v>
      </c>
      <c r="AJ65" s="354" t="str">
        <f ca="1">IF(OR(Is_Loading,LEN($A65)=0),"",INDIRECT("SWDATA!"&amp;AJ$4&amp;$G65))</f>
        <v>-</v>
      </c>
      <c r="AK65" s="354" t="str">
        <f t="shared" ca="1" si="56"/>
        <v>-</v>
      </c>
      <c r="AL65" s="354" t="str">
        <f t="shared" ca="1" si="56"/>
        <v>-</v>
      </c>
      <c r="AM65" s="354" t="str">
        <f t="shared" ca="1" si="56"/>
        <v>-</v>
      </c>
      <c r="AN65" s="354" t="str">
        <f t="shared" ca="1" si="56"/>
        <v>-</v>
      </c>
      <c r="AO65" s="354" t="str">
        <f t="shared" ca="1" si="56"/>
        <v>-</v>
      </c>
      <c r="AP65" s="354" t="str">
        <f t="shared" ca="1" si="56"/>
        <v>-</v>
      </c>
      <c r="AQ65" s="354" t="str">
        <f t="shared" ca="1" si="56"/>
        <v>-</v>
      </c>
      <c r="AR65" s="354" t="str">
        <f t="shared" ca="1" si="56"/>
        <v>-</v>
      </c>
      <c r="AS65" s="354" t="str">
        <f t="shared" ca="1" si="56"/>
        <v>-</v>
      </c>
      <c r="AT65" s="354" t="str">
        <f t="shared" ca="1" si="56"/>
        <v>-</v>
      </c>
      <c r="AU65" s="354" t="str">
        <f t="shared" ca="1" si="56"/>
        <v>-</v>
      </c>
      <c r="AV65" s="354" t="str">
        <f t="shared" ca="1" si="56"/>
        <v>-</v>
      </c>
      <c r="AW65" s="354" t="str">
        <f t="shared" ca="1" si="56"/>
        <v>-</v>
      </c>
      <c r="AX65" s="354" t="str">
        <f t="shared" ca="1" si="56"/>
        <v>-</v>
      </c>
      <c r="AY65" s="371" t="str">
        <f t="shared" ca="1" si="56"/>
        <v>-</v>
      </c>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410"/>
      <c r="CA65" s="410"/>
      <c r="CB65" s="410"/>
      <c r="CC65" s="410"/>
      <c r="CD65" s="410"/>
      <c r="CE65" s="410"/>
      <c r="CF65" s="410"/>
      <c r="CG65" s="410"/>
      <c r="CH65" s="410"/>
      <c r="CI65" s="410"/>
      <c r="CJ65" s="414"/>
      <c r="CK65" s="414"/>
      <c r="CL65" s="414"/>
      <c r="CM65" s="414"/>
      <c r="CN65" s="414"/>
      <c r="CO65" s="414"/>
      <c r="CP65" s="414"/>
      <c r="CQ65" s="414"/>
      <c r="CR65" s="414"/>
      <c r="CS65" s="414"/>
      <c r="CT65" s="414"/>
      <c r="CU65" s="414"/>
      <c r="CV65" s="414"/>
      <c r="CW65" s="414"/>
      <c r="CX65" s="414"/>
      <c r="CY65" s="414"/>
      <c r="CZ65" s="414"/>
      <c r="DA65" s="414"/>
      <c r="DB65" s="414"/>
      <c r="DC65" s="414"/>
      <c r="DD65" s="414"/>
      <c r="DE65" s="414"/>
      <c r="DF65" s="414"/>
      <c r="DG65" s="414"/>
      <c r="DH65" s="414"/>
      <c r="DI65" s="414"/>
      <c r="DJ65" s="414"/>
      <c r="DK65" s="415"/>
      <c r="DL65" s="416"/>
      <c r="DM65" s="416"/>
      <c r="DN65" s="416"/>
      <c r="DO65" s="416"/>
      <c r="DP65" s="250"/>
      <c r="DQ65" s="417"/>
      <c r="DR65" s="326"/>
      <c r="DS65" s="326"/>
      <c r="DT65" s="326"/>
      <c r="DU65" s="326"/>
      <c r="DV65" s="326"/>
      <c r="DW65" s="326"/>
      <c r="DX65" s="326"/>
      <c r="DY65" s="326"/>
      <c r="DZ65" s="326"/>
      <c r="EA65" s="326"/>
      <c r="EB65" s="326"/>
      <c r="EC65" s="326"/>
      <c r="ED65" s="326"/>
      <c r="EE65" s="326"/>
      <c r="EF65" s="326"/>
      <c r="EG65" s="326"/>
      <c r="EH65" s="326"/>
      <c r="EI65" s="326"/>
      <c r="EJ65" s="326"/>
      <c r="EK65" s="326"/>
      <c r="EL65" s="326"/>
      <c r="EM65" s="326"/>
      <c r="EN65" s="326"/>
      <c r="EO65" s="326"/>
      <c r="EP65" s="326"/>
      <c r="EQ65" s="326"/>
      <c r="ER65" s="326"/>
      <c r="ES65" s="326"/>
      <c r="ET65" s="326"/>
      <c r="EU65" s="326"/>
      <c r="EV65" s="326"/>
      <c r="EW65" s="326"/>
      <c r="EX65" s="326"/>
      <c r="EY65" s="326"/>
      <c r="EZ65" s="326"/>
      <c r="FA65" s="326"/>
      <c r="FB65" s="418"/>
      <c r="FC65" s="250"/>
      <c r="FD65" s="250"/>
      <c r="FE65" s="250"/>
      <c r="FF65" s="250"/>
      <c r="FG65" s="250"/>
      <c r="FH65" s="250"/>
      <c r="FI65" s="250"/>
      <c r="FJ65" s="250"/>
      <c r="FK65" s="250"/>
      <c r="FL65" s="250"/>
      <c r="FM65" s="250"/>
      <c r="FN65" s="250"/>
      <c r="FO65" s="250"/>
      <c r="FP65" s="250"/>
      <c r="FQ65" s="250"/>
      <c r="FR65" s="250"/>
      <c r="FS65" s="250"/>
      <c r="FT65" s="250"/>
      <c r="FU65" s="250"/>
      <c r="FV65" s="250"/>
      <c r="FW65" s="250"/>
      <c r="FX65" s="250"/>
      <c r="FY65" s="250"/>
      <c r="FZ65" s="250"/>
      <c r="GA65" s="250"/>
      <c r="GB65" s="250"/>
      <c r="GC65" s="250"/>
      <c r="GD65" s="250"/>
      <c r="GE65" s="250"/>
      <c r="GF65" s="250"/>
      <c r="GG65" s="250"/>
      <c r="GH65" s="250"/>
      <c r="GI65" s="250"/>
      <c r="GJ65" s="250"/>
      <c r="GK65" s="250"/>
      <c r="GL65" s="250"/>
      <c r="GM65" s="250"/>
      <c r="GN65" s="250"/>
      <c r="GO65" s="250"/>
      <c r="GP65" s="250"/>
      <c r="GQ65" s="250"/>
      <c r="GR65" s="250"/>
      <c r="GS65" s="250"/>
      <c r="GT65" s="250"/>
      <c r="GU65" s="250"/>
      <c r="GV65" s="250"/>
      <c r="GW65" s="250"/>
      <c r="GX65" s="250"/>
      <c r="GY65" s="250"/>
      <c r="GZ65" s="250"/>
      <c r="HA65" s="416"/>
      <c r="HB65" s="416"/>
      <c r="HC65" s="416"/>
      <c r="HD65" s="416"/>
      <c r="HE65" s="416"/>
      <c r="HF65" s="416"/>
      <c r="HG65" s="416"/>
      <c r="HH65" s="416"/>
      <c r="HI65" s="416"/>
      <c r="HJ65" s="416"/>
      <c r="HK65" s="416"/>
      <c r="HL65" s="416"/>
      <c r="HM65" s="416"/>
      <c r="HN65" s="416"/>
      <c r="ID65" s="411"/>
      <c r="IE65" s="411"/>
      <c r="IF65" s="411"/>
      <c r="IG65" s="411"/>
      <c r="IH65" s="411"/>
      <c r="II65" s="411"/>
      <c r="IJ65" s="411"/>
      <c r="IK65" s="411"/>
      <c r="IL65" s="411"/>
      <c r="IM65" s="411"/>
      <c r="IN65" s="411"/>
      <c r="IO65" s="411"/>
      <c r="IP65" s="411"/>
      <c r="IQ65" s="411"/>
      <c r="IR65" s="411"/>
      <c r="IS65" s="411"/>
      <c r="IT65" s="411"/>
      <c r="IU65" s="411"/>
      <c r="IV65" s="411"/>
      <c r="IW65" s="411"/>
      <c r="IX65" s="411"/>
      <c r="IY65" s="411"/>
      <c r="IZ65" s="411"/>
      <c r="JA65" s="411"/>
      <c r="JB65" s="411"/>
      <c r="JC65" s="411"/>
      <c r="JD65" s="411"/>
      <c r="JE65" s="411"/>
      <c r="JF65" s="411"/>
      <c r="JG65" s="411"/>
      <c r="JH65" s="411"/>
      <c r="JI65" s="411"/>
      <c r="JJ65" s="411"/>
      <c r="JK65" s="411"/>
      <c r="JL65" s="411"/>
      <c r="JM65" s="411"/>
      <c r="JN65" s="411"/>
      <c r="JO65" s="411"/>
      <c r="JP65" s="411"/>
      <c r="JQ65" s="411"/>
      <c r="JR65" s="411"/>
      <c r="JS65" s="411"/>
      <c r="JT65" s="411"/>
      <c r="JU65" s="411"/>
      <c r="JV65" s="411"/>
      <c r="JW65" s="411"/>
      <c r="JX65" s="411"/>
      <c r="JY65" s="411"/>
      <c r="JZ65" s="411"/>
      <c r="KA65" s="411"/>
      <c r="KB65" s="411"/>
      <c r="KC65" s="411"/>
      <c r="KD65" s="411"/>
      <c r="KE65" s="411"/>
      <c r="KF65" s="411"/>
      <c r="KG65" s="411"/>
      <c r="KH65" s="411"/>
      <c r="KI65" s="411"/>
      <c r="KJ65" s="411"/>
      <c r="KK65" s="411"/>
      <c r="KL65" s="411"/>
      <c r="KM65" s="411"/>
      <c r="KN65" s="411"/>
      <c r="KO65" s="411"/>
      <c r="KP65" s="411"/>
      <c r="KQ65" s="411"/>
      <c r="KR65" s="411"/>
      <c r="KS65" s="411"/>
      <c r="KT65" s="411"/>
      <c r="KU65" s="411"/>
      <c r="KV65" s="411"/>
      <c r="KW65" s="411"/>
      <c r="KX65" s="411"/>
      <c r="KY65" s="411"/>
      <c r="KZ65" s="411"/>
      <c r="LA65" s="411"/>
      <c r="LB65" s="411"/>
      <c r="LC65" s="411"/>
      <c r="LD65" s="411"/>
      <c r="LE65" s="411"/>
      <c r="LF65" s="411"/>
      <c r="LG65" s="411"/>
      <c r="LH65" s="411"/>
      <c r="LI65" s="411"/>
      <c r="LJ65" s="411"/>
      <c r="LK65" s="411"/>
      <c r="LL65" s="411"/>
      <c r="LM65" s="411"/>
      <c r="LN65" s="411"/>
      <c r="LO65" s="411"/>
      <c r="LP65" s="411"/>
      <c r="LQ65" s="411"/>
      <c r="LR65" s="411"/>
      <c r="LS65" s="411"/>
      <c r="LT65" s="411"/>
      <c r="LU65" s="411"/>
      <c r="LV65" s="411"/>
      <c r="LW65" s="411"/>
      <c r="LX65" s="411"/>
      <c r="LY65" s="411"/>
      <c r="LZ65" s="411"/>
      <c r="MA65" s="411"/>
      <c r="MB65" s="411"/>
      <c r="MC65" s="411"/>
      <c r="MD65" s="411"/>
      <c r="ME65" s="411"/>
      <c r="MF65" s="411"/>
      <c r="MG65" s="411"/>
      <c r="MH65" s="411"/>
      <c r="MI65" s="411"/>
      <c r="XDX65" s="420">
        <f t="shared" ca="1" si="40"/>
        <v>0</v>
      </c>
      <c r="XES65" s="411"/>
      <c r="XET65" s="411"/>
      <c r="XEU65" s="421"/>
    </row>
    <row r="66" spans="1:347 16352:16375" s="419" customFormat="1" ht="15" customHeight="1">
      <c r="A66" s="404" t="str">
        <f>SWDATA!O58</f>
        <v>1_PARENT00001_DMACTUALS_INDEPENDENT:CATALOGDETAIL:UNITS:No Perspective:default:Live:0</v>
      </c>
      <c r="B66" s="404">
        <f>SWDATA!M58</f>
        <v>0</v>
      </c>
      <c r="C66" s="405"/>
      <c r="D66" s="413">
        <f t="shared" si="50"/>
        <v>58</v>
      </c>
      <c r="E66" s="407">
        <f t="shared" si="51"/>
        <v>0</v>
      </c>
      <c r="F66" s="408">
        <f t="shared" si="52"/>
        <v>1</v>
      </c>
      <c r="G66" s="404">
        <f>ROW(SWDATA!M58)</f>
        <v>58</v>
      </c>
      <c r="H66" s="334"/>
      <c r="I66" s="335"/>
      <c r="J66" s="346" t="str">
        <f t="shared" si="53"/>
        <v>1_PARENT00001_DMACTUALS_INDEPENDENT:CATALOGDETAIL:UNITS:No Perspective:default:Live:0</v>
      </c>
      <c r="K66" s="347" t="str">
        <f t="shared" si="54"/>
        <v>U</v>
      </c>
      <c r="L66" s="347"/>
      <c r="M66" s="385" t="str">
        <f t="shared" si="46"/>
        <v>Loading…</v>
      </c>
      <c r="N66" s="385" t="str">
        <f t="shared" si="47"/>
        <v>Loading…</v>
      </c>
      <c r="O66" s="385" t="str">
        <f t="shared" si="48"/>
        <v>Loading…</v>
      </c>
      <c r="P66" s="385" t="str">
        <f t="shared" si="49"/>
        <v>Loading…</v>
      </c>
      <c r="Q66" s="385" t="str">
        <f ca="1">IF(LEN(SWDATA!J58)=0,"",Q65)</f>
        <v>Loading . . .~~Loading . . .~~Loading . . .~~Loading . . .</v>
      </c>
      <c r="R66" s="386" t="str">
        <f>IF(LEN(SWDATA!C58)=0,"",SWDATA!C58)</f>
        <v>PM Safety Stock Model (Units)</v>
      </c>
      <c r="S66" s="256"/>
      <c r="T66" s="257" t="s">
        <v>975</v>
      </c>
      <c r="U66" s="258"/>
      <c r="V66" s="258"/>
      <c r="W66" s="258" t="s">
        <v>995</v>
      </c>
      <c r="X66" s="259" t="s">
        <v>207</v>
      </c>
      <c r="Y66" s="353" t="str">
        <f ca="1">IF(OR(Is_Loading,LEN($A66)=0),"",INDIRECT("SWDATA!"&amp;Y$4&amp;$G66))</f>
        <v>-</v>
      </c>
      <c r="Z66" s="354" t="str">
        <f ca="1">IF(OR(Is_Loading,LEN($A66)=0),"",INDIRECT("SWDATA!"&amp;Z$4&amp;$G66))</f>
        <v>-</v>
      </c>
      <c r="AA66" s="354" t="str">
        <f ca="1">IF(OR(Is_Loading,LEN($A66)=0),"",INDIRECT("SWDATA!"&amp;AA$4&amp;$G66))</f>
        <v>-</v>
      </c>
      <c r="AB66" s="354" t="str">
        <f ca="1">IF(OR(Is_Loading,LEN($A66)=0),"",INDIRECT("SWDATA!"&amp;AB$4&amp;$G66))</f>
        <v>-</v>
      </c>
      <c r="AC66" s="354" t="str">
        <f ca="1">IF(OR(Is_Loading,LEN($A66)=0),"",INDIRECT("SWDATA!"&amp;AC$4&amp;$G66))</f>
        <v>-</v>
      </c>
      <c r="AD66" s="354" t="str">
        <f ca="1">IF(OR(Is_Loading,LEN($A66)=0),"",INDIRECT("SWDATA!"&amp;AD$4&amp;$G66))</f>
        <v>-</v>
      </c>
      <c r="AE66" s="354" t="str">
        <f ca="1">IF(OR(Is_Loading,LEN($A66)=0),"",INDIRECT("SWDATA!"&amp;AE$4&amp;$G66))</f>
        <v>-</v>
      </c>
      <c r="AF66" s="354" t="str">
        <f ca="1">IF(OR(Is_Loading,LEN($A66)=0),"",INDIRECT("SWDATA!"&amp;AF$4&amp;$G66))</f>
        <v>-</v>
      </c>
      <c r="AG66" s="354" t="str">
        <f ca="1">IF(OR(Is_Loading,LEN($A66)=0),"",INDIRECT("SWDATA!"&amp;AG$4&amp;$G66))</f>
        <v>-</v>
      </c>
      <c r="AH66" s="354" t="str">
        <f ca="1">IF(OR(Is_Loading,LEN($A66)=0),"",INDIRECT("SWDATA!"&amp;AH$4&amp;$G66))</f>
        <v>-</v>
      </c>
      <c r="AI66" s="354" t="str">
        <f ca="1">IF(OR(Is_Loading,LEN($A66)=0),"",INDIRECT("SWDATA!"&amp;AI$4&amp;$G66))</f>
        <v>-</v>
      </c>
      <c r="AJ66" s="354" t="str">
        <f ca="1">IF(OR(Is_Loading,LEN($A66)=0),"",INDIRECT("SWDATA!"&amp;AJ$4&amp;$G66))</f>
        <v>-</v>
      </c>
      <c r="AK66" s="354" t="str">
        <f t="shared" ca="1" si="56"/>
        <v>-</v>
      </c>
      <c r="AL66" s="354" t="str">
        <f t="shared" ca="1" si="56"/>
        <v>-</v>
      </c>
      <c r="AM66" s="354" t="str">
        <f t="shared" ca="1" si="56"/>
        <v>-</v>
      </c>
      <c r="AN66" s="354" t="str">
        <f t="shared" ca="1" si="56"/>
        <v>-</v>
      </c>
      <c r="AO66" s="354" t="str">
        <f t="shared" ca="1" si="56"/>
        <v>-</v>
      </c>
      <c r="AP66" s="354" t="str">
        <f t="shared" ca="1" si="56"/>
        <v>-</v>
      </c>
      <c r="AQ66" s="354" t="str">
        <f t="shared" ca="1" si="56"/>
        <v>-</v>
      </c>
      <c r="AR66" s="354" t="str">
        <f t="shared" ca="1" si="56"/>
        <v>-</v>
      </c>
      <c r="AS66" s="354" t="str">
        <f t="shared" ca="1" si="56"/>
        <v>-</v>
      </c>
      <c r="AT66" s="354" t="str">
        <f t="shared" ca="1" si="56"/>
        <v>-</v>
      </c>
      <c r="AU66" s="354" t="str">
        <f t="shared" ca="1" si="56"/>
        <v>-</v>
      </c>
      <c r="AV66" s="354" t="str">
        <f t="shared" ca="1" si="56"/>
        <v>-</v>
      </c>
      <c r="AW66" s="354" t="str">
        <f t="shared" ca="1" si="56"/>
        <v>-</v>
      </c>
      <c r="AX66" s="354" t="str">
        <f t="shared" ca="1" si="56"/>
        <v>-</v>
      </c>
      <c r="AY66" s="371" t="str">
        <f t="shared" ca="1" si="56"/>
        <v>-</v>
      </c>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410"/>
      <c r="CA66" s="410"/>
      <c r="CB66" s="410"/>
      <c r="CC66" s="410"/>
      <c r="CD66" s="410"/>
      <c r="CE66" s="410"/>
      <c r="CF66" s="410"/>
      <c r="CG66" s="410"/>
      <c r="CH66" s="410"/>
      <c r="CI66" s="410"/>
      <c r="CJ66" s="414"/>
      <c r="CK66" s="414"/>
      <c r="CL66" s="414"/>
      <c r="CM66" s="414"/>
      <c r="CN66" s="414"/>
      <c r="CO66" s="414"/>
      <c r="CP66" s="414"/>
      <c r="CQ66" s="414"/>
      <c r="CR66" s="414"/>
      <c r="CS66" s="414"/>
      <c r="CT66" s="414"/>
      <c r="CU66" s="414"/>
      <c r="CV66" s="414"/>
      <c r="CW66" s="414"/>
      <c r="CX66" s="414"/>
      <c r="CY66" s="414"/>
      <c r="CZ66" s="414"/>
      <c r="DA66" s="414"/>
      <c r="DB66" s="414"/>
      <c r="DC66" s="414"/>
      <c r="DD66" s="414"/>
      <c r="DE66" s="414"/>
      <c r="DF66" s="414"/>
      <c r="DG66" s="414"/>
      <c r="DH66" s="414"/>
      <c r="DI66" s="414"/>
      <c r="DJ66" s="414"/>
      <c r="DK66" s="415"/>
      <c r="DL66" s="416"/>
      <c r="DM66" s="416"/>
      <c r="DN66" s="416"/>
      <c r="DO66" s="416"/>
      <c r="DP66" s="250"/>
      <c r="DQ66" s="417"/>
      <c r="DR66" s="326"/>
      <c r="DS66" s="326"/>
      <c r="DT66" s="326"/>
      <c r="DU66" s="326"/>
      <c r="DV66" s="326"/>
      <c r="DW66" s="326"/>
      <c r="DX66" s="326"/>
      <c r="DY66" s="326"/>
      <c r="DZ66" s="326"/>
      <c r="EA66" s="326"/>
      <c r="EB66" s="326"/>
      <c r="EC66" s="326"/>
      <c r="ED66" s="326"/>
      <c r="EE66" s="326"/>
      <c r="EF66" s="326"/>
      <c r="EG66" s="326"/>
      <c r="EH66" s="326"/>
      <c r="EI66" s="326"/>
      <c r="EJ66" s="326"/>
      <c r="EK66" s="326"/>
      <c r="EL66" s="326"/>
      <c r="EM66" s="326"/>
      <c r="EN66" s="326"/>
      <c r="EO66" s="326"/>
      <c r="EP66" s="326"/>
      <c r="EQ66" s="326"/>
      <c r="ER66" s="326"/>
      <c r="ES66" s="326"/>
      <c r="ET66" s="326"/>
      <c r="EU66" s="326"/>
      <c r="EV66" s="326"/>
      <c r="EW66" s="326"/>
      <c r="EX66" s="326"/>
      <c r="EY66" s="326"/>
      <c r="EZ66" s="326"/>
      <c r="FA66" s="326"/>
      <c r="FB66" s="418"/>
      <c r="FC66" s="250"/>
      <c r="FD66" s="250"/>
      <c r="FE66" s="250"/>
      <c r="FF66" s="250"/>
      <c r="FG66" s="250"/>
      <c r="FH66" s="250"/>
      <c r="FI66" s="250"/>
      <c r="FJ66" s="250"/>
      <c r="FK66" s="250"/>
      <c r="FL66" s="250"/>
      <c r="FM66" s="250"/>
      <c r="FN66" s="250"/>
      <c r="FO66" s="250"/>
      <c r="FP66" s="250"/>
      <c r="FQ66" s="250"/>
      <c r="FR66" s="250"/>
      <c r="FS66" s="250"/>
      <c r="FT66" s="250"/>
      <c r="FU66" s="250"/>
      <c r="FV66" s="250"/>
      <c r="FW66" s="250"/>
      <c r="FX66" s="250"/>
      <c r="FY66" s="250"/>
      <c r="FZ66" s="250"/>
      <c r="GA66" s="250"/>
      <c r="GB66" s="250"/>
      <c r="GC66" s="250"/>
      <c r="GD66" s="250"/>
      <c r="GE66" s="250"/>
      <c r="GF66" s="250"/>
      <c r="GG66" s="250"/>
      <c r="GH66" s="250"/>
      <c r="GI66" s="250"/>
      <c r="GJ66" s="250"/>
      <c r="GK66" s="250"/>
      <c r="GL66" s="250"/>
      <c r="GM66" s="250"/>
      <c r="GN66" s="250"/>
      <c r="GO66" s="250"/>
      <c r="GP66" s="250"/>
      <c r="GQ66" s="250"/>
      <c r="GR66" s="250"/>
      <c r="GS66" s="250"/>
      <c r="GT66" s="250"/>
      <c r="GU66" s="250"/>
      <c r="GV66" s="250"/>
      <c r="GW66" s="250"/>
      <c r="GX66" s="250"/>
      <c r="GY66" s="250"/>
      <c r="GZ66" s="250"/>
      <c r="HA66" s="416"/>
      <c r="HB66" s="416"/>
      <c r="HC66" s="416"/>
      <c r="HD66" s="416"/>
      <c r="HE66" s="416"/>
      <c r="HF66" s="416"/>
      <c r="HG66" s="416"/>
      <c r="HH66" s="416"/>
      <c r="HI66" s="416"/>
      <c r="HJ66" s="416"/>
      <c r="HK66" s="416"/>
      <c r="HL66" s="416"/>
      <c r="HM66" s="416"/>
      <c r="HN66" s="416"/>
      <c r="ID66" s="411"/>
      <c r="IE66" s="411"/>
      <c r="IF66" s="411"/>
      <c r="IG66" s="411"/>
      <c r="IH66" s="411"/>
      <c r="II66" s="411"/>
      <c r="IJ66" s="411"/>
      <c r="IK66" s="411"/>
      <c r="IL66" s="411"/>
      <c r="IM66" s="411"/>
      <c r="IN66" s="411"/>
      <c r="IO66" s="411"/>
      <c r="IP66" s="411"/>
      <c r="IQ66" s="411"/>
      <c r="IR66" s="411"/>
      <c r="IS66" s="411"/>
      <c r="IT66" s="411"/>
      <c r="IU66" s="411"/>
      <c r="IV66" s="411"/>
      <c r="IW66" s="411"/>
      <c r="IX66" s="411"/>
      <c r="IY66" s="411"/>
      <c r="IZ66" s="411"/>
      <c r="JA66" s="411"/>
      <c r="JB66" s="411"/>
      <c r="JC66" s="411"/>
      <c r="JD66" s="411"/>
      <c r="JE66" s="411"/>
      <c r="JF66" s="411"/>
      <c r="JG66" s="411"/>
      <c r="JH66" s="411"/>
      <c r="JI66" s="411"/>
      <c r="JJ66" s="411"/>
      <c r="JK66" s="411"/>
      <c r="JL66" s="411"/>
      <c r="JM66" s="411"/>
      <c r="JN66" s="411"/>
      <c r="JO66" s="411"/>
      <c r="JP66" s="411"/>
      <c r="JQ66" s="411"/>
      <c r="JR66" s="411"/>
      <c r="JS66" s="411"/>
      <c r="JT66" s="411"/>
      <c r="JU66" s="411"/>
      <c r="JV66" s="411"/>
      <c r="JW66" s="411"/>
      <c r="JX66" s="411"/>
      <c r="JY66" s="411"/>
      <c r="JZ66" s="411"/>
      <c r="KA66" s="411"/>
      <c r="KB66" s="411"/>
      <c r="KC66" s="411"/>
      <c r="KD66" s="411"/>
      <c r="KE66" s="411"/>
      <c r="KF66" s="411"/>
      <c r="KG66" s="411"/>
      <c r="KH66" s="411"/>
      <c r="KI66" s="411"/>
      <c r="KJ66" s="411"/>
      <c r="KK66" s="411"/>
      <c r="KL66" s="411"/>
      <c r="KM66" s="411"/>
      <c r="KN66" s="411"/>
      <c r="KO66" s="411"/>
      <c r="KP66" s="411"/>
      <c r="KQ66" s="411"/>
      <c r="KR66" s="411"/>
      <c r="KS66" s="411"/>
      <c r="KT66" s="411"/>
      <c r="KU66" s="411"/>
      <c r="KV66" s="411"/>
      <c r="KW66" s="411"/>
      <c r="KX66" s="411"/>
      <c r="KY66" s="411"/>
      <c r="KZ66" s="411"/>
      <c r="LA66" s="411"/>
      <c r="LB66" s="411"/>
      <c r="LC66" s="411"/>
      <c r="LD66" s="411"/>
      <c r="LE66" s="411"/>
      <c r="LF66" s="411"/>
      <c r="LG66" s="411"/>
      <c r="LH66" s="411"/>
      <c r="LI66" s="411"/>
      <c r="LJ66" s="411"/>
      <c r="LK66" s="411"/>
      <c r="LL66" s="411"/>
      <c r="LM66" s="411"/>
      <c r="LN66" s="411"/>
      <c r="LO66" s="411"/>
      <c r="LP66" s="411"/>
      <c r="LQ66" s="411"/>
      <c r="LR66" s="411"/>
      <c r="LS66" s="411"/>
      <c r="LT66" s="411"/>
      <c r="LU66" s="411"/>
      <c r="LV66" s="411"/>
      <c r="LW66" s="411"/>
      <c r="LX66" s="411"/>
      <c r="LY66" s="411"/>
      <c r="LZ66" s="411"/>
      <c r="MA66" s="411"/>
      <c r="MB66" s="411"/>
      <c r="MC66" s="411"/>
      <c r="MD66" s="411"/>
      <c r="ME66" s="411"/>
      <c r="MF66" s="411"/>
      <c r="MG66" s="411"/>
      <c r="MH66" s="411"/>
      <c r="MI66" s="411"/>
      <c r="XDX66" s="420">
        <f t="shared" ca="1" si="40"/>
        <v>0</v>
      </c>
      <c r="XES66" s="411"/>
      <c r="XET66" s="411"/>
      <c r="XEU66" s="421"/>
    </row>
    <row r="67" spans="1:347 16352:16375" s="419" customFormat="1" ht="15" customHeight="1">
      <c r="A67" s="404" t="str">
        <f>SWDATA!O59</f>
        <v>1_PARENT00001_DMACTUALS_INDEPENDENT:CATALOGDETAIL:UNITS:No Perspective:default:Live:0</v>
      </c>
      <c r="B67" s="404">
        <f>SWDATA!M59</f>
        <v>0</v>
      </c>
      <c r="C67" s="405"/>
      <c r="D67" s="413">
        <f t="shared" si="50"/>
        <v>59</v>
      </c>
      <c r="E67" s="407">
        <f t="shared" si="51"/>
        <v>0</v>
      </c>
      <c r="F67" s="408">
        <f t="shared" si="52"/>
        <v>1</v>
      </c>
      <c r="G67" s="404">
        <f>ROW(SWDATA!M59)</f>
        <v>59</v>
      </c>
      <c r="H67" s="334"/>
      <c r="I67" s="335"/>
      <c r="J67" s="346" t="str">
        <f t="shared" si="53"/>
        <v>1_PARENT00001_DMACTUALS_INDEPENDENT:CATALOGDETAIL:UNITS:No Perspective:default:Live:0</v>
      </c>
      <c r="K67" s="347" t="str">
        <f t="shared" si="54"/>
        <v>U</v>
      </c>
      <c r="L67" s="347"/>
      <c r="M67" s="385" t="str">
        <f t="shared" si="46"/>
        <v>Loading…</v>
      </c>
      <c r="N67" s="385" t="str">
        <f t="shared" si="47"/>
        <v>Loading…</v>
      </c>
      <c r="O67" s="385" t="str">
        <f t="shared" si="48"/>
        <v>Loading…</v>
      </c>
      <c r="P67" s="385" t="str">
        <f t="shared" si="49"/>
        <v>Loading…</v>
      </c>
      <c r="Q67" s="385" t="str">
        <f ca="1">IF(LEN(SWDATA!J59)=0,"",Q66)</f>
        <v>Loading . . .~~Loading . . .~~Loading . . .~~Loading . . .</v>
      </c>
      <c r="R67" s="386" t="str">
        <f>IF(LEN(SWDATA!C59)=0,"",SWDATA!C59)</f>
        <v>LY2 Net Sales Total (Units)</v>
      </c>
      <c r="S67" s="256"/>
      <c r="T67" s="257" t="s">
        <v>520</v>
      </c>
      <c r="U67" s="258"/>
      <c r="V67" s="258"/>
      <c r="W67" s="258" t="s">
        <v>996</v>
      </c>
      <c r="X67" s="259" t="s">
        <v>207</v>
      </c>
      <c r="Y67" s="353" t="str">
        <f ca="1">IF(OR(Is_Loading,LEN($A67)=0),"",INDIRECT("SWDATA!"&amp;Y$4&amp;$G67))</f>
        <v>-</v>
      </c>
      <c r="Z67" s="354" t="str">
        <f ca="1">IF(OR(Is_Loading,LEN($A67)=0),"",INDIRECT("SWDATA!"&amp;Z$4&amp;$G67))</f>
        <v>-</v>
      </c>
      <c r="AA67" s="354" t="str">
        <f ca="1">IF(OR(Is_Loading,LEN($A67)=0),"",INDIRECT("SWDATA!"&amp;AA$4&amp;$G67))</f>
        <v>-</v>
      </c>
      <c r="AB67" s="354" t="str">
        <f ca="1">IF(OR(Is_Loading,LEN($A67)=0),"",INDIRECT("SWDATA!"&amp;AB$4&amp;$G67))</f>
        <v>-</v>
      </c>
      <c r="AC67" s="354" t="str">
        <f ca="1">IF(OR(Is_Loading,LEN($A67)=0),"",INDIRECT("SWDATA!"&amp;AC$4&amp;$G67))</f>
        <v>-</v>
      </c>
      <c r="AD67" s="354" t="str">
        <f ca="1">IF(OR(Is_Loading,LEN($A67)=0),"",INDIRECT("SWDATA!"&amp;AD$4&amp;$G67))</f>
        <v>-</v>
      </c>
      <c r="AE67" s="354" t="str">
        <f ca="1">IF(OR(Is_Loading,LEN($A67)=0),"",INDIRECT("SWDATA!"&amp;AE$4&amp;$G67))</f>
        <v>-</v>
      </c>
      <c r="AF67" s="354" t="str">
        <f ca="1">IF(OR(Is_Loading,LEN($A67)=0),"",INDIRECT("SWDATA!"&amp;AF$4&amp;$G67))</f>
        <v>-</v>
      </c>
      <c r="AG67" s="354" t="str">
        <f ca="1">IF(OR(Is_Loading,LEN($A67)=0),"",INDIRECT("SWDATA!"&amp;AG$4&amp;$G67))</f>
        <v>-</v>
      </c>
      <c r="AH67" s="354" t="str">
        <f ca="1">IF(OR(Is_Loading,LEN($A67)=0),"",INDIRECT("SWDATA!"&amp;AH$4&amp;$G67))</f>
        <v>-</v>
      </c>
      <c r="AI67" s="354" t="str">
        <f ca="1">IF(OR(Is_Loading,LEN($A67)=0),"",INDIRECT("SWDATA!"&amp;AI$4&amp;$G67))</f>
        <v>-</v>
      </c>
      <c r="AJ67" s="354" t="str">
        <f ca="1">IF(OR(Is_Loading,LEN($A67)=0),"",INDIRECT("SWDATA!"&amp;AJ$4&amp;$G67))</f>
        <v>-</v>
      </c>
      <c r="AK67" s="354" t="str">
        <f t="shared" ca="1" si="56"/>
        <v>-</v>
      </c>
      <c r="AL67" s="354" t="str">
        <f t="shared" ca="1" si="56"/>
        <v>-</v>
      </c>
      <c r="AM67" s="354" t="str">
        <f t="shared" ca="1" si="56"/>
        <v>-</v>
      </c>
      <c r="AN67" s="354" t="str">
        <f t="shared" ca="1" si="56"/>
        <v>-</v>
      </c>
      <c r="AO67" s="354" t="str">
        <f t="shared" ca="1" si="56"/>
        <v>-</v>
      </c>
      <c r="AP67" s="354" t="str">
        <f t="shared" ca="1" si="56"/>
        <v>-</v>
      </c>
      <c r="AQ67" s="354" t="str">
        <f t="shared" ca="1" si="56"/>
        <v>-</v>
      </c>
      <c r="AR67" s="354" t="str">
        <f t="shared" ca="1" si="56"/>
        <v>-</v>
      </c>
      <c r="AS67" s="354" t="str">
        <f t="shared" ca="1" si="56"/>
        <v>-</v>
      </c>
      <c r="AT67" s="354" t="str">
        <f t="shared" ca="1" si="56"/>
        <v>-</v>
      </c>
      <c r="AU67" s="354" t="str">
        <f t="shared" ca="1" si="56"/>
        <v>-</v>
      </c>
      <c r="AV67" s="354" t="str">
        <f t="shared" ca="1" si="56"/>
        <v>-</v>
      </c>
      <c r="AW67" s="354" t="str">
        <f t="shared" ca="1" si="56"/>
        <v>-</v>
      </c>
      <c r="AX67" s="354" t="str">
        <f t="shared" ca="1" si="56"/>
        <v>-</v>
      </c>
      <c r="AY67" s="371" t="str">
        <f t="shared" ca="1" si="56"/>
        <v>-</v>
      </c>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410"/>
      <c r="CA67" s="410"/>
      <c r="CB67" s="410"/>
      <c r="CC67" s="410"/>
      <c r="CD67" s="410"/>
      <c r="CE67" s="410"/>
      <c r="CF67" s="410"/>
      <c r="CG67" s="410"/>
      <c r="CH67" s="410"/>
      <c r="CI67" s="410"/>
      <c r="CJ67" s="414"/>
      <c r="CK67" s="414"/>
      <c r="CL67" s="414"/>
      <c r="CM67" s="414"/>
      <c r="CN67" s="414"/>
      <c r="CO67" s="414"/>
      <c r="CP67" s="414"/>
      <c r="CQ67" s="414"/>
      <c r="CR67" s="414"/>
      <c r="CS67" s="414"/>
      <c r="CT67" s="414"/>
      <c r="CU67" s="414"/>
      <c r="CV67" s="414"/>
      <c r="CW67" s="414"/>
      <c r="CX67" s="414"/>
      <c r="CY67" s="414"/>
      <c r="CZ67" s="414"/>
      <c r="DA67" s="414"/>
      <c r="DB67" s="414"/>
      <c r="DC67" s="414"/>
      <c r="DD67" s="414"/>
      <c r="DE67" s="414"/>
      <c r="DF67" s="414"/>
      <c r="DG67" s="414"/>
      <c r="DH67" s="414"/>
      <c r="DI67" s="414"/>
      <c r="DJ67" s="414"/>
      <c r="DK67" s="415"/>
      <c r="DL67" s="416"/>
      <c r="DM67" s="416"/>
      <c r="DN67" s="416"/>
      <c r="DO67" s="416"/>
      <c r="DP67" s="250"/>
      <c r="DQ67" s="417"/>
      <c r="DR67" s="326"/>
      <c r="DS67" s="326"/>
      <c r="DT67" s="326"/>
      <c r="DU67" s="326"/>
      <c r="DV67" s="326"/>
      <c r="DW67" s="326"/>
      <c r="DX67" s="326"/>
      <c r="DY67" s="326"/>
      <c r="DZ67" s="326"/>
      <c r="EA67" s="326"/>
      <c r="EB67" s="326"/>
      <c r="EC67" s="326"/>
      <c r="ED67" s="326"/>
      <c r="EE67" s="326"/>
      <c r="EF67" s="326"/>
      <c r="EG67" s="326"/>
      <c r="EH67" s="326"/>
      <c r="EI67" s="326"/>
      <c r="EJ67" s="326"/>
      <c r="EK67" s="326"/>
      <c r="EL67" s="326"/>
      <c r="EM67" s="326"/>
      <c r="EN67" s="326"/>
      <c r="EO67" s="326"/>
      <c r="EP67" s="326"/>
      <c r="EQ67" s="326"/>
      <c r="ER67" s="326"/>
      <c r="ES67" s="326"/>
      <c r="ET67" s="326"/>
      <c r="EU67" s="326"/>
      <c r="EV67" s="326"/>
      <c r="EW67" s="326"/>
      <c r="EX67" s="326"/>
      <c r="EY67" s="326"/>
      <c r="EZ67" s="326"/>
      <c r="FA67" s="326"/>
      <c r="FB67" s="418"/>
      <c r="FC67" s="250"/>
      <c r="FD67" s="250"/>
      <c r="FE67" s="250"/>
      <c r="FF67" s="250"/>
      <c r="FG67" s="250"/>
      <c r="FH67" s="250"/>
      <c r="FI67" s="250"/>
      <c r="FJ67" s="250"/>
      <c r="FK67" s="250"/>
      <c r="FL67" s="250"/>
      <c r="FM67" s="250"/>
      <c r="FN67" s="250"/>
      <c r="FO67" s="250"/>
      <c r="FP67" s="250"/>
      <c r="FQ67" s="250"/>
      <c r="FR67" s="250"/>
      <c r="FS67" s="250"/>
      <c r="FT67" s="250"/>
      <c r="FU67" s="250"/>
      <c r="FV67" s="250"/>
      <c r="FW67" s="250"/>
      <c r="FX67" s="250"/>
      <c r="FY67" s="250"/>
      <c r="FZ67" s="250"/>
      <c r="GA67" s="250"/>
      <c r="GB67" s="250"/>
      <c r="GC67" s="250"/>
      <c r="GD67" s="250"/>
      <c r="GE67" s="250"/>
      <c r="GF67" s="250"/>
      <c r="GG67" s="250"/>
      <c r="GH67" s="250"/>
      <c r="GI67" s="250"/>
      <c r="GJ67" s="250"/>
      <c r="GK67" s="250"/>
      <c r="GL67" s="250"/>
      <c r="GM67" s="250"/>
      <c r="GN67" s="250"/>
      <c r="GO67" s="250"/>
      <c r="GP67" s="250"/>
      <c r="GQ67" s="250"/>
      <c r="GR67" s="250"/>
      <c r="GS67" s="250"/>
      <c r="GT67" s="250"/>
      <c r="GU67" s="250"/>
      <c r="GV67" s="250"/>
      <c r="GW67" s="250"/>
      <c r="GX67" s="250"/>
      <c r="GY67" s="250"/>
      <c r="GZ67" s="250"/>
      <c r="HA67" s="416"/>
      <c r="HB67" s="416"/>
      <c r="HC67" s="416"/>
      <c r="HD67" s="416"/>
      <c r="HE67" s="416"/>
      <c r="HF67" s="416"/>
      <c r="HG67" s="416"/>
      <c r="HH67" s="416"/>
      <c r="HI67" s="416"/>
      <c r="HJ67" s="416"/>
      <c r="HK67" s="416"/>
      <c r="HL67" s="416"/>
      <c r="HM67" s="416"/>
      <c r="HN67" s="416"/>
      <c r="ID67" s="411"/>
      <c r="IE67" s="411"/>
      <c r="IF67" s="411"/>
      <c r="IG67" s="411"/>
      <c r="IH67" s="411"/>
      <c r="II67" s="411"/>
      <c r="IJ67" s="411"/>
      <c r="IK67" s="411"/>
      <c r="IL67" s="411"/>
      <c r="IM67" s="411"/>
      <c r="IN67" s="411"/>
      <c r="IO67" s="411"/>
      <c r="IP67" s="411"/>
      <c r="IQ67" s="411"/>
      <c r="IR67" s="411"/>
      <c r="IS67" s="411"/>
      <c r="IT67" s="411"/>
      <c r="IU67" s="411"/>
      <c r="IV67" s="411"/>
      <c r="IW67" s="411"/>
      <c r="IX67" s="411"/>
      <c r="IY67" s="411"/>
      <c r="IZ67" s="411"/>
      <c r="JA67" s="411"/>
      <c r="JB67" s="411"/>
      <c r="JC67" s="411"/>
      <c r="JD67" s="411"/>
      <c r="JE67" s="411"/>
      <c r="JF67" s="411"/>
      <c r="JG67" s="411"/>
      <c r="JH67" s="411"/>
      <c r="JI67" s="411"/>
      <c r="JJ67" s="411"/>
      <c r="JK67" s="411"/>
      <c r="JL67" s="411"/>
      <c r="JM67" s="411"/>
      <c r="JN67" s="411"/>
      <c r="JO67" s="411"/>
      <c r="JP67" s="411"/>
      <c r="JQ67" s="411"/>
      <c r="JR67" s="411"/>
      <c r="JS67" s="411"/>
      <c r="JT67" s="411"/>
      <c r="JU67" s="411"/>
      <c r="JV67" s="411"/>
      <c r="JW67" s="411"/>
      <c r="JX67" s="411"/>
      <c r="JY67" s="411"/>
      <c r="JZ67" s="411"/>
      <c r="KA67" s="411"/>
      <c r="KB67" s="411"/>
      <c r="KC67" s="411"/>
      <c r="KD67" s="411"/>
      <c r="KE67" s="411"/>
      <c r="KF67" s="411"/>
      <c r="KG67" s="411"/>
      <c r="KH67" s="411"/>
      <c r="KI67" s="411"/>
      <c r="KJ67" s="411"/>
      <c r="KK67" s="411"/>
      <c r="KL67" s="411"/>
      <c r="KM67" s="411"/>
      <c r="KN67" s="411"/>
      <c r="KO67" s="411"/>
      <c r="KP67" s="411"/>
      <c r="KQ67" s="411"/>
      <c r="KR67" s="411"/>
      <c r="KS67" s="411"/>
      <c r="KT67" s="411"/>
      <c r="KU67" s="411"/>
      <c r="KV67" s="411"/>
      <c r="KW67" s="411"/>
      <c r="KX67" s="411"/>
      <c r="KY67" s="411"/>
      <c r="KZ67" s="411"/>
      <c r="LA67" s="411"/>
      <c r="LB67" s="411"/>
      <c r="LC67" s="411"/>
      <c r="LD67" s="411"/>
      <c r="LE67" s="411"/>
      <c r="LF67" s="411"/>
      <c r="LG67" s="411"/>
      <c r="LH67" s="411"/>
      <c r="LI67" s="411"/>
      <c r="LJ67" s="411"/>
      <c r="LK67" s="411"/>
      <c r="LL67" s="411"/>
      <c r="LM67" s="411"/>
      <c r="LN67" s="411"/>
      <c r="LO67" s="411"/>
      <c r="LP67" s="411"/>
      <c r="LQ67" s="411"/>
      <c r="LR67" s="411"/>
      <c r="LS67" s="411"/>
      <c r="LT67" s="411"/>
      <c r="LU67" s="411"/>
      <c r="LV67" s="411"/>
      <c r="LW67" s="411"/>
      <c r="LX67" s="411"/>
      <c r="LY67" s="411"/>
      <c r="LZ67" s="411"/>
      <c r="MA67" s="411"/>
      <c r="MB67" s="411"/>
      <c r="MC67" s="411"/>
      <c r="MD67" s="411"/>
      <c r="ME67" s="411"/>
      <c r="MF67" s="411"/>
      <c r="MG67" s="411"/>
      <c r="MH67" s="411"/>
      <c r="MI67" s="411"/>
      <c r="XDX67" s="420">
        <f t="shared" ca="1" si="40"/>
        <v>0</v>
      </c>
      <c r="XES67" s="411"/>
      <c r="XET67" s="411"/>
      <c r="XEU67" s="421"/>
    </row>
    <row r="68" spans="1:347 16352:16375" s="419" customFormat="1" ht="15" customHeight="1">
      <c r="A68" s="404" t="str">
        <f>SWDATA!O60</f>
        <v>1_PARENT00001_DMACTUALS_INDEPENDENT:CATALOGDETAIL:UNITS:No Perspective:default:Live:0</v>
      </c>
      <c r="B68" s="404">
        <f>SWDATA!M60</f>
        <v>0</v>
      </c>
      <c r="C68" s="405"/>
      <c r="D68" s="413">
        <f t="shared" si="50"/>
        <v>60</v>
      </c>
      <c r="E68" s="407">
        <f t="shared" si="51"/>
        <v>0</v>
      </c>
      <c r="F68" s="408">
        <f t="shared" si="52"/>
        <v>1</v>
      </c>
      <c r="G68" s="404">
        <f>ROW(SWDATA!M60)</f>
        <v>60</v>
      </c>
      <c r="H68" s="334"/>
      <c r="I68" s="335"/>
      <c r="J68" s="346" t="str">
        <f t="shared" si="53"/>
        <v>1_PARENT00001_DMACTUALS_INDEPENDENT:CATALOGDETAIL:UNITS:No Perspective:default:Live:0</v>
      </c>
      <c r="K68" s="347" t="str">
        <f t="shared" si="54"/>
        <v>U</v>
      </c>
      <c r="L68" s="347"/>
      <c r="M68" s="385" t="str">
        <f t="shared" si="46"/>
        <v>Loading…</v>
      </c>
      <c r="N68" s="385" t="str">
        <f t="shared" si="47"/>
        <v>Loading…</v>
      </c>
      <c r="O68" s="385" t="str">
        <f t="shared" si="48"/>
        <v>Loading…</v>
      </c>
      <c r="P68" s="385" t="str">
        <f t="shared" si="49"/>
        <v>Loading…</v>
      </c>
      <c r="Q68" s="385" t="str">
        <f ca="1">IF(LEN(SWDATA!J60)=0,"",Q67)</f>
        <v>Loading . . .~~Loading . . .~~Loading . . .~~Loading . . .</v>
      </c>
      <c r="R68" s="386" t="str">
        <f>IF(LEN(SWDATA!C60)=0,"",SWDATA!C60)</f>
        <v>L3 Allocation Open Availability (Units)</v>
      </c>
      <c r="S68" s="256"/>
      <c r="T68" s="257" t="s">
        <v>975</v>
      </c>
      <c r="U68" s="258"/>
      <c r="V68" s="258"/>
      <c r="W68" s="258" t="s">
        <v>997</v>
      </c>
      <c r="X68" s="259" t="s">
        <v>207</v>
      </c>
      <c r="Y68" s="353" t="str">
        <f ca="1">IF(OR(Is_Loading,LEN($A68)=0),"",INDIRECT("SWDATA!"&amp;Y$4&amp;$G68))</f>
        <v>-</v>
      </c>
      <c r="Z68" s="354" t="str">
        <f ca="1">IF(OR(Is_Loading,LEN($A68)=0),"",INDIRECT("SWDATA!"&amp;Z$4&amp;$G68))</f>
        <v>-</v>
      </c>
      <c r="AA68" s="354" t="str">
        <f ca="1">IF(OR(Is_Loading,LEN($A68)=0),"",INDIRECT("SWDATA!"&amp;AA$4&amp;$G68))</f>
        <v>-</v>
      </c>
      <c r="AB68" s="354" t="str">
        <f ca="1">IF(OR(Is_Loading,LEN($A68)=0),"",INDIRECT("SWDATA!"&amp;AB$4&amp;$G68))</f>
        <v>-</v>
      </c>
      <c r="AC68" s="354" t="str">
        <f ca="1">IF(OR(Is_Loading,LEN($A68)=0),"",INDIRECT("SWDATA!"&amp;AC$4&amp;$G68))</f>
        <v>-</v>
      </c>
      <c r="AD68" s="354" t="str">
        <f ca="1">IF(OR(Is_Loading,LEN($A68)=0),"",INDIRECT("SWDATA!"&amp;AD$4&amp;$G68))</f>
        <v>-</v>
      </c>
      <c r="AE68" s="354" t="str">
        <f ca="1">IF(OR(Is_Loading,LEN($A68)=0),"",INDIRECT("SWDATA!"&amp;AE$4&amp;$G68))</f>
        <v>-</v>
      </c>
      <c r="AF68" s="354" t="str">
        <f ca="1">IF(OR(Is_Loading,LEN($A68)=0),"",INDIRECT("SWDATA!"&amp;AF$4&amp;$G68))</f>
        <v>-</v>
      </c>
      <c r="AG68" s="354" t="str">
        <f ca="1">IF(OR(Is_Loading,LEN($A68)=0),"",INDIRECT("SWDATA!"&amp;AG$4&amp;$G68))</f>
        <v>-</v>
      </c>
      <c r="AH68" s="354" t="str">
        <f ca="1">IF(OR(Is_Loading,LEN($A68)=0),"",INDIRECT("SWDATA!"&amp;AH$4&amp;$G68))</f>
        <v>-</v>
      </c>
      <c r="AI68" s="354" t="str">
        <f ca="1">IF(OR(Is_Loading,LEN($A68)=0),"",INDIRECT("SWDATA!"&amp;AI$4&amp;$G68))</f>
        <v>-</v>
      </c>
      <c r="AJ68" s="354" t="str">
        <f ca="1">IF(OR(Is_Loading,LEN($A68)=0),"",INDIRECT("SWDATA!"&amp;AJ$4&amp;$G68))</f>
        <v>-</v>
      </c>
      <c r="AK68" s="354" t="str">
        <f t="shared" ca="1" si="56"/>
        <v>-</v>
      </c>
      <c r="AL68" s="354" t="str">
        <f t="shared" ca="1" si="56"/>
        <v>-</v>
      </c>
      <c r="AM68" s="354" t="str">
        <f t="shared" ca="1" si="56"/>
        <v>-</v>
      </c>
      <c r="AN68" s="354" t="str">
        <f t="shared" ca="1" si="56"/>
        <v>-</v>
      </c>
      <c r="AO68" s="354" t="str">
        <f t="shared" ca="1" si="56"/>
        <v>-</v>
      </c>
      <c r="AP68" s="354" t="str">
        <f t="shared" ca="1" si="56"/>
        <v>-</v>
      </c>
      <c r="AQ68" s="354" t="str">
        <f t="shared" ca="1" si="56"/>
        <v>-</v>
      </c>
      <c r="AR68" s="354" t="str">
        <f t="shared" ca="1" si="56"/>
        <v>-</v>
      </c>
      <c r="AS68" s="354" t="str">
        <f t="shared" ca="1" si="56"/>
        <v>-</v>
      </c>
      <c r="AT68" s="354" t="str">
        <f t="shared" ca="1" si="56"/>
        <v>-</v>
      </c>
      <c r="AU68" s="354" t="str">
        <f t="shared" ca="1" si="56"/>
        <v>-</v>
      </c>
      <c r="AV68" s="354" t="str">
        <f t="shared" ca="1" si="56"/>
        <v>-</v>
      </c>
      <c r="AW68" s="354" t="str">
        <f t="shared" ca="1" si="56"/>
        <v>-</v>
      </c>
      <c r="AX68" s="354" t="str">
        <f t="shared" ca="1" si="56"/>
        <v>-</v>
      </c>
      <c r="AY68" s="371" t="str">
        <f t="shared" ca="1" si="56"/>
        <v>-</v>
      </c>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410"/>
      <c r="CA68" s="410"/>
      <c r="CB68" s="410"/>
      <c r="CC68" s="410"/>
      <c r="CD68" s="410"/>
      <c r="CE68" s="410"/>
      <c r="CF68" s="410"/>
      <c r="CG68" s="410"/>
      <c r="CH68" s="410"/>
      <c r="CI68" s="410"/>
      <c r="CJ68" s="414"/>
      <c r="CK68" s="414"/>
      <c r="CL68" s="414"/>
      <c r="CM68" s="414"/>
      <c r="CN68" s="414"/>
      <c r="CO68" s="414"/>
      <c r="CP68" s="414"/>
      <c r="CQ68" s="414"/>
      <c r="CR68" s="414"/>
      <c r="CS68" s="414"/>
      <c r="CT68" s="414"/>
      <c r="CU68" s="414"/>
      <c r="CV68" s="414"/>
      <c r="CW68" s="414"/>
      <c r="CX68" s="414"/>
      <c r="CY68" s="414"/>
      <c r="CZ68" s="414"/>
      <c r="DA68" s="414"/>
      <c r="DB68" s="414"/>
      <c r="DC68" s="414"/>
      <c r="DD68" s="414"/>
      <c r="DE68" s="414"/>
      <c r="DF68" s="414"/>
      <c r="DG68" s="414"/>
      <c r="DH68" s="414"/>
      <c r="DI68" s="414"/>
      <c r="DJ68" s="414"/>
      <c r="DK68" s="415"/>
      <c r="DL68" s="416"/>
      <c r="DM68" s="416"/>
      <c r="DN68" s="416"/>
      <c r="DO68" s="416"/>
      <c r="DP68" s="250"/>
      <c r="DQ68" s="417"/>
      <c r="DR68" s="326"/>
      <c r="DS68" s="326"/>
      <c r="DT68" s="326"/>
      <c r="DU68" s="326"/>
      <c r="DV68" s="326"/>
      <c r="DW68" s="326"/>
      <c r="DX68" s="326"/>
      <c r="DY68" s="326"/>
      <c r="DZ68" s="326"/>
      <c r="EA68" s="326"/>
      <c r="EB68" s="326"/>
      <c r="EC68" s="326"/>
      <c r="ED68" s="326"/>
      <c r="EE68" s="326"/>
      <c r="EF68" s="326"/>
      <c r="EG68" s="326"/>
      <c r="EH68" s="326"/>
      <c r="EI68" s="326"/>
      <c r="EJ68" s="326"/>
      <c r="EK68" s="326"/>
      <c r="EL68" s="326"/>
      <c r="EM68" s="326"/>
      <c r="EN68" s="326"/>
      <c r="EO68" s="326"/>
      <c r="EP68" s="326"/>
      <c r="EQ68" s="326"/>
      <c r="ER68" s="326"/>
      <c r="ES68" s="326"/>
      <c r="ET68" s="326"/>
      <c r="EU68" s="326"/>
      <c r="EV68" s="326"/>
      <c r="EW68" s="326"/>
      <c r="EX68" s="326"/>
      <c r="EY68" s="326"/>
      <c r="EZ68" s="326"/>
      <c r="FA68" s="326"/>
      <c r="FB68" s="418"/>
      <c r="FC68" s="250"/>
      <c r="FD68" s="250"/>
      <c r="FE68" s="250"/>
      <c r="FF68" s="250"/>
      <c r="FG68" s="250"/>
      <c r="FH68" s="250"/>
      <c r="FI68" s="250"/>
      <c r="FJ68" s="250"/>
      <c r="FK68" s="250"/>
      <c r="FL68" s="250"/>
      <c r="FM68" s="250"/>
      <c r="FN68" s="250"/>
      <c r="FO68" s="250"/>
      <c r="FP68" s="250"/>
      <c r="FQ68" s="250"/>
      <c r="FR68" s="250"/>
      <c r="FS68" s="250"/>
      <c r="FT68" s="250"/>
      <c r="FU68" s="250"/>
      <c r="FV68" s="250"/>
      <c r="FW68" s="250"/>
      <c r="FX68" s="250"/>
      <c r="FY68" s="250"/>
      <c r="FZ68" s="250"/>
      <c r="GA68" s="250"/>
      <c r="GB68" s="250"/>
      <c r="GC68" s="250"/>
      <c r="GD68" s="250"/>
      <c r="GE68" s="250"/>
      <c r="GF68" s="250"/>
      <c r="GG68" s="250"/>
      <c r="GH68" s="250"/>
      <c r="GI68" s="250"/>
      <c r="GJ68" s="250"/>
      <c r="GK68" s="250"/>
      <c r="GL68" s="250"/>
      <c r="GM68" s="250"/>
      <c r="GN68" s="250"/>
      <c r="GO68" s="250"/>
      <c r="GP68" s="250"/>
      <c r="GQ68" s="250"/>
      <c r="GR68" s="250"/>
      <c r="GS68" s="250"/>
      <c r="GT68" s="250"/>
      <c r="GU68" s="250"/>
      <c r="GV68" s="250"/>
      <c r="GW68" s="250"/>
      <c r="GX68" s="250"/>
      <c r="GY68" s="250"/>
      <c r="GZ68" s="250"/>
      <c r="HA68" s="416"/>
      <c r="HB68" s="416"/>
      <c r="HC68" s="416"/>
      <c r="HD68" s="416"/>
      <c r="HE68" s="416"/>
      <c r="HF68" s="416"/>
      <c r="HG68" s="416"/>
      <c r="HH68" s="416"/>
      <c r="HI68" s="416"/>
      <c r="HJ68" s="416"/>
      <c r="HK68" s="416"/>
      <c r="HL68" s="416"/>
      <c r="HM68" s="416"/>
      <c r="HN68" s="416"/>
      <c r="ID68" s="411"/>
      <c r="IE68" s="411"/>
      <c r="IF68" s="411"/>
      <c r="IG68" s="411"/>
      <c r="IH68" s="411"/>
      <c r="II68" s="411"/>
      <c r="IJ68" s="411"/>
      <c r="IK68" s="411"/>
      <c r="IL68" s="411"/>
      <c r="IM68" s="411"/>
      <c r="IN68" s="411"/>
      <c r="IO68" s="411"/>
      <c r="IP68" s="411"/>
      <c r="IQ68" s="411"/>
      <c r="IR68" s="411"/>
      <c r="IS68" s="411"/>
      <c r="IT68" s="411"/>
      <c r="IU68" s="411"/>
      <c r="IV68" s="411"/>
      <c r="IW68" s="411"/>
      <c r="IX68" s="411"/>
      <c r="IY68" s="411"/>
      <c r="IZ68" s="411"/>
      <c r="JA68" s="411"/>
      <c r="JB68" s="411"/>
      <c r="JC68" s="411"/>
      <c r="JD68" s="411"/>
      <c r="JE68" s="411"/>
      <c r="JF68" s="411"/>
      <c r="JG68" s="411"/>
      <c r="JH68" s="411"/>
      <c r="JI68" s="411"/>
      <c r="JJ68" s="411"/>
      <c r="JK68" s="411"/>
      <c r="JL68" s="411"/>
      <c r="JM68" s="411"/>
      <c r="JN68" s="411"/>
      <c r="JO68" s="411"/>
      <c r="JP68" s="411"/>
      <c r="JQ68" s="411"/>
      <c r="JR68" s="411"/>
      <c r="JS68" s="411"/>
      <c r="JT68" s="411"/>
      <c r="JU68" s="411"/>
      <c r="JV68" s="411"/>
      <c r="JW68" s="411"/>
      <c r="JX68" s="411"/>
      <c r="JY68" s="411"/>
      <c r="JZ68" s="411"/>
      <c r="KA68" s="411"/>
      <c r="KB68" s="411"/>
      <c r="KC68" s="411"/>
      <c r="KD68" s="411"/>
      <c r="KE68" s="411"/>
      <c r="KF68" s="411"/>
      <c r="KG68" s="411"/>
      <c r="KH68" s="411"/>
      <c r="KI68" s="411"/>
      <c r="KJ68" s="411"/>
      <c r="KK68" s="411"/>
      <c r="KL68" s="411"/>
      <c r="KM68" s="411"/>
      <c r="KN68" s="411"/>
      <c r="KO68" s="411"/>
      <c r="KP68" s="411"/>
      <c r="KQ68" s="411"/>
      <c r="KR68" s="411"/>
      <c r="KS68" s="411"/>
      <c r="KT68" s="411"/>
      <c r="KU68" s="411"/>
      <c r="KV68" s="411"/>
      <c r="KW68" s="411"/>
      <c r="KX68" s="411"/>
      <c r="KY68" s="411"/>
      <c r="KZ68" s="411"/>
      <c r="LA68" s="411"/>
      <c r="LB68" s="411"/>
      <c r="LC68" s="411"/>
      <c r="LD68" s="411"/>
      <c r="LE68" s="411"/>
      <c r="LF68" s="411"/>
      <c r="LG68" s="411"/>
      <c r="LH68" s="411"/>
      <c r="LI68" s="411"/>
      <c r="LJ68" s="411"/>
      <c r="LK68" s="411"/>
      <c r="LL68" s="411"/>
      <c r="LM68" s="411"/>
      <c r="LN68" s="411"/>
      <c r="LO68" s="411"/>
      <c r="LP68" s="411"/>
      <c r="LQ68" s="411"/>
      <c r="LR68" s="411"/>
      <c r="LS68" s="411"/>
      <c r="LT68" s="411"/>
      <c r="LU68" s="411"/>
      <c r="LV68" s="411"/>
      <c r="LW68" s="411"/>
      <c r="LX68" s="411"/>
      <c r="LY68" s="411"/>
      <c r="LZ68" s="411"/>
      <c r="MA68" s="411"/>
      <c r="MB68" s="411"/>
      <c r="MC68" s="411"/>
      <c r="MD68" s="411"/>
      <c r="ME68" s="411"/>
      <c r="MF68" s="411"/>
      <c r="MG68" s="411"/>
      <c r="MH68" s="411"/>
      <c r="MI68" s="411"/>
      <c r="XDX68" s="420">
        <f t="shared" ca="1" si="40"/>
        <v>0</v>
      </c>
      <c r="XES68" s="411"/>
      <c r="XET68" s="411"/>
      <c r="XEU68" s="421"/>
    </row>
    <row r="69" spans="1:347 16352:16375" s="419" customFormat="1" ht="15" customHeight="1">
      <c r="A69" s="404" t="str">
        <f>SWDATA!O61</f>
        <v>1_PARENT00001_DMACTUALS_INDEPENDENT:CATALOGDETAIL:UNITS:No Perspective:default:Live:0</v>
      </c>
      <c r="B69" s="404">
        <f>SWDATA!M61</f>
        <v>0</v>
      </c>
      <c r="C69" s="405"/>
      <c r="D69" s="413">
        <f t="shared" si="50"/>
        <v>61</v>
      </c>
      <c r="E69" s="407">
        <f t="shared" si="51"/>
        <v>0</v>
      </c>
      <c r="F69" s="408">
        <f t="shared" si="52"/>
        <v>1</v>
      </c>
      <c r="G69" s="404">
        <f>ROW(SWDATA!M61)</f>
        <v>61</v>
      </c>
      <c r="H69" s="334"/>
      <c r="I69" s="335"/>
      <c r="J69" s="346" t="str">
        <f t="shared" si="53"/>
        <v>1_PARENT00001_DMACTUALS_INDEPENDENT:CATALOGDETAIL:UNITS:No Perspective:default:Live:0</v>
      </c>
      <c r="K69" s="347" t="str">
        <f t="shared" si="54"/>
        <v>U</v>
      </c>
      <c r="L69" s="347"/>
      <c r="M69" s="385" t="str">
        <f t="shared" si="46"/>
        <v>Loading…</v>
      </c>
      <c r="N69" s="385" t="str">
        <f t="shared" si="47"/>
        <v>Loading…</v>
      </c>
      <c r="O69" s="385" t="str">
        <f t="shared" si="48"/>
        <v>Loading…</v>
      </c>
      <c r="P69" s="385" t="str">
        <f t="shared" si="49"/>
        <v>Loading…</v>
      </c>
      <c r="Q69" s="385" t="str">
        <f ca="1">IF(LEN(SWDATA!J61)=0,"",Q68)</f>
        <v>Loading . . .~~Loading . . .~~Loading . . .~~Loading . . .</v>
      </c>
      <c r="R69" s="386" t="str">
        <f>IF(LEN(SWDATA!C61)=0,"",SWDATA!C61)</f>
        <v>L2 Allocation Open Availability (Units)</v>
      </c>
      <c r="S69" s="256"/>
      <c r="T69" s="257" t="s">
        <v>975</v>
      </c>
      <c r="U69" s="258"/>
      <c r="V69" s="258"/>
      <c r="W69" s="258" t="s">
        <v>997</v>
      </c>
      <c r="X69" s="259" t="s">
        <v>207</v>
      </c>
      <c r="Y69" s="353" t="str">
        <f ca="1">IF(OR(Is_Loading,LEN($A69)=0),"",INDIRECT("SWDATA!"&amp;Y$4&amp;$G69))</f>
        <v>-</v>
      </c>
      <c r="Z69" s="354" t="str">
        <f ca="1">IF(OR(Is_Loading,LEN($A69)=0),"",INDIRECT("SWDATA!"&amp;Z$4&amp;$G69))</f>
        <v>-</v>
      </c>
      <c r="AA69" s="354" t="str">
        <f ca="1">IF(OR(Is_Loading,LEN($A69)=0),"",INDIRECT("SWDATA!"&amp;AA$4&amp;$G69))</f>
        <v>-</v>
      </c>
      <c r="AB69" s="354" t="str">
        <f ca="1">IF(OR(Is_Loading,LEN($A69)=0),"",INDIRECT("SWDATA!"&amp;AB$4&amp;$G69))</f>
        <v>-</v>
      </c>
      <c r="AC69" s="354" t="str">
        <f ca="1">IF(OR(Is_Loading,LEN($A69)=0),"",INDIRECT("SWDATA!"&amp;AC$4&amp;$G69))</f>
        <v>-</v>
      </c>
      <c r="AD69" s="354" t="str">
        <f ca="1">IF(OR(Is_Loading,LEN($A69)=0),"",INDIRECT("SWDATA!"&amp;AD$4&amp;$G69))</f>
        <v>-</v>
      </c>
      <c r="AE69" s="354" t="str">
        <f ca="1">IF(OR(Is_Loading,LEN($A69)=0),"",INDIRECT("SWDATA!"&amp;AE$4&amp;$G69))</f>
        <v>-</v>
      </c>
      <c r="AF69" s="354" t="str">
        <f ca="1">IF(OR(Is_Loading,LEN($A69)=0),"",INDIRECT("SWDATA!"&amp;AF$4&amp;$G69))</f>
        <v>-</v>
      </c>
      <c r="AG69" s="354" t="str">
        <f ca="1">IF(OR(Is_Loading,LEN($A69)=0),"",INDIRECT("SWDATA!"&amp;AG$4&amp;$G69))</f>
        <v>-</v>
      </c>
      <c r="AH69" s="354" t="str">
        <f ca="1">IF(OR(Is_Loading,LEN($A69)=0),"",INDIRECT("SWDATA!"&amp;AH$4&amp;$G69))</f>
        <v>-</v>
      </c>
      <c r="AI69" s="354" t="str">
        <f ca="1">IF(OR(Is_Loading,LEN($A69)=0),"",INDIRECT("SWDATA!"&amp;AI$4&amp;$G69))</f>
        <v>-</v>
      </c>
      <c r="AJ69" s="354" t="str">
        <f ca="1">IF(OR(Is_Loading,LEN($A69)=0),"",INDIRECT("SWDATA!"&amp;AJ$4&amp;$G69))</f>
        <v>-</v>
      </c>
      <c r="AK69" s="354" t="str">
        <f t="shared" ca="1" si="56"/>
        <v>-</v>
      </c>
      <c r="AL69" s="354" t="str">
        <f t="shared" ca="1" si="56"/>
        <v>-</v>
      </c>
      <c r="AM69" s="354" t="str">
        <f t="shared" ca="1" si="56"/>
        <v>-</v>
      </c>
      <c r="AN69" s="354" t="str">
        <f t="shared" ca="1" si="56"/>
        <v>-</v>
      </c>
      <c r="AO69" s="354" t="str">
        <f t="shared" ca="1" si="56"/>
        <v>-</v>
      </c>
      <c r="AP69" s="354" t="str">
        <f t="shared" ca="1" si="56"/>
        <v>-</v>
      </c>
      <c r="AQ69" s="354" t="str">
        <f t="shared" ca="1" si="56"/>
        <v>-</v>
      </c>
      <c r="AR69" s="354" t="str">
        <f t="shared" ca="1" si="56"/>
        <v>-</v>
      </c>
      <c r="AS69" s="354" t="str">
        <f t="shared" ca="1" si="56"/>
        <v>-</v>
      </c>
      <c r="AT69" s="354" t="str">
        <f t="shared" ca="1" si="56"/>
        <v>-</v>
      </c>
      <c r="AU69" s="354" t="str">
        <f t="shared" ca="1" si="56"/>
        <v>-</v>
      </c>
      <c r="AV69" s="354" t="str">
        <f t="shared" ca="1" si="56"/>
        <v>-</v>
      </c>
      <c r="AW69" s="354" t="str">
        <f t="shared" ca="1" si="56"/>
        <v>-</v>
      </c>
      <c r="AX69" s="354" t="str">
        <f t="shared" ca="1" si="56"/>
        <v>-</v>
      </c>
      <c r="AY69" s="371" t="str">
        <f t="shared" ca="1" si="56"/>
        <v>-</v>
      </c>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410"/>
      <c r="CA69" s="410"/>
      <c r="CB69" s="410"/>
      <c r="CC69" s="410"/>
      <c r="CD69" s="410"/>
      <c r="CE69" s="410"/>
      <c r="CF69" s="410"/>
      <c r="CG69" s="410"/>
      <c r="CH69" s="410"/>
      <c r="CI69" s="410"/>
      <c r="CJ69" s="414"/>
      <c r="CK69" s="414"/>
      <c r="CL69" s="414"/>
      <c r="CM69" s="414"/>
      <c r="CN69" s="414"/>
      <c r="CO69" s="414"/>
      <c r="CP69" s="414"/>
      <c r="CQ69" s="414"/>
      <c r="CR69" s="414"/>
      <c r="CS69" s="414"/>
      <c r="CT69" s="414"/>
      <c r="CU69" s="414"/>
      <c r="CV69" s="414"/>
      <c r="CW69" s="414"/>
      <c r="CX69" s="414"/>
      <c r="CY69" s="414"/>
      <c r="CZ69" s="414"/>
      <c r="DA69" s="414"/>
      <c r="DB69" s="414"/>
      <c r="DC69" s="414"/>
      <c r="DD69" s="414"/>
      <c r="DE69" s="414"/>
      <c r="DF69" s="414"/>
      <c r="DG69" s="414"/>
      <c r="DH69" s="414"/>
      <c r="DI69" s="414"/>
      <c r="DJ69" s="414"/>
      <c r="DK69" s="415"/>
      <c r="DL69" s="416"/>
      <c r="DM69" s="416"/>
      <c r="DN69" s="416"/>
      <c r="DO69" s="416"/>
      <c r="DP69" s="250"/>
      <c r="DQ69" s="417"/>
      <c r="DR69" s="326"/>
      <c r="DS69" s="326"/>
      <c r="DT69" s="326"/>
      <c r="DU69" s="326"/>
      <c r="DV69" s="326"/>
      <c r="DW69" s="326"/>
      <c r="DX69" s="326"/>
      <c r="DY69" s="326"/>
      <c r="DZ69" s="326"/>
      <c r="EA69" s="326"/>
      <c r="EB69" s="326"/>
      <c r="EC69" s="326"/>
      <c r="ED69" s="326"/>
      <c r="EE69" s="326"/>
      <c r="EF69" s="326"/>
      <c r="EG69" s="326"/>
      <c r="EH69" s="326"/>
      <c r="EI69" s="326"/>
      <c r="EJ69" s="326"/>
      <c r="EK69" s="326"/>
      <c r="EL69" s="326"/>
      <c r="EM69" s="326"/>
      <c r="EN69" s="326"/>
      <c r="EO69" s="326"/>
      <c r="EP69" s="326"/>
      <c r="EQ69" s="326"/>
      <c r="ER69" s="326"/>
      <c r="ES69" s="326"/>
      <c r="ET69" s="326"/>
      <c r="EU69" s="326"/>
      <c r="EV69" s="326"/>
      <c r="EW69" s="326"/>
      <c r="EX69" s="326"/>
      <c r="EY69" s="326"/>
      <c r="EZ69" s="326"/>
      <c r="FA69" s="326"/>
      <c r="FB69" s="418"/>
      <c r="FC69" s="250"/>
      <c r="FD69" s="250"/>
      <c r="FE69" s="250"/>
      <c r="FF69" s="250"/>
      <c r="FG69" s="250"/>
      <c r="FH69" s="250"/>
      <c r="FI69" s="250"/>
      <c r="FJ69" s="250"/>
      <c r="FK69" s="250"/>
      <c r="FL69" s="250"/>
      <c r="FM69" s="250"/>
      <c r="FN69" s="250"/>
      <c r="FO69" s="250"/>
      <c r="FP69" s="250"/>
      <c r="FQ69" s="250"/>
      <c r="FR69" s="250"/>
      <c r="FS69" s="250"/>
      <c r="FT69" s="250"/>
      <c r="FU69" s="250"/>
      <c r="FV69" s="250"/>
      <c r="FW69" s="250"/>
      <c r="FX69" s="250"/>
      <c r="FY69" s="250"/>
      <c r="FZ69" s="250"/>
      <c r="GA69" s="250"/>
      <c r="GB69" s="250"/>
      <c r="GC69" s="250"/>
      <c r="GD69" s="250"/>
      <c r="GE69" s="250"/>
      <c r="GF69" s="250"/>
      <c r="GG69" s="250"/>
      <c r="GH69" s="250"/>
      <c r="GI69" s="250"/>
      <c r="GJ69" s="250"/>
      <c r="GK69" s="250"/>
      <c r="GL69" s="250"/>
      <c r="GM69" s="250"/>
      <c r="GN69" s="250"/>
      <c r="GO69" s="250"/>
      <c r="GP69" s="250"/>
      <c r="GQ69" s="250"/>
      <c r="GR69" s="250"/>
      <c r="GS69" s="250"/>
      <c r="GT69" s="250"/>
      <c r="GU69" s="250"/>
      <c r="GV69" s="250"/>
      <c r="GW69" s="250"/>
      <c r="GX69" s="250"/>
      <c r="GY69" s="250"/>
      <c r="GZ69" s="250"/>
      <c r="HA69" s="416"/>
      <c r="HB69" s="416"/>
      <c r="HC69" s="416"/>
      <c r="HD69" s="416"/>
      <c r="HE69" s="416"/>
      <c r="HF69" s="416"/>
      <c r="HG69" s="416"/>
      <c r="HH69" s="416"/>
      <c r="HI69" s="416"/>
      <c r="HJ69" s="416"/>
      <c r="HK69" s="416"/>
      <c r="HL69" s="416"/>
      <c r="HM69" s="416"/>
      <c r="HN69" s="416"/>
      <c r="ID69" s="411"/>
      <c r="IE69" s="411"/>
      <c r="IF69" s="411"/>
      <c r="IG69" s="411"/>
      <c r="IH69" s="411"/>
      <c r="II69" s="411"/>
      <c r="IJ69" s="411"/>
      <c r="IK69" s="411"/>
      <c r="IL69" s="411"/>
      <c r="IM69" s="411"/>
      <c r="IN69" s="411"/>
      <c r="IO69" s="411"/>
      <c r="IP69" s="411"/>
      <c r="IQ69" s="411"/>
      <c r="IR69" s="411"/>
      <c r="IS69" s="411"/>
      <c r="IT69" s="411"/>
      <c r="IU69" s="411"/>
      <c r="IV69" s="411"/>
      <c r="IW69" s="411"/>
      <c r="IX69" s="411"/>
      <c r="IY69" s="411"/>
      <c r="IZ69" s="411"/>
      <c r="JA69" s="411"/>
      <c r="JB69" s="411"/>
      <c r="JC69" s="411"/>
      <c r="JD69" s="411"/>
      <c r="JE69" s="411"/>
      <c r="JF69" s="411"/>
      <c r="JG69" s="411"/>
      <c r="JH69" s="411"/>
      <c r="JI69" s="411"/>
      <c r="JJ69" s="411"/>
      <c r="JK69" s="411"/>
      <c r="JL69" s="411"/>
      <c r="JM69" s="411"/>
      <c r="JN69" s="411"/>
      <c r="JO69" s="411"/>
      <c r="JP69" s="411"/>
      <c r="JQ69" s="411"/>
      <c r="JR69" s="411"/>
      <c r="JS69" s="411"/>
      <c r="JT69" s="411"/>
      <c r="JU69" s="411"/>
      <c r="JV69" s="411"/>
      <c r="JW69" s="411"/>
      <c r="JX69" s="411"/>
      <c r="JY69" s="411"/>
      <c r="JZ69" s="411"/>
      <c r="KA69" s="411"/>
      <c r="KB69" s="411"/>
      <c r="KC69" s="411"/>
      <c r="KD69" s="411"/>
      <c r="KE69" s="411"/>
      <c r="KF69" s="411"/>
      <c r="KG69" s="411"/>
      <c r="KH69" s="411"/>
      <c r="KI69" s="411"/>
      <c r="KJ69" s="411"/>
      <c r="KK69" s="411"/>
      <c r="KL69" s="411"/>
      <c r="KM69" s="411"/>
      <c r="KN69" s="411"/>
      <c r="KO69" s="411"/>
      <c r="KP69" s="411"/>
      <c r="KQ69" s="411"/>
      <c r="KR69" s="411"/>
      <c r="KS69" s="411"/>
      <c r="KT69" s="411"/>
      <c r="KU69" s="411"/>
      <c r="KV69" s="411"/>
      <c r="KW69" s="411"/>
      <c r="KX69" s="411"/>
      <c r="KY69" s="411"/>
      <c r="KZ69" s="411"/>
      <c r="LA69" s="411"/>
      <c r="LB69" s="411"/>
      <c r="LC69" s="411"/>
      <c r="LD69" s="411"/>
      <c r="LE69" s="411"/>
      <c r="LF69" s="411"/>
      <c r="LG69" s="411"/>
      <c r="LH69" s="411"/>
      <c r="LI69" s="411"/>
      <c r="LJ69" s="411"/>
      <c r="LK69" s="411"/>
      <c r="LL69" s="411"/>
      <c r="LM69" s="411"/>
      <c r="LN69" s="411"/>
      <c r="LO69" s="411"/>
      <c r="LP69" s="411"/>
      <c r="LQ69" s="411"/>
      <c r="LR69" s="411"/>
      <c r="LS69" s="411"/>
      <c r="LT69" s="411"/>
      <c r="LU69" s="411"/>
      <c r="LV69" s="411"/>
      <c r="LW69" s="411"/>
      <c r="LX69" s="411"/>
      <c r="LY69" s="411"/>
      <c r="LZ69" s="411"/>
      <c r="MA69" s="411"/>
      <c r="MB69" s="411"/>
      <c r="MC69" s="411"/>
      <c r="MD69" s="411"/>
      <c r="ME69" s="411"/>
      <c r="MF69" s="411"/>
      <c r="MG69" s="411"/>
      <c r="MH69" s="411"/>
      <c r="MI69" s="411"/>
      <c r="XDX69" s="420">
        <f t="shared" ca="1" si="40"/>
        <v>0</v>
      </c>
      <c r="XES69" s="411"/>
      <c r="XET69" s="411"/>
      <c r="XEU69" s="421"/>
    </row>
    <row r="70" spans="1:347 16352:16375" s="419" customFormat="1" ht="15" customHeight="1">
      <c r="A70" s="404" t="str">
        <f>SWDATA!O62</f>
        <v>1_PARENT00001_DMACTUALS_INDEPENDENT:CATALOGDETAIL:UNITS:No Perspective:default:Live:0</v>
      </c>
      <c r="B70" s="404">
        <f>SWDATA!M62</f>
        <v>0</v>
      </c>
      <c r="C70" s="405"/>
      <c r="D70" s="413">
        <f t="shared" si="50"/>
        <v>62</v>
      </c>
      <c r="E70" s="407">
        <f t="shared" si="51"/>
        <v>0</v>
      </c>
      <c r="F70" s="408">
        <f t="shared" si="52"/>
        <v>1</v>
      </c>
      <c r="G70" s="404">
        <f>ROW(SWDATA!M62)</f>
        <v>62</v>
      </c>
      <c r="H70" s="334"/>
      <c r="I70" s="335"/>
      <c r="J70" s="346" t="str">
        <f t="shared" si="53"/>
        <v>1_PARENT00001_DMACTUALS_INDEPENDENT:CATALOGDETAIL:UNITS:No Perspective:default:Live:0</v>
      </c>
      <c r="K70" s="347" t="str">
        <f t="shared" si="54"/>
        <v>U</v>
      </c>
      <c r="L70" s="347"/>
      <c r="M70" s="385" t="str">
        <f t="shared" si="46"/>
        <v>Loading…</v>
      </c>
      <c r="N70" s="385" t="str">
        <f t="shared" si="47"/>
        <v>Loading…</v>
      </c>
      <c r="O70" s="385" t="str">
        <f t="shared" si="48"/>
        <v>Loading…</v>
      </c>
      <c r="P70" s="385" t="str">
        <f t="shared" si="49"/>
        <v>Loading…</v>
      </c>
      <c r="Q70" s="385" t="str">
        <f ca="1">IF(LEN(SWDATA!J62)=0,"",Q69)</f>
        <v>Loading . . .~~Loading . . .~~Loading . . .~~Loading . . .</v>
      </c>
      <c r="R70" s="386" t="str">
        <f>IF(LEN(SWDATA!C62)=0,"",SWDATA!C62)</f>
        <v>L1 Allocation Open Availability (Units)</v>
      </c>
      <c r="S70" s="256"/>
      <c r="T70" s="257" t="s">
        <v>975</v>
      </c>
      <c r="U70" s="258"/>
      <c r="V70" s="258"/>
      <c r="W70" s="258" t="s">
        <v>997</v>
      </c>
      <c r="X70" s="259" t="s">
        <v>207</v>
      </c>
      <c r="Y70" s="353" t="str">
        <f ca="1">IF(OR(Is_Loading,LEN($A70)=0),"",INDIRECT("SWDATA!"&amp;Y$4&amp;$G70))</f>
        <v>-</v>
      </c>
      <c r="Z70" s="354" t="str">
        <f ca="1">IF(OR(Is_Loading,LEN($A70)=0),"",INDIRECT("SWDATA!"&amp;Z$4&amp;$G70))</f>
        <v>-</v>
      </c>
      <c r="AA70" s="354" t="str">
        <f ca="1">IF(OR(Is_Loading,LEN($A70)=0),"",INDIRECT("SWDATA!"&amp;AA$4&amp;$G70))</f>
        <v>-</v>
      </c>
      <c r="AB70" s="354" t="str">
        <f ca="1">IF(OR(Is_Loading,LEN($A70)=0),"",INDIRECT("SWDATA!"&amp;AB$4&amp;$G70))</f>
        <v>-</v>
      </c>
      <c r="AC70" s="354" t="str">
        <f ca="1">IF(OR(Is_Loading,LEN($A70)=0),"",INDIRECT("SWDATA!"&amp;AC$4&amp;$G70))</f>
        <v>-</v>
      </c>
      <c r="AD70" s="354" t="str">
        <f ca="1">IF(OR(Is_Loading,LEN($A70)=0),"",INDIRECT("SWDATA!"&amp;AD$4&amp;$G70))</f>
        <v>-</v>
      </c>
      <c r="AE70" s="354" t="str">
        <f ca="1">IF(OR(Is_Loading,LEN($A70)=0),"",INDIRECT("SWDATA!"&amp;AE$4&amp;$G70))</f>
        <v>-</v>
      </c>
      <c r="AF70" s="354" t="str">
        <f ca="1">IF(OR(Is_Loading,LEN($A70)=0),"",INDIRECT("SWDATA!"&amp;AF$4&amp;$G70))</f>
        <v>-</v>
      </c>
      <c r="AG70" s="354" t="str">
        <f ca="1">IF(OR(Is_Loading,LEN($A70)=0),"",INDIRECT("SWDATA!"&amp;AG$4&amp;$G70))</f>
        <v>-</v>
      </c>
      <c r="AH70" s="354" t="str">
        <f ca="1">IF(OR(Is_Loading,LEN($A70)=0),"",INDIRECT("SWDATA!"&amp;AH$4&amp;$G70))</f>
        <v>-</v>
      </c>
      <c r="AI70" s="354" t="str">
        <f ca="1">IF(OR(Is_Loading,LEN($A70)=0),"",INDIRECT("SWDATA!"&amp;AI$4&amp;$G70))</f>
        <v>-</v>
      </c>
      <c r="AJ70" s="354" t="str">
        <f ca="1">IF(OR(Is_Loading,LEN($A70)=0),"",INDIRECT("SWDATA!"&amp;AJ$4&amp;$G70))</f>
        <v>-</v>
      </c>
      <c r="AK70" s="354" t="str">
        <f t="shared" ref="AK70:AY86" ca="1" si="57">INDIRECT("SWDATA!"&amp;AK$4&amp;$G70)</f>
        <v>-</v>
      </c>
      <c r="AL70" s="354" t="str">
        <f t="shared" ca="1" si="57"/>
        <v>-</v>
      </c>
      <c r="AM70" s="354" t="str">
        <f t="shared" ca="1" si="57"/>
        <v>-</v>
      </c>
      <c r="AN70" s="354" t="str">
        <f t="shared" ca="1" si="57"/>
        <v>-</v>
      </c>
      <c r="AO70" s="354" t="str">
        <f t="shared" ca="1" si="57"/>
        <v>-</v>
      </c>
      <c r="AP70" s="354" t="str">
        <f t="shared" ca="1" si="57"/>
        <v>-</v>
      </c>
      <c r="AQ70" s="354" t="str">
        <f t="shared" ca="1" si="57"/>
        <v>-</v>
      </c>
      <c r="AR70" s="354" t="str">
        <f t="shared" ca="1" si="57"/>
        <v>-</v>
      </c>
      <c r="AS70" s="354" t="str">
        <f t="shared" ca="1" si="57"/>
        <v>-</v>
      </c>
      <c r="AT70" s="354" t="str">
        <f t="shared" ca="1" si="57"/>
        <v>-</v>
      </c>
      <c r="AU70" s="354" t="str">
        <f t="shared" ca="1" si="57"/>
        <v>-</v>
      </c>
      <c r="AV70" s="354" t="str">
        <f t="shared" ca="1" si="57"/>
        <v>-</v>
      </c>
      <c r="AW70" s="354" t="str">
        <f t="shared" ca="1" si="57"/>
        <v>-</v>
      </c>
      <c r="AX70" s="354" t="str">
        <f t="shared" ca="1" si="57"/>
        <v>-</v>
      </c>
      <c r="AY70" s="371" t="str">
        <f t="shared" ca="1" si="57"/>
        <v>-</v>
      </c>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410"/>
      <c r="CA70" s="410"/>
      <c r="CB70" s="410"/>
      <c r="CC70" s="410"/>
      <c r="CD70" s="410"/>
      <c r="CE70" s="410"/>
      <c r="CF70" s="410"/>
      <c r="CG70" s="410"/>
      <c r="CH70" s="410"/>
      <c r="CI70" s="410"/>
      <c r="CJ70" s="414"/>
      <c r="CK70" s="414"/>
      <c r="CL70" s="414"/>
      <c r="CM70" s="414"/>
      <c r="CN70" s="414"/>
      <c r="CO70" s="414"/>
      <c r="CP70" s="414"/>
      <c r="CQ70" s="414"/>
      <c r="CR70" s="414"/>
      <c r="CS70" s="414"/>
      <c r="CT70" s="414"/>
      <c r="CU70" s="414"/>
      <c r="CV70" s="414"/>
      <c r="CW70" s="414"/>
      <c r="CX70" s="414"/>
      <c r="CY70" s="414"/>
      <c r="CZ70" s="414"/>
      <c r="DA70" s="414"/>
      <c r="DB70" s="414"/>
      <c r="DC70" s="414"/>
      <c r="DD70" s="414"/>
      <c r="DE70" s="414"/>
      <c r="DF70" s="414"/>
      <c r="DG70" s="414"/>
      <c r="DH70" s="414"/>
      <c r="DI70" s="414"/>
      <c r="DJ70" s="414"/>
      <c r="DK70" s="415"/>
      <c r="DL70" s="416"/>
      <c r="DM70" s="416"/>
      <c r="DN70" s="416"/>
      <c r="DO70" s="416"/>
      <c r="DP70" s="250"/>
      <c r="DQ70" s="417"/>
      <c r="DR70" s="326"/>
      <c r="DS70" s="326"/>
      <c r="DT70" s="326"/>
      <c r="DU70" s="326"/>
      <c r="DV70" s="326"/>
      <c r="DW70" s="326"/>
      <c r="DX70" s="326"/>
      <c r="DY70" s="326"/>
      <c r="DZ70" s="326"/>
      <c r="EA70" s="326"/>
      <c r="EB70" s="326"/>
      <c r="EC70" s="326"/>
      <c r="ED70" s="326"/>
      <c r="EE70" s="326"/>
      <c r="EF70" s="326"/>
      <c r="EG70" s="326"/>
      <c r="EH70" s="326"/>
      <c r="EI70" s="326"/>
      <c r="EJ70" s="326"/>
      <c r="EK70" s="326"/>
      <c r="EL70" s="326"/>
      <c r="EM70" s="326"/>
      <c r="EN70" s="326"/>
      <c r="EO70" s="326"/>
      <c r="EP70" s="326"/>
      <c r="EQ70" s="326"/>
      <c r="ER70" s="326"/>
      <c r="ES70" s="326"/>
      <c r="ET70" s="326"/>
      <c r="EU70" s="326"/>
      <c r="EV70" s="326"/>
      <c r="EW70" s="326"/>
      <c r="EX70" s="326"/>
      <c r="EY70" s="326"/>
      <c r="EZ70" s="326"/>
      <c r="FA70" s="326"/>
      <c r="FB70" s="418"/>
      <c r="FC70" s="250"/>
      <c r="FD70" s="250"/>
      <c r="FE70" s="250"/>
      <c r="FF70" s="250"/>
      <c r="FG70" s="250"/>
      <c r="FH70" s="250"/>
      <c r="FI70" s="250"/>
      <c r="FJ70" s="250"/>
      <c r="FK70" s="250"/>
      <c r="FL70" s="250"/>
      <c r="FM70" s="250"/>
      <c r="FN70" s="250"/>
      <c r="FO70" s="250"/>
      <c r="FP70" s="250"/>
      <c r="FQ70" s="250"/>
      <c r="FR70" s="250"/>
      <c r="FS70" s="250"/>
      <c r="FT70" s="250"/>
      <c r="FU70" s="250"/>
      <c r="FV70" s="250"/>
      <c r="FW70" s="250"/>
      <c r="FX70" s="250"/>
      <c r="FY70" s="250"/>
      <c r="FZ70" s="250"/>
      <c r="GA70" s="250"/>
      <c r="GB70" s="250"/>
      <c r="GC70" s="250"/>
      <c r="GD70" s="250"/>
      <c r="GE70" s="250"/>
      <c r="GF70" s="250"/>
      <c r="GG70" s="250"/>
      <c r="GH70" s="250"/>
      <c r="GI70" s="250"/>
      <c r="GJ70" s="250"/>
      <c r="GK70" s="250"/>
      <c r="GL70" s="250"/>
      <c r="GM70" s="250"/>
      <c r="GN70" s="250"/>
      <c r="GO70" s="250"/>
      <c r="GP70" s="250"/>
      <c r="GQ70" s="250"/>
      <c r="GR70" s="250"/>
      <c r="GS70" s="250"/>
      <c r="GT70" s="250"/>
      <c r="GU70" s="250"/>
      <c r="GV70" s="250"/>
      <c r="GW70" s="250"/>
      <c r="GX70" s="250"/>
      <c r="GY70" s="250"/>
      <c r="GZ70" s="250"/>
      <c r="HA70" s="416"/>
      <c r="HB70" s="416"/>
      <c r="HC70" s="416"/>
      <c r="HD70" s="416"/>
      <c r="HE70" s="416"/>
      <c r="HF70" s="416"/>
      <c r="HG70" s="416"/>
      <c r="HH70" s="416"/>
      <c r="HI70" s="416"/>
      <c r="HJ70" s="416"/>
      <c r="HK70" s="416"/>
      <c r="HL70" s="416"/>
      <c r="HM70" s="416"/>
      <c r="HN70" s="416"/>
      <c r="ID70" s="411"/>
      <c r="IE70" s="411"/>
      <c r="IF70" s="411"/>
      <c r="IG70" s="411"/>
      <c r="IH70" s="411"/>
      <c r="II70" s="411"/>
      <c r="IJ70" s="411"/>
      <c r="IK70" s="411"/>
      <c r="IL70" s="411"/>
      <c r="IM70" s="411"/>
      <c r="IN70" s="411"/>
      <c r="IO70" s="411"/>
      <c r="IP70" s="411"/>
      <c r="IQ70" s="411"/>
      <c r="IR70" s="411"/>
      <c r="IS70" s="411"/>
      <c r="IT70" s="411"/>
      <c r="IU70" s="411"/>
      <c r="IV70" s="411"/>
      <c r="IW70" s="411"/>
      <c r="IX70" s="411"/>
      <c r="IY70" s="411"/>
      <c r="IZ70" s="411"/>
      <c r="JA70" s="411"/>
      <c r="JB70" s="411"/>
      <c r="JC70" s="411"/>
      <c r="JD70" s="411"/>
      <c r="JE70" s="411"/>
      <c r="JF70" s="411"/>
      <c r="JG70" s="411"/>
      <c r="JH70" s="411"/>
      <c r="JI70" s="411"/>
      <c r="JJ70" s="411"/>
      <c r="JK70" s="411"/>
      <c r="JL70" s="411"/>
      <c r="JM70" s="411"/>
      <c r="JN70" s="411"/>
      <c r="JO70" s="411"/>
      <c r="JP70" s="411"/>
      <c r="JQ70" s="411"/>
      <c r="JR70" s="411"/>
      <c r="JS70" s="411"/>
      <c r="JT70" s="411"/>
      <c r="JU70" s="411"/>
      <c r="JV70" s="411"/>
      <c r="JW70" s="411"/>
      <c r="JX70" s="411"/>
      <c r="JY70" s="411"/>
      <c r="JZ70" s="411"/>
      <c r="KA70" s="411"/>
      <c r="KB70" s="411"/>
      <c r="KC70" s="411"/>
      <c r="KD70" s="411"/>
      <c r="KE70" s="411"/>
      <c r="KF70" s="411"/>
      <c r="KG70" s="411"/>
      <c r="KH70" s="411"/>
      <c r="KI70" s="411"/>
      <c r="KJ70" s="411"/>
      <c r="KK70" s="411"/>
      <c r="KL70" s="411"/>
      <c r="KM70" s="411"/>
      <c r="KN70" s="411"/>
      <c r="KO70" s="411"/>
      <c r="KP70" s="411"/>
      <c r="KQ70" s="411"/>
      <c r="KR70" s="411"/>
      <c r="KS70" s="411"/>
      <c r="KT70" s="411"/>
      <c r="KU70" s="411"/>
      <c r="KV70" s="411"/>
      <c r="KW70" s="411"/>
      <c r="KX70" s="411"/>
      <c r="KY70" s="411"/>
      <c r="KZ70" s="411"/>
      <c r="LA70" s="411"/>
      <c r="LB70" s="411"/>
      <c r="LC70" s="411"/>
      <c r="LD70" s="411"/>
      <c r="LE70" s="411"/>
      <c r="LF70" s="411"/>
      <c r="LG70" s="411"/>
      <c r="LH70" s="411"/>
      <c r="LI70" s="411"/>
      <c r="LJ70" s="411"/>
      <c r="LK70" s="411"/>
      <c r="LL70" s="411"/>
      <c r="LM70" s="411"/>
      <c r="LN70" s="411"/>
      <c r="LO70" s="411"/>
      <c r="LP70" s="411"/>
      <c r="LQ70" s="411"/>
      <c r="LR70" s="411"/>
      <c r="LS70" s="411"/>
      <c r="LT70" s="411"/>
      <c r="LU70" s="411"/>
      <c r="LV70" s="411"/>
      <c r="LW70" s="411"/>
      <c r="LX70" s="411"/>
      <c r="LY70" s="411"/>
      <c r="LZ70" s="411"/>
      <c r="MA70" s="411"/>
      <c r="MB70" s="411"/>
      <c r="MC70" s="411"/>
      <c r="MD70" s="411"/>
      <c r="ME70" s="411"/>
      <c r="MF70" s="411"/>
      <c r="MG70" s="411"/>
      <c r="MH70" s="411"/>
      <c r="MI70" s="411"/>
      <c r="XDX70" s="420">
        <f t="shared" ca="1" si="40"/>
        <v>0</v>
      </c>
      <c r="XES70" s="411"/>
      <c r="XET70" s="411"/>
      <c r="XEU70" s="421"/>
    </row>
    <row r="71" spans="1:347 16352:16375" s="419" customFormat="1" ht="15" customHeight="1">
      <c r="A71" s="404" t="str">
        <f>SWDATA!O63</f>
        <v>1_PARENT00001_DMACTUALS_INDEPENDENT:CATALOGDETAIL:UNITS:No Perspective:default:Live:0</v>
      </c>
      <c r="B71" s="404">
        <f>SWDATA!M63</f>
        <v>1</v>
      </c>
      <c r="C71" s="405"/>
      <c r="D71" s="413">
        <f t="shared" si="50"/>
        <v>63</v>
      </c>
      <c r="E71" s="407">
        <f t="shared" si="51"/>
        <v>1</v>
      </c>
      <c r="F71" s="408">
        <f t="shared" si="52"/>
        <v>2</v>
      </c>
      <c r="G71" s="404">
        <f>ROW(SWDATA!M63)</f>
        <v>63</v>
      </c>
      <c r="H71" s="334"/>
      <c r="I71" s="335"/>
      <c r="J71" s="346" t="str">
        <f t="shared" si="53"/>
        <v>1_PARENT00001_DMACTUALS_INDEPENDENT:CATALOGDETAIL:UNITS:No Perspective:default:Live:0</v>
      </c>
      <c r="K71" s="347" t="str">
        <f t="shared" si="54"/>
        <v>P</v>
      </c>
      <c r="L71" s="347"/>
      <c r="M71" s="385" t="str">
        <f t="shared" si="46"/>
        <v>Loading…</v>
      </c>
      <c r="N71" s="385" t="str">
        <f t="shared" si="47"/>
        <v>Loading…</v>
      </c>
      <c r="O71" s="385" t="str">
        <f t="shared" si="48"/>
        <v>Loading…</v>
      </c>
      <c r="P71" s="385" t="str">
        <f t="shared" si="49"/>
        <v>Loading…</v>
      </c>
      <c r="Q71" s="385" t="str">
        <f ca="1">IF(LEN(SWDATA!J63)=0,"",Q70)</f>
        <v>Loading . . .~~Loading . . .~~Loading . . .~~Loading . . .</v>
      </c>
      <c r="R71" s="386" t="str">
        <f>IF(LEN(SWDATA!C63)=0,"",SWDATA!C63)</f>
        <v>Monthly Index (Pct)</v>
      </c>
      <c r="S71" s="256"/>
      <c r="T71" s="257" t="s">
        <v>365</v>
      </c>
      <c r="U71" s="258" t="s">
        <v>1025</v>
      </c>
      <c r="V71" s="258"/>
      <c r="W71" s="258" t="s">
        <v>998</v>
      </c>
      <c r="X71" s="259" t="s">
        <v>207</v>
      </c>
      <c r="Y71" s="426" t="str">
        <f ca="1">IF(OR(Is_Loading,LEN($A71)=0),"",INDIRECT("SWDATA!"&amp;Y$4&amp;$G71))</f>
        <v>-</v>
      </c>
      <c r="Z71" s="427" t="str">
        <f ca="1">IF(OR(Is_Loading,LEN($A71)=0),"",INDIRECT("SWDATA!"&amp;Z$4&amp;$G71))</f>
        <v>-</v>
      </c>
      <c r="AA71" s="427" t="str">
        <f ca="1">IF(OR(Is_Loading,LEN($A71)=0),"",INDIRECT("SWDATA!"&amp;AA$4&amp;$G71))</f>
        <v>-</v>
      </c>
      <c r="AB71" s="427" t="str">
        <f ca="1">IF(OR(Is_Loading,LEN($A71)=0),"",INDIRECT("SWDATA!"&amp;AB$4&amp;$G71))</f>
        <v>-</v>
      </c>
      <c r="AC71" s="427" t="str">
        <f ca="1">IF(OR(Is_Loading,LEN($A71)=0),"",INDIRECT("SWDATA!"&amp;AC$4&amp;$G71))</f>
        <v>-</v>
      </c>
      <c r="AD71" s="427" t="str">
        <f ca="1">IF(OR(Is_Loading,LEN($A71)=0),"",INDIRECT("SWDATA!"&amp;AD$4&amp;$G71))</f>
        <v>-</v>
      </c>
      <c r="AE71" s="427" t="str">
        <f ca="1">IF(OR(Is_Loading,LEN($A71)=0),"",INDIRECT("SWDATA!"&amp;AE$4&amp;$G71))</f>
        <v>-</v>
      </c>
      <c r="AF71" s="427" t="str">
        <f ca="1">IF(OR(Is_Loading,LEN($A71)=0),"",INDIRECT("SWDATA!"&amp;AF$4&amp;$G71))</f>
        <v>-</v>
      </c>
      <c r="AG71" s="427" t="str">
        <f ca="1">IF(OR(Is_Loading,LEN($A71)=0),"",INDIRECT("SWDATA!"&amp;AG$4&amp;$G71))</f>
        <v>-</v>
      </c>
      <c r="AH71" s="427" t="str">
        <f ca="1">IF(OR(Is_Loading,LEN($A71)=0),"",INDIRECT("SWDATA!"&amp;AH$4&amp;$G71))</f>
        <v>-</v>
      </c>
      <c r="AI71" s="427" t="str">
        <f ca="1">IF(OR(Is_Loading,LEN($A71)=0),"",INDIRECT("SWDATA!"&amp;AI$4&amp;$G71))</f>
        <v>-</v>
      </c>
      <c r="AJ71" s="427" t="str">
        <f ca="1">IF(OR(Is_Loading,LEN($A71)=0),"",INDIRECT("SWDATA!"&amp;AJ$4&amp;$G71))</f>
        <v>-</v>
      </c>
      <c r="AK71" s="427" t="str">
        <f t="shared" ca="1" si="57"/>
        <v>-</v>
      </c>
      <c r="AL71" s="427" t="str">
        <f t="shared" ca="1" si="57"/>
        <v>-</v>
      </c>
      <c r="AM71" s="427" t="str">
        <f t="shared" ca="1" si="57"/>
        <v>-</v>
      </c>
      <c r="AN71" s="427" t="str">
        <f t="shared" ca="1" si="57"/>
        <v>-</v>
      </c>
      <c r="AO71" s="427" t="str">
        <f t="shared" ca="1" si="57"/>
        <v>-</v>
      </c>
      <c r="AP71" s="427" t="str">
        <f t="shared" ca="1" si="57"/>
        <v>-</v>
      </c>
      <c r="AQ71" s="427" t="str">
        <f t="shared" ca="1" si="57"/>
        <v>-</v>
      </c>
      <c r="AR71" s="427" t="str">
        <f t="shared" ca="1" si="57"/>
        <v>-</v>
      </c>
      <c r="AS71" s="427" t="str">
        <f t="shared" ca="1" si="57"/>
        <v>-</v>
      </c>
      <c r="AT71" s="427" t="str">
        <f t="shared" ca="1" si="57"/>
        <v>-</v>
      </c>
      <c r="AU71" s="427" t="str">
        <f t="shared" ca="1" si="57"/>
        <v>-</v>
      </c>
      <c r="AV71" s="427" t="str">
        <f t="shared" ca="1" si="57"/>
        <v>-</v>
      </c>
      <c r="AW71" s="427" t="str">
        <f t="shared" ca="1" si="57"/>
        <v>-</v>
      </c>
      <c r="AX71" s="427" t="str">
        <f t="shared" ca="1" si="57"/>
        <v>-</v>
      </c>
      <c r="AY71" s="428" t="str">
        <f t="shared" ca="1" si="57"/>
        <v>-</v>
      </c>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410"/>
      <c r="CA71" s="410"/>
      <c r="CB71" s="410"/>
      <c r="CC71" s="410"/>
      <c r="CD71" s="410"/>
      <c r="CE71" s="410"/>
      <c r="CF71" s="410"/>
      <c r="CG71" s="410"/>
      <c r="CH71" s="410"/>
      <c r="CI71" s="410"/>
      <c r="CJ71" s="414"/>
      <c r="CK71" s="414"/>
      <c r="CL71" s="414"/>
      <c r="CM71" s="414"/>
      <c r="CN71" s="414"/>
      <c r="CO71" s="414"/>
      <c r="CP71" s="414"/>
      <c r="CQ71" s="414"/>
      <c r="CR71" s="414"/>
      <c r="CS71" s="414"/>
      <c r="CT71" s="414"/>
      <c r="CU71" s="414"/>
      <c r="CV71" s="414"/>
      <c r="CW71" s="414"/>
      <c r="CX71" s="414"/>
      <c r="CY71" s="414"/>
      <c r="CZ71" s="414"/>
      <c r="DA71" s="414"/>
      <c r="DB71" s="414"/>
      <c r="DC71" s="414"/>
      <c r="DD71" s="414"/>
      <c r="DE71" s="414"/>
      <c r="DF71" s="414"/>
      <c r="DG71" s="414"/>
      <c r="DH71" s="414"/>
      <c r="DI71" s="414"/>
      <c r="DJ71" s="414"/>
      <c r="DK71" s="415"/>
      <c r="DL71" s="416"/>
      <c r="DM71" s="416"/>
      <c r="DN71" s="416"/>
      <c r="DO71" s="416"/>
      <c r="DP71" s="250"/>
      <c r="DQ71" s="417"/>
      <c r="DR71" s="326"/>
      <c r="DS71" s="326"/>
      <c r="DT71" s="326"/>
      <c r="DU71" s="326"/>
      <c r="DV71" s="326"/>
      <c r="DW71" s="326"/>
      <c r="DX71" s="326"/>
      <c r="DY71" s="326"/>
      <c r="DZ71" s="326"/>
      <c r="EA71" s="326"/>
      <c r="EB71" s="326"/>
      <c r="EC71" s="326"/>
      <c r="ED71" s="326"/>
      <c r="EE71" s="326"/>
      <c r="EF71" s="326"/>
      <c r="EG71" s="326"/>
      <c r="EH71" s="326"/>
      <c r="EI71" s="326"/>
      <c r="EJ71" s="326"/>
      <c r="EK71" s="326"/>
      <c r="EL71" s="326"/>
      <c r="EM71" s="326"/>
      <c r="EN71" s="326"/>
      <c r="EO71" s="326"/>
      <c r="EP71" s="326"/>
      <c r="EQ71" s="326"/>
      <c r="ER71" s="326"/>
      <c r="ES71" s="326"/>
      <c r="ET71" s="326"/>
      <c r="EU71" s="326"/>
      <c r="EV71" s="326"/>
      <c r="EW71" s="326"/>
      <c r="EX71" s="326"/>
      <c r="EY71" s="326"/>
      <c r="EZ71" s="326"/>
      <c r="FA71" s="326"/>
      <c r="FB71" s="418"/>
      <c r="FC71" s="250"/>
      <c r="FD71" s="250"/>
      <c r="FE71" s="250"/>
      <c r="FF71" s="250"/>
      <c r="FG71" s="250"/>
      <c r="FH71" s="250"/>
      <c r="FI71" s="250"/>
      <c r="FJ71" s="250"/>
      <c r="FK71" s="250"/>
      <c r="FL71" s="250"/>
      <c r="FM71" s="250"/>
      <c r="FN71" s="250"/>
      <c r="FO71" s="250"/>
      <c r="FP71" s="250"/>
      <c r="FQ71" s="250"/>
      <c r="FR71" s="250"/>
      <c r="FS71" s="250"/>
      <c r="FT71" s="250"/>
      <c r="FU71" s="250"/>
      <c r="FV71" s="250"/>
      <c r="FW71" s="250"/>
      <c r="FX71" s="250"/>
      <c r="FY71" s="250"/>
      <c r="FZ71" s="250"/>
      <c r="GA71" s="250"/>
      <c r="GB71" s="250"/>
      <c r="GC71" s="250"/>
      <c r="GD71" s="250"/>
      <c r="GE71" s="250"/>
      <c r="GF71" s="250"/>
      <c r="GG71" s="250"/>
      <c r="GH71" s="250"/>
      <c r="GI71" s="250"/>
      <c r="GJ71" s="250"/>
      <c r="GK71" s="250"/>
      <c r="GL71" s="250"/>
      <c r="GM71" s="250"/>
      <c r="GN71" s="250"/>
      <c r="GO71" s="250"/>
      <c r="GP71" s="250"/>
      <c r="GQ71" s="250"/>
      <c r="GR71" s="250"/>
      <c r="GS71" s="250"/>
      <c r="GT71" s="250"/>
      <c r="GU71" s="250"/>
      <c r="GV71" s="250"/>
      <c r="GW71" s="250"/>
      <c r="GX71" s="250"/>
      <c r="GY71" s="250"/>
      <c r="GZ71" s="250"/>
      <c r="HA71" s="416"/>
      <c r="HB71" s="416"/>
      <c r="HC71" s="416"/>
      <c r="HD71" s="416"/>
      <c r="HE71" s="416"/>
      <c r="HF71" s="416"/>
      <c r="HG71" s="416"/>
      <c r="HH71" s="416"/>
      <c r="HI71" s="416"/>
      <c r="HJ71" s="416"/>
      <c r="HK71" s="416"/>
      <c r="HL71" s="416"/>
      <c r="HM71" s="416"/>
      <c r="HN71" s="416"/>
      <c r="ID71" s="411"/>
      <c r="IE71" s="411"/>
      <c r="IF71" s="411"/>
      <c r="IG71" s="411"/>
      <c r="IH71" s="411"/>
      <c r="II71" s="411"/>
      <c r="IJ71" s="411"/>
      <c r="IK71" s="411"/>
      <c r="IL71" s="411"/>
      <c r="IM71" s="411"/>
      <c r="IN71" s="411"/>
      <c r="IO71" s="411"/>
      <c r="IP71" s="411"/>
      <c r="IQ71" s="411"/>
      <c r="IR71" s="411"/>
      <c r="IS71" s="411"/>
      <c r="IT71" s="411"/>
      <c r="IU71" s="411"/>
      <c r="IV71" s="411"/>
      <c r="IW71" s="411"/>
      <c r="IX71" s="411"/>
      <c r="IY71" s="411"/>
      <c r="IZ71" s="411"/>
      <c r="JA71" s="411"/>
      <c r="JB71" s="411"/>
      <c r="JC71" s="411"/>
      <c r="JD71" s="411"/>
      <c r="JE71" s="411"/>
      <c r="JF71" s="411"/>
      <c r="JG71" s="411"/>
      <c r="JH71" s="411"/>
      <c r="JI71" s="411"/>
      <c r="JJ71" s="411"/>
      <c r="JK71" s="411"/>
      <c r="JL71" s="411"/>
      <c r="JM71" s="411"/>
      <c r="JN71" s="411"/>
      <c r="JO71" s="411"/>
      <c r="JP71" s="411"/>
      <c r="JQ71" s="411"/>
      <c r="JR71" s="411"/>
      <c r="JS71" s="411"/>
      <c r="JT71" s="411"/>
      <c r="JU71" s="411"/>
      <c r="JV71" s="411"/>
      <c r="JW71" s="411"/>
      <c r="JX71" s="411"/>
      <c r="JY71" s="411"/>
      <c r="JZ71" s="411"/>
      <c r="KA71" s="411"/>
      <c r="KB71" s="411"/>
      <c r="KC71" s="411"/>
      <c r="KD71" s="411"/>
      <c r="KE71" s="411"/>
      <c r="KF71" s="411"/>
      <c r="KG71" s="411"/>
      <c r="KH71" s="411"/>
      <c r="KI71" s="411"/>
      <c r="KJ71" s="411"/>
      <c r="KK71" s="411"/>
      <c r="KL71" s="411"/>
      <c r="KM71" s="411"/>
      <c r="KN71" s="411"/>
      <c r="KO71" s="411"/>
      <c r="KP71" s="411"/>
      <c r="KQ71" s="411"/>
      <c r="KR71" s="411"/>
      <c r="KS71" s="411"/>
      <c r="KT71" s="411"/>
      <c r="KU71" s="411"/>
      <c r="KV71" s="411"/>
      <c r="KW71" s="411"/>
      <c r="KX71" s="411"/>
      <c r="KY71" s="411"/>
      <c r="KZ71" s="411"/>
      <c r="LA71" s="411"/>
      <c r="LB71" s="411"/>
      <c r="LC71" s="411"/>
      <c r="LD71" s="411"/>
      <c r="LE71" s="411"/>
      <c r="LF71" s="411"/>
      <c r="LG71" s="411"/>
      <c r="LH71" s="411"/>
      <c r="LI71" s="411"/>
      <c r="LJ71" s="411"/>
      <c r="LK71" s="411"/>
      <c r="LL71" s="411"/>
      <c r="LM71" s="411"/>
      <c r="LN71" s="411"/>
      <c r="LO71" s="411"/>
      <c r="LP71" s="411"/>
      <c r="LQ71" s="411"/>
      <c r="LR71" s="411"/>
      <c r="LS71" s="411"/>
      <c r="LT71" s="411"/>
      <c r="LU71" s="411"/>
      <c r="LV71" s="411"/>
      <c r="LW71" s="411"/>
      <c r="LX71" s="411"/>
      <c r="LY71" s="411"/>
      <c r="LZ71" s="411"/>
      <c r="MA71" s="411"/>
      <c r="MB71" s="411"/>
      <c r="MC71" s="411"/>
      <c r="MD71" s="411"/>
      <c r="ME71" s="411"/>
      <c r="MF71" s="411"/>
      <c r="MG71" s="411"/>
      <c r="MH71" s="411"/>
      <c r="MI71" s="411"/>
      <c r="XDX71" s="420">
        <f t="shared" ca="1" si="40"/>
        <v>0</v>
      </c>
      <c r="XES71" s="411"/>
      <c r="XET71" s="411"/>
      <c r="XEU71" s="421"/>
    </row>
    <row r="72" spans="1:347 16352:16375" s="419" customFormat="1" ht="15" customHeight="1">
      <c r="A72" s="404" t="str">
        <f>SWDATA!O64</f>
        <v>1_PARENT00001_DMACTUALS_INDEPENDENT:CATALOGDETAIL:UNITS:No Perspective:default:Live:0</v>
      </c>
      <c r="B72" s="404">
        <f>SWDATA!M64</f>
        <v>0</v>
      </c>
      <c r="C72" s="405"/>
      <c r="D72" s="413">
        <f t="shared" si="50"/>
        <v>64</v>
      </c>
      <c r="E72" s="407">
        <f t="shared" si="51"/>
        <v>0</v>
      </c>
      <c r="F72" s="408">
        <f t="shared" si="52"/>
        <v>1</v>
      </c>
      <c r="G72" s="404">
        <f>ROW(SWDATA!M64)</f>
        <v>64</v>
      </c>
      <c r="H72" s="334"/>
      <c r="I72" s="335"/>
      <c r="J72" s="346" t="str">
        <f t="shared" si="53"/>
        <v>1_PARENT00001_DMACTUALS_INDEPENDENT:CATALOGDETAIL:UNITS:No Perspective:default:Live:0</v>
      </c>
      <c r="K72" s="347" t="str">
        <f t="shared" si="54"/>
        <v>U</v>
      </c>
      <c r="L72" s="347"/>
      <c r="M72" s="385" t="str">
        <f t="shared" si="46"/>
        <v>Loading…</v>
      </c>
      <c r="N72" s="385" t="str">
        <f t="shared" si="47"/>
        <v>Loading…</v>
      </c>
      <c r="O72" s="385" t="str">
        <f t="shared" si="48"/>
        <v>Loading…</v>
      </c>
      <c r="P72" s="385" t="str">
        <f t="shared" si="49"/>
        <v>Loading…</v>
      </c>
      <c r="Q72" s="385" t="str">
        <f ca="1">IF(LEN(SWDATA!J64)=0,"",Q71)</f>
        <v>Loading . . .~~Loading . . .~~Loading . . .~~Loading . . .</v>
      </c>
      <c r="R72" s="386" t="str">
        <f>IF(LEN(SWDATA!C64)=0,"",SWDATA!C64)</f>
        <v>Bagging Request (Units)</v>
      </c>
      <c r="S72" s="256"/>
      <c r="T72" s="257" t="s">
        <v>658</v>
      </c>
      <c r="U72" s="258"/>
      <c r="V72" s="258"/>
      <c r="W72" s="258" t="s">
        <v>999</v>
      </c>
      <c r="X72" s="259" t="s">
        <v>207</v>
      </c>
      <c r="Y72" s="353" t="str">
        <f ca="1">IF(OR(Is_Loading,LEN($A72)=0),"",INDIRECT("SWDATA!"&amp;Y$4&amp;$G72))</f>
        <v>-</v>
      </c>
      <c r="Z72" s="354" t="str">
        <f ca="1">IF(OR(Is_Loading,LEN($A72)=0),"",INDIRECT("SWDATA!"&amp;Z$4&amp;$G72))</f>
        <v>-</v>
      </c>
      <c r="AA72" s="354" t="str">
        <f ca="1">IF(OR(Is_Loading,LEN($A72)=0),"",INDIRECT("SWDATA!"&amp;AA$4&amp;$G72))</f>
        <v>-</v>
      </c>
      <c r="AB72" s="354" t="str">
        <f ca="1">IF(OR(Is_Loading,LEN($A72)=0),"",INDIRECT("SWDATA!"&amp;AB$4&amp;$G72))</f>
        <v>-</v>
      </c>
      <c r="AC72" s="354" t="str">
        <f ca="1">IF(OR(Is_Loading,LEN($A72)=0),"",INDIRECT("SWDATA!"&amp;AC$4&amp;$G72))</f>
        <v>-</v>
      </c>
      <c r="AD72" s="354" t="str">
        <f ca="1">IF(OR(Is_Loading,LEN($A72)=0),"",INDIRECT("SWDATA!"&amp;AD$4&amp;$G72))</f>
        <v>-</v>
      </c>
      <c r="AE72" s="354" t="str">
        <f ca="1">IF(OR(Is_Loading,LEN($A72)=0),"",INDIRECT("SWDATA!"&amp;AE$4&amp;$G72))</f>
        <v>-</v>
      </c>
      <c r="AF72" s="354" t="str">
        <f ca="1">IF(OR(Is_Loading,LEN($A72)=0),"",INDIRECT("SWDATA!"&amp;AF$4&amp;$G72))</f>
        <v>-</v>
      </c>
      <c r="AG72" s="354" t="str">
        <f ca="1">IF(OR(Is_Loading,LEN($A72)=0),"",INDIRECT("SWDATA!"&amp;AG$4&amp;$G72))</f>
        <v>-</v>
      </c>
      <c r="AH72" s="354" t="str">
        <f ca="1">IF(OR(Is_Loading,LEN($A72)=0),"",INDIRECT("SWDATA!"&amp;AH$4&amp;$G72))</f>
        <v>-</v>
      </c>
      <c r="AI72" s="354" t="str">
        <f ca="1">IF(OR(Is_Loading,LEN($A72)=0),"",INDIRECT("SWDATA!"&amp;AI$4&amp;$G72))</f>
        <v>-</v>
      </c>
      <c r="AJ72" s="354" t="str">
        <f ca="1">IF(OR(Is_Loading,LEN($A72)=0),"",INDIRECT("SWDATA!"&amp;AJ$4&amp;$G72))</f>
        <v>-</v>
      </c>
      <c r="AK72" s="354" t="str">
        <f t="shared" ca="1" si="57"/>
        <v>-</v>
      </c>
      <c r="AL72" s="354" t="str">
        <f t="shared" ca="1" si="57"/>
        <v>-</v>
      </c>
      <c r="AM72" s="354" t="str">
        <f t="shared" ca="1" si="57"/>
        <v>-</v>
      </c>
      <c r="AN72" s="354" t="str">
        <f t="shared" ca="1" si="57"/>
        <v>-</v>
      </c>
      <c r="AO72" s="354" t="str">
        <f t="shared" ca="1" si="57"/>
        <v>-</v>
      </c>
      <c r="AP72" s="354" t="str">
        <f t="shared" ca="1" si="57"/>
        <v>-</v>
      </c>
      <c r="AQ72" s="354" t="str">
        <f t="shared" ca="1" si="57"/>
        <v>-</v>
      </c>
      <c r="AR72" s="354" t="str">
        <f t="shared" ca="1" si="57"/>
        <v>-</v>
      </c>
      <c r="AS72" s="354" t="str">
        <f t="shared" ca="1" si="57"/>
        <v>-</v>
      </c>
      <c r="AT72" s="354" t="str">
        <f t="shared" ca="1" si="57"/>
        <v>-</v>
      </c>
      <c r="AU72" s="354" t="str">
        <f t="shared" ca="1" si="57"/>
        <v>-</v>
      </c>
      <c r="AV72" s="354" t="str">
        <f t="shared" ca="1" si="57"/>
        <v>-</v>
      </c>
      <c r="AW72" s="354" t="str">
        <f t="shared" ca="1" si="57"/>
        <v>-</v>
      </c>
      <c r="AX72" s="354" t="str">
        <f t="shared" ca="1" si="57"/>
        <v>-</v>
      </c>
      <c r="AY72" s="371" t="str">
        <f t="shared" ca="1" si="57"/>
        <v>-</v>
      </c>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410"/>
      <c r="CA72" s="410"/>
      <c r="CB72" s="410"/>
      <c r="CC72" s="410"/>
      <c r="CD72" s="410"/>
      <c r="CE72" s="410"/>
      <c r="CF72" s="410"/>
      <c r="CG72" s="410"/>
      <c r="CH72" s="410"/>
      <c r="CI72" s="410"/>
      <c r="CJ72" s="414"/>
      <c r="CK72" s="414"/>
      <c r="CL72" s="414"/>
      <c r="CM72" s="414"/>
      <c r="CN72" s="414"/>
      <c r="CO72" s="414"/>
      <c r="CP72" s="414"/>
      <c r="CQ72" s="414"/>
      <c r="CR72" s="414"/>
      <c r="CS72" s="414"/>
      <c r="CT72" s="414"/>
      <c r="CU72" s="414"/>
      <c r="CV72" s="414"/>
      <c r="CW72" s="414"/>
      <c r="CX72" s="414"/>
      <c r="CY72" s="414"/>
      <c r="CZ72" s="414"/>
      <c r="DA72" s="414"/>
      <c r="DB72" s="414"/>
      <c r="DC72" s="414"/>
      <c r="DD72" s="414"/>
      <c r="DE72" s="414"/>
      <c r="DF72" s="414"/>
      <c r="DG72" s="414"/>
      <c r="DH72" s="414"/>
      <c r="DI72" s="414"/>
      <c r="DJ72" s="414"/>
      <c r="DK72" s="415"/>
      <c r="DL72" s="416"/>
      <c r="DM72" s="416"/>
      <c r="DN72" s="416"/>
      <c r="DO72" s="416"/>
      <c r="DP72" s="250"/>
      <c r="DQ72" s="417"/>
      <c r="DR72" s="326"/>
      <c r="DS72" s="326"/>
      <c r="DT72" s="326"/>
      <c r="DU72" s="326"/>
      <c r="DV72" s="326"/>
      <c r="DW72" s="326"/>
      <c r="DX72" s="326"/>
      <c r="DY72" s="326"/>
      <c r="DZ72" s="326"/>
      <c r="EA72" s="326"/>
      <c r="EB72" s="326"/>
      <c r="EC72" s="326"/>
      <c r="ED72" s="326"/>
      <c r="EE72" s="326"/>
      <c r="EF72" s="326"/>
      <c r="EG72" s="326"/>
      <c r="EH72" s="326"/>
      <c r="EI72" s="326"/>
      <c r="EJ72" s="326"/>
      <c r="EK72" s="326"/>
      <c r="EL72" s="326"/>
      <c r="EM72" s="326"/>
      <c r="EN72" s="326"/>
      <c r="EO72" s="326"/>
      <c r="EP72" s="326"/>
      <c r="EQ72" s="326"/>
      <c r="ER72" s="326"/>
      <c r="ES72" s="326"/>
      <c r="ET72" s="326"/>
      <c r="EU72" s="326"/>
      <c r="EV72" s="326"/>
      <c r="EW72" s="326"/>
      <c r="EX72" s="326"/>
      <c r="EY72" s="326"/>
      <c r="EZ72" s="326"/>
      <c r="FA72" s="326"/>
      <c r="FB72" s="418"/>
      <c r="FC72" s="250"/>
      <c r="FD72" s="250"/>
      <c r="FE72" s="250"/>
      <c r="FF72" s="250"/>
      <c r="FG72" s="250"/>
      <c r="FH72" s="250"/>
      <c r="FI72" s="250"/>
      <c r="FJ72" s="250"/>
      <c r="FK72" s="250"/>
      <c r="FL72" s="250"/>
      <c r="FM72" s="250"/>
      <c r="FN72" s="250"/>
      <c r="FO72" s="250"/>
      <c r="FP72" s="250"/>
      <c r="FQ72" s="250"/>
      <c r="FR72" s="250"/>
      <c r="FS72" s="250"/>
      <c r="FT72" s="250"/>
      <c r="FU72" s="250"/>
      <c r="FV72" s="250"/>
      <c r="FW72" s="250"/>
      <c r="FX72" s="250"/>
      <c r="FY72" s="250"/>
      <c r="FZ72" s="250"/>
      <c r="GA72" s="250"/>
      <c r="GB72" s="250"/>
      <c r="GC72" s="250"/>
      <c r="GD72" s="250"/>
      <c r="GE72" s="250"/>
      <c r="GF72" s="250"/>
      <c r="GG72" s="250"/>
      <c r="GH72" s="250"/>
      <c r="GI72" s="250"/>
      <c r="GJ72" s="250"/>
      <c r="GK72" s="250"/>
      <c r="GL72" s="250"/>
      <c r="GM72" s="250"/>
      <c r="GN72" s="250"/>
      <c r="GO72" s="250"/>
      <c r="GP72" s="250"/>
      <c r="GQ72" s="250"/>
      <c r="GR72" s="250"/>
      <c r="GS72" s="250"/>
      <c r="GT72" s="250"/>
      <c r="GU72" s="250"/>
      <c r="GV72" s="250"/>
      <c r="GW72" s="250"/>
      <c r="GX72" s="250"/>
      <c r="GY72" s="250"/>
      <c r="GZ72" s="250"/>
      <c r="HA72" s="416"/>
      <c r="HB72" s="416"/>
      <c r="HC72" s="416"/>
      <c r="HD72" s="416"/>
      <c r="HE72" s="416"/>
      <c r="HF72" s="416"/>
      <c r="HG72" s="416"/>
      <c r="HH72" s="416"/>
      <c r="HI72" s="416"/>
      <c r="HJ72" s="416"/>
      <c r="HK72" s="416"/>
      <c r="HL72" s="416"/>
      <c r="HM72" s="416"/>
      <c r="HN72" s="416"/>
      <c r="ID72" s="411"/>
      <c r="IE72" s="411"/>
      <c r="IF72" s="411"/>
      <c r="IG72" s="411"/>
      <c r="IH72" s="411"/>
      <c r="II72" s="411"/>
      <c r="IJ72" s="411"/>
      <c r="IK72" s="411"/>
      <c r="IL72" s="411"/>
      <c r="IM72" s="411"/>
      <c r="IN72" s="411"/>
      <c r="IO72" s="411"/>
      <c r="IP72" s="411"/>
      <c r="IQ72" s="411"/>
      <c r="IR72" s="411"/>
      <c r="IS72" s="411"/>
      <c r="IT72" s="411"/>
      <c r="IU72" s="411"/>
      <c r="IV72" s="411"/>
      <c r="IW72" s="411"/>
      <c r="IX72" s="411"/>
      <c r="IY72" s="411"/>
      <c r="IZ72" s="411"/>
      <c r="JA72" s="411"/>
      <c r="JB72" s="411"/>
      <c r="JC72" s="411"/>
      <c r="JD72" s="411"/>
      <c r="JE72" s="411"/>
      <c r="JF72" s="411"/>
      <c r="JG72" s="411"/>
      <c r="JH72" s="411"/>
      <c r="JI72" s="411"/>
      <c r="JJ72" s="411"/>
      <c r="JK72" s="411"/>
      <c r="JL72" s="411"/>
      <c r="JM72" s="411"/>
      <c r="JN72" s="411"/>
      <c r="JO72" s="411"/>
      <c r="JP72" s="411"/>
      <c r="JQ72" s="411"/>
      <c r="JR72" s="411"/>
      <c r="JS72" s="411"/>
      <c r="JT72" s="411"/>
      <c r="JU72" s="411"/>
      <c r="JV72" s="411"/>
      <c r="JW72" s="411"/>
      <c r="JX72" s="411"/>
      <c r="JY72" s="411"/>
      <c r="JZ72" s="411"/>
      <c r="KA72" s="411"/>
      <c r="KB72" s="411"/>
      <c r="KC72" s="411"/>
      <c r="KD72" s="411"/>
      <c r="KE72" s="411"/>
      <c r="KF72" s="411"/>
      <c r="KG72" s="411"/>
      <c r="KH72" s="411"/>
      <c r="KI72" s="411"/>
      <c r="KJ72" s="411"/>
      <c r="KK72" s="411"/>
      <c r="KL72" s="411"/>
      <c r="KM72" s="411"/>
      <c r="KN72" s="411"/>
      <c r="KO72" s="411"/>
      <c r="KP72" s="411"/>
      <c r="KQ72" s="411"/>
      <c r="KR72" s="411"/>
      <c r="KS72" s="411"/>
      <c r="KT72" s="411"/>
      <c r="KU72" s="411"/>
      <c r="KV72" s="411"/>
      <c r="KW72" s="411"/>
      <c r="KX72" s="411"/>
      <c r="KY72" s="411"/>
      <c r="KZ72" s="411"/>
      <c r="LA72" s="411"/>
      <c r="LB72" s="411"/>
      <c r="LC72" s="411"/>
      <c r="LD72" s="411"/>
      <c r="LE72" s="411"/>
      <c r="LF72" s="411"/>
      <c r="LG72" s="411"/>
      <c r="LH72" s="411"/>
      <c r="LI72" s="411"/>
      <c r="LJ72" s="411"/>
      <c r="LK72" s="411"/>
      <c r="LL72" s="411"/>
      <c r="LM72" s="411"/>
      <c r="LN72" s="411"/>
      <c r="LO72" s="411"/>
      <c r="LP72" s="411"/>
      <c r="LQ72" s="411"/>
      <c r="LR72" s="411"/>
      <c r="LS72" s="411"/>
      <c r="LT72" s="411"/>
      <c r="LU72" s="411"/>
      <c r="LV72" s="411"/>
      <c r="LW72" s="411"/>
      <c r="LX72" s="411"/>
      <c r="LY72" s="411"/>
      <c r="LZ72" s="411"/>
      <c r="MA72" s="411"/>
      <c r="MB72" s="411"/>
      <c r="MC72" s="411"/>
      <c r="MD72" s="411"/>
      <c r="ME72" s="411"/>
      <c r="MF72" s="411"/>
      <c r="MG72" s="411"/>
      <c r="MH72" s="411"/>
      <c r="MI72" s="411"/>
      <c r="XDX72" s="420">
        <f t="shared" ca="1" si="40"/>
        <v>0</v>
      </c>
      <c r="XES72" s="411"/>
      <c r="XET72" s="411"/>
      <c r="XEU72" s="421"/>
    </row>
    <row r="73" spans="1:347 16352:16375" s="419" customFormat="1" ht="15" customHeight="1">
      <c r="A73" s="404" t="str">
        <f>SWDATA!O65</f>
        <v>1_PARENT00001_DMACTUALS_INDEPENDENT:CATALOGDETAIL:UNITS:No Perspective:default:Live:0</v>
      </c>
      <c r="B73" s="404">
        <f>SWDATA!M65</f>
        <v>0</v>
      </c>
      <c r="C73" s="405"/>
      <c r="D73" s="413">
        <f t="shared" si="50"/>
        <v>65</v>
      </c>
      <c r="E73" s="407">
        <f t="shared" si="51"/>
        <v>0</v>
      </c>
      <c r="F73" s="408">
        <f t="shared" si="52"/>
        <v>1</v>
      </c>
      <c r="G73" s="404">
        <f>ROW(SWDATA!M65)</f>
        <v>65</v>
      </c>
      <c r="H73" s="334"/>
      <c r="I73" s="335"/>
      <c r="J73" s="346" t="str">
        <f t="shared" si="53"/>
        <v>1_PARENT00001_DMACTUALS_INDEPENDENT:CATALOGDETAIL:UNITS:No Perspective:default:Live:0</v>
      </c>
      <c r="K73" s="347" t="str">
        <f t="shared" si="54"/>
        <v/>
      </c>
      <c r="L73" s="347"/>
      <c r="M73" s="385" t="str">
        <f t="shared" si="46"/>
        <v>Loading…</v>
      </c>
      <c r="N73" s="385" t="str">
        <f t="shared" si="47"/>
        <v>Loading…</v>
      </c>
      <c r="O73" s="385" t="str">
        <f t="shared" si="48"/>
        <v>Loading…</v>
      </c>
      <c r="P73" s="385" t="str">
        <f t="shared" si="49"/>
        <v>Loading…</v>
      </c>
      <c r="Q73" s="385" t="str">
        <f ca="1">IF(LEN(SWDATA!J65)=0,"",Q72)</f>
        <v>Loading . . .~~Loading . . .~~Loading . . .~~Loading . . .</v>
      </c>
      <c r="R73" s="386" t="str">
        <f>IF(LEN(SWDATA!C65)=0,"",SWDATA!C65)</f>
        <v>Supply Allocation (Plant Agreement)</v>
      </c>
      <c r="S73" s="256"/>
      <c r="T73" s="257" t="s">
        <v>975</v>
      </c>
      <c r="U73" s="258"/>
      <c r="V73" s="258"/>
      <c r="W73" s="258" t="s">
        <v>1000</v>
      </c>
      <c r="X73" s="259" t="s">
        <v>207</v>
      </c>
      <c r="Y73" s="353" t="str">
        <f ca="1">IF(OR(Is_Loading,LEN($A73)=0),"",INDIRECT("SWDATA!"&amp;Y$4&amp;$G73))</f>
        <v>-</v>
      </c>
      <c r="Z73" s="354" t="str">
        <f ca="1">IF(OR(Is_Loading,LEN($A73)=0),"",INDIRECT("SWDATA!"&amp;Z$4&amp;$G73))</f>
        <v>-</v>
      </c>
      <c r="AA73" s="354" t="str">
        <f ca="1">IF(OR(Is_Loading,LEN($A73)=0),"",INDIRECT("SWDATA!"&amp;AA$4&amp;$G73))</f>
        <v>-</v>
      </c>
      <c r="AB73" s="354" t="str">
        <f ca="1">IF(OR(Is_Loading,LEN($A73)=0),"",INDIRECT("SWDATA!"&amp;AB$4&amp;$G73))</f>
        <v>-</v>
      </c>
      <c r="AC73" s="354" t="str">
        <f ca="1">IF(OR(Is_Loading,LEN($A73)=0),"",INDIRECT("SWDATA!"&amp;AC$4&amp;$G73))</f>
        <v>-</v>
      </c>
      <c r="AD73" s="354" t="str">
        <f ca="1">IF(OR(Is_Loading,LEN($A73)=0),"",INDIRECT("SWDATA!"&amp;AD$4&amp;$G73))</f>
        <v>-</v>
      </c>
      <c r="AE73" s="354" t="str">
        <f ca="1">IF(OR(Is_Loading,LEN($A73)=0),"",INDIRECT("SWDATA!"&amp;AE$4&amp;$G73))</f>
        <v>-</v>
      </c>
      <c r="AF73" s="354" t="str">
        <f ca="1">IF(OR(Is_Loading,LEN($A73)=0),"",INDIRECT("SWDATA!"&amp;AF$4&amp;$G73))</f>
        <v>-</v>
      </c>
      <c r="AG73" s="354" t="str">
        <f ca="1">IF(OR(Is_Loading,LEN($A73)=0),"",INDIRECT("SWDATA!"&amp;AG$4&amp;$G73))</f>
        <v>-</v>
      </c>
      <c r="AH73" s="354" t="str">
        <f ca="1">IF(OR(Is_Loading,LEN($A73)=0),"",INDIRECT("SWDATA!"&amp;AH$4&amp;$G73))</f>
        <v>-</v>
      </c>
      <c r="AI73" s="354" t="str">
        <f ca="1">IF(OR(Is_Loading,LEN($A73)=0),"",INDIRECT("SWDATA!"&amp;AI$4&amp;$G73))</f>
        <v>-</v>
      </c>
      <c r="AJ73" s="354" t="str">
        <f ca="1">IF(OR(Is_Loading,LEN($A73)=0),"",INDIRECT("SWDATA!"&amp;AJ$4&amp;$G73))</f>
        <v>-</v>
      </c>
      <c r="AK73" s="354" t="str">
        <f t="shared" ca="1" si="57"/>
        <v>-</v>
      </c>
      <c r="AL73" s="354" t="str">
        <f t="shared" ca="1" si="57"/>
        <v>-</v>
      </c>
      <c r="AM73" s="354" t="str">
        <f t="shared" ca="1" si="57"/>
        <v>-</v>
      </c>
      <c r="AN73" s="354" t="str">
        <f t="shared" ca="1" si="57"/>
        <v>-</v>
      </c>
      <c r="AO73" s="354" t="str">
        <f t="shared" ca="1" si="57"/>
        <v>-</v>
      </c>
      <c r="AP73" s="354" t="str">
        <f t="shared" ca="1" si="57"/>
        <v>-</v>
      </c>
      <c r="AQ73" s="354" t="str">
        <f t="shared" ca="1" si="57"/>
        <v>-</v>
      </c>
      <c r="AR73" s="354" t="str">
        <f t="shared" ca="1" si="57"/>
        <v>-</v>
      </c>
      <c r="AS73" s="354" t="str">
        <f t="shared" ca="1" si="57"/>
        <v>-</v>
      </c>
      <c r="AT73" s="354" t="str">
        <f t="shared" ca="1" si="57"/>
        <v>-</v>
      </c>
      <c r="AU73" s="354" t="str">
        <f t="shared" ca="1" si="57"/>
        <v>-</v>
      </c>
      <c r="AV73" s="354" t="str">
        <f t="shared" ca="1" si="57"/>
        <v>-</v>
      </c>
      <c r="AW73" s="354" t="str">
        <f t="shared" ca="1" si="57"/>
        <v>-</v>
      </c>
      <c r="AX73" s="354" t="str">
        <f t="shared" ca="1" si="57"/>
        <v>-</v>
      </c>
      <c r="AY73" s="371" t="str">
        <f t="shared" ca="1" si="57"/>
        <v>-</v>
      </c>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410"/>
      <c r="CA73" s="410"/>
      <c r="CB73" s="410"/>
      <c r="CC73" s="410"/>
      <c r="CD73" s="410"/>
      <c r="CE73" s="410"/>
      <c r="CF73" s="410"/>
      <c r="CG73" s="410"/>
      <c r="CH73" s="410"/>
      <c r="CI73" s="410"/>
      <c r="CJ73" s="414"/>
      <c r="CK73" s="414"/>
      <c r="CL73" s="414"/>
      <c r="CM73" s="414"/>
      <c r="CN73" s="414"/>
      <c r="CO73" s="414"/>
      <c r="CP73" s="414"/>
      <c r="CQ73" s="414"/>
      <c r="CR73" s="414"/>
      <c r="CS73" s="414"/>
      <c r="CT73" s="414"/>
      <c r="CU73" s="414"/>
      <c r="CV73" s="414"/>
      <c r="CW73" s="414"/>
      <c r="CX73" s="414"/>
      <c r="CY73" s="414"/>
      <c r="CZ73" s="414"/>
      <c r="DA73" s="414"/>
      <c r="DB73" s="414"/>
      <c r="DC73" s="414"/>
      <c r="DD73" s="414"/>
      <c r="DE73" s="414"/>
      <c r="DF73" s="414"/>
      <c r="DG73" s="414"/>
      <c r="DH73" s="414"/>
      <c r="DI73" s="414"/>
      <c r="DJ73" s="414"/>
      <c r="DK73" s="415"/>
      <c r="DL73" s="416"/>
      <c r="DM73" s="416"/>
      <c r="DN73" s="416"/>
      <c r="DO73" s="416"/>
      <c r="DP73" s="250"/>
      <c r="DQ73" s="417"/>
      <c r="DR73" s="326"/>
      <c r="DS73" s="326"/>
      <c r="DT73" s="326"/>
      <c r="DU73" s="326"/>
      <c r="DV73" s="326"/>
      <c r="DW73" s="326"/>
      <c r="DX73" s="326"/>
      <c r="DY73" s="326"/>
      <c r="DZ73" s="326"/>
      <c r="EA73" s="326"/>
      <c r="EB73" s="326"/>
      <c r="EC73" s="326"/>
      <c r="ED73" s="326"/>
      <c r="EE73" s="326"/>
      <c r="EF73" s="326"/>
      <c r="EG73" s="326"/>
      <c r="EH73" s="326"/>
      <c r="EI73" s="326"/>
      <c r="EJ73" s="326"/>
      <c r="EK73" s="326"/>
      <c r="EL73" s="326"/>
      <c r="EM73" s="326"/>
      <c r="EN73" s="326"/>
      <c r="EO73" s="326"/>
      <c r="EP73" s="326"/>
      <c r="EQ73" s="326"/>
      <c r="ER73" s="326"/>
      <c r="ES73" s="326"/>
      <c r="ET73" s="326"/>
      <c r="EU73" s="326"/>
      <c r="EV73" s="326"/>
      <c r="EW73" s="326"/>
      <c r="EX73" s="326"/>
      <c r="EY73" s="326"/>
      <c r="EZ73" s="326"/>
      <c r="FA73" s="326"/>
      <c r="FB73" s="418"/>
      <c r="FC73" s="250"/>
      <c r="FD73" s="250"/>
      <c r="FE73" s="250"/>
      <c r="FF73" s="250"/>
      <c r="FG73" s="250"/>
      <c r="FH73" s="250"/>
      <c r="FI73" s="250"/>
      <c r="FJ73" s="250"/>
      <c r="FK73" s="250"/>
      <c r="FL73" s="250"/>
      <c r="FM73" s="250"/>
      <c r="FN73" s="250"/>
      <c r="FO73" s="250"/>
      <c r="FP73" s="250"/>
      <c r="FQ73" s="250"/>
      <c r="FR73" s="250"/>
      <c r="FS73" s="250"/>
      <c r="FT73" s="250"/>
      <c r="FU73" s="250"/>
      <c r="FV73" s="250"/>
      <c r="FW73" s="250"/>
      <c r="FX73" s="250"/>
      <c r="FY73" s="250"/>
      <c r="FZ73" s="250"/>
      <c r="GA73" s="250"/>
      <c r="GB73" s="250"/>
      <c r="GC73" s="250"/>
      <c r="GD73" s="250"/>
      <c r="GE73" s="250"/>
      <c r="GF73" s="250"/>
      <c r="GG73" s="250"/>
      <c r="GH73" s="250"/>
      <c r="GI73" s="250"/>
      <c r="GJ73" s="250"/>
      <c r="GK73" s="250"/>
      <c r="GL73" s="250"/>
      <c r="GM73" s="250"/>
      <c r="GN73" s="250"/>
      <c r="GO73" s="250"/>
      <c r="GP73" s="250"/>
      <c r="GQ73" s="250"/>
      <c r="GR73" s="250"/>
      <c r="GS73" s="250"/>
      <c r="GT73" s="250"/>
      <c r="GU73" s="250"/>
      <c r="GV73" s="250"/>
      <c r="GW73" s="250"/>
      <c r="GX73" s="250"/>
      <c r="GY73" s="250"/>
      <c r="GZ73" s="250"/>
      <c r="HA73" s="416"/>
      <c r="HB73" s="416"/>
      <c r="HC73" s="416"/>
      <c r="HD73" s="416"/>
      <c r="HE73" s="416"/>
      <c r="HF73" s="416"/>
      <c r="HG73" s="416"/>
      <c r="HH73" s="416"/>
      <c r="HI73" s="416"/>
      <c r="HJ73" s="416"/>
      <c r="HK73" s="416"/>
      <c r="HL73" s="416"/>
      <c r="HM73" s="416"/>
      <c r="HN73" s="416"/>
      <c r="ID73" s="411"/>
      <c r="IE73" s="411"/>
      <c r="IF73" s="411"/>
      <c r="IG73" s="411"/>
      <c r="IH73" s="411"/>
      <c r="II73" s="411"/>
      <c r="IJ73" s="411"/>
      <c r="IK73" s="411"/>
      <c r="IL73" s="411"/>
      <c r="IM73" s="411"/>
      <c r="IN73" s="411"/>
      <c r="IO73" s="411"/>
      <c r="IP73" s="411"/>
      <c r="IQ73" s="411"/>
      <c r="IR73" s="411"/>
      <c r="IS73" s="411"/>
      <c r="IT73" s="411"/>
      <c r="IU73" s="411"/>
      <c r="IV73" s="411"/>
      <c r="IW73" s="411"/>
      <c r="IX73" s="411"/>
      <c r="IY73" s="411"/>
      <c r="IZ73" s="411"/>
      <c r="JA73" s="411"/>
      <c r="JB73" s="411"/>
      <c r="JC73" s="411"/>
      <c r="JD73" s="411"/>
      <c r="JE73" s="411"/>
      <c r="JF73" s="411"/>
      <c r="JG73" s="411"/>
      <c r="JH73" s="411"/>
      <c r="JI73" s="411"/>
      <c r="JJ73" s="411"/>
      <c r="JK73" s="411"/>
      <c r="JL73" s="411"/>
      <c r="JM73" s="411"/>
      <c r="JN73" s="411"/>
      <c r="JO73" s="411"/>
      <c r="JP73" s="411"/>
      <c r="JQ73" s="411"/>
      <c r="JR73" s="411"/>
      <c r="JS73" s="411"/>
      <c r="JT73" s="411"/>
      <c r="JU73" s="411"/>
      <c r="JV73" s="411"/>
      <c r="JW73" s="411"/>
      <c r="JX73" s="411"/>
      <c r="JY73" s="411"/>
      <c r="JZ73" s="411"/>
      <c r="KA73" s="411"/>
      <c r="KB73" s="411"/>
      <c r="KC73" s="411"/>
      <c r="KD73" s="411"/>
      <c r="KE73" s="411"/>
      <c r="KF73" s="411"/>
      <c r="KG73" s="411"/>
      <c r="KH73" s="411"/>
      <c r="KI73" s="411"/>
      <c r="KJ73" s="411"/>
      <c r="KK73" s="411"/>
      <c r="KL73" s="411"/>
      <c r="KM73" s="411"/>
      <c r="KN73" s="411"/>
      <c r="KO73" s="411"/>
      <c r="KP73" s="411"/>
      <c r="KQ73" s="411"/>
      <c r="KR73" s="411"/>
      <c r="KS73" s="411"/>
      <c r="KT73" s="411"/>
      <c r="KU73" s="411"/>
      <c r="KV73" s="411"/>
      <c r="KW73" s="411"/>
      <c r="KX73" s="411"/>
      <c r="KY73" s="411"/>
      <c r="KZ73" s="411"/>
      <c r="LA73" s="411"/>
      <c r="LB73" s="411"/>
      <c r="LC73" s="411"/>
      <c r="LD73" s="411"/>
      <c r="LE73" s="411"/>
      <c r="LF73" s="411"/>
      <c r="LG73" s="411"/>
      <c r="LH73" s="411"/>
      <c r="LI73" s="411"/>
      <c r="LJ73" s="411"/>
      <c r="LK73" s="411"/>
      <c r="LL73" s="411"/>
      <c r="LM73" s="411"/>
      <c r="LN73" s="411"/>
      <c r="LO73" s="411"/>
      <c r="LP73" s="411"/>
      <c r="LQ73" s="411"/>
      <c r="LR73" s="411"/>
      <c r="LS73" s="411"/>
      <c r="LT73" s="411"/>
      <c r="LU73" s="411"/>
      <c r="LV73" s="411"/>
      <c r="LW73" s="411"/>
      <c r="LX73" s="411"/>
      <c r="LY73" s="411"/>
      <c r="LZ73" s="411"/>
      <c r="MA73" s="411"/>
      <c r="MB73" s="411"/>
      <c r="MC73" s="411"/>
      <c r="MD73" s="411"/>
      <c r="ME73" s="411"/>
      <c r="MF73" s="411"/>
      <c r="MG73" s="411"/>
      <c r="MH73" s="411"/>
      <c r="MI73" s="411"/>
      <c r="XDX73" s="420">
        <f t="shared" ca="1" si="40"/>
        <v>0</v>
      </c>
      <c r="XES73" s="411"/>
      <c r="XET73" s="411"/>
      <c r="XEU73" s="421"/>
    </row>
    <row r="74" spans="1:347 16352:16375" s="419" customFormat="1" ht="15" customHeight="1">
      <c r="A74" s="404" t="str">
        <f>SWDATA!O66</f>
        <v>1_PARENT00001_DMACTUALS_INDEPENDENT:CATALOGDETAIL:UNITS:No Perspective:default:Live:0</v>
      </c>
      <c r="B74" s="404">
        <f>SWDATA!M66</f>
        <v>1</v>
      </c>
      <c r="C74" s="405"/>
      <c r="D74" s="413">
        <f t="shared" si="50"/>
        <v>66</v>
      </c>
      <c r="E74" s="407">
        <f t="shared" si="51"/>
        <v>1</v>
      </c>
      <c r="F74" s="408">
        <f t="shared" si="52"/>
        <v>1</v>
      </c>
      <c r="G74" s="404">
        <f>ROW(SWDATA!M66)</f>
        <v>66</v>
      </c>
      <c r="H74" s="334"/>
      <c r="I74" s="335"/>
      <c r="J74" s="346" t="str">
        <f t="shared" si="53"/>
        <v>1_PARENT00001_DMACTUALS_INDEPENDENT:CATALOGDETAIL:UNITS:No Perspective:default:Live:0</v>
      </c>
      <c r="K74" s="347" t="str">
        <f t="shared" si="54"/>
        <v>U</v>
      </c>
      <c r="L74" s="347"/>
      <c r="M74" s="385" t="str">
        <f t="shared" si="46"/>
        <v>Loading…</v>
      </c>
      <c r="N74" s="385" t="str">
        <f t="shared" si="47"/>
        <v>Loading…</v>
      </c>
      <c r="O74" s="385" t="str">
        <f t="shared" si="48"/>
        <v>Loading…</v>
      </c>
      <c r="P74" s="385" t="str">
        <f t="shared" si="49"/>
        <v>Loading…</v>
      </c>
      <c r="Q74" s="385" t="str">
        <f ca="1">IF(LEN(SWDATA!J66)=0,"",Q73)</f>
        <v>Loading . . .~~Loading . . .~~Loading . . .~~Loading . . .</v>
      </c>
      <c r="R74" s="386" t="str">
        <f>IF(LEN(SWDATA!C66)=0,"",SWDATA!C66)</f>
        <v>L4 CY Net Sales Forecast (Units)</v>
      </c>
      <c r="S74" s="256"/>
      <c r="T74" s="257" t="s">
        <v>365</v>
      </c>
      <c r="U74" s="258" t="s">
        <v>799</v>
      </c>
      <c r="V74" s="258"/>
      <c r="W74" s="258" t="s">
        <v>800</v>
      </c>
      <c r="X74" s="259" t="s">
        <v>207</v>
      </c>
      <c r="Y74" s="353" t="str">
        <f ca="1">IF(OR(Is_Loading,LEN($A74)=0),"",INDIRECT("SWDATA!"&amp;Y$4&amp;$G74))</f>
        <v>-</v>
      </c>
      <c r="Z74" s="354" t="str">
        <f ca="1">IF(OR(Is_Loading,LEN($A74)=0),"",INDIRECT("SWDATA!"&amp;Z$4&amp;$G74))</f>
        <v>-</v>
      </c>
      <c r="AA74" s="354" t="str">
        <f ca="1">IF(OR(Is_Loading,LEN($A74)=0),"",INDIRECT("SWDATA!"&amp;AA$4&amp;$G74))</f>
        <v>-</v>
      </c>
      <c r="AB74" s="354" t="str">
        <f ca="1">IF(OR(Is_Loading,LEN($A74)=0),"",INDIRECT("SWDATA!"&amp;AB$4&amp;$G74))</f>
        <v>-</v>
      </c>
      <c r="AC74" s="354" t="str">
        <f ca="1">IF(OR(Is_Loading,LEN($A74)=0),"",INDIRECT("SWDATA!"&amp;AC$4&amp;$G74))</f>
        <v>-</v>
      </c>
      <c r="AD74" s="354" t="str">
        <f ca="1">IF(OR(Is_Loading,LEN($A74)=0),"",INDIRECT("SWDATA!"&amp;AD$4&amp;$G74))</f>
        <v>-</v>
      </c>
      <c r="AE74" s="354" t="str">
        <f ca="1">IF(OR(Is_Loading,LEN($A74)=0),"",INDIRECT("SWDATA!"&amp;AE$4&amp;$G74))</f>
        <v>-</v>
      </c>
      <c r="AF74" s="354" t="str">
        <f ca="1">IF(OR(Is_Loading,LEN($A74)=0),"",INDIRECT("SWDATA!"&amp;AF$4&amp;$G74))</f>
        <v>-</v>
      </c>
      <c r="AG74" s="354" t="str">
        <f ca="1">IF(OR(Is_Loading,LEN($A74)=0),"",INDIRECT("SWDATA!"&amp;AG$4&amp;$G74))</f>
        <v>-</v>
      </c>
      <c r="AH74" s="354" t="str">
        <f ca="1">IF(OR(Is_Loading,LEN($A74)=0),"",INDIRECT("SWDATA!"&amp;AH$4&amp;$G74))</f>
        <v>-</v>
      </c>
      <c r="AI74" s="354" t="str">
        <f ca="1">IF(OR(Is_Loading,LEN($A74)=0),"",INDIRECT("SWDATA!"&amp;AI$4&amp;$G74))</f>
        <v>-</v>
      </c>
      <c r="AJ74" s="354" t="str">
        <f ca="1">IF(OR(Is_Loading,LEN($A74)=0),"",INDIRECT("SWDATA!"&amp;AJ$4&amp;$G74))</f>
        <v>-</v>
      </c>
      <c r="AK74" s="354" t="str">
        <f t="shared" ca="1" si="57"/>
        <v>-</v>
      </c>
      <c r="AL74" s="354" t="str">
        <f t="shared" ca="1" si="57"/>
        <v>-</v>
      </c>
      <c r="AM74" s="354" t="str">
        <f t="shared" ca="1" si="57"/>
        <v>-</v>
      </c>
      <c r="AN74" s="354" t="str">
        <f t="shared" ca="1" si="57"/>
        <v>-</v>
      </c>
      <c r="AO74" s="354" t="str">
        <f t="shared" ca="1" si="57"/>
        <v>-</v>
      </c>
      <c r="AP74" s="354" t="str">
        <f t="shared" ca="1" si="57"/>
        <v>-</v>
      </c>
      <c r="AQ74" s="354" t="str">
        <f t="shared" ca="1" si="57"/>
        <v>-</v>
      </c>
      <c r="AR74" s="354" t="str">
        <f t="shared" ca="1" si="57"/>
        <v>-</v>
      </c>
      <c r="AS74" s="354" t="str">
        <f t="shared" ca="1" si="57"/>
        <v>-</v>
      </c>
      <c r="AT74" s="354" t="str">
        <f t="shared" ca="1" si="57"/>
        <v>-</v>
      </c>
      <c r="AU74" s="354" t="str">
        <f t="shared" ca="1" si="57"/>
        <v>-</v>
      </c>
      <c r="AV74" s="354" t="str">
        <f t="shared" ca="1" si="57"/>
        <v>-</v>
      </c>
      <c r="AW74" s="354" t="str">
        <f t="shared" ca="1" si="57"/>
        <v>-</v>
      </c>
      <c r="AX74" s="354" t="str">
        <f t="shared" ca="1" si="57"/>
        <v>-</v>
      </c>
      <c r="AY74" s="371" t="str">
        <f t="shared" ca="1" si="57"/>
        <v>-</v>
      </c>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410"/>
      <c r="CA74" s="410"/>
      <c r="CB74" s="410"/>
      <c r="CC74" s="410"/>
      <c r="CD74" s="410"/>
      <c r="CE74" s="410"/>
      <c r="CF74" s="410"/>
      <c r="CG74" s="410"/>
      <c r="CH74" s="410"/>
      <c r="CI74" s="410"/>
      <c r="CJ74" s="414"/>
      <c r="CK74" s="414"/>
      <c r="CL74" s="414"/>
      <c r="CM74" s="414"/>
      <c r="CN74" s="414"/>
      <c r="CO74" s="414"/>
      <c r="CP74" s="414"/>
      <c r="CQ74" s="414"/>
      <c r="CR74" s="414"/>
      <c r="CS74" s="414"/>
      <c r="CT74" s="414"/>
      <c r="CU74" s="414"/>
      <c r="CV74" s="414"/>
      <c r="CW74" s="414"/>
      <c r="CX74" s="414"/>
      <c r="CY74" s="414"/>
      <c r="CZ74" s="414"/>
      <c r="DA74" s="414"/>
      <c r="DB74" s="414"/>
      <c r="DC74" s="414"/>
      <c r="DD74" s="414"/>
      <c r="DE74" s="414"/>
      <c r="DF74" s="414"/>
      <c r="DG74" s="414"/>
      <c r="DH74" s="414"/>
      <c r="DI74" s="414"/>
      <c r="DJ74" s="414"/>
      <c r="DK74" s="415"/>
      <c r="DL74" s="416"/>
      <c r="DM74" s="416"/>
      <c r="DN74" s="416"/>
      <c r="DO74" s="416"/>
      <c r="DP74" s="250"/>
      <c r="DQ74" s="417"/>
      <c r="DR74" s="326"/>
      <c r="DS74" s="326"/>
      <c r="DT74" s="326"/>
      <c r="DU74" s="326"/>
      <c r="DV74" s="326"/>
      <c r="DW74" s="326"/>
      <c r="DX74" s="326"/>
      <c r="DY74" s="326"/>
      <c r="DZ74" s="326"/>
      <c r="EA74" s="326"/>
      <c r="EB74" s="326"/>
      <c r="EC74" s="326"/>
      <c r="ED74" s="326"/>
      <c r="EE74" s="326"/>
      <c r="EF74" s="326"/>
      <c r="EG74" s="326"/>
      <c r="EH74" s="326"/>
      <c r="EI74" s="326"/>
      <c r="EJ74" s="326"/>
      <c r="EK74" s="326"/>
      <c r="EL74" s="326"/>
      <c r="EM74" s="326"/>
      <c r="EN74" s="326"/>
      <c r="EO74" s="326"/>
      <c r="EP74" s="326"/>
      <c r="EQ74" s="326"/>
      <c r="ER74" s="326"/>
      <c r="ES74" s="326"/>
      <c r="ET74" s="326"/>
      <c r="EU74" s="326"/>
      <c r="EV74" s="326"/>
      <c r="EW74" s="326"/>
      <c r="EX74" s="326"/>
      <c r="EY74" s="326"/>
      <c r="EZ74" s="326"/>
      <c r="FA74" s="326"/>
      <c r="FB74" s="418"/>
      <c r="FC74" s="250"/>
      <c r="FD74" s="250"/>
      <c r="FE74" s="250"/>
      <c r="FF74" s="250"/>
      <c r="FG74" s="250"/>
      <c r="FH74" s="250"/>
      <c r="FI74" s="250"/>
      <c r="FJ74" s="250"/>
      <c r="FK74" s="250"/>
      <c r="FL74" s="250"/>
      <c r="FM74" s="250"/>
      <c r="FN74" s="250"/>
      <c r="FO74" s="250"/>
      <c r="FP74" s="250"/>
      <c r="FQ74" s="250"/>
      <c r="FR74" s="250"/>
      <c r="FS74" s="250"/>
      <c r="FT74" s="250"/>
      <c r="FU74" s="250"/>
      <c r="FV74" s="250"/>
      <c r="FW74" s="250"/>
      <c r="FX74" s="250"/>
      <c r="FY74" s="250"/>
      <c r="FZ74" s="250"/>
      <c r="GA74" s="250"/>
      <c r="GB74" s="250"/>
      <c r="GC74" s="250"/>
      <c r="GD74" s="250"/>
      <c r="GE74" s="250"/>
      <c r="GF74" s="250"/>
      <c r="GG74" s="250"/>
      <c r="GH74" s="250"/>
      <c r="GI74" s="250"/>
      <c r="GJ74" s="250"/>
      <c r="GK74" s="250"/>
      <c r="GL74" s="250"/>
      <c r="GM74" s="250"/>
      <c r="GN74" s="250"/>
      <c r="GO74" s="250"/>
      <c r="GP74" s="250"/>
      <c r="GQ74" s="250"/>
      <c r="GR74" s="250"/>
      <c r="GS74" s="250"/>
      <c r="GT74" s="250"/>
      <c r="GU74" s="250"/>
      <c r="GV74" s="250"/>
      <c r="GW74" s="250"/>
      <c r="GX74" s="250"/>
      <c r="GY74" s="250"/>
      <c r="GZ74" s="250"/>
      <c r="HA74" s="416"/>
      <c r="HB74" s="416"/>
      <c r="HC74" s="416"/>
      <c r="HD74" s="416"/>
      <c r="HE74" s="416"/>
      <c r="HF74" s="416"/>
      <c r="HG74" s="416"/>
      <c r="HH74" s="416"/>
      <c r="HI74" s="416"/>
      <c r="HJ74" s="416"/>
      <c r="HK74" s="416"/>
      <c r="HL74" s="416"/>
      <c r="HM74" s="416"/>
      <c r="HN74" s="416"/>
      <c r="ID74" s="411"/>
      <c r="IE74" s="411"/>
      <c r="IF74" s="411"/>
      <c r="IG74" s="411"/>
      <c r="IH74" s="411"/>
      <c r="II74" s="411"/>
      <c r="IJ74" s="411"/>
      <c r="IK74" s="411"/>
      <c r="IL74" s="411"/>
      <c r="IM74" s="411"/>
      <c r="IN74" s="411"/>
      <c r="IO74" s="411"/>
      <c r="IP74" s="411"/>
      <c r="IQ74" s="411"/>
      <c r="IR74" s="411"/>
      <c r="IS74" s="411"/>
      <c r="IT74" s="411"/>
      <c r="IU74" s="411"/>
      <c r="IV74" s="411"/>
      <c r="IW74" s="411"/>
      <c r="IX74" s="411"/>
      <c r="IY74" s="411"/>
      <c r="IZ74" s="411"/>
      <c r="JA74" s="411"/>
      <c r="JB74" s="411"/>
      <c r="JC74" s="411"/>
      <c r="JD74" s="411"/>
      <c r="JE74" s="411"/>
      <c r="JF74" s="411"/>
      <c r="JG74" s="411"/>
      <c r="JH74" s="411"/>
      <c r="JI74" s="411"/>
      <c r="JJ74" s="411"/>
      <c r="JK74" s="411"/>
      <c r="JL74" s="411"/>
      <c r="JM74" s="411"/>
      <c r="JN74" s="411"/>
      <c r="JO74" s="411"/>
      <c r="JP74" s="411"/>
      <c r="JQ74" s="411"/>
      <c r="JR74" s="411"/>
      <c r="JS74" s="411"/>
      <c r="JT74" s="411"/>
      <c r="JU74" s="411"/>
      <c r="JV74" s="411"/>
      <c r="JW74" s="411"/>
      <c r="JX74" s="411"/>
      <c r="JY74" s="411"/>
      <c r="JZ74" s="411"/>
      <c r="KA74" s="411"/>
      <c r="KB74" s="411"/>
      <c r="KC74" s="411"/>
      <c r="KD74" s="411"/>
      <c r="KE74" s="411"/>
      <c r="KF74" s="411"/>
      <c r="KG74" s="411"/>
      <c r="KH74" s="411"/>
      <c r="KI74" s="411"/>
      <c r="KJ74" s="411"/>
      <c r="KK74" s="411"/>
      <c r="KL74" s="411"/>
      <c r="KM74" s="411"/>
      <c r="KN74" s="411"/>
      <c r="KO74" s="411"/>
      <c r="KP74" s="411"/>
      <c r="KQ74" s="411"/>
      <c r="KR74" s="411"/>
      <c r="KS74" s="411"/>
      <c r="KT74" s="411"/>
      <c r="KU74" s="411"/>
      <c r="KV74" s="411"/>
      <c r="KW74" s="411"/>
      <c r="KX74" s="411"/>
      <c r="KY74" s="411"/>
      <c r="KZ74" s="411"/>
      <c r="LA74" s="411"/>
      <c r="LB74" s="411"/>
      <c r="LC74" s="411"/>
      <c r="LD74" s="411"/>
      <c r="LE74" s="411"/>
      <c r="LF74" s="411"/>
      <c r="LG74" s="411"/>
      <c r="LH74" s="411"/>
      <c r="LI74" s="411"/>
      <c r="LJ74" s="411"/>
      <c r="LK74" s="411"/>
      <c r="LL74" s="411"/>
      <c r="LM74" s="411"/>
      <c r="LN74" s="411"/>
      <c r="LO74" s="411"/>
      <c r="LP74" s="411"/>
      <c r="LQ74" s="411"/>
      <c r="LR74" s="411"/>
      <c r="LS74" s="411"/>
      <c r="LT74" s="411"/>
      <c r="LU74" s="411"/>
      <c r="LV74" s="411"/>
      <c r="LW74" s="411"/>
      <c r="LX74" s="411"/>
      <c r="LY74" s="411"/>
      <c r="LZ74" s="411"/>
      <c r="MA74" s="411"/>
      <c r="MB74" s="411"/>
      <c r="MC74" s="411"/>
      <c r="MD74" s="411"/>
      <c r="ME74" s="411"/>
      <c r="MF74" s="411"/>
      <c r="MG74" s="411"/>
      <c r="MH74" s="411"/>
      <c r="MI74" s="411"/>
      <c r="XDX74" s="420">
        <f t="shared" ca="1" si="40"/>
        <v>0</v>
      </c>
      <c r="XES74" s="411"/>
      <c r="XET74" s="411"/>
      <c r="XEU74" s="421"/>
    </row>
    <row r="75" spans="1:347 16352:16375" s="419" customFormat="1" ht="15" customHeight="1">
      <c r="A75" s="404" t="str">
        <f>SWDATA!O67</f>
        <v>1_PARENT00001_DMACTUALS_INDEPENDENT:CATALOGDETAIL:UNITS:No Perspective:default:Live:0</v>
      </c>
      <c r="B75" s="404">
        <f>SWDATA!M67</f>
        <v>1</v>
      </c>
      <c r="C75" s="405"/>
      <c r="D75" s="413">
        <f t="shared" si="50"/>
        <v>67</v>
      </c>
      <c r="E75" s="407">
        <f t="shared" si="51"/>
        <v>1</v>
      </c>
      <c r="F75" s="408">
        <f t="shared" si="52"/>
        <v>1</v>
      </c>
      <c r="G75" s="404">
        <f>ROW(SWDATA!M67)</f>
        <v>67</v>
      </c>
      <c r="H75" s="334"/>
      <c r="I75" s="335"/>
      <c r="J75" s="346" t="str">
        <f t="shared" si="53"/>
        <v>1_PARENT00001_DMACTUALS_INDEPENDENT:CATALOGDETAIL:UNITS:No Perspective:default:Live:0</v>
      </c>
      <c r="K75" s="347" t="str">
        <f t="shared" si="54"/>
        <v/>
      </c>
      <c r="L75" s="347"/>
      <c r="M75" s="385" t="str">
        <f t="shared" si="46"/>
        <v>Loading…</v>
      </c>
      <c r="N75" s="385" t="str">
        <f t="shared" si="47"/>
        <v>Loading…</v>
      </c>
      <c r="O75" s="385" t="str">
        <f t="shared" si="48"/>
        <v>Loading…</v>
      </c>
      <c r="P75" s="385" t="str">
        <f t="shared" si="49"/>
        <v>Loading…</v>
      </c>
      <c r="Q75" s="385" t="str">
        <f ca="1">IF(LEN(SWDATA!J67)=0,"",Q74)</f>
        <v>Loading . . .~~Loading . . .~~Loading . . .~~Loading . . .</v>
      </c>
      <c r="R75" s="386" t="str">
        <f>IF(LEN(SWDATA!C67)=0,"",SWDATA!C67)</f>
        <v>L3_Total_Allocation_Qty</v>
      </c>
      <c r="S75" s="256"/>
      <c r="T75" s="257" t="s">
        <v>365</v>
      </c>
      <c r="U75" s="258" t="s">
        <v>1029</v>
      </c>
      <c r="V75" s="258"/>
      <c r="W75" s="258" t="s">
        <v>1001</v>
      </c>
      <c r="X75" s="259" t="s">
        <v>207</v>
      </c>
      <c r="Y75" s="353" t="str">
        <f ca="1">IF(OR(Is_Loading,LEN($A75)=0),"",INDIRECT("SWDATA!"&amp;Y$4&amp;$G75))</f>
        <v>-</v>
      </c>
      <c r="Z75" s="354" t="str">
        <f ca="1">IF(OR(Is_Loading,LEN($A75)=0),"",INDIRECT("SWDATA!"&amp;Z$4&amp;$G75))</f>
        <v>-</v>
      </c>
      <c r="AA75" s="354" t="str">
        <f ca="1">IF(OR(Is_Loading,LEN($A75)=0),"",INDIRECT("SWDATA!"&amp;AA$4&amp;$G75))</f>
        <v>-</v>
      </c>
      <c r="AB75" s="354" t="str">
        <f ca="1">IF(OR(Is_Loading,LEN($A75)=0),"",INDIRECT("SWDATA!"&amp;AB$4&amp;$G75))</f>
        <v>-</v>
      </c>
      <c r="AC75" s="354" t="str">
        <f ca="1">IF(OR(Is_Loading,LEN($A75)=0),"",INDIRECT("SWDATA!"&amp;AC$4&amp;$G75))</f>
        <v>-</v>
      </c>
      <c r="AD75" s="354" t="str">
        <f ca="1">IF(OR(Is_Loading,LEN($A75)=0),"",INDIRECT("SWDATA!"&amp;AD$4&amp;$G75))</f>
        <v>-</v>
      </c>
      <c r="AE75" s="354" t="str">
        <f ca="1">IF(OR(Is_Loading,LEN($A75)=0),"",INDIRECT("SWDATA!"&amp;AE$4&amp;$G75))</f>
        <v>-</v>
      </c>
      <c r="AF75" s="354" t="str">
        <f ca="1">IF(OR(Is_Loading,LEN($A75)=0),"",INDIRECT("SWDATA!"&amp;AF$4&amp;$G75))</f>
        <v>-</v>
      </c>
      <c r="AG75" s="354" t="str">
        <f ca="1">IF(OR(Is_Loading,LEN($A75)=0),"",INDIRECT("SWDATA!"&amp;AG$4&amp;$G75))</f>
        <v>-</v>
      </c>
      <c r="AH75" s="354" t="str">
        <f ca="1">IF(OR(Is_Loading,LEN($A75)=0),"",INDIRECT("SWDATA!"&amp;AH$4&amp;$G75))</f>
        <v>-</v>
      </c>
      <c r="AI75" s="354" t="str">
        <f ca="1">IF(OR(Is_Loading,LEN($A75)=0),"",INDIRECT("SWDATA!"&amp;AI$4&amp;$G75))</f>
        <v>-</v>
      </c>
      <c r="AJ75" s="354" t="str">
        <f ca="1">IF(OR(Is_Loading,LEN($A75)=0),"",INDIRECT("SWDATA!"&amp;AJ$4&amp;$G75))</f>
        <v>-</v>
      </c>
      <c r="AK75" s="354" t="str">
        <f t="shared" ca="1" si="57"/>
        <v>-</v>
      </c>
      <c r="AL75" s="354" t="str">
        <f t="shared" ca="1" si="57"/>
        <v>-</v>
      </c>
      <c r="AM75" s="354" t="str">
        <f t="shared" ca="1" si="57"/>
        <v>-</v>
      </c>
      <c r="AN75" s="354" t="str">
        <f t="shared" ca="1" si="57"/>
        <v>-</v>
      </c>
      <c r="AO75" s="354" t="str">
        <f t="shared" ca="1" si="57"/>
        <v>-</v>
      </c>
      <c r="AP75" s="354" t="str">
        <f t="shared" ca="1" si="57"/>
        <v>-</v>
      </c>
      <c r="AQ75" s="354" t="str">
        <f t="shared" ca="1" si="57"/>
        <v>-</v>
      </c>
      <c r="AR75" s="354" t="str">
        <f t="shared" ca="1" si="57"/>
        <v>-</v>
      </c>
      <c r="AS75" s="354" t="str">
        <f t="shared" ca="1" si="57"/>
        <v>-</v>
      </c>
      <c r="AT75" s="354" t="str">
        <f t="shared" ca="1" si="57"/>
        <v>-</v>
      </c>
      <c r="AU75" s="354" t="str">
        <f t="shared" ca="1" si="57"/>
        <v>-</v>
      </c>
      <c r="AV75" s="354" t="str">
        <f t="shared" ca="1" si="57"/>
        <v>-</v>
      </c>
      <c r="AW75" s="354" t="str">
        <f t="shared" ca="1" si="57"/>
        <v>-</v>
      </c>
      <c r="AX75" s="354" t="str">
        <f t="shared" ca="1" si="57"/>
        <v>-</v>
      </c>
      <c r="AY75" s="371" t="str">
        <f t="shared" ca="1" si="57"/>
        <v>-</v>
      </c>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410"/>
      <c r="CA75" s="410"/>
      <c r="CB75" s="410"/>
      <c r="CC75" s="410"/>
      <c r="CD75" s="410"/>
      <c r="CE75" s="410"/>
      <c r="CF75" s="410"/>
      <c r="CG75" s="410"/>
      <c r="CH75" s="410"/>
      <c r="CI75" s="410"/>
      <c r="CJ75" s="414"/>
      <c r="CK75" s="414"/>
      <c r="CL75" s="414"/>
      <c r="CM75" s="414"/>
      <c r="CN75" s="414"/>
      <c r="CO75" s="414"/>
      <c r="CP75" s="414"/>
      <c r="CQ75" s="414"/>
      <c r="CR75" s="414"/>
      <c r="CS75" s="414"/>
      <c r="CT75" s="414"/>
      <c r="CU75" s="414"/>
      <c r="CV75" s="414"/>
      <c r="CW75" s="414"/>
      <c r="CX75" s="414"/>
      <c r="CY75" s="414"/>
      <c r="CZ75" s="414"/>
      <c r="DA75" s="414"/>
      <c r="DB75" s="414"/>
      <c r="DC75" s="414"/>
      <c r="DD75" s="414"/>
      <c r="DE75" s="414"/>
      <c r="DF75" s="414"/>
      <c r="DG75" s="414"/>
      <c r="DH75" s="414"/>
      <c r="DI75" s="414"/>
      <c r="DJ75" s="414"/>
      <c r="DK75" s="415"/>
      <c r="DL75" s="416"/>
      <c r="DM75" s="416"/>
      <c r="DN75" s="416"/>
      <c r="DO75" s="416"/>
      <c r="DP75" s="250"/>
      <c r="DQ75" s="417"/>
      <c r="DR75" s="326"/>
      <c r="DS75" s="326"/>
      <c r="DT75" s="326"/>
      <c r="DU75" s="326"/>
      <c r="DV75" s="326"/>
      <c r="DW75" s="326"/>
      <c r="DX75" s="326"/>
      <c r="DY75" s="326"/>
      <c r="DZ75" s="326"/>
      <c r="EA75" s="326"/>
      <c r="EB75" s="326"/>
      <c r="EC75" s="326"/>
      <c r="ED75" s="326"/>
      <c r="EE75" s="326"/>
      <c r="EF75" s="326"/>
      <c r="EG75" s="326"/>
      <c r="EH75" s="326"/>
      <c r="EI75" s="326"/>
      <c r="EJ75" s="326"/>
      <c r="EK75" s="326"/>
      <c r="EL75" s="326"/>
      <c r="EM75" s="326"/>
      <c r="EN75" s="326"/>
      <c r="EO75" s="326"/>
      <c r="EP75" s="326"/>
      <c r="EQ75" s="326"/>
      <c r="ER75" s="326"/>
      <c r="ES75" s="326"/>
      <c r="ET75" s="326"/>
      <c r="EU75" s="326"/>
      <c r="EV75" s="326"/>
      <c r="EW75" s="326"/>
      <c r="EX75" s="326"/>
      <c r="EY75" s="326"/>
      <c r="EZ75" s="326"/>
      <c r="FA75" s="326"/>
      <c r="FB75" s="418"/>
      <c r="FC75" s="250"/>
      <c r="FD75" s="250"/>
      <c r="FE75" s="250"/>
      <c r="FF75" s="250"/>
      <c r="FG75" s="250"/>
      <c r="FH75" s="250"/>
      <c r="FI75" s="250"/>
      <c r="FJ75" s="250"/>
      <c r="FK75" s="250"/>
      <c r="FL75" s="250"/>
      <c r="FM75" s="250"/>
      <c r="FN75" s="250"/>
      <c r="FO75" s="250"/>
      <c r="FP75" s="250"/>
      <c r="FQ75" s="250"/>
      <c r="FR75" s="250"/>
      <c r="FS75" s="250"/>
      <c r="FT75" s="250"/>
      <c r="FU75" s="250"/>
      <c r="FV75" s="250"/>
      <c r="FW75" s="250"/>
      <c r="FX75" s="250"/>
      <c r="FY75" s="250"/>
      <c r="FZ75" s="250"/>
      <c r="GA75" s="250"/>
      <c r="GB75" s="250"/>
      <c r="GC75" s="250"/>
      <c r="GD75" s="250"/>
      <c r="GE75" s="250"/>
      <c r="GF75" s="250"/>
      <c r="GG75" s="250"/>
      <c r="GH75" s="250"/>
      <c r="GI75" s="250"/>
      <c r="GJ75" s="250"/>
      <c r="GK75" s="250"/>
      <c r="GL75" s="250"/>
      <c r="GM75" s="250"/>
      <c r="GN75" s="250"/>
      <c r="GO75" s="250"/>
      <c r="GP75" s="250"/>
      <c r="GQ75" s="250"/>
      <c r="GR75" s="250"/>
      <c r="GS75" s="250"/>
      <c r="GT75" s="250"/>
      <c r="GU75" s="250"/>
      <c r="GV75" s="250"/>
      <c r="GW75" s="250"/>
      <c r="GX75" s="250"/>
      <c r="GY75" s="250"/>
      <c r="GZ75" s="250"/>
      <c r="HA75" s="416"/>
      <c r="HB75" s="416"/>
      <c r="HC75" s="416"/>
      <c r="HD75" s="416"/>
      <c r="HE75" s="416"/>
      <c r="HF75" s="416"/>
      <c r="HG75" s="416"/>
      <c r="HH75" s="416"/>
      <c r="HI75" s="416"/>
      <c r="HJ75" s="416"/>
      <c r="HK75" s="416"/>
      <c r="HL75" s="416"/>
      <c r="HM75" s="416"/>
      <c r="HN75" s="416"/>
      <c r="ID75" s="411"/>
      <c r="IE75" s="411"/>
      <c r="IF75" s="411"/>
      <c r="IG75" s="411"/>
      <c r="IH75" s="411"/>
      <c r="II75" s="411"/>
      <c r="IJ75" s="411"/>
      <c r="IK75" s="411"/>
      <c r="IL75" s="411"/>
      <c r="IM75" s="411"/>
      <c r="IN75" s="411"/>
      <c r="IO75" s="411"/>
      <c r="IP75" s="411"/>
      <c r="IQ75" s="411"/>
      <c r="IR75" s="411"/>
      <c r="IS75" s="411"/>
      <c r="IT75" s="411"/>
      <c r="IU75" s="411"/>
      <c r="IV75" s="411"/>
      <c r="IW75" s="411"/>
      <c r="IX75" s="411"/>
      <c r="IY75" s="411"/>
      <c r="IZ75" s="411"/>
      <c r="JA75" s="411"/>
      <c r="JB75" s="411"/>
      <c r="JC75" s="411"/>
      <c r="JD75" s="411"/>
      <c r="JE75" s="411"/>
      <c r="JF75" s="411"/>
      <c r="JG75" s="411"/>
      <c r="JH75" s="411"/>
      <c r="JI75" s="411"/>
      <c r="JJ75" s="411"/>
      <c r="JK75" s="411"/>
      <c r="JL75" s="411"/>
      <c r="JM75" s="411"/>
      <c r="JN75" s="411"/>
      <c r="JO75" s="411"/>
      <c r="JP75" s="411"/>
      <c r="JQ75" s="411"/>
      <c r="JR75" s="411"/>
      <c r="JS75" s="411"/>
      <c r="JT75" s="411"/>
      <c r="JU75" s="411"/>
      <c r="JV75" s="411"/>
      <c r="JW75" s="411"/>
      <c r="JX75" s="411"/>
      <c r="JY75" s="411"/>
      <c r="JZ75" s="411"/>
      <c r="KA75" s="411"/>
      <c r="KB75" s="411"/>
      <c r="KC75" s="411"/>
      <c r="KD75" s="411"/>
      <c r="KE75" s="411"/>
      <c r="KF75" s="411"/>
      <c r="KG75" s="411"/>
      <c r="KH75" s="411"/>
      <c r="KI75" s="411"/>
      <c r="KJ75" s="411"/>
      <c r="KK75" s="411"/>
      <c r="KL75" s="411"/>
      <c r="KM75" s="411"/>
      <c r="KN75" s="411"/>
      <c r="KO75" s="411"/>
      <c r="KP75" s="411"/>
      <c r="KQ75" s="411"/>
      <c r="KR75" s="411"/>
      <c r="KS75" s="411"/>
      <c r="KT75" s="411"/>
      <c r="KU75" s="411"/>
      <c r="KV75" s="411"/>
      <c r="KW75" s="411"/>
      <c r="KX75" s="411"/>
      <c r="KY75" s="411"/>
      <c r="KZ75" s="411"/>
      <c r="LA75" s="411"/>
      <c r="LB75" s="411"/>
      <c r="LC75" s="411"/>
      <c r="LD75" s="411"/>
      <c r="LE75" s="411"/>
      <c r="LF75" s="411"/>
      <c r="LG75" s="411"/>
      <c r="LH75" s="411"/>
      <c r="LI75" s="411"/>
      <c r="LJ75" s="411"/>
      <c r="LK75" s="411"/>
      <c r="LL75" s="411"/>
      <c r="LM75" s="411"/>
      <c r="LN75" s="411"/>
      <c r="LO75" s="411"/>
      <c r="LP75" s="411"/>
      <c r="LQ75" s="411"/>
      <c r="LR75" s="411"/>
      <c r="LS75" s="411"/>
      <c r="LT75" s="411"/>
      <c r="LU75" s="411"/>
      <c r="LV75" s="411"/>
      <c r="LW75" s="411"/>
      <c r="LX75" s="411"/>
      <c r="LY75" s="411"/>
      <c r="LZ75" s="411"/>
      <c r="MA75" s="411"/>
      <c r="MB75" s="411"/>
      <c r="MC75" s="411"/>
      <c r="MD75" s="411"/>
      <c r="ME75" s="411"/>
      <c r="MF75" s="411"/>
      <c r="MG75" s="411"/>
      <c r="MH75" s="411"/>
      <c r="MI75" s="411"/>
      <c r="XDX75" s="420">
        <f t="shared" ca="1" si="40"/>
        <v>0</v>
      </c>
      <c r="XES75" s="411"/>
      <c r="XET75" s="411"/>
      <c r="XEU75" s="421"/>
    </row>
    <row r="76" spans="1:347 16352:16375" s="419" customFormat="1" ht="15" customHeight="1">
      <c r="A76" s="404" t="str">
        <f>SWDATA!O68</f>
        <v>1_PARENT00001_DMACTUALS_INDEPENDENT:CATALOGDETAIL:UNITS:No Perspective:default:Live:0</v>
      </c>
      <c r="B76" s="404">
        <f>SWDATA!M68</f>
        <v>0</v>
      </c>
      <c r="C76" s="405"/>
      <c r="D76" s="413">
        <f t="shared" si="50"/>
        <v>68</v>
      </c>
      <c r="E76" s="407">
        <f t="shared" si="51"/>
        <v>0</v>
      </c>
      <c r="F76" s="408">
        <f t="shared" si="52"/>
        <v>1</v>
      </c>
      <c r="G76" s="404">
        <f>ROW(SWDATA!M68)</f>
        <v>68</v>
      </c>
      <c r="H76" s="334"/>
      <c r="I76" s="335"/>
      <c r="J76" s="346" t="str">
        <f t="shared" si="53"/>
        <v>1_PARENT00001_DMACTUALS_INDEPENDENT:CATALOGDETAIL:UNITS:No Perspective:default:Live:0</v>
      </c>
      <c r="K76" s="347" t="str">
        <f t="shared" si="54"/>
        <v/>
      </c>
      <c r="L76" s="347"/>
      <c r="M76" s="385" t="str">
        <f t="shared" si="46"/>
        <v>Loading…</v>
      </c>
      <c r="N76" s="385" t="str">
        <f t="shared" si="47"/>
        <v>Loading…</v>
      </c>
      <c r="O76" s="385" t="str">
        <f t="shared" si="48"/>
        <v>Loading…</v>
      </c>
      <c r="P76" s="385" t="str">
        <f t="shared" si="49"/>
        <v>Loading…</v>
      </c>
      <c r="Q76" s="385" t="str">
        <f ca="1">IF(LEN(SWDATA!J68)=0,"",Q75)</f>
        <v>Loading . . .~~Loading . . .~~Loading . . .~~Loading . . .</v>
      </c>
      <c r="R76" s="386" t="str">
        <f>IF(LEN(SWDATA!C68)=0,"",SWDATA!C68)</f>
        <v>L3_Total_Allocation_Qty_Loaded</v>
      </c>
      <c r="S76" s="256"/>
      <c r="T76" s="257" t="s">
        <v>658</v>
      </c>
      <c r="U76" s="258"/>
      <c r="V76" s="258"/>
      <c r="W76" s="258" t="s">
        <v>1002</v>
      </c>
      <c r="X76" s="259" t="s">
        <v>207</v>
      </c>
      <c r="Y76" s="353" t="str">
        <f ca="1">IF(OR(Is_Loading,LEN($A76)=0),"",INDIRECT("SWDATA!"&amp;Y$4&amp;$G76))</f>
        <v>-</v>
      </c>
      <c r="Z76" s="354" t="str">
        <f ca="1">IF(OR(Is_Loading,LEN($A76)=0),"",INDIRECT("SWDATA!"&amp;Z$4&amp;$G76))</f>
        <v>-</v>
      </c>
      <c r="AA76" s="354" t="str">
        <f ca="1">IF(OR(Is_Loading,LEN($A76)=0),"",INDIRECT("SWDATA!"&amp;AA$4&amp;$G76))</f>
        <v>-</v>
      </c>
      <c r="AB76" s="354" t="str">
        <f ca="1">IF(OR(Is_Loading,LEN($A76)=0),"",INDIRECT("SWDATA!"&amp;AB$4&amp;$G76))</f>
        <v>-</v>
      </c>
      <c r="AC76" s="354" t="str">
        <f ca="1">IF(OR(Is_Loading,LEN($A76)=0),"",INDIRECT("SWDATA!"&amp;AC$4&amp;$G76))</f>
        <v>-</v>
      </c>
      <c r="AD76" s="354" t="str">
        <f ca="1">IF(OR(Is_Loading,LEN($A76)=0),"",INDIRECT("SWDATA!"&amp;AD$4&amp;$G76))</f>
        <v>-</v>
      </c>
      <c r="AE76" s="354" t="str">
        <f ca="1">IF(OR(Is_Loading,LEN($A76)=0),"",INDIRECT("SWDATA!"&amp;AE$4&amp;$G76))</f>
        <v>-</v>
      </c>
      <c r="AF76" s="354" t="str">
        <f ca="1">IF(OR(Is_Loading,LEN($A76)=0),"",INDIRECT("SWDATA!"&amp;AF$4&amp;$G76))</f>
        <v>-</v>
      </c>
      <c r="AG76" s="354" t="str">
        <f ca="1">IF(OR(Is_Loading,LEN($A76)=0),"",INDIRECT("SWDATA!"&amp;AG$4&amp;$G76))</f>
        <v>-</v>
      </c>
      <c r="AH76" s="354" t="str">
        <f ca="1">IF(OR(Is_Loading,LEN($A76)=0),"",INDIRECT("SWDATA!"&amp;AH$4&amp;$G76))</f>
        <v>-</v>
      </c>
      <c r="AI76" s="354" t="str">
        <f ca="1">IF(OR(Is_Loading,LEN($A76)=0),"",INDIRECT("SWDATA!"&amp;AI$4&amp;$G76))</f>
        <v>-</v>
      </c>
      <c r="AJ76" s="354" t="str">
        <f ca="1">IF(OR(Is_Loading,LEN($A76)=0),"",INDIRECT("SWDATA!"&amp;AJ$4&amp;$G76))</f>
        <v>-</v>
      </c>
      <c r="AK76" s="354" t="str">
        <f t="shared" ca="1" si="57"/>
        <v>-</v>
      </c>
      <c r="AL76" s="354" t="str">
        <f t="shared" ca="1" si="57"/>
        <v>-</v>
      </c>
      <c r="AM76" s="354" t="str">
        <f t="shared" ca="1" si="57"/>
        <v>-</v>
      </c>
      <c r="AN76" s="354" t="str">
        <f t="shared" ca="1" si="57"/>
        <v>-</v>
      </c>
      <c r="AO76" s="354" t="str">
        <f t="shared" ca="1" si="57"/>
        <v>-</v>
      </c>
      <c r="AP76" s="354" t="str">
        <f t="shared" ca="1" si="57"/>
        <v>-</v>
      </c>
      <c r="AQ76" s="354" t="str">
        <f t="shared" ca="1" si="57"/>
        <v>-</v>
      </c>
      <c r="AR76" s="354" t="str">
        <f t="shared" ca="1" si="57"/>
        <v>-</v>
      </c>
      <c r="AS76" s="354" t="str">
        <f t="shared" ca="1" si="57"/>
        <v>-</v>
      </c>
      <c r="AT76" s="354" t="str">
        <f t="shared" ca="1" si="57"/>
        <v>-</v>
      </c>
      <c r="AU76" s="354" t="str">
        <f t="shared" ca="1" si="57"/>
        <v>-</v>
      </c>
      <c r="AV76" s="354" t="str">
        <f t="shared" ca="1" si="57"/>
        <v>-</v>
      </c>
      <c r="AW76" s="354" t="str">
        <f t="shared" ca="1" si="57"/>
        <v>-</v>
      </c>
      <c r="AX76" s="354" t="str">
        <f t="shared" ca="1" si="57"/>
        <v>-</v>
      </c>
      <c r="AY76" s="371" t="str">
        <f t="shared" ca="1" si="57"/>
        <v>-</v>
      </c>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410"/>
      <c r="CA76" s="410"/>
      <c r="CB76" s="410"/>
      <c r="CC76" s="410"/>
      <c r="CD76" s="410"/>
      <c r="CE76" s="410"/>
      <c r="CF76" s="410"/>
      <c r="CG76" s="410"/>
      <c r="CH76" s="410"/>
      <c r="CI76" s="410"/>
      <c r="CJ76" s="414"/>
      <c r="CK76" s="414"/>
      <c r="CL76" s="414"/>
      <c r="CM76" s="414"/>
      <c r="CN76" s="414"/>
      <c r="CO76" s="414"/>
      <c r="CP76" s="414"/>
      <c r="CQ76" s="414"/>
      <c r="CR76" s="414"/>
      <c r="CS76" s="414"/>
      <c r="CT76" s="414"/>
      <c r="CU76" s="414"/>
      <c r="CV76" s="414"/>
      <c r="CW76" s="414"/>
      <c r="CX76" s="414"/>
      <c r="CY76" s="414"/>
      <c r="CZ76" s="414"/>
      <c r="DA76" s="414"/>
      <c r="DB76" s="414"/>
      <c r="DC76" s="414"/>
      <c r="DD76" s="414"/>
      <c r="DE76" s="414"/>
      <c r="DF76" s="414"/>
      <c r="DG76" s="414"/>
      <c r="DH76" s="414"/>
      <c r="DI76" s="414"/>
      <c r="DJ76" s="414"/>
      <c r="DK76" s="415"/>
      <c r="DL76" s="416"/>
      <c r="DM76" s="416"/>
      <c r="DN76" s="416"/>
      <c r="DO76" s="416"/>
      <c r="DP76" s="250"/>
      <c r="DQ76" s="417"/>
      <c r="DR76" s="326"/>
      <c r="DS76" s="326"/>
      <c r="DT76" s="326"/>
      <c r="DU76" s="326"/>
      <c r="DV76" s="326"/>
      <c r="DW76" s="326"/>
      <c r="DX76" s="326"/>
      <c r="DY76" s="326"/>
      <c r="DZ76" s="326"/>
      <c r="EA76" s="326"/>
      <c r="EB76" s="326"/>
      <c r="EC76" s="326"/>
      <c r="ED76" s="326"/>
      <c r="EE76" s="326"/>
      <c r="EF76" s="326"/>
      <c r="EG76" s="326"/>
      <c r="EH76" s="326"/>
      <c r="EI76" s="326"/>
      <c r="EJ76" s="326"/>
      <c r="EK76" s="326"/>
      <c r="EL76" s="326"/>
      <c r="EM76" s="326"/>
      <c r="EN76" s="326"/>
      <c r="EO76" s="326"/>
      <c r="EP76" s="326"/>
      <c r="EQ76" s="326"/>
      <c r="ER76" s="326"/>
      <c r="ES76" s="326"/>
      <c r="ET76" s="326"/>
      <c r="EU76" s="326"/>
      <c r="EV76" s="326"/>
      <c r="EW76" s="326"/>
      <c r="EX76" s="326"/>
      <c r="EY76" s="326"/>
      <c r="EZ76" s="326"/>
      <c r="FA76" s="326"/>
      <c r="FB76" s="418"/>
      <c r="FC76" s="250"/>
      <c r="FD76" s="250"/>
      <c r="FE76" s="250"/>
      <c r="FF76" s="250"/>
      <c r="FG76" s="250"/>
      <c r="FH76" s="250"/>
      <c r="FI76" s="250"/>
      <c r="FJ76" s="250"/>
      <c r="FK76" s="250"/>
      <c r="FL76" s="250"/>
      <c r="FM76" s="250"/>
      <c r="FN76" s="250"/>
      <c r="FO76" s="250"/>
      <c r="FP76" s="250"/>
      <c r="FQ76" s="250"/>
      <c r="FR76" s="250"/>
      <c r="FS76" s="250"/>
      <c r="FT76" s="250"/>
      <c r="FU76" s="250"/>
      <c r="FV76" s="250"/>
      <c r="FW76" s="250"/>
      <c r="FX76" s="250"/>
      <c r="FY76" s="250"/>
      <c r="FZ76" s="250"/>
      <c r="GA76" s="250"/>
      <c r="GB76" s="250"/>
      <c r="GC76" s="250"/>
      <c r="GD76" s="250"/>
      <c r="GE76" s="250"/>
      <c r="GF76" s="250"/>
      <c r="GG76" s="250"/>
      <c r="GH76" s="250"/>
      <c r="GI76" s="250"/>
      <c r="GJ76" s="250"/>
      <c r="GK76" s="250"/>
      <c r="GL76" s="250"/>
      <c r="GM76" s="250"/>
      <c r="GN76" s="250"/>
      <c r="GO76" s="250"/>
      <c r="GP76" s="250"/>
      <c r="GQ76" s="250"/>
      <c r="GR76" s="250"/>
      <c r="GS76" s="250"/>
      <c r="GT76" s="250"/>
      <c r="GU76" s="250"/>
      <c r="GV76" s="250"/>
      <c r="GW76" s="250"/>
      <c r="GX76" s="250"/>
      <c r="GY76" s="250"/>
      <c r="GZ76" s="250"/>
      <c r="HA76" s="416"/>
      <c r="HB76" s="416"/>
      <c r="HC76" s="416"/>
      <c r="HD76" s="416"/>
      <c r="HE76" s="416"/>
      <c r="HF76" s="416"/>
      <c r="HG76" s="416"/>
      <c r="HH76" s="416"/>
      <c r="HI76" s="416"/>
      <c r="HJ76" s="416"/>
      <c r="HK76" s="416"/>
      <c r="HL76" s="416"/>
      <c r="HM76" s="416"/>
      <c r="HN76" s="416"/>
      <c r="ID76" s="411"/>
      <c r="IE76" s="411"/>
      <c r="IF76" s="411"/>
      <c r="IG76" s="411"/>
      <c r="IH76" s="411"/>
      <c r="II76" s="411"/>
      <c r="IJ76" s="411"/>
      <c r="IK76" s="411"/>
      <c r="IL76" s="411"/>
      <c r="IM76" s="411"/>
      <c r="IN76" s="411"/>
      <c r="IO76" s="411"/>
      <c r="IP76" s="411"/>
      <c r="IQ76" s="411"/>
      <c r="IR76" s="411"/>
      <c r="IS76" s="411"/>
      <c r="IT76" s="411"/>
      <c r="IU76" s="411"/>
      <c r="IV76" s="411"/>
      <c r="IW76" s="411"/>
      <c r="IX76" s="411"/>
      <c r="IY76" s="411"/>
      <c r="IZ76" s="411"/>
      <c r="JA76" s="411"/>
      <c r="JB76" s="411"/>
      <c r="JC76" s="411"/>
      <c r="JD76" s="411"/>
      <c r="JE76" s="411"/>
      <c r="JF76" s="411"/>
      <c r="JG76" s="411"/>
      <c r="JH76" s="411"/>
      <c r="JI76" s="411"/>
      <c r="JJ76" s="411"/>
      <c r="JK76" s="411"/>
      <c r="JL76" s="411"/>
      <c r="JM76" s="411"/>
      <c r="JN76" s="411"/>
      <c r="JO76" s="411"/>
      <c r="JP76" s="411"/>
      <c r="JQ76" s="411"/>
      <c r="JR76" s="411"/>
      <c r="JS76" s="411"/>
      <c r="JT76" s="411"/>
      <c r="JU76" s="411"/>
      <c r="JV76" s="411"/>
      <c r="JW76" s="411"/>
      <c r="JX76" s="411"/>
      <c r="JY76" s="411"/>
      <c r="JZ76" s="411"/>
      <c r="KA76" s="411"/>
      <c r="KB76" s="411"/>
      <c r="KC76" s="411"/>
      <c r="KD76" s="411"/>
      <c r="KE76" s="411"/>
      <c r="KF76" s="411"/>
      <c r="KG76" s="411"/>
      <c r="KH76" s="411"/>
      <c r="KI76" s="411"/>
      <c r="KJ76" s="411"/>
      <c r="KK76" s="411"/>
      <c r="KL76" s="411"/>
      <c r="KM76" s="411"/>
      <c r="KN76" s="411"/>
      <c r="KO76" s="411"/>
      <c r="KP76" s="411"/>
      <c r="KQ76" s="411"/>
      <c r="KR76" s="411"/>
      <c r="KS76" s="411"/>
      <c r="KT76" s="411"/>
      <c r="KU76" s="411"/>
      <c r="KV76" s="411"/>
      <c r="KW76" s="411"/>
      <c r="KX76" s="411"/>
      <c r="KY76" s="411"/>
      <c r="KZ76" s="411"/>
      <c r="LA76" s="411"/>
      <c r="LB76" s="411"/>
      <c r="LC76" s="411"/>
      <c r="LD76" s="411"/>
      <c r="LE76" s="411"/>
      <c r="LF76" s="411"/>
      <c r="LG76" s="411"/>
      <c r="LH76" s="411"/>
      <c r="LI76" s="411"/>
      <c r="LJ76" s="411"/>
      <c r="LK76" s="411"/>
      <c r="LL76" s="411"/>
      <c r="LM76" s="411"/>
      <c r="LN76" s="411"/>
      <c r="LO76" s="411"/>
      <c r="LP76" s="411"/>
      <c r="LQ76" s="411"/>
      <c r="LR76" s="411"/>
      <c r="LS76" s="411"/>
      <c r="LT76" s="411"/>
      <c r="LU76" s="411"/>
      <c r="LV76" s="411"/>
      <c r="LW76" s="411"/>
      <c r="LX76" s="411"/>
      <c r="LY76" s="411"/>
      <c r="LZ76" s="411"/>
      <c r="MA76" s="411"/>
      <c r="MB76" s="411"/>
      <c r="MC76" s="411"/>
      <c r="MD76" s="411"/>
      <c r="ME76" s="411"/>
      <c r="MF76" s="411"/>
      <c r="MG76" s="411"/>
      <c r="MH76" s="411"/>
      <c r="MI76" s="411"/>
      <c r="XDX76" s="420">
        <f t="shared" ca="1" si="40"/>
        <v>0</v>
      </c>
      <c r="XES76" s="411"/>
      <c r="XET76" s="411"/>
      <c r="XEU76" s="421"/>
    </row>
    <row r="77" spans="1:347 16352:16375" s="419" customFormat="1" ht="15" customHeight="1">
      <c r="A77" s="404" t="str">
        <f>SWDATA!O69</f>
        <v>1_PARENT00001_DMACTUALS_INDEPENDENT:CATALOGDETAIL:UNITS:No Perspective:default:Live:0</v>
      </c>
      <c r="B77" s="404">
        <f>SWDATA!M69</f>
        <v>0</v>
      </c>
      <c r="C77" s="405"/>
      <c r="D77" s="413">
        <f t="shared" si="50"/>
        <v>69</v>
      </c>
      <c r="E77" s="407">
        <f t="shared" si="51"/>
        <v>0</v>
      </c>
      <c r="F77" s="408">
        <f t="shared" si="52"/>
        <v>1</v>
      </c>
      <c r="G77" s="404">
        <f>ROW(SWDATA!M69)</f>
        <v>69</v>
      </c>
      <c r="H77" s="334"/>
      <c r="I77" s="335"/>
      <c r="J77" s="346" t="str">
        <f t="shared" si="53"/>
        <v>1_PARENT00001_DMACTUALS_INDEPENDENT:CATALOGDETAIL:UNITS:No Perspective:default:Live:0</v>
      </c>
      <c r="K77" s="347" t="str">
        <f t="shared" si="54"/>
        <v/>
      </c>
      <c r="L77" s="347"/>
      <c r="M77" s="385" t="str">
        <f t="shared" si="46"/>
        <v>Loading…</v>
      </c>
      <c r="N77" s="385" t="str">
        <f t="shared" si="47"/>
        <v>Loading…</v>
      </c>
      <c r="O77" s="385" t="str">
        <f t="shared" si="48"/>
        <v>Loading…</v>
      </c>
      <c r="P77" s="385" t="str">
        <f t="shared" si="49"/>
        <v>Loading…</v>
      </c>
      <c r="Q77" s="385" t="str">
        <f ca="1">IF(LEN(SWDATA!J69)=0,"",Q76)</f>
        <v>Loading . . .~~Loading . . .~~Loading . . .~~Loading . . .</v>
      </c>
      <c r="R77" s="386" t="str">
        <f>IF(LEN(SWDATA!C69)=0,"",SWDATA!C69)</f>
        <v>L3_Reserve_Qty_Loaded</v>
      </c>
      <c r="S77" s="256"/>
      <c r="T77" s="257" t="s">
        <v>658</v>
      </c>
      <c r="U77" s="258"/>
      <c r="V77" s="258"/>
      <c r="W77" s="258" t="s">
        <v>1002</v>
      </c>
      <c r="X77" s="259" t="s">
        <v>207</v>
      </c>
      <c r="Y77" s="353" t="str">
        <f ca="1">IF(OR(Is_Loading,LEN($A77)=0),"",INDIRECT("SWDATA!"&amp;Y$4&amp;$G77))</f>
        <v>-</v>
      </c>
      <c r="Z77" s="354" t="str">
        <f ca="1">IF(OR(Is_Loading,LEN($A77)=0),"",INDIRECT("SWDATA!"&amp;Z$4&amp;$G77))</f>
        <v>-</v>
      </c>
      <c r="AA77" s="354" t="str">
        <f ca="1">IF(OR(Is_Loading,LEN($A77)=0),"",INDIRECT("SWDATA!"&amp;AA$4&amp;$G77))</f>
        <v>-</v>
      </c>
      <c r="AB77" s="354" t="str">
        <f ca="1">IF(OR(Is_Loading,LEN($A77)=0),"",INDIRECT("SWDATA!"&amp;AB$4&amp;$G77))</f>
        <v>-</v>
      </c>
      <c r="AC77" s="354" t="str">
        <f ca="1">IF(OR(Is_Loading,LEN($A77)=0),"",INDIRECT("SWDATA!"&amp;AC$4&amp;$G77))</f>
        <v>-</v>
      </c>
      <c r="AD77" s="354" t="str">
        <f ca="1">IF(OR(Is_Loading,LEN($A77)=0),"",INDIRECT("SWDATA!"&amp;AD$4&amp;$G77))</f>
        <v>-</v>
      </c>
      <c r="AE77" s="354" t="str">
        <f ca="1">IF(OR(Is_Loading,LEN($A77)=0),"",INDIRECT("SWDATA!"&amp;AE$4&amp;$G77))</f>
        <v>-</v>
      </c>
      <c r="AF77" s="354" t="str">
        <f ca="1">IF(OR(Is_Loading,LEN($A77)=0),"",INDIRECT("SWDATA!"&amp;AF$4&amp;$G77))</f>
        <v>-</v>
      </c>
      <c r="AG77" s="354" t="str">
        <f ca="1">IF(OR(Is_Loading,LEN($A77)=0),"",INDIRECT("SWDATA!"&amp;AG$4&amp;$G77))</f>
        <v>-</v>
      </c>
      <c r="AH77" s="354" t="str">
        <f ca="1">IF(OR(Is_Loading,LEN($A77)=0),"",INDIRECT("SWDATA!"&amp;AH$4&amp;$G77))</f>
        <v>-</v>
      </c>
      <c r="AI77" s="354" t="str">
        <f ca="1">IF(OR(Is_Loading,LEN($A77)=0),"",INDIRECT("SWDATA!"&amp;AI$4&amp;$G77))</f>
        <v>-</v>
      </c>
      <c r="AJ77" s="354" t="str">
        <f ca="1">IF(OR(Is_Loading,LEN($A77)=0),"",INDIRECT("SWDATA!"&amp;AJ$4&amp;$G77))</f>
        <v>-</v>
      </c>
      <c r="AK77" s="354" t="str">
        <f t="shared" ca="1" si="57"/>
        <v>-</v>
      </c>
      <c r="AL77" s="354" t="str">
        <f t="shared" ca="1" si="57"/>
        <v>-</v>
      </c>
      <c r="AM77" s="354" t="str">
        <f t="shared" ca="1" si="57"/>
        <v>-</v>
      </c>
      <c r="AN77" s="354" t="str">
        <f t="shared" ca="1" si="57"/>
        <v>-</v>
      </c>
      <c r="AO77" s="354" t="str">
        <f t="shared" ca="1" si="57"/>
        <v>-</v>
      </c>
      <c r="AP77" s="354" t="str">
        <f t="shared" ca="1" si="57"/>
        <v>-</v>
      </c>
      <c r="AQ77" s="354" t="str">
        <f t="shared" ca="1" si="57"/>
        <v>-</v>
      </c>
      <c r="AR77" s="354" t="str">
        <f t="shared" ca="1" si="57"/>
        <v>-</v>
      </c>
      <c r="AS77" s="354" t="str">
        <f t="shared" ca="1" si="57"/>
        <v>-</v>
      </c>
      <c r="AT77" s="354" t="str">
        <f t="shared" ca="1" si="57"/>
        <v>-</v>
      </c>
      <c r="AU77" s="354" t="str">
        <f t="shared" ca="1" si="57"/>
        <v>-</v>
      </c>
      <c r="AV77" s="354" t="str">
        <f t="shared" ca="1" si="57"/>
        <v>-</v>
      </c>
      <c r="AW77" s="354" t="str">
        <f t="shared" ca="1" si="57"/>
        <v>-</v>
      </c>
      <c r="AX77" s="354" t="str">
        <f t="shared" ca="1" si="57"/>
        <v>-</v>
      </c>
      <c r="AY77" s="371" t="str">
        <f t="shared" ca="1" si="57"/>
        <v>-</v>
      </c>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410"/>
      <c r="CA77" s="410"/>
      <c r="CB77" s="410"/>
      <c r="CC77" s="410"/>
      <c r="CD77" s="410"/>
      <c r="CE77" s="410"/>
      <c r="CF77" s="410"/>
      <c r="CG77" s="410"/>
      <c r="CH77" s="410"/>
      <c r="CI77" s="410"/>
      <c r="CJ77" s="414"/>
      <c r="CK77" s="414"/>
      <c r="CL77" s="414"/>
      <c r="CM77" s="414"/>
      <c r="CN77" s="414"/>
      <c r="CO77" s="414"/>
      <c r="CP77" s="414"/>
      <c r="CQ77" s="414"/>
      <c r="CR77" s="414"/>
      <c r="CS77" s="414"/>
      <c r="CT77" s="414"/>
      <c r="CU77" s="414"/>
      <c r="CV77" s="414"/>
      <c r="CW77" s="414"/>
      <c r="CX77" s="414"/>
      <c r="CY77" s="414"/>
      <c r="CZ77" s="414"/>
      <c r="DA77" s="414"/>
      <c r="DB77" s="414"/>
      <c r="DC77" s="414"/>
      <c r="DD77" s="414"/>
      <c r="DE77" s="414"/>
      <c r="DF77" s="414"/>
      <c r="DG77" s="414"/>
      <c r="DH77" s="414"/>
      <c r="DI77" s="414"/>
      <c r="DJ77" s="414"/>
      <c r="DK77" s="415"/>
      <c r="DL77" s="416"/>
      <c r="DM77" s="416"/>
      <c r="DN77" s="416"/>
      <c r="DO77" s="416"/>
      <c r="DP77" s="250"/>
      <c r="DQ77" s="417"/>
      <c r="DR77" s="326"/>
      <c r="DS77" s="326"/>
      <c r="DT77" s="326"/>
      <c r="DU77" s="326"/>
      <c r="DV77" s="326"/>
      <c r="DW77" s="326"/>
      <c r="DX77" s="326"/>
      <c r="DY77" s="326"/>
      <c r="DZ77" s="326"/>
      <c r="EA77" s="326"/>
      <c r="EB77" s="326"/>
      <c r="EC77" s="326"/>
      <c r="ED77" s="326"/>
      <c r="EE77" s="326"/>
      <c r="EF77" s="326"/>
      <c r="EG77" s="326"/>
      <c r="EH77" s="326"/>
      <c r="EI77" s="326"/>
      <c r="EJ77" s="326"/>
      <c r="EK77" s="326"/>
      <c r="EL77" s="326"/>
      <c r="EM77" s="326"/>
      <c r="EN77" s="326"/>
      <c r="EO77" s="326"/>
      <c r="EP77" s="326"/>
      <c r="EQ77" s="326"/>
      <c r="ER77" s="326"/>
      <c r="ES77" s="326"/>
      <c r="ET77" s="326"/>
      <c r="EU77" s="326"/>
      <c r="EV77" s="326"/>
      <c r="EW77" s="326"/>
      <c r="EX77" s="326"/>
      <c r="EY77" s="326"/>
      <c r="EZ77" s="326"/>
      <c r="FA77" s="326"/>
      <c r="FB77" s="418"/>
      <c r="FC77" s="250"/>
      <c r="FD77" s="250"/>
      <c r="FE77" s="250"/>
      <c r="FF77" s="250"/>
      <c r="FG77" s="250"/>
      <c r="FH77" s="250"/>
      <c r="FI77" s="250"/>
      <c r="FJ77" s="250"/>
      <c r="FK77" s="250"/>
      <c r="FL77" s="250"/>
      <c r="FM77" s="250"/>
      <c r="FN77" s="250"/>
      <c r="FO77" s="250"/>
      <c r="FP77" s="250"/>
      <c r="FQ77" s="250"/>
      <c r="FR77" s="250"/>
      <c r="FS77" s="250"/>
      <c r="FT77" s="250"/>
      <c r="FU77" s="250"/>
      <c r="FV77" s="250"/>
      <c r="FW77" s="250"/>
      <c r="FX77" s="250"/>
      <c r="FY77" s="250"/>
      <c r="FZ77" s="250"/>
      <c r="GA77" s="250"/>
      <c r="GB77" s="250"/>
      <c r="GC77" s="250"/>
      <c r="GD77" s="250"/>
      <c r="GE77" s="250"/>
      <c r="GF77" s="250"/>
      <c r="GG77" s="250"/>
      <c r="GH77" s="250"/>
      <c r="GI77" s="250"/>
      <c r="GJ77" s="250"/>
      <c r="GK77" s="250"/>
      <c r="GL77" s="250"/>
      <c r="GM77" s="250"/>
      <c r="GN77" s="250"/>
      <c r="GO77" s="250"/>
      <c r="GP77" s="250"/>
      <c r="GQ77" s="250"/>
      <c r="GR77" s="250"/>
      <c r="GS77" s="250"/>
      <c r="GT77" s="250"/>
      <c r="GU77" s="250"/>
      <c r="GV77" s="250"/>
      <c r="GW77" s="250"/>
      <c r="GX77" s="250"/>
      <c r="GY77" s="250"/>
      <c r="GZ77" s="250"/>
      <c r="HA77" s="416"/>
      <c r="HB77" s="416"/>
      <c r="HC77" s="416"/>
      <c r="HD77" s="416"/>
      <c r="HE77" s="416"/>
      <c r="HF77" s="416"/>
      <c r="HG77" s="416"/>
      <c r="HH77" s="416"/>
      <c r="HI77" s="416"/>
      <c r="HJ77" s="416"/>
      <c r="HK77" s="416"/>
      <c r="HL77" s="416"/>
      <c r="HM77" s="416"/>
      <c r="HN77" s="416"/>
      <c r="ID77" s="411"/>
      <c r="IE77" s="411"/>
      <c r="IF77" s="411"/>
      <c r="IG77" s="411"/>
      <c r="IH77" s="411"/>
      <c r="II77" s="411"/>
      <c r="IJ77" s="411"/>
      <c r="IK77" s="411"/>
      <c r="IL77" s="411"/>
      <c r="IM77" s="411"/>
      <c r="IN77" s="411"/>
      <c r="IO77" s="411"/>
      <c r="IP77" s="411"/>
      <c r="IQ77" s="411"/>
      <c r="IR77" s="411"/>
      <c r="IS77" s="411"/>
      <c r="IT77" s="411"/>
      <c r="IU77" s="411"/>
      <c r="IV77" s="411"/>
      <c r="IW77" s="411"/>
      <c r="IX77" s="411"/>
      <c r="IY77" s="411"/>
      <c r="IZ77" s="411"/>
      <c r="JA77" s="411"/>
      <c r="JB77" s="411"/>
      <c r="JC77" s="411"/>
      <c r="JD77" s="411"/>
      <c r="JE77" s="411"/>
      <c r="JF77" s="411"/>
      <c r="JG77" s="411"/>
      <c r="JH77" s="411"/>
      <c r="JI77" s="411"/>
      <c r="JJ77" s="411"/>
      <c r="JK77" s="411"/>
      <c r="JL77" s="411"/>
      <c r="JM77" s="411"/>
      <c r="JN77" s="411"/>
      <c r="JO77" s="411"/>
      <c r="JP77" s="411"/>
      <c r="JQ77" s="411"/>
      <c r="JR77" s="411"/>
      <c r="JS77" s="411"/>
      <c r="JT77" s="411"/>
      <c r="JU77" s="411"/>
      <c r="JV77" s="411"/>
      <c r="JW77" s="411"/>
      <c r="JX77" s="411"/>
      <c r="JY77" s="411"/>
      <c r="JZ77" s="411"/>
      <c r="KA77" s="411"/>
      <c r="KB77" s="411"/>
      <c r="KC77" s="411"/>
      <c r="KD77" s="411"/>
      <c r="KE77" s="411"/>
      <c r="KF77" s="411"/>
      <c r="KG77" s="411"/>
      <c r="KH77" s="411"/>
      <c r="KI77" s="411"/>
      <c r="KJ77" s="411"/>
      <c r="KK77" s="411"/>
      <c r="KL77" s="411"/>
      <c r="KM77" s="411"/>
      <c r="KN77" s="411"/>
      <c r="KO77" s="411"/>
      <c r="KP77" s="411"/>
      <c r="KQ77" s="411"/>
      <c r="KR77" s="411"/>
      <c r="KS77" s="411"/>
      <c r="KT77" s="411"/>
      <c r="KU77" s="411"/>
      <c r="KV77" s="411"/>
      <c r="KW77" s="411"/>
      <c r="KX77" s="411"/>
      <c r="KY77" s="411"/>
      <c r="KZ77" s="411"/>
      <c r="LA77" s="411"/>
      <c r="LB77" s="411"/>
      <c r="LC77" s="411"/>
      <c r="LD77" s="411"/>
      <c r="LE77" s="411"/>
      <c r="LF77" s="411"/>
      <c r="LG77" s="411"/>
      <c r="LH77" s="411"/>
      <c r="LI77" s="411"/>
      <c r="LJ77" s="411"/>
      <c r="LK77" s="411"/>
      <c r="LL77" s="411"/>
      <c r="LM77" s="411"/>
      <c r="LN77" s="411"/>
      <c r="LO77" s="411"/>
      <c r="LP77" s="411"/>
      <c r="LQ77" s="411"/>
      <c r="LR77" s="411"/>
      <c r="LS77" s="411"/>
      <c r="LT77" s="411"/>
      <c r="LU77" s="411"/>
      <c r="LV77" s="411"/>
      <c r="LW77" s="411"/>
      <c r="LX77" s="411"/>
      <c r="LY77" s="411"/>
      <c r="LZ77" s="411"/>
      <c r="MA77" s="411"/>
      <c r="MB77" s="411"/>
      <c r="MC77" s="411"/>
      <c r="MD77" s="411"/>
      <c r="ME77" s="411"/>
      <c r="MF77" s="411"/>
      <c r="MG77" s="411"/>
      <c r="MH77" s="411"/>
      <c r="MI77" s="411"/>
      <c r="XDX77" s="420">
        <f t="shared" ca="1" si="40"/>
        <v>0</v>
      </c>
      <c r="XES77" s="411"/>
      <c r="XET77" s="411"/>
      <c r="XEU77" s="421"/>
    </row>
    <row r="78" spans="1:347 16352:16375" s="419" customFormat="1" ht="15" customHeight="1">
      <c r="A78" s="404" t="str">
        <f>SWDATA!O70</f>
        <v>1_PARENT00001_DMACTUALS_INDEPENDENT:CATALOGDETAIL:UNITS:No Perspective:default:Live:0</v>
      </c>
      <c r="B78" s="404">
        <f>SWDATA!M70</f>
        <v>0</v>
      </c>
      <c r="C78" s="405"/>
      <c r="D78" s="413">
        <f t="shared" si="50"/>
        <v>70</v>
      </c>
      <c r="E78" s="407">
        <f t="shared" si="51"/>
        <v>0</v>
      </c>
      <c r="F78" s="408">
        <f t="shared" si="52"/>
        <v>1</v>
      </c>
      <c r="G78" s="404">
        <f>ROW(SWDATA!M70)</f>
        <v>70</v>
      </c>
      <c r="H78" s="334"/>
      <c r="I78" s="335"/>
      <c r="J78" s="346" t="str">
        <f t="shared" si="53"/>
        <v>1_PARENT00001_DMACTUALS_INDEPENDENT:CATALOGDETAIL:UNITS:No Perspective:default:Live:0</v>
      </c>
      <c r="K78" s="347" t="str">
        <f t="shared" si="54"/>
        <v/>
      </c>
      <c r="L78" s="347"/>
      <c r="M78" s="385" t="str">
        <f t="shared" si="46"/>
        <v>Loading…</v>
      </c>
      <c r="N78" s="385" t="str">
        <f t="shared" si="47"/>
        <v>Loading…</v>
      </c>
      <c r="O78" s="385" t="str">
        <f t="shared" si="48"/>
        <v>Loading…</v>
      </c>
      <c r="P78" s="385" t="str">
        <f t="shared" si="49"/>
        <v>Loading…</v>
      </c>
      <c r="Q78" s="385" t="str">
        <f ca="1">IF(LEN(SWDATA!J70)=0,"",Q77)</f>
        <v>Loading . . .~~Loading . . .~~Loading . . .~~Loading . . .</v>
      </c>
      <c r="R78" s="386" t="str">
        <f>IF(LEN(SWDATA!C70)=0,"",SWDATA!C70)</f>
        <v>L3 _Allocated_For_Order_Qty_Loaded</v>
      </c>
      <c r="S78" s="256"/>
      <c r="T78" s="257" t="s">
        <v>658</v>
      </c>
      <c r="U78" s="258"/>
      <c r="V78" s="258"/>
      <c r="W78" s="258" t="s">
        <v>1002</v>
      </c>
      <c r="X78" s="259" t="s">
        <v>207</v>
      </c>
      <c r="Y78" s="353" t="str">
        <f ca="1">IF(OR(Is_Loading,LEN($A78)=0),"",INDIRECT("SWDATA!"&amp;Y$4&amp;$G78))</f>
        <v>-</v>
      </c>
      <c r="Z78" s="354" t="str">
        <f ca="1">IF(OR(Is_Loading,LEN($A78)=0),"",INDIRECT("SWDATA!"&amp;Z$4&amp;$G78))</f>
        <v>-</v>
      </c>
      <c r="AA78" s="354" t="str">
        <f ca="1">IF(OR(Is_Loading,LEN($A78)=0),"",INDIRECT("SWDATA!"&amp;AA$4&amp;$G78))</f>
        <v>-</v>
      </c>
      <c r="AB78" s="354" t="str">
        <f ca="1">IF(OR(Is_Loading,LEN($A78)=0),"",INDIRECT("SWDATA!"&amp;AB$4&amp;$G78))</f>
        <v>-</v>
      </c>
      <c r="AC78" s="354" t="str">
        <f ca="1">IF(OR(Is_Loading,LEN($A78)=0),"",INDIRECT("SWDATA!"&amp;AC$4&amp;$G78))</f>
        <v>-</v>
      </c>
      <c r="AD78" s="354" t="str">
        <f ca="1">IF(OR(Is_Loading,LEN($A78)=0),"",INDIRECT("SWDATA!"&amp;AD$4&amp;$G78))</f>
        <v>-</v>
      </c>
      <c r="AE78" s="354" t="str">
        <f ca="1">IF(OR(Is_Loading,LEN($A78)=0),"",INDIRECT("SWDATA!"&amp;AE$4&amp;$G78))</f>
        <v>-</v>
      </c>
      <c r="AF78" s="354" t="str">
        <f ca="1">IF(OR(Is_Loading,LEN($A78)=0),"",INDIRECT("SWDATA!"&amp;AF$4&amp;$G78))</f>
        <v>-</v>
      </c>
      <c r="AG78" s="354" t="str">
        <f ca="1">IF(OR(Is_Loading,LEN($A78)=0),"",INDIRECT("SWDATA!"&amp;AG$4&amp;$G78))</f>
        <v>-</v>
      </c>
      <c r="AH78" s="354" t="str">
        <f ca="1">IF(OR(Is_Loading,LEN($A78)=0),"",INDIRECT("SWDATA!"&amp;AH$4&amp;$G78))</f>
        <v>-</v>
      </c>
      <c r="AI78" s="354" t="str">
        <f ca="1">IF(OR(Is_Loading,LEN($A78)=0),"",INDIRECT("SWDATA!"&amp;AI$4&amp;$G78))</f>
        <v>-</v>
      </c>
      <c r="AJ78" s="354" t="str">
        <f ca="1">IF(OR(Is_Loading,LEN($A78)=0),"",INDIRECT("SWDATA!"&amp;AJ$4&amp;$G78))</f>
        <v>-</v>
      </c>
      <c r="AK78" s="354" t="str">
        <f t="shared" ca="1" si="57"/>
        <v>-</v>
      </c>
      <c r="AL78" s="354" t="str">
        <f t="shared" ca="1" si="57"/>
        <v>-</v>
      </c>
      <c r="AM78" s="354" t="str">
        <f t="shared" ca="1" si="57"/>
        <v>-</v>
      </c>
      <c r="AN78" s="354" t="str">
        <f t="shared" ca="1" si="57"/>
        <v>-</v>
      </c>
      <c r="AO78" s="354" t="str">
        <f t="shared" ca="1" si="57"/>
        <v>-</v>
      </c>
      <c r="AP78" s="354" t="str">
        <f t="shared" ca="1" si="57"/>
        <v>-</v>
      </c>
      <c r="AQ78" s="354" t="str">
        <f t="shared" ca="1" si="57"/>
        <v>-</v>
      </c>
      <c r="AR78" s="354" t="str">
        <f t="shared" ca="1" si="57"/>
        <v>-</v>
      </c>
      <c r="AS78" s="354" t="str">
        <f t="shared" ca="1" si="57"/>
        <v>-</v>
      </c>
      <c r="AT78" s="354" t="str">
        <f t="shared" ca="1" si="57"/>
        <v>-</v>
      </c>
      <c r="AU78" s="354" t="str">
        <f t="shared" ca="1" si="57"/>
        <v>-</v>
      </c>
      <c r="AV78" s="354" t="str">
        <f t="shared" ca="1" si="57"/>
        <v>-</v>
      </c>
      <c r="AW78" s="354" t="str">
        <f t="shared" ca="1" si="57"/>
        <v>-</v>
      </c>
      <c r="AX78" s="354" t="str">
        <f t="shared" ca="1" si="57"/>
        <v>-</v>
      </c>
      <c r="AY78" s="371" t="str">
        <f t="shared" ca="1" si="57"/>
        <v>-</v>
      </c>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410"/>
      <c r="CA78" s="410"/>
      <c r="CB78" s="410"/>
      <c r="CC78" s="410"/>
      <c r="CD78" s="410"/>
      <c r="CE78" s="410"/>
      <c r="CF78" s="410"/>
      <c r="CG78" s="410"/>
      <c r="CH78" s="410"/>
      <c r="CI78" s="410"/>
      <c r="CJ78" s="414"/>
      <c r="CK78" s="414"/>
      <c r="CL78" s="414"/>
      <c r="CM78" s="414"/>
      <c r="CN78" s="414"/>
      <c r="CO78" s="414"/>
      <c r="CP78" s="414"/>
      <c r="CQ78" s="414"/>
      <c r="CR78" s="414"/>
      <c r="CS78" s="414"/>
      <c r="CT78" s="414"/>
      <c r="CU78" s="414"/>
      <c r="CV78" s="414"/>
      <c r="CW78" s="414"/>
      <c r="CX78" s="414"/>
      <c r="CY78" s="414"/>
      <c r="CZ78" s="414"/>
      <c r="DA78" s="414"/>
      <c r="DB78" s="414"/>
      <c r="DC78" s="414"/>
      <c r="DD78" s="414"/>
      <c r="DE78" s="414"/>
      <c r="DF78" s="414"/>
      <c r="DG78" s="414"/>
      <c r="DH78" s="414"/>
      <c r="DI78" s="414"/>
      <c r="DJ78" s="414"/>
      <c r="DK78" s="415"/>
      <c r="DL78" s="416"/>
      <c r="DM78" s="416"/>
      <c r="DN78" s="416"/>
      <c r="DO78" s="416"/>
      <c r="DP78" s="250"/>
      <c r="DQ78" s="417"/>
      <c r="DR78" s="326"/>
      <c r="DS78" s="326"/>
      <c r="DT78" s="326"/>
      <c r="DU78" s="326"/>
      <c r="DV78" s="326"/>
      <c r="DW78" s="326"/>
      <c r="DX78" s="326"/>
      <c r="DY78" s="326"/>
      <c r="DZ78" s="326"/>
      <c r="EA78" s="326"/>
      <c r="EB78" s="326"/>
      <c r="EC78" s="326"/>
      <c r="ED78" s="326"/>
      <c r="EE78" s="326"/>
      <c r="EF78" s="326"/>
      <c r="EG78" s="326"/>
      <c r="EH78" s="326"/>
      <c r="EI78" s="326"/>
      <c r="EJ78" s="326"/>
      <c r="EK78" s="326"/>
      <c r="EL78" s="326"/>
      <c r="EM78" s="326"/>
      <c r="EN78" s="326"/>
      <c r="EO78" s="326"/>
      <c r="EP78" s="326"/>
      <c r="EQ78" s="326"/>
      <c r="ER78" s="326"/>
      <c r="ES78" s="326"/>
      <c r="ET78" s="326"/>
      <c r="EU78" s="326"/>
      <c r="EV78" s="326"/>
      <c r="EW78" s="326"/>
      <c r="EX78" s="326"/>
      <c r="EY78" s="326"/>
      <c r="EZ78" s="326"/>
      <c r="FA78" s="326"/>
      <c r="FB78" s="418"/>
      <c r="FC78" s="250"/>
      <c r="FD78" s="250"/>
      <c r="FE78" s="250"/>
      <c r="FF78" s="250"/>
      <c r="FG78" s="250"/>
      <c r="FH78" s="250"/>
      <c r="FI78" s="250"/>
      <c r="FJ78" s="250"/>
      <c r="FK78" s="250"/>
      <c r="FL78" s="250"/>
      <c r="FM78" s="250"/>
      <c r="FN78" s="250"/>
      <c r="FO78" s="250"/>
      <c r="FP78" s="250"/>
      <c r="FQ78" s="250"/>
      <c r="FR78" s="250"/>
      <c r="FS78" s="250"/>
      <c r="FT78" s="250"/>
      <c r="FU78" s="250"/>
      <c r="FV78" s="250"/>
      <c r="FW78" s="250"/>
      <c r="FX78" s="250"/>
      <c r="FY78" s="250"/>
      <c r="FZ78" s="250"/>
      <c r="GA78" s="250"/>
      <c r="GB78" s="250"/>
      <c r="GC78" s="250"/>
      <c r="GD78" s="250"/>
      <c r="GE78" s="250"/>
      <c r="GF78" s="250"/>
      <c r="GG78" s="250"/>
      <c r="GH78" s="250"/>
      <c r="GI78" s="250"/>
      <c r="GJ78" s="250"/>
      <c r="GK78" s="250"/>
      <c r="GL78" s="250"/>
      <c r="GM78" s="250"/>
      <c r="GN78" s="250"/>
      <c r="GO78" s="250"/>
      <c r="GP78" s="250"/>
      <c r="GQ78" s="250"/>
      <c r="GR78" s="250"/>
      <c r="GS78" s="250"/>
      <c r="GT78" s="250"/>
      <c r="GU78" s="250"/>
      <c r="GV78" s="250"/>
      <c r="GW78" s="250"/>
      <c r="GX78" s="250"/>
      <c r="GY78" s="250"/>
      <c r="GZ78" s="250"/>
      <c r="HA78" s="416"/>
      <c r="HB78" s="416"/>
      <c r="HC78" s="416"/>
      <c r="HD78" s="416"/>
      <c r="HE78" s="416"/>
      <c r="HF78" s="416"/>
      <c r="HG78" s="416"/>
      <c r="HH78" s="416"/>
      <c r="HI78" s="416"/>
      <c r="HJ78" s="416"/>
      <c r="HK78" s="416"/>
      <c r="HL78" s="416"/>
      <c r="HM78" s="416"/>
      <c r="HN78" s="416"/>
      <c r="ID78" s="411"/>
      <c r="IE78" s="411"/>
      <c r="IF78" s="411"/>
      <c r="IG78" s="411"/>
      <c r="IH78" s="411"/>
      <c r="II78" s="411"/>
      <c r="IJ78" s="411"/>
      <c r="IK78" s="411"/>
      <c r="IL78" s="411"/>
      <c r="IM78" s="411"/>
      <c r="IN78" s="411"/>
      <c r="IO78" s="411"/>
      <c r="IP78" s="411"/>
      <c r="IQ78" s="411"/>
      <c r="IR78" s="411"/>
      <c r="IS78" s="411"/>
      <c r="IT78" s="411"/>
      <c r="IU78" s="411"/>
      <c r="IV78" s="411"/>
      <c r="IW78" s="411"/>
      <c r="IX78" s="411"/>
      <c r="IY78" s="411"/>
      <c r="IZ78" s="411"/>
      <c r="JA78" s="411"/>
      <c r="JB78" s="411"/>
      <c r="JC78" s="411"/>
      <c r="JD78" s="411"/>
      <c r="JE78" s="411"/>
      <c r="JF78" s="411"/>
      <c r="JG78" s="411"/>
      <c r="JH78" s="411"/>
      <c r="JI78" s="411"/>
      <c r="JJ78" s="411"/>
      <c r="JK78" s="411"/>
      <c r="JL78" s="411"/>
      <c r="JM78" s="411"/>
      <c r="JN78" s="411"/>
      <c r="JO78" s="411"/>
      <c r="JP78" s="411"/>
      <c r="JQ78" s="411"/>
      <c r="JR78" s="411"/>
      <c r="JS78" s="411"/>
      <c r="JT78" s="411"/>
      <c r="JU78" s="411"/>
      <c r="JV78" s="411"/>
      <c r="JW78" s="411"/>
      <c r="JX78" s="411"/>
      <c r="JY78" s="411"/>
      <c r="JZ78" s="411"/>
      <c r="KA78" s="411"/>
      <c r="KB78" s="411"/>
      <c r="KC78" s="411"/>
      <c r="KD78" s="411"/>
      <c r="KE78" s="411"/>
      <c r="KF78" s="411"/>
      <c r="KG78" s="411"/>
      <c r="KH78" s="411"/>
      <c r="KI78" s="411"/>
      <c r="KJ78" s="411"/>
      <c r="KK78" s="411"/>
      <c r="KL78" s="411"/>
      <c r="KM78" s="411"/>
      <c r="KN78" s="411"/>
      <c r="KO78" s="411"/>
      <c r="KP78" s="411"/>
      <c r="KQ78" s="411"/>
      <c r="KR78" s="411"/>
      <c r="KS78" s="411"/>
      <c r="KT78" s="411"/>
      <c r="KU78" s="411"/>
      <c r="KV78" s="411"/>
      <c r="KW78" s="411"/>
      <c r="KX78" s="411"/>
      <c r="KY78" s="411"/>
      <c r="KZ78" s="411"/>
      <c r="LA78" s="411"/>
      <c r="LB78" s="411"/>
      <c r="LC78" s="411"/>
      <c r="LD78" s="411"/>
      <c r="LE78" s="411"/>
      <c r="LF78" s="411"/>
      <c r="LG78" s="411"/>
      <c r="LH78" s="411"/>
      <c r="LI78" s="411"/>
      <c r="LJ78" s="411"/>
      <c r="LK78" s="411"/>
      <c r="LL78" s="411"/>
      <c r="LM78" s="411"/>
      <c r="LN78" s="411"/>
      <c r="LO78" s="411"/>
      <c r="LP78" s="411"/>
      <c r="LQ78" s="411"/>
      <c r="LR78" s="411"/>
      <c r="LS78" s="411"/>
      <c r="LT78" s="411"/>
      <c r="LU78" s="411"/>
      <c r="LV78" s="411"/>
      <c r="LW78" s="411"/>
      <c r="LX78" s="411"/>
      <c r="LY78" s="411"/>
      <c r="LZ78" s="411"/>
      <c r="MA78" s="411"/>
      <c r="MB78" s="411"/>
      <c r="MC78" s="411"/>
      <c r="MD78" s="411"/>
      <c r="ME78" s="411"/>
      <c r="MF78" s="411"/>
      <c r="MG78" s="411"/>
      <c r="MH78" s="411"/>
      <c r="MI78" s="411"/>
      <c r="XDX78" s="420">
        <f t="shared" ca="1" si="40"/>
        <v>0</v>
      </c>
      <c r="XES78" s="411"/>
      <c r="XET78" s="411"/>
      <c r="XEU78" s="421"/>
    </row>
    <row r="79" spans="1:347 16352:16375" s="419" customFormat="1" ht="15" customHeight="1">
      <c r="A79" s="404" t="str">
        <f>SWDATA!O71</f>
        <v>1_PARENT00001_DMACTUALS_INDEPENDENT:CATALOGDETAIL:UNITS:No Perspective:default:Live:0</v>
      </c>
      <c r="B79" s="404">
        <f>SWDATA!M71</f>
        <v>1</v>
      </c>
      <c r="C79" s="405"/>
      <c r="D79" s="413">
        <f t="shared" si="50"/>
        <v>71</v>
      </c>
      <c r="E79" s="407">
        <f t="shared" si="51"/>
        <v>1</v>
      </c>
      <c r="F79" s="408">
        <f t="shared" si="52"/>
        <v>1</v>
      </c>
      <c r="G79" s="404">
        <f>ROW(SWDATA!M71)</f>
        <v>71</v>
      </c>
      <c r="H79" s="334"/>
      <c r="I79" s="335"/>
      <c r="J79" s="346" t="str">
        <f t="shared" si="53"/>
        <v>1_PARENT00001_DMACTUALS_INDEPENDENT:CATALOGDETAIL:UNITS:No Perspective:default:Live:0</v>
      </c>
      <c r="K79" s="347" t="str">
        <f t="shared" si="54"/>
        <v/>
      </c>
      <c r="L79" s="347"/>
      <c r="M79" s="385" t="str">
        <f t="shared" si="46"/>
        <v>Loading…</v>
      </c>
      <c r="N79" s="385" t="str">
        <f t="shared" si="47"/>
        <v>Loading…</v>
      </c>
      <c r="O79" s="385" t="str">
        <f t="shared" si="48"/>
        <v>Loading…</v>
      </c>
      <c r="P79" s="385" t="str">
        <f t="shared" si="49"/>
        <v>Loading…</v>
      </c>
      <c r="Q79" s="385" t="str">
        <f ca="1">IF(LEN(SWDATA!J71)=0,"",Q78)</f>
        <v>Loading . . .~~Loading . . .~~Loading . . .~~Loading . . .</v>
      </c>
      <c r="R79" s="386" t="str">
        <f>IF(LEN(SWDATA!C71)=0,"",SWDATA!C71)</f>
        <v xml:space="preserve">L3_Reserve_Qty </v>
      </c>
      <c r="S79" s="256"/>
      <c r="T79" s="257" t="s">
        <v>365</v>
      </c>
      <c r="U79" s="258" t="s">
        <v>1030</v>
      </c>
      <c r="V79" s="258"/>
      <c r="W79" s="258" t="s">
        <v>1003</v>
      </c>
      <c r="X79" s="259" t="s">
        <v>207</v>
      </c>
      <c r="Y79" s="353" t="str">
        <f ca="1">IF(OR(Is_Loading,LEN($A79)=0),"",INDIRECT("SWDATA!"&amp;Y$4&amp;$G79))</f>
        <v>-</v>
      </c>
      <c r="Z79" s="354" t="str">
        <f ca="1">IF(OR(Is_Loading,LEN($A79)=0),"",INDIRECT("SWDATA!"&amp;Z$4&amp;$G79))</f>
        <v>-</v>
      </c>
      <c r="AA79" s="354" t="str">
        <f ca="1">IF(OR(Is_Loading,LEN($A79)=0),"",INDIRECT("SWDATA!"&amp;AA$4&amp;$G79))</f>
        <v>-</v>
      </c>
      <c r="AB79" s="354" t="str">
        <f ca="1">IF(OR(Is_Loading,LEN($A79)=0),"",INDIRECT("SWDATA!"&amp;AB$4&amp;$G79))</f>
        <v>-</v>
      </c>
      <c r="AC79" s="354" t="str">
        <f ca="1">IF(OR(Is_Loading,LEN($A79)=0),"",INDIRECT("SWDATA!"&amp;AC$4&amp;$G79))</f>
        <v>-</v>
      </c>
      <c r="AD79" s="354" t="str">
        <f ca="1">IF(OR(Is_Loading,LEN($A79)=0),"",INDIRECT("SWDATA!"&amp;AD$4&amp;$G79))</f>
        <v>-</v>
      </c>
      <c r="AE79" s="354" t="str">
        <f ca="1">IF(OR(Is_Loading,LEN($A79)=0),"",INDIRECT("SWDATA!"&amp;AE$4&amp;$G79))</f>
        <v>-</v>
      </c>
      <c r="AF79" s="354" t="str">
        <f ca="1">IF(OR(Is_Loading,LEN($A79)=0),"",INDIRECT("SWDATA!"&amp;AF$4&amp;$G79))</f>
        <v>-</v>
      </c>
      <c r="AG79" s="354" t="str">
        <f ca="1">IF(OR(Is_Loading,LEN($A79)=0),"",INDIRECT("SWDATA!"&amp;AG$4&amp;$G79))</f>
        <v>-</v>
      </c>
      <c r="AH79" s="354" t="str">
        <f ca="1">IF(OR(Is_Loading,LEN($A79)=0),"",INDIRECT("SWDATA!"&amp;AH$4&amp;$G79))</f>
        <v>-</v>
      </c>
      <c r="AI79" s="354" t="str">
        <f ca="1">IF(OR(Is_Loading,LEN($A79)=0),"",INDIRECT("SWDATA!"&amp;AI$4&amp;$G79))</f>
        <v>-</v>
      </c>
      <c r="AJ79" s="354" t="str">
        <f ca="1">IF(OR(Is_Loading,LEN($A79)=0),"",INDIRECT("SWDATA!"&amp;AJ$4&amp;$G79))</f>
        <v>-</v>
      </c>
      <c r="AK79" s="354" t="str">
        <f t="shared" ca="1" si="57"/>
        <v>-</v>
      </c>
      <c r="AL79" s="354" t="str">
        <f t="shared" ca="1" si="57"/>
        <v>-</v>
      </c>
      <c r="AM79" s="354" t="str">
        <f t="shared" ca="1" si="57"/>
        <v>-</v>
      </c>
      <c r="AN79" s="354" t="str">
        <f t="shared" ca="1" si="57"/>
        <v>-</v>
      </c>
      <c r="AO79" s="354" t="str">
        <f t="shared" ca="1" si="57"/>
        <v>-</v>
      </c>
      <c r="AP79" s="354" t="str">
        <f t="shared" ca="1" si="57"/>
        <v>-</v>
      </c>
      <c r="AQ79" s="354" t="str">
        <f t="shared" ca="1" si="57"/>
        <v>-</v>
      </c>
      <c r="AR79" s="354" t="str">
        <f t="shared" ca="1" si="57"/>
        <v>-</v>
      </c>
      <c r="AS79" s="354" t="str">
        <f t="shared" ca="1" si="57"/>
        <v>-</v>
      </c>
      <c r="AT79" s="354" t="str">
        <f t="shared" ca="1" si="57"/>
        <v>-</v>
      </c>
      <c r="AU79" s="354" t="str">
        <f t="shared" ca="1" si="57"/>
        <v>-</v>
      </c>
      <c r="AV79" s="354" t="str">
        <f t="shared" ca="1" si="57"/>
        <v>-</v>
      </c>
      <c r="AW79" s="354" t="str">
        <f t="shared" ca="1" si="57"/>
        <v>-</v>
      </c>
      <c r="AX79" s="354" t="str">
        <f t="shared" ca="1" si="57"/>
        <v>-</v>
      </c>
      <c r="AY79" s="371" t="str">
        <f t="shared" ca="1" si="57"/>
        <v>-</v>
      </c>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410"/>
      <c r="CA79" s="410"/>
      <c r="CB79" s="410"/>
      <c r="CC79" s="410"/>
      <c r="CD79" s="410"/>
      <c r="CE79" s="410"/>
      <c r="CF79" s="410"/>
      <c r="CG79" s="410"/>
      <c r="CH79" s="410"/>
      <c r="CI79" s="410"/>
      <c r="CJ79" s="414"/>
      <c r="CK79" s="414"/>
      <c r="CL79" s="414"/>
      <c r="CM79" s="414"/>
      <c r="CN79" s="414"/>
      <c r="CO79" s="414"/>
      <c r="CP79" s="414"/>
      <c r="CQ79" s="414"/>
      <c r="CR79" s="414"/>
      <c r="CS79" s="414"/>
      <c r="CT79" s="414"/>
      <c r="CU79" s="414"/>
      <c r="CV79" s="414"/>
      <c r="CW79" s="414"/>
      <c r="CX79" s="414"/>
      <c r="CY79" s="414"/>
      <c r="CZ79" s="414"/>
      <c r="DA79" s="414"/>
      <c r="DB79" s="414"/>
      <c r="DC79" s="414"/>
      <c r="DD79" s="414"/>
      <c r="DE79" s="414"/>
      <c r="DF79" s="414"/>
      <c r="DG79" s="414"/>
      <c r="DH79" s="414"/>
      <c r="DI79" s="414"/>
      <c r="DJ79" s="414"/>
      <c r="DK79" s="415"/>
      <c r="DL79" s="416"/>
      <c r="DM79" s="416"/>
      <c r="DN79" s="416"/>
      <c r="DO79" s="416"/>
      <c r="DP79" s="250"/>
      <c r="DQ79" s="417"/>
      <c r="DR79" s="326"/>
      <c r="DS79" s="326"/>
      <c r="DT79" s="326"/>
      <c r="DU79" s="326"/>
      <c r="DV79" s="326"/>
      <c r="DW79" s="326"/>
      <c r="DX79" s="326"/>
      <c r="DY79" s="326"/>
      <c r="DZ79" s="326"/>
      <c r="EA79" s="326"/>
      <c r="EB79" s="326"/>
      <c r="EC79" s="326"/>
      <c r="ED79" s="326"/>
      <c r="EE79" s="326"/>
      <c r="EF79" s="326"/>
      <c r="EG79" s="326"/>
      <c r="EH79" s="326"/>
      <c r="EI79" s="326"/>
      <c r="EJ79" s="326"/>
      <c r="EK79" s="326"/>
      <c r="EL79" s="326"/>
      <c r="EM79" s="326"/>
      <c r="EN79" s="326"/>
      <c r="EO79" s="326"/>
      <c r="EP79" s="326"/>
      <c r="EQ79" s="326"/>
      <c r="ER79" s="326"/>
      <c r="ES79" s="326"/>
      <c r="ET79" s="326"/>
      <c r="EU79" s="326"/>
      <c r="EV79" s="326"/>
      <c r="EW79" s="326"/>
      <c r="EX79" s="326"/>
      <c r="EY79" s="326"/>
      <c r="EZ79" s="326"/>
      <c r="FA79" s="326"/>
      <c r="FB79" s="418"/>
      <c r="FC79" s="250"/>
      <c r="FD79" s="250"/>
      <c r="FE79" s="250"/>
      <c r="FF79" s="250"/>
      <c r="FG79" s="250"/>
      <c r="FH79" s="250"/>
      <c r="FI79" s="250"/>
      <c r="FJ79" s="250"/>
      <c r="FK79" s="250"/>
      <c r="FL79" s="250"/>
      <c r="FM79" s="250"/>
      <c r="FN79" s="250"/>
      <c r="FO79" s="250"/>
      <c r="FP79" s="250"/>
      <c r="FQ79" s="250"/>
      <c r="FR79" s="250"/>
      <c r="FS79" s="250"/>
      <c r="FT79" s="250"/>
      <c r="FU79" s="250"/>
      <c r="FV79" s="250"/>
      <c r="FW79" s="250"/>
      <c r="FX79" s="250"/>
      <c r="FY79" s="250"/>
      <c r="FZ79" s="250"/>
      <c r="GA79" s="250"/>
      <c r="GB79" s="250"/>
      <c r="GC79" s="250"/>
      <c r="GD79" s="250"/>
      <c r="GE79" s="250"/>
      <c r="GF79" s="250"/>
      <c r="GG79" s="250"/>
      <c r="GH79" s="250"/>
      <c r="GI79" s="250"/>
      <c r="GJ79" s="250"/>
      <c r="GK79" s="250"/>
      <c r="GL79" s="250"/>
      <c r="GM79" s="250"/>
      <c r="GN79" s="250"/>
      <c r="GO79" s="250"/>
      <c r="GP79" s="250"/>
      <c r="GQ79" s="250"/>
      <c r="GR79" s="250"/>
      <c r="GS79" s="250"/>
      <c r="GT79" s="250"/>
      <c r="GU79" s="250"/>
      <c r="GV79" s="250"/>
      <c r="GW79" s="250"/>
      <c r="GX79" s="250"/>
      <c r="GY79" s="250"/>
      <c r="GZ79" s="250"/>
      <c r="HA79" s="416"/>
      <c r="HB79" s="416"/>
      <c r="HC79" s="416"/>
      <c r="HD79" s="416"/>
      <c r="HE79" s="416"/>
      <c r="HF79" s="416"/>
      <c r="HG79" s="416"/>
      <c r="HH79" s="416"/>
      <c r="HI79" s="416"/>
      <c r="HJ79" s="416"/>
      <c r="HK79" s="416"/>
      <c r="HL79" s="416"/>
      <c r="HM79" s="416"/>
      <c r="HN79" s="416"/>
      <c r="ID79" s="411"/>
      <c r="IE79" s="411"/>
      <c r="IF79" s="411"/>
      <c r="IG79" s="411"/>
      <c r="IH79" s="411"/>
      <c r="II79" s="411"/>
      <c r="IJ79" s="411"/>
      <c r="IK79" s="411"/>
      <c r="IL79" s="411"/>
      <c r="IM79" s="411"/>
      <c r="IN79" s="411"/>
      <c r="IO79" s="411"/>
      <c r="IP79" s="411"/>
      <c r="IQ79" s="411"/>
      <c r="IR79" s="411"/>
      <c r="IS79" s="411"/>
      <c r="IT79" s="411"/>
      <c r="IU79" s="411"/>
      <c r="IV79" s="411"/>
      <c r="IW79" s="411"/>
      <c r="IX79" s="411"/>
      <c r="IY79" s="411"/>
      <c r="IZ79" s="411"/>
      <c r="JA79" s="411"/>
      <c r="JB79" s="411"/>
      <c r="JC79" s="411"/>
      <c r="JD79" s="411"/>
      <c r="JE79" s="411"/>
      <c r="JF79" s="411"/>
      <c r="JG79" s="411"/>
      <c r="JH79" s="411"/>
      <c r="JI79" s="411"/>
      <c r="JJ79" s="411"/>
      <c r="JK79" s="411"/>
      <c r="JL79" s="411"/>
      <c r="JM79" s="411"/>
      <c r="JN79" s="411"/>
      <c r="JO79" s="411"/>
      <c r="JP79" s="411"/>
      <c r="JQ79" s="411"/>
      <c r="JR79" s="411"/>
      <c r="JS79" s="411"/>
      <c r="JT79" s="411"/>
      <c r="JU79" s="411"/>
      <c r="JV79" s="411"/>
      <c r="JW79" s="411"/>
      <c r="JX79" s="411"/>
      <c r="JY79" s="411"/>
      <c r="JZ79" s="411"/>
      <c r="KA79" s="411"/>
      <c r="KB79" s="411"/>
      <c r="KC79" s="411"/>
      <c r="KD79" s="411"/>
      <c r="KE79" s="411"/>
      <c r="KF79" s="411"/>
      <c r="KG79" s="411"/>
      <c r="KH79" s="411"/>
      <c r="KI79" s="411"/>
      <c r="KJ79" s="411"/>
      <c r="KK79" s="411"/>
      <c r="KL79" s="411"/>
      <c r="KM79" s="411"/>
      <c r="KN79" s="411"/>
      <c r="KO79" s="411"/>
      <c r="KP79" s="411"/>
      <c r="KQ79" s="411"/>
      <c r="KR79" s="411"/>
      <c r="KS79" s="411"/>
      <c r="KT79" s="411"/>
      <c r="KU79" s="411"/>
      <c r="KV79" s="411"/>
      <c r="KW79" s="411"/>
      <c r="KX79" s="411"/>
      <c r="KY79" s="411"/>
      <c r="KZ79" s="411"/>
      <c r="LA79" s="411"/>
      <c r="LB79" s="411"/>
      <c r="LC79" s="411"/>
      <c r="LD79" s="411"/>
      <c r="LE79" s="411"/>
      <c r="LF79" s="411"/>
      <c r="LG79" s="411"/>
      <c r="LH79" s="411"/>
      <c r="LI79" s="411"/>
      <c r="LJ79" s="411"/>
      <c r="LK79" s="411"/>
      <c r="LL79" s="411"/>
      <c r="LM79" s="411"/>
      <c r="LN79" s="411"/>
      <c r="LO79" s="411"/>
      <c r="LP79" s="411"/>
      <c r="LQ79" s="411"/>
      <c r="LR79" s="411"/>
      <c r="LS79" s="411"/>
      <c r="LT79" s="411"/>
      <c r="LU79" s="411"/>
      <c r="LV79" s="411"/>
      <c r="LW79" s="411"/>
      <c r="LX79" s="411"/>
      <c r="LY79" s="411"/>
      <c r="LZ79" s="411"/>
      <c r="MA79" s="411"/>
      <c r="MB79" s="411"/>
      <c r="MC79" s="411"/>
      <c r="MD79" s="411"/>
      <c r="ME79" s="411"/>
      <c r="MF79" s="411"/>
      <c r="MG79" s="411"/>
      <c r="MH79" s="411"/>
      <c r="MI79" s="411"/>
      <c r="XDX79" s="420">
        <f t="shared" ca="1" si="40"/>
        <v>0</v>
      </c>
      <c r="XES79" s="411"/>
      <c r="XET79" s="411"/>
      <c r="XEU79" s="421"/>
    </row>
    <row r="80" spans="1:347 16352:16375" s="419" customFormat="1" ht="15" customHeight="1">
      <c r="A80" s="404" t="str">
        <f>SWDATA!O72</f>
        <v>1_PARENT00001_DMACTUALS_INDEPENDENT:CATALOGDETAIL:UNITS:No Perspective:default:Live:0</v>
      </c>
      <c r="B80" s="404">
        <f>SWDATA!M72</f>
        <v>0</v>
      </c>
      <c r="C80" s="405"/>
      <c r="D80" s="413">
        <f t="shared" si="50"/>
        <v>72</v>
      </c>
      <c r="E80" s="407">
        <f t="shared" si="51"/>
        <v>0</v>
      </c>
      <c r="F80" s="408">
        <f t="shared" si="52"/>
        <v>1</v>
      </c>
      <c r="G80" s="404">
        <f>ROW(SWDATA!M72)</f>
        <v>72</v>
      </c>
      <c r="H80" s="334"/>
      <c r="I80" s="335"/>
      <c r="J80" s="346" t="str">
        <f t="shared" si="53"/>
        <v>1_PARENT00001_DMACTUALS_INDEPENDENT:CATALOGDETAIL:UNITS:No Perspective:default:Live:0</v>
      </c>
      <c r="K80" s="347" t="str">
        <f t="shared" si="54"/>
        <v/>
      </c>
      <c r="L80" s="347"/>
      <c r="M80" s="385" t="str">
        <f t="shared" si="46"/>
        <v>Loading…</v>
      </c>
      <c r="N80" s="385" t="str">
        <f t="shared" si="47"/>
        <v>Loading…</v>
      </c>
      <c r="O80" s="385" t="str">
        <f t="shared" si="48"/>
        <v>Loading…</v>
      </c>
      <c r="P80" s="385" t="str">
        <f t="shared" si="49"/>
        <v>Loading…</v>
      </c>
      <c r="Q80" s="385" t="str">
        <f ca="1">IF(LEN(SWDATA!J72)=0,"",Q79)</f>
        <v>Loading . . .~~Loading . . .~~Loading . . .~~Loading . . .</v>
      </c>
      <c r="R80" s="386" t="str">
        <f>IF(LEN(SWDATA!C72)=0,"",SWDATA!C72)</f>
        <v>L3_Total_Order_Qty</v>
      </c>
      <c r="S80" s="256"/>
      <c r="T80" s="257" t="s">
        <v>658</v>
      </c>
      <c r="U80" s="258"/>
      <c r="V80" s="258"/>
      <c r="W80" s="258" t="s">
        <v>1002</v>
      </c>
      <c r="X80" s="259" t="s">
        <v>207</v>
      </c>
      <c r="Y80" s="353" t="str">
        <f ca="1">IF(OR(Is_Loading,LEN($A80)=0),"",INDIRECT("SWDATA!"&amp;Y$4&amp;$G80))</f>
        <v>-</v>
      </c>
      <c r="Z80" s="354" t="str">
        <f ca="1">IF(OR(Is_Loading,LEN($A80)=0),"",INDIRECT("SWDATA!"&amp;Z$4&amp;$G80))</f>
        <v>-</v>
      </c>
      <c r="AA80" s="354" t="str">
        <f ca="1">IF(OR(Is_Loading,LEN($A80)=0),"",INDIRECT("SWDATA!"&amp;AA$4&amp;$G80))</f>
        <v>-</v>
      </c>
      <c r="AB80" s="354" t="str">
        <f ca="1">IF(OR(Is_Loading,LEN($A80)=0),"",INDIRECT("SWDATA!"&amp;AB$4&amp;$G80))</f>
        <v>-</v>
      </c>
      <c r="AC80" s="354" t="str">
        <f ca="1">IF(OR(Is_Loading,LEN($A80)=0),"",INDIRECT("SWDATA!"&amp;AC$4&amp;$G80))</f>
        <v>-</v>
      </c>
      <c r="AD80" s="354" t="str">
        <f ca="1">IF(OR(Is_Loading,LEN($A80)=0),"",INDIRECT("SWDATA!"&amp;AD$4&amp;$G80))</f>
        <v>-</v>
      </c>
      <c r="AE80" s="354" t="str">
        <f ca="1">IF(OR(Is_Loading,LEN($A80)=0),"",INDIRECT("SWDATA!"&amp;AE$4&amp;$G80))</f>
        <v>-</v>
      </c>
      <c r="AF80" s="354" t="str">
        <f ca="1">IF(OR(Is_Loading,LEN($A80)=0),"",INDIRECT("SWDATA!"&amp;AF$4&amp;$G80))</f>
        <v>-</v>
      </c>
      <c r="AG80" s="354" t="str">
        <f ca="1">IF(OR(Is_Loading,LEN($A80)=0),"",INDIRECT("SWDATA!"&amp;AG$4&amp;$G80))</f>
        <v>-</v>
      </c>
      <c r="AH80" s="354" t="str">
        <f ca="1">IF(OR(Is_Loading,LEN($A80)=0),"",INDIRECT("SWDATA!"&amp;AH$4&amp;$G80))</f>
        <v>-</v>
      </c>
      <c r="AI80" s="354" t="str">
        <f ca="1">IF(OR(Is_Loading,LEN($A80)=0),"",INDIRECT("SWDATA!"&amp;AI$4&amp;$G80))</f>
        <v>-</v>
      </c>
      <c r="AJ80" s="354" t="str">
        <f ca="1">IF(OR(Is_Loading,LEN($A80)=0),"",INDIRECT("SWDATA!"&amp;AJ$4&amp;$G80))</f>
        <v>-</v>
      </c>
      <c r="AK80" s="354" t="str">
        <f t="shared" ca="1" si="57"/>
        <v>-</v>
      </c>
      <c r="AL80" s="354" t="str">
        <f t="shared" ca="1" si="57"/>
        <v>-</v>
      </c>
      <c r="AM80" s="354" t="str">
        <f t="shared" ca="1" si="57"/>
        <v>-</v>
      </c>
      <c r="AN80" s="354" t="str">
        <f t="shared" ca="1" si="57"/>
        <v>-</v>
      </c>
      <c r="AO80" s="354" t="str">
        <f t="shared" ca="1" si="57"/>
        <v>-</v>
      </c>
      <c r="AP80" s="354" t="str">
        <f t="shared" ca="1" si="57"/>
        <v>-</v>
      </c>
      <c r="AQ80" s="354" t="str">
        <f t="shared" ca="1" si="57"/>
        <v>-</v>
      </c>
      <c r="AR80" s="354" t="str">
        <f t="shared" ca="1" si="57"/>
        <v>-</v>
      </c>
      <c r="AS80" s="354" t="str">
        <f t="shared" ca="1" si="57"/>
        <v>-</v>
      </c>
      <c r="AT80" s="354" t="str">
        <f t="shared" ca="1" si="57"/>
        <v>-</v>
      </c>
      <c r="AU80" s="354" t="str">
        <f t="shared" ca="1" si="57"/>
        <v>-</v>
      </c>
      <c r="AV80" s="354" t="str">
        <f t="shared" ca="1" si="57"/>
        <v>-</v>
      </c>
      <c r="AW80" s="354" t="str">
        <f t="shared" ca="1" si="57"/>
        <v>-</v>
      </c>
      <c r="AX80" s="354" t="str">
        <f t="shared" ca="1" si="57"/>
        <v>-</v>
      </c>
      <c r="AY80" s="371" t="str">
        <f t="shared" ca="1" si="57"/>
        <v>-</v>
      </c>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410"/>
      <c r="CA80" s="410"/>
      <c r="CB80" s="410"/>
      <c r="CC80" s="410"/>
      <c r="CD80" s="410"/>
      <c r="CE80" s="410"/>
      <c r="CF80" s="410"/>
      <c r="CG80" s="410"/>
      <c r="CH80" s="410"/>
      <c r="CI80" s="410"/>
      <c r="CJ80" s="414"/>
      <c r="CK80" s="414"/>
      <c r="CL80" s="414"/>
      <c r="CM80" s="414"/>
      <c r="CN80" s="414"/>
      <c r="CO80" s="414"/>
      <c r="CP80" s="414"/>
      <c r="CQ80" s="414"/>
      <c r="CR80" s="414"/>
      <c r="CS80" s="414"/>
      <c r="CT80" s="414"/>
      <c r="CU80" s="414"/>
      <c r="CV80" s="414"/>
      <c r="CW80" s="414"/>
      <c r="CX80" s="414"/>
      <c r="CY80" s="414"/>
      <c r="CZ80" s="414"/>
      <c r="DA80" s="414"/>
      <c r="DB80" s="414"/>
      <c r="DC80" s="414"/>
      <c r="DD80" s="414"/>
      <c r="DE80" s="414"/>
      <c r="DF80" s="414"/>
      <c r="DG80" s="414"/>
      <c r="DH80" s="414"/>
      <c r="DI80" s="414"/>
      <c r="DJ80" s="414"/>
      <c r="DK80" s="415"/>
      <c r="DL80" s="416"/>
      <c r="DM80" s="416"/>
      <c r="DN80" s="416"/>
      <c r="DO80" s="416"/>
      <c r="DP80" s="250"/>
      <c r="DQ80" s="417"/>
      <c r="DR80" s="326"/>
      <c r="DS80" s="326"/>
      <c r="DT80" s="326"/>
      <c r="DU80" s="326"/>
      <c r="DV80" s="326"/>
      <c r="DW80" s="326"/>
      <c r="DX80" s="326"/>
      <c r="DY80" s="326"/>
      <c r="DZ80" s="326"/>
      <c r="EA80" s="326"/>
      <c r="EB80" s="326"/>
      <c r="EC80" s="326"/>
      <c r="ED80" s="326"/>
      <c r="EE80" s="326"/>
      <c r="EF80" s="326"/>
      <c r="EG80" s="326"/>
      <c r="EH80" s="326"/>
      <c r="EI80" s="326"/>
      <c r="EJ80" s="326"/>
      <c r="EK80" s="326"/>
      <c r="EL80" s="326"/>
      <c r="EM80" s="326"/>
      <c r="EN80" s="326"/>
      <c r="EO80" s="326"/>
      <c r="EP80" s="326"/>
      <c r="EQ80" s="326"/>
      <c r="ER80" s="326"/>
      <c r="ES80" s="326"/>
      <c r="ET80" s="326"/>
      <c r="EU80" s="326"/>
      <c r="EV80" s="326"/>
      <c r="EW80" s="326"/>
      <c r="EX80" s="326"/>
      <c r="EY80" s="326"/>
      <c r="EZ80" s="326"/>
      <c r="FA80" s="326"/>
      <c r="FB80" s="418"/>
      <c r="FC80" s="250"/>
      <c r="FD80" s="250"/>
      <c r="FE80" s="250"/>
      <c r="FF80" s="250"/>
      <c r="FG80" s="250"/>
      <c r="FH80" s="250"/>
      <c r="FI80" s="250"/>
      <c r="FJ80" s="250"/>
      <c r="FK80" s="250"/>
      <c r="FL80" s="250"/>
      <c r="FM80" s="250"/>
      <c r="FN80" s="250"/>
      <c r="FO80" s="250"/>
      <c r="FP80" s="250"/>
      <c r="FQ80" s="250"/>
      <c r="FR80" s="250"/>
      <c r="FS80" s="250"/>
      <c r="FT80" s="250"/>
      <c r="FU80" s="250"/>
      <c r="FV80" s="250"/>
      <c r="FW80" s="250"/>
      <c r="FX80" s="250"/>
      <c r="FY80" s="250"/>
      <c r="FZ80" s="250"/>
      <c r="GA80" s="250"/>
      <c r="GB80" s="250"/>
      <c r="GC80" s="250"/>
      <c r="GD80" s="250"/>
      <c r="GE80" s="250"/>
      <c r="GF80" s="250"/>
      <c r="GG80" s="250"/>
      <c r="GH80" s="250"/>
      <c r="GI80" s="250"/>
      <c r="GJ80" s="250"/>
      <c r="GK80" s="250"/>
      <c r="GL80" s="250"/>
      <c r="GM80" s="250"/>
      <c r="GN80" s="250"/>
      <c r="GO80" s="250"/>
      <c r="GP80" s="250"/>
      <c r="GQ80" s="250"/>
      <c r="GR80" s="250"/>
      <c r="GS80" s="250"/>
      <c r="GT80" s="250"/>
      <c r="GU80" s="250"/>
      <c r="GV80" s="250"/>
      <c r="GW80" s="250"/>
      <c r="GX80" s="250"/>
      <c r="GY80" s="250"/>
      <c r="GZ80" s="250"/>
      <c r="HA80" s="416"/>
      <c r="HB80" s="416"/>
      <c r="HC80" s="416"/>
      <c r="HD80" s="416"/>
      <c r="HE80" s="416"/>
      <c r="HF80" s="416"/>
      <c r="HG80" s="416"/>
      <c r="HH80" s="416"/>
      <c r="HI80" s="416"/>
      <c r="HJ80" s="416"/>
      <c r="HK80" s="416"/>
      <c r="HL80" s="416"/>
      <c r="HM80" s="416"/>
      <c r="HN80" s="416"/>
      <c r="ID80" s="411"/>
      <c r="IE80" s="411"/>
      <c r="IF80" s="411"/>
      <c r="IG80" s="411"/>
      <c r="IH80" s="411"/>
      <c r="II80" s="411"/>
      <c r="IJ80" s="411"/>
      <c r="IK80" s="411"/>
      <c r="IL80" s="411"/>
      <c r="IM80" s="411"/>
      <c r="IN80" s="411"/>
      <c r="IO80" s="411"/>
      <c r="IP80" s="411"/>
      <c r="IQ80" s="411"/>
      <c r="IR80" s="411"/>
      <c r="IS80" s="411"/>
      <c r="IT80" s="411"/>
      <c r="IU80" s="411"/>
      <c r="IV80" s="411"/>
      <c r="IW80" s="411"/>
      <c r="IX80" s="411"/>
      <c r="IY80" s="411"/>
      <c r="IZ80" s="411"/>
      <c r="JA80" s="411"/>
      <c r="JB80" s="411"/>
      <c r="JC80" s="411"/>
      <c r="JD80" s="411"/>
      <c r="JE80" s="411"/>
      <c r="JF80" s="411"/>
      <c r="JG80" s="411"/>
      <c r="JH80" s="411"/>
      <c r="JI80" s="411"/>
      <c r="JJ80" s="411"/>
      <c r="JK80" s="411"/>
      <c r="JL80" s="411"/>
      <c r="JM80" s="411"/>
      <c r="JN80" s="411"/>
      <c r="JO80" s="411"/>
      <c r="JP80" s="411"/>
      <c r="JQ80" s="411"/>
      <c r="JR80" s="411"/>
      <c r="JS80" s="411"/>
      <c r="JT80" s="411"/>
      <c r="JU80" s="411"/>
      <c r="JV80" s="411"/>
      <c r="JW80" s="411"/>
      <c r="JX80" s="411"/>
      <c r="JY80" s="411"/>
      <c r="JZ80" s="411"/>
      <c r="KA80" s="411"/>
      <c r="KB80" s="411"/>
      <c r="KC80" s="411"/>
      <c r="KD80" s="411"/>
      <c r="KE80" s="411"/>
      <c r="KF80" s="411"/>
      <c r="KG80" s="411"/>
      <c r="KH80" s="411"/>
      <c r="KI80" s="411"/>
      <c r="KJ80" s="411"/>
      <c r="KK80" s="411"/>
      <c r="KL80" s="411"/>
      <c r="KM80" s="411"/>
      <c r="KN80" s="411"/>
      <c r="KO80" s="411"/>
      <c r="KP80" s="411"/>
      <c r="KQ80" s="411"/>
      <c r="KR80" s="411"/>
      <c r="KS80" s="411"/>
      <c r="KT80" s="411"/>
      <c r="KU80" s="411"/>
      <c r="KV80" s="411"/>
      <c r="KW80" s="411"/>
      <c r="KX80" s="411"/>
      <c r="KY80" s="411"/>
      <c r="KZ80" s="411"/>
      <c r="LA80" s="411"/>
      <c r="LB80" s="411"/>
      <c r="LC80" s="411"/>
      <c r="LD80" s="411"/>
      <c r="LE80" s="411"/>
      <c r="LF80" s="411"/>
      <c r="LG80" s="411"/>
      <c r="LH80" s="411"/>
      <c r="LI80" s="411"/>
      <c r="LJ80" s="411"/>
      <c r="LK80" s="411"/>
      <c r="LL80" s="411"/>
      <c r="LM80" s="411"/>
      <c r="LN80" s="411"/>
      <c r="LO80" s="411"/>
      <c r="LP80" s="411"/>
      <c r="LQ80" s="411"/>
      <c r="LR80" s="411"/>
      <c r="LS80" s="411"/>
      <c r="LT80" s="411"/>
      <c r="LU80" s="411"/>
      <c r="LV80" s="411"/>
      <c r="LW80" s="411"/>
      <c r="LX80" s="411"/>
      <c r="LY80" s="411"/>
      <c r="LZ80" s="411"/>
      <c r="MA80" s="411"/>
      <c r="MB80" s="411"/>
      <c r="MC80" s="411"/>
      <c r="MD80" s="411"/>
      <c r="ME80" s="411"/>
      <c r="MF80" s="411"/>
      <c r="MG80" s="411"/>
      <c r="MH80" s="411"/>
      <c r="MI80" s="411"/>
      <c r="XDX80" s="420">
        <f t="shared" ca="1" si="40"/>
        <v>0</v>
      </c>
      <c r="XES80" s="411"/>
      <c r="XET80" s="411"/>
      <c r="XEU80" s="421"/>
    </row>
    <row r="81" spans="1:347 16352:16375" s="419" customFormat="1" ht="15" customHeight="1">
      <c r="A81" s="404" t="str">
        <f>SWDATA!O73</f>
        <v>1_PARENT00001_DMACTUALS_INDEPENDENT:CATALOGDETAIL:UNITS:No Perspective:default:Live:0</v>
      </c>
      <c r="B81" s="404">
        <f>SWDATA!M73</f>
        <v>0</v>
      </c>
      <c r="C81" s="405"/>
      <c r="D81" s="413">
        <f t="shared" si="50"/>
        <v>73</v>
      </c>
      <c r="E81" s="407">
        <f t="shared" si="51"/>
        <v>0</v>
      </c>
      <c r="F81" s="408">
        <f t="shared" si="52"/>
        <v>1</v>
      </c>
      <c r="G81" s="404">
        <f>ROW(SWDATA!M73)</f>
        <v>73</v>
      </c>
      <c r="H81" s="334"/>
      <c r="I81" s="335"/>
      <c r="J81" s="346" t="str">
        <f t="shared" si="53"/>
        <v>1_PARENT00001_DMACTUALS_INDEPENDENT:CATALOGDETAIL:UNITS:No Perspective:default:Live:0</v>
      </c>
      <c r="K81" s="347" t="str">
        <f t="shared" si="54"/>
        <v/>
      </c>
      <c r="L81" s="347"/>
      <c r="M81" s="385" t="str">
        <f t="shared" si="46"/>
        <v>Loading…</v>
      </c>
      <c r="N81" s="385" t="str">
        <f t="shared" si="47"/>
        <v>Loading…</v>
      </c>
      <c r="O81" s="385" t="str">
        <f t="shared" si="48"/>
        <v>Loading…</v>
      </c>
      <c r="P81" s="385" t="str">
        <f t="shared" si="49"/>
        <v>Loading…</v>
      </c>
      <c r="Q81" s="385" t="str">
        <f ca="1">IF(LEN(SWDATA!J73)=0,"",Q80)</f>
        <v>Loading . . .~~Loading . . .~~Loading . . .~~Loading . . .</v>
      </c>
      <c r="R81" s="386" t="str">
        <f>IF(LEN(SWDATA!C73)=0,"",SWDATA!C73)</f>
        <v>L3_Confirmed_Order_Qty</v>
      </c>
      <c r="S81" s="256"/>
      <c r="T81" s="257" t="s">
        <v>658</v>
      </c>
      <c r="U81" s="258"/>
      <c r="V81" s="258"/>
      <c r="W81" s="258" t="s">
        <v>1002</v>
      </c>
      <c r="X81" s="259" t="s">
        <v>207</v>
      </c>
      <c r="Y81" s="353" t="str">
        <f ca="1">IF(OR(Is_Loading,LEN($A81)=0),"",INDIRECT("SWDATA!"&amp;Y$4&amp;$G81))</f>
        <v>-</v>
      </c>
      <c r="Z81" s="354" t="str">
        <f ca="1">IF(OR(Is_Loading,LEN($A81)=0),"",INDIRECT("SWDATA!"&amp;Z$4&amp;$G81))</f>
        <v>-</v>
      </c>
      <c r="AA81" s="354" t="str">
        <f ca="1">IF(OR(Is_Loading,LEN($A81)=0),"",INDIRECT("SWDATA!"&amp;AA$4&amp;$G81))</f>
        <v>-</v>
      </c>
      <c r="AB81" s="354" t="str">
        <f ca="1">IF(OR(Is_Loading,LEN($A81)=0),"",INDIRECT("SWDATA!"&amp;AB$4&amp;$G81))</f>
        <v>-</v>
      </c>
      <c r="AC81" s="354" t="str">
        <f ca="1">IF(OR(Is_Loading,LEN($A81)=0),"",INDIRECT("SWDATA!"&amp;AC$4&amp;$G81))</f>
        <v>-</v>
      </c>
      <c r="AD81" s="354" t="str">
        <f ca="1">IF(OR(Is_Loading,LEN($A81)=0),"",INDIRECT("SWDATA!"&amp;AD$4&amp;$G81))</f>
        <v>-</v>
      </c>
      <c r="AE81" s="354" t="str">
        <f ca="1">IF(OR(Is_Loading,LEN($A81)=0),"",INDIRECT("SWDATA!"&amp;AE$4&amp;$G81))</f>
        <v>-</v>
      </c>
      <c r="AF81" s="354" t="str">
        <f ca="1">IF(OR(Is_Loading,LEN($A81)=0),"",INDIRECT("SWDATA!"&amp;AF$4&amp;$G81))</f>
        <v>-</v>
      </c>
      <c r="AG81" s="354" t="str">
        <f ca="1">IF(OR(Is_Loading,LEN($A81)=0),"",INDIRECT("SWDATA!"&amp;AG$4&amp;$G81))</f>
        <v>-</v>
      </c>
      <c r="AH81" s="354" t="str">
        <f ca="1">IF(OR(Is_Loading,LEN($A81)=0),"",INDIRECT("SWDATA!"&amp;AH$4&amp;$G81))</f>
        <v>-</v>
      </c>
      <c r="AI81" s="354" t="str">
        <f ca="1">IF(OR(Is_Loading,LEN($A81)=0),"",INDIRECT("SWDATA!"&amp;AI$4&amp;$G81))</f>
        <v>-</v>
      </c>
      <c r="AJ81" s="354" t="str">
        <f ca="1">IF(OR(Is_Loading,LEN($A81)=0),"",INDIRECT("SWDATA!"&amp;AJ$4&amp;$G81))</f>
        <v>-</v>
      </c>
      <c r="AK81" s="354" t="str">
        <f t="shared" ca="1" si="57"/>
        <v>-</v>
      </c>
      <c r="AL81" s="354" t="str">
        <f t="shared" ca="1" si="57"/>
        <v>-</v>
      </c>
      <c r="AM81" s="354" t="str">
        <f t="shared" ca="1" si="57"/>
        <v>-</v>
      </c>
      <c r="AN81" s="354" t="str">
        <f t="shared" ca="1" si="57"/>
        <v>-</v>
      </c>
      <c r="AO81" s="354" t="str">
        <f t="shared" ca="1" si="57"/>
        <v>-</v>
      </c>
      <c r="AP81" s="354" t="str">
        <f t="shared" ca="1" si="57"/>
        <v>-</v>
      </c>
      <c r="AQ81" s="354" t="str">
        <f t="shared" ca="1" si="57"/>
        <v>-</v>
      </c>
      <c r="AR81" s="354" t="str">
        <f t="shared" ca="1" si="57"/>
        <v>-</v>
      </c>
      <c r="AS81" s="354" t="str">
        <f t="shared" ca="1" si="57"/>
        <v>-</v>
      </c>
      <c r="AT81" s="354" t="str">
        <f t="shared" ca="1" si="57"/>
        <v>-</v>
      </c>
      <c r="AU81" s="354" t="str">
        <f t="shared" ca="1" si="57"/>
        <v>-</v>
      </c>
      <c r="AV81" s="354" t="str">
        <f t="shared" ca="1" si="57"/>
        <v>-</v>
      </c>
      <c r="AW81" s="354" t="str">
        <f t="shared" ca="1" si="57"/>
        <v>-</v>
      </c>
      <c r="AX81" s="354" t="str">
        <f t="shared" ca="1" si="57"/>
        <v>-</v>
      </c>
      <c r="AY81" s="371" t="str">
        <f t="shared" ca="1" si="57"/>
        <v>-</v>
      </c>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410"/>
      <c r="CA81" s="410"/>
      <c r="CB81" s="410"/>
      <c r="CC81" s="410"/>
      <c r="CD81" s="410"/>
      <c r="CE81" s="410"/>
      <c r="CF81" s="410"/>
      <c r="CG81" s="410"/>
      <c r="CH81" s="410"/>
      <c r="CI81" s="410"/>
      <c r="CJ81" s="414"/>
      <c r="CK81" s="414"/>
      <c r="CL81" s="414"/>
      <c r="CM81" s="414"/>
      <c r="CN81" s="414"/>
      <c r="CO81" s="414"/>
      <c r="CP81" s="414"/>
      <c r="CQ81" s="414"/>
      <c r="CR81" s="414"/>
      <c r="CS81" s="414"/>
      <c r="CT81" s="414"/>
      <c r="CU81" s="414"/>
      <c r="CV81" s="414"/>
      <c r="CW81" s="414"/>
      <c r="CX81" s="414"/>
      <c r="CY81" s="414"/>
      <c r="CZ81" s="414"/>
      <c r="DA81" s="414"/>
      <c r="DB81" s="414"/>
      <c r="DC81" s="414"/>
      <c r="DD81" s="414"/>
      <c r="DE81" s="414"/>
      <c r="DF81" s="414"/>
      <c r="DG81" s="414"/>
      <c r="DH81" s="414"/>
      <c r="DI81" s="414"/>
      <c r="DJ81" s="414"/>
      <c r="DK81" s="415"/>
      <c r="DL81" s="416"/>
      <c r="DM81" s="416"/>
      <c r="DN81" s="416"/>
      <c r="DO81" s="416"/>
      <c r="DP81" s="250"/>
      <c r="DQ81" s="417"/>
      <c r="DR81" s="326"/>
      <c r="DS81" s="326"/>
      <c r="DT81" s="326"/>
      <c r="DU81" s="326"/>
      <c r="DV81" s="326"/>
      <c r="DW81" s="326"/>
      <c r="DX81" s="326"/>
      <c r="DY81" s="326"/>
      <c r="DZ81" s="326"/>
      <c r="EA81" s="326"/>
      <c r="EB81" s="326"/>
      <c r="EC81" s="326"/>
      <c r="ED81" s="326"/>
      <c r="EE81" s="326"/>
      <c r="EF81" s="326"/>
      <c r="EG81" s="326"/>
      <c r="EH81" s="326"/>
      <c r="EI81" s="326"/>
      <c r="EJ81" s="326"/>
      <c r="EK81" s="326"/>
      <c r="EL81" s="326"/>
      <c r="EM81" s="326"/>
      <c r="EN81" s="326"/>
      <c r="EO81" s="326"/>
      <c r="EP81" s="326"/>
      <c r="EQ81" s="326"/>
      <c r="ER81" s="326"/>
      <c r="ES81" s="326"/>
      <c r="ET81" s="326"/>
      <c r="EU81" s="326"/>
      <c r="EV81" s="326"/>
      <c r="EW81" s="326"/>
      <c r="EX81" s="326"/>
      <c r="EY81" s="326"/>
      <c r="EZ81" s="326"/>
      <c r="FA81" s="326"/>
      <c r="FB81" s="418"/>
      <c r="FC81" s="250"/>
      <c r="FD81" s="250"/>
      <c r="FE81" s="250"/>
      <c r="FF81" s="250"/>
      <c r="FG81" s="250"/>
      <c r="FH81" s="250"/>
      <c r="FI81" s="250"/>
      <c r="FJ81" s="250"/>
      <c r="FK81" s="250"/>
      <c r="FL81" s="250"/>
      <c r="FM81" s="250"/>
      <c r="FN81" s="250"/>
      <c r="FO81" s="250"/>
      <c r="FP81" s="250"/>
      <c r="FQ81" s="250"/>
      <c r="FR81" s="250"/>
      <c r="FS81" s="250"/>
      <c r="FT81" s="250"/>
      <c r="FU81" s="250"/>
      <c r="FV81" s="250"/>
      <c r="FW81" s="250"/>
      <c r="FX81" s="250"/>
      <c r="FY81" s="250"/>
      <c r="FZ81" s="250"/>
      <c r="GA81" s="250"/>
      <c r="GB81" s="250"/>
      <c r="GC81" s="250"/>
      <c r="GD81" s="250"/>
      <c r="GE81" s="250"/>
      <c r="GF81" s="250"/>
      <c r="GG81" s="250"/>
      <c r="GH81" s="250"/>
      <c r="GI81" s="250"/>
      <c r="GJ81" s="250"/>
      <c r="GK81" s="250"/>
      <c r="GL81" s="250"/>
      <c r="GM81" s="250"/>
      <c r="GN81" s="250"/>
      <c r="GO81" s="250"/>
      <c r="GP81" s="250"/>
      <c r="GQ81" s="250"/>
      <c r="GR81" s="250"/>
      <c r="GS81" s="250"/>
      <c r="GT81" s="250"/>
      <c r="GU81" s="250"/>
      <c r="GV81" s="250"/>
      <c r="GW81" s="250"/>
      <c r="GX81" s="250"/>
      <c r="GY81" s="250"/>
      <c r="GZ81" s="250"/>
      <c r="HA81" s="416"/>
      <c r="HB81" s="416"/>
      <c r="HC81" s="416"/>
      <c r="HD81" s="416"/>
      <c r="HE81" s="416"/>
      <c r="HF81" s="416"/>
      <c r="HG81" s="416"/>
      <c r="HH81" s="416"/>
      <c r="HI81" s="416"/>
      <c r="HJ81" s="416"/>
      <c r="HK81" s="416"/>
      <c r="HL81" s="416"/>
      <c r="HM81" s="416"/>
      <c r="HN81" s="416"/>
      <c r="ID81" s="411"/>
      <c r="IE81" s="411"/>
      <c r="IF81" s="411"/>
      <c r="IG81" s="411"/>
      <c r="IH81" s="411"/>
      <c r="II81" s="411"/>
      <c r="IJ81" s="411"/>
      <c r="IK81" s="411"/>
      <c r="IL81" s="411"/>
      <c r="IM81" s="411"/>
      <c r="IN81" s="411"/>
      <c r="IO81" s="411"/>
      <c r="IP81" s="411"/>
      <c r="IQ81" s="411"/>
      <c r="IR81" s="411"/>
      <c r="IS81" s="411"/>
      <c r="IT81" s="411"/>
      <c r="IU81" s="411"/>
      <c r="IV81" s="411"/>
      <c r="IW81" s="411"/>
      <c r="IX81" s="411"/>
      <c r="IY81" s="411"/>
      <c r="IZ81" s="411"/>
      <c r="JA81" s="411"/>
      <c r="JB81" s="411"/>
      <c r="JC81" s="411"/>
      <c r="JD81" s="411"/>
      <c r="JE81" s="411"/>
      <c r="JF81" s="411"/>
      <c r="JG81" s="411"/>
      <c r="JH81" s="411"/>
      <c r="JI81" s="411"/>
      <c r="JJ81" s="411"/>
      <c r="JK81" s="411"/>
      <c r="JL81" s="411"/>
      <c r="JM81" s="411"/>
      <c r="JN81" s="411"/>
      <c r="JO81" s="411"/>
      <c r="JP81" s="411"/>
      <c r="JQ81" s="411"/>
      <c r="JR81" s="411"/>
      <c r="JS81" s="411"/>
      <c r="JT81" s="411"/>
      <c r="JU81" s="411"/>
      <c r="JV81" s="411"/>
      <c r="JW81" s="411"/>
      <c r="JX81" s="411"/>
      <c r="JY81" s="411"/>
      <c r="JZ81" s="411"/>
      <c r="KA81" s="411"/>
      <c r="KB81" s="411"/>
      <c r="KC81" s="411"/>
      <c r="KD81" s="411"/>
      <c r="KE81" s="411"/>
      <c r="KF81" s="411"/>
      <c r="KG81" s="411"/>
      <c r="KH81" s="411"/>
      <c r="KI81" s="411"/>
      <c r="KJ81" s="411"/>
      <c r="KK81" s="411"/>
      <c r="KL81" s="411"/>
      <c r="KM81" s="411"/>
      <c r="KN81" s="411"/>
      <c r="KO81" s="411"/>
      <c r="KP81" s="411"/>
      <c r="KQ81" s="411"/>
      <c r="KR81" s="411"/>
      <c r="KS81" s="411"/>
      <c r="KT81" s="411"/>
      <c r="KU81" s="411"/>
      <c r="KV81" s="411"/>
      <c r="KW81" s="411"/>
      <c r="KX81" s="411"/>
      <c r="KY81" s="411"/>
      <c r="KZ81" s="411"/>
      <c r="LA81" s="411"/>
      <c r="LB81" s="411"/>
      <c r="LC81" s="411"/>
      <c r="LD81" s="411"/>
      <c r="LE81" s="411"/>
      <c r="LF81" s="411"/>
      <c r="LG81" s="411"/>
      <c r="LH81" s="411"/>
      <c r="LI81" s="411"/>
      <c r="LJ81" s="411"/>
      <c r="LK81" s="411"/>
      <c r="LL81" s="411"/>
      <c r="LM81" s="411"/>
      <c r="LN81" s="411"/>
      <c r="LO81" s="411"/>
      <c r="LP81" s="411"/>
      <c r="LQ81" s="411"/>
      <c r="LR81" s="411"/>
      <c r="LS81" s="411"/>
      <c r="LT81" s="411"/>
      <c r="LU81" s="411"/>
      <c r="LV81" s="411"/>
      <c r="LW81" s="411"/>
      <c r="LX81" s="411"/>
      <c r="LY81" s="411"/>
      <c r="LZ81" s="411"/>
      <c r="MA81" s="411"/>
      <c r="MB81" s="411"/>
      <c r="MC81" s="411"/>
      <c r="MD81" s="411"/>
      <c r="ME81" s="411"/>
      <c r="MF81" s="411"/>
      <c r="MG81" s="411"/>
      <c r="MH81" s="411"/>
      <c r="MI81" s="411"/>
      <c r="XDX81" s="420">
        <f t="shared" ca="1" si="40"/>
        <v>0</v>
      </c>
      <c r="XES81" s="411"/>
      <c r="XET81" s="411"/>
      <c r="XEU81" s="421"/>
    </row>
    <row r="82" spans="1:347 16352:16375" s="419" customFormat="1" ht="15" customHeight="1">
      <c r="A82" s="404" t="str">
        <f>SWDATA!O74</f>
        <v>1_PARENT00001_DMACTUALS_INDEPENDENT:CATALOGDETAIL:UNITS:No Perspective:default:Live:0</v>
      </c>
      <c r="B82" s="404">
        <f>SWDATA!M74</f>
        <v>0</v>
      </c>
      <c r="C82" s="405"/>
      <c r="D82" s="413">
        <f t="shared" si="50"/>
        <v>74</v>
      </c>
      <c r="E82" s="407">
        <f t="shared" si="51"/>
        <v>0</v>
      </c>
      <c r="F82" s="408">
        <f t="shared" si="52"/>
        <v>1</v>
      </c>
      <c r="G82" s="404">
        <f>ROW(SWDATA!M74)</f>
        <v>74</v>
      </c>
      <c r="H82" s="334"/>
      <c r="I82" s="335"/>
      <c r="J82" s="346" t="str">
        <f t="shared" si="53"/>
        <v>1_PARENT00001_DMACTUALS_INDEPENDENT:CATALOGDETAIL:UNITS:No Perspective:default:Live:0</v>
      </c>
      <c r="K82" s="347" t="str">
        <f t="shared" si="54"/>
        <v/>
      </c>
      <c r="L82" s="347"/>
      <c r="M82" s="385" t="str">
        <f t="shared" si="46"/>
        <v>Loading…</v>
      </c>
      <c r="N82" s="385" t="str">
        <f t="shared" si="47"/>
        <v>Loading…</v>
      </c>
      <c r="O82" s="385" t="str">
        <f t="shared" si="48"/>
        <v>Loading…</v>
      </c>
      <c r="P82" s="385" t="str">
        <f t="shared" si="49"/>
        <v>Loading…</v>
      </c>
      <c r="Q82" s="385" t="str">
        <f ca="1">IF(LEN(SWDATA!J74)=0,"",Q81)</f>
        <v>Loading . . .~~Loading . . .~~Loading . . .~~Loading . . .</v>
      </c>
      <c r="R82" s="386" t="str">
        <f>IF(LEN(SWDATA!C74)=0,"",SWDATA!C74)</f>
        <v>L3_Open_Product_Allocation</v>
      </c>
      <c r="S82" s="256"/>
      <c r="T82" s="257" t="s">
        <v>658</v>
      </c>
      <c r="U82" s="258"/>
      <c r="V82" s="258"/>
      <c r="W82" s="258" t="s">
        <v>1002</v>
      </c>
      <c r="X82" s="259" t="s">
        <v>207</v>
      </c>
      <c r="Y82" s="353" t="str">
        <f ca="1">IF(OR(Is_Loading,LEN($A82)=0),"",INDIRECT("SWDATA!"&amp;Y$4&amp;$G82))</f>
        <v>-</v>
      </c>
      <c r="Z82" s="354" t="str">
        <f ca="1">IF(OR(Is_Loading,LEN($A82)=0),"",INDIRECT("SWDATA!"&amp;Z$4&amp;$G82))</f>
        <v>-</v>
      </c>
      <c r="AA82" s="354" t="str">
        <f ca="1">IF(OR(Is_Loading,LEN($A82)=0),"",INDIRECT("SWDATA!"&amp;AA$4&amp;$G82))</f>
        <v>-</v>
      </c>
      <c r="AB82" s="354" t="str">
        <f ca="1">IF(OR(Is_Loading,LEN($A82)=0),"",INDIRECT("SWDATA!"&amp;AB$4&amp;$G82))</f>
        <v>-</v>
      </c>
      <c r="AC82" s="354" t="str">
        <f ca="1">IF(OR(Is_Loading,LEN($A82)=0),"",INDIRECT("SWDATA!"&amp;AC$4&amp;$G82))</f>
        <v>-</v>
      </c>
      <c r="AD82" s="354" t="str">
        <f ca="1">IF(OR(Is_Loading,LEN($A82)=0),"",INDIRECT("SWDATA!"&amp;AD$4&amp;$G82))</f>
        <v>-</v>
      </c>
      <c r="AE82" s="354" t="str">
        <f ca="1">IF(OR(Is_Loading,LEN($A82)=0),"",INDIRECT("SWDATA!"&amp;AE$4&amp;$G82))</f>
        <v>-</v>
      </c>
      <c r="AF82" s="354" t="str">
        <f ca="1">IF(OR(Is_Loading,LEN($A82)=0),"",INDIRECT("SWDATA!"&amp;AF$4&amp;$G82))</f>
        <v>-</v>
      </c>
      <c r="AG82" s="354" t="str">
        <f ca="1">IF(OR(Is_Loading,LEN($A82)=0),"",INDIRECT("SWDATA!"&amp;AG$4&amp;$G82))</f>
        <v>-</v>
      </c>
      <c r="AH82" s="354" t="str">
        <f ca="1">IF(OR(Is_Loading,LEN($A82)=0),"",INDIRECT("SWDATA!"&amp;AH$4&amp;$G82))</f>
        <v>-</v>
      </c>
      <c r="AI82" s="354" t="str">
        <f ca="1">IF(OR(Is_Loading,LEN($A82)=0),"",INDIRECT("SWDATA!"&amp;AI$4&amp;$G82))</f>
        <v>-</v>
      </c>
      <c r="AJ82" s="354" t="str">
        <f ca="1">IF(OR(Is_Loading,LEN($A82)=0),"",INDIRECT("SWDATA!"&amp;AJ$4&amp;$G82))</f>
        <v>-</v>
      </c>
      <c r="AK82" s="354" t="str">
        <f t="shared" ca="1" si="57"/>
        <v>-</v>
      </c>
      <c r="AL82" s="354" t="str">
        <f t="shared" ca="1" si="57"/>
        <v>-</v>
      </c>
      <c r="AM82" s="354" t="str">
        <f t="shared" ca="1" si="57"/>
        <v>-</v>
      </c>
      <c r="AN82" s="354" t="str">
        <f t="shared" ca="1" si="57"/>
        <v>-</v>
      </c>
      <c r="AO82" s="354" t="str">
        <f t="shared" ca="1" si="57"/>
        <v>-</v>
      </c>
      <c r="AP82" s="354" t="str">
        <f t="shared" ca="1" si="57"/>
        <v>-</v>
      </c>
      <c r="AQ82" s="354" t="str">
        <f t="shared" ca="1" si="57"/>
        <v>-</v>
      </c>
      <c r="AR82" s="354" t="str">
        <f t="shared" ca="1" si="57"/>
        <v>-</v>
      </c>
      <c r="AS82" s="354" t="str">
        <f t="shared" ca="1" si="57"/>
        <v>-</v>
      </c>
      <c r="AT82" s="354" t="str">
        <f t="shared" ca="1" si="57"/>
        <v>-</v>
      </c>
      <c r="AU82" s="354" t="str">
        <f t="shared" ca="1" si="57"/>
        <v>-</v>
      </c>
      <c r="AV82" s="354" t="str">
        <f t="shared" ca="1" si="57"/>
        <v>-</v>
      </c>
      <c r="AW82" s="354" t="str">
        <f t="shared" ca="1" si="57"/>
        <v>-</v>
      </c>
      <c r="AX82" s="354" t="str">
        <f t="shared" ca="1" si="57"/>
        <v>-</v>
      </c>
      <c r="AY82" s="371" t="str">
        <f t="shared" ca="1" si="57"/>
        <v>-</v>
      </c>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410"/>
      <c r="CA82" s="410"/>
      <c r="CB82" s="410"/>
      <c r="CC82" s="410"/>
      <c r="CD82" s="410"/>
      <c r="CE82" s="410"/>
      <c r="CF82" s="410"/>
      <c r="CG82" s="410"/>
      <c r="CH82" s="410"/>
      <c r="CI82" s="410"/>
      <c r="CJ82" s="414"/>
      <c r="CK82" s="414"/>
      <c r="CL82" s="414"/>
      <c r="CM82" s="414"/>
      <c r="CN82" s="414"/>
      <c r="CO82" s="414"/>
      <c r="CP82" s="414"/>
      <c r="CQ82" s="414"/>
      <c r="CR82" s="414"/>
      <c r="CS82" s="414"/>
      <c r="CT82" s="414"/>
      <c r="CU82" s="414"/>
      <c r="CV82" s="414"/>
      <c r="CW82" s="414"/>
      <c r="CX82" s="414"/>
      <c r="CY82" s="414"/>
      <c r="CZ82" s="414"/>
      <c r="DA82" s="414"/>
      <c r="DB82" s="414"/>
      <c r="DC82" s="414"/>
      <c r="DD82" s="414"/>
      <c r="DE82" s="414"/>
      <c r="DF82" s="414"/>
      <c r="DG82" s="414"/>
      <c r="DH82" s="414"/>
      <c r="DI82" s="414"/>
      <c r="DJ82" s="414"/>
      <c r="DK82" s="415"/>
      <c r="DL82" s="416"/>
      <c r="DM82" s="416"/>
      <c r="DN82" s="416"/>
      <c r="DO82" s="416"/>
      <c r="DP82" s="250"/>
      <c r="DQ82" s="417"/>
      <c r="DR82" s="326"/>
      <c r="DS82" s="326"/>
      <c r="DT82" s="326"/>
      <c r="DU82" s="326"/>
      <c r="DV82" s="326"/>
      <c r="DW82" s="326"/>
      <c r="DX82" s="326"/>
      <c r="DY82" s="326"/>
      <c r="DZ82" s="326"/>
      <c r="EA82" s="326"/>
      <c r="EB82" s="326"/>
      <c r="EC82" s="326"/>
      <c r="ED82" s="326"/>
      <c r="EE82" s="326"/>
      <c r="EF82" s="326"/>
      <c r="EG82" s="326"/>
      <c r="EH82" s="326"/>
      <c r="EI82" s="326"/>
      <c r="EJ82" s="326"/>
      <c r="EK82" s="326"/>
      <c r="EL82" s="326"/>
      <c r="EM82" s="326"/>
      <c r="EN82" s="326"/>
      <c r="EO82" s="326"/>
      <c r="EP82" s="326"/>
      <c r="EQ82" s="326"/>
      <c r="ER82" s="326"/>
      <c r="ES82" s="326"/>
      <c r="ET82" s="326"/>
      <c r="EU82" s="326"/>
      <c r="EV82" s="326"/>
      <c r="EW82" s="326"/>
      <c r="EX82" s="326"/>
      <c r="EY82" s="326"/>
      <c r="EZ82" s="326"/>
      <c r="FA82" s="326"/>
      <c r="FB82" s="418"/>
      <c r="FC82" s="250"/>
      <c r="FD82" s="250"/>
      <c r="FE82" s="250"/>
      <c r="FF82" s="250"/>
      <c r="FG82" s="250"/>
      <c r="FH82" s="250"/>
      <c r="FI82" s="250"/>
      <c r="FJ82" s="250"/>
      <c r="FK82" s="250"/>
      <c r="FL82" s="250"/>
      <c r="FM82" s="250"/>
      <c r="FN82" s="250"/>
      <c r="FO82" s="250"/>
      <c r="FP82" s="250"/>
      <c r="FQ82" s="250"/>
      <c r="FR82" s="250"/>
      <c r="FS82" s="250"/>
      <c r="FT82" s="250"/>
      <c r="FU82" s="250"/>
      <c r="FV82" s="250"/>
      <c r="FW82" s="250"/>
      <c r="FX82" s="250"/>
      <c r="FY82" s="250"/>
      <c r="FZ82" s="250"/>
      <c r="GA82" s="250"/>
      <c r="GB82" s="250"/>
      <c r="GC82" s="250"/>
      <c r="GD82" s="250"/>
      <c r="GE82" s="250"/>
      <c r="GF82" s="250"/>
      <c r="GG82" s="250"/>
      <c r="GH82" s="250"/>
      <c r="GI82" s="250"/>
      <c r="GJ82" s="250"/>
      <c r="GK82" s="250"/>
      <c r="GL82" s="250"/>
      <c r="GM82" s="250"/>
      <c r="GN82" s="250"/>
      <c r="GO82" s="250"/>
      <c r="GP82" s="250"/>
      <c r="GQ82" s="250"/>
      <c r="GR82" s="250"/>
      <c r="GS82" s="250"/>
      <c r="GT82" s="250"/>
      <c r="GU82" s="250"/>
      <c r="GV82" s="250"/>
      <c r="GW82" s="250"/>
      <c r="GX82" s="250"/>
      <c r="GY82" s="250"/>
      <c r="GZ82" s="250"/>
      <c r="HA82" s="416"/>
      <c r="HB82" s="416"/>
      <c r="HC82" s="416"/>
      <c r="HD82" s="416"/>
      <c r="HE82" s="416"/>
      <c r="HF82" s="416"/>
      <c r="HG82" s="416"/>
      <c r="HH82" s="416"/>
      <c r="HI82" s="416"/>
      <c r="HJ82" s="416"/>
      <c r="HK82" s="416"/>
      <c r="HL82" s="416"/>
      <c r="HM82" s="416"/>
      <c r="HN82" s="416"/>
      <c r="ID82" s="411"/>
      <c r="IE82" s="411"/>
      <c r="IF82" s="411"/>
      <c r="IG82" s="411"/>
      <c r="IH82" s="411"/>
      <c r="II82" s="411"/>
      <c r="IJ82" s="411"/>
      <c r="IK82" s="411"/>
      <c r="IL82" s="411"/>
      <c r="IM82" s="411"/>
      <c r="IN82" s="411"/>
      <c r="IO82" s="411"/>
      <c r="IP82" s="411"/>
      <c r="IQ82" s="411"/>
      <c r="IR82" s="411"/>
      <c r="IS82" s="411"/>
      <c r="IT82" s="411"/>
      <c r="IU82" s="411"/>
      <c r="IV82" s="411"/>
      <c r="IW82" s="411"/>
      <c r="IX82" s="411"/>
      <c r="IY82" s="411"/>
      <c r="IZ82" s="411"/>
      <c r="JA82" s="411"/>
      <c r="JB82" s="411"/>
      <c r="JC82" s="411"/>
      <c r="JD82" s="411"/>
      <c r="JE82" s="411"/>
      <c r="JF82" s="411"/>
      <c r="JG82" s="411"/>
      <c r="JH82" s="411"/>
      <c r="JI82" s="411"/>
      <c r="JJ82" s="411"/>
      <c r="JK82" s="411"/>
      <c r="JL82" s="411"/>
      <c r="JM82" s="411"/>
      <c r="JN82" s="411"/>
      <c r="JO82" s="411"/>
      <c r="JP82" s="411"/>
      <c r="JQ82" s="411"/>
      <c r="JR82" s="411"/>
      <c r="JS82" s="411"/>
      <c r="JT82" s="411"/>
      <c r="JU82" s="411"/>
      <c r="JV82" s="411"/>
      <c r="JW82" s="411"/>
      <c r="JX82" s="411"/>
      <c r="JY82" s="411"/>
      <c r="JZ82" s="411"/>
      <c r="KA82" s="411"/>
      <c r="KB82" s="411"/>
      <c r="KC82" s="411"/>
      <c r="KD82" s="411"/>
      <c r="KE82" s="411"/>
      <c r="KF82" s="411"/>
      <c r="KG82" s="411"/>
      <c r="KH82" s="411"/>
      <c r="KI82" s="411"/>
      <c r="KJ82" s="411"/>
      <c r="KK82" s="411"/>
      <c r="KL82" s="411"/>
      <c r="KM82" s="411"/>
      <c r="KN82" s="411"/>
      <c r="KO82" s="411"/>
      <c r="KP82" s="411"/>
      <c r="KQ82" s="411"/>
      <c r="KR82" s="411"/>
      <c r="KS82" s="411"/>
      <c r="KT82" s="411"/>
      <c r="KU82" s="411"/>
      <c r="KV82" s="411"/>
      <c r="KW82" s="411"/>
      <c r="KX82" s="411"/>
      <c r="KY82" s="411"/>
      <c r="KZ82" s="411"/>
      <c r="LA82" s="411"/>
      <c r="LB82" s="411"/>
      <c r="LC82" s="411"/>
      <c r="LD82" s="411"/>
      <c r="LE82" s="411"/>
      <c r="LF82" s="411"/>
      <c r="LG82" s="411"/>
      <c r="LH82" s="411"/>
      <c r="LI82" s="411"/>
      <c r="LJ82" s="411"/>
      <c r="LK82" s="411"/>
      <c r="LL82" s="411"/>
      <c r="LM82" s="411"/>
      <c r="LN82" s="411"/>
      <c r="LO82" s="411"/>
      <c r="LP82" s="411"/>
      <c r="LQ82" s="411"/>
      <c r="LR82" s="411"/>
      <c r="LS82" s="411"/>
      <c r="LT82" s="411"/>
      <c r="LU82" s="411"/>
      <c r="LV82" s="411"/>
      <c r="LW82" s="411"/>
      <c r="LX82" s="411"/>
      <c r="LY82" s="411"/>
      <c r="LZ82" s="411"/>
      <c r="MA82" s="411"/>
      <c r="MB82" s="411"/>
      <c r="MC82" s="411"/>
      <c r="MD82" s="411"/>
      <c r="ME82" s="411"/>
      <c r="MF82" s="411"/>
      <c r="MG82" s="411"/>
      <c r="MH82" s="411"/>
      <c r="MI82" s="411"/>
      <c r="XDX82" s="420">
        <f t="shared" ca="1" si="40"/>
        <v>0</v>
      </c>
      <c r="XES82" s="411"/>
      <c r="XET82" s="411"/>
      <c r="XEU82" s="421"/>
    </row>
    <row r="83" spans="1:347 16352:16375" s="419" customFormat="1" ht="15" customHeight="1">
      <c r="A83" s="404" t="str">
        <f>SWDATA!O75</f>
        <v>1_PARENT00001_DMACTUALS_INDEPENDENT:CATALOGDETAIL:UNITS:No Perspective:default:Live:0</v>
      </c>
      <c r="B83" s="404">
        <f>SWDATA!M75</f>
        <v>0</v>
      </c>
      <c r="C83" s="405"/>
      <c r="D83" s="413">
        <f t="shared" si="50"/>
        <v>75</v>
      </c>
      <c r="E83" s="407">
        <f t="shared" si="51"/>
        <v>0</v>
      </c>
      <c r="F83" s="408">
        <f t="shared" si="52"/>
        <v>1</v>
      </c>
      <c r="G83" s="404">
        <f>ROW(SWDATA!M75)</f>
        <v>75</v>
      </c>
      <c r="H83" s="334"/>
      <c r="I83" s="335"/>
      <c r="J83" s="346" t="str">
        <f t="shared" si="53"/>
        <v>1_PARENT00001_DMACTUALS_INDEPENDENT:CATALOGDETAIL:UNITS:No Perspective:default:Live:0</v>
      </c>
      <c r="K83" s="347" t="str">
        <f t="shared" si="54"/>
        <v/>
      </c>
      <c r="L83" s="347"/>
      <c r="M83" s="385" t="str">
        <f t="shared" si="46"/>
        <v>Loading…</v>
      </c>
      <c r="N83" s="385" t="str">
        <f t="shared" si="47"/>
        <v>Loading…</v>
      </c>
      <c r="O83" s="385" t="str">
        <f t="shared" si="48"/>
        <v>Loading…</v>
      </c>
      <c r="P83" s="385" t="str">
        <f t="shared" si="49"/>
        <v>Loading…</v>
      </c>
      <c r="Q83" s="385" t="str">
        <f ca="1">IF(LEN(SWDATA!J75)=0,"",Q82)</f>
        <v>Loading . . .~~Loading . . .~~Loading . . .~~Loading . . .</v>
      </c>
      <c r="R83" s="386" t="str">
        <f>IF(LEN(SWDATA!C75)=0,"",SWDATA!C75)</f>
        <v>L3 _Allocated_For_Order_Qty_Calc</v>
      </c>
      <c r="S83" s="256"/>
      <c r="T83" s="257" t="s">
        <v>920</v>
      </c>
      <c r="U83" s="258"/>
      <c r="V83" s="258"/>
      <c r="W83" s="258" t="s">
        <v>1004</v>
      </c>
      <c r="X83" s="259" t="s">
        <v>207</v>
      </c>
      <c r="Y83" s="353" t="str">
        <f ca="1">IF(OR(Is_Loading,LEN($A83)=0),"",INDIRECT("SWDATA!"&amp;Y$4&amp;$G83))</f>
        <v>-</v>
      </c>
      <c r="Z83" s="354" t="str">
        <f ca="1">IF(OR(Is_Loading,LEN($A83)=0),"",INDIRECT("SWDATA!"&amp;Z$4&amp;$G83))</f>
        <v>-</v>
      </c>
      <c r="AA83" s="354" t="str">
        <f ca="1">IF(OR(Is_Loading,LEN($A83)=0),"",INDIRECT("SWDATA!"&amp;AA$4&amp;$G83))</f>
        <v>-</v>
      </c>
      <c r="AB83" s="354" t="str">
        <f ca="1">IF(OR(Is_Loading,LEN($A83)=0),"",INDIRECT("SWDATA!"&amp;AB$4&amp;$G83))</f>
        <v>-</v>
      </c>
      <c r="AC83" s="354" t="str">
        <f ca="1">IF(OR(Is_Loading,LEN($A83)=0),"",INDIRECT("SWDATA!"&amp;AC$4&amp;$G83))</f>
        <v>-</v>
      </c>
      <c r="AD83" s="354" t="str">
        <f ca="1">IF(OR(Is_Loading,LEN($A83)=0),"",INDIRECT("SWDATA!"&amp;AD$4&amp;$G83))</f>
        <v>-</v>
      </c>
      <c r="AE83" s="354" t="str">
        <f ca="1">IF(OR(Is_Loading,LEN($A83)=0),"",INDIRECT("SWDATA!"&amp;AE$4&amp;$G83))</f>
        <v>-</v>
      </c>
      <c r="AF83" s="354" t="str">
        <f ca="1">IF(OR(Is_Loading,LEN($A83)=0),"",INDIRECT("SWDATA!"&amp;AF$4&amp;$G83))</f>
        <v>-</v>
      </c>
      <c r="AG83" s="354" t="str">
        <f ca="1">IF(OR(Is_Loading,LEN($A83)=0),"",INDIRECT("SWDATA!"&amp;AG$4&amp;$G83))</f>
        <v>-</v>
      </c>
      <c r="AH83" s="354" t="str">
        <f ca="1">IF(OR(Is_Loading,LEN($A83)=0),"",INDIRECT("SWDATA!"&amp;AH$4&amp;$G83))</f>
        <v>-</v>
      </c>
      <c r="AI83" s="354" t="str">
        <f ca="1">IF(OR(Is_Loading,LEN($A83)=0),"",INDIRECT("SWDATA!"&amp;AI$4&amp;$G83))</f>
        <v>-</v>
      </c>
      <c r="AJ83" s="354" t="str">
        <f ca="1">IF(OR(Is_Loading,LEN($A83)=0),"",INDIRECT("SWDATA!"&amp;AJ$4&amp;$G83))</f>
        <v>-</v>
      </c>
      <c r="AK83" s="354" t="str">
        <f t="shared" ca="1" si="57"/>
        <v>-</v>
      </c>
      <c r="AL83" s="354" t="str">
        <f t="shared" ca="1" si="57"/>
        <v>-</v>
      </c>
      <c r="AM83" s="354" t="str">
        <f t="shared" ca="1" si="57"/>
        <v>-</v>
      </c>
      <c r="AN83" s="354" t="str">
        <f t="shared" ca="1" si="57"/>
        <v>-</v>
      </c>
      <c r="AO83" s="354" t="str">
        <f t="shared" ca="1" si="57"/>
        <v>-</v>
      </c>
      <c r="AP83" s="354" t="str">
        <f t="shared" ca="1" si="57"/>
        <v>-</v>
      </c>
      <c r="AQ83" s="354" t="str">
        <f t="shared" ca="1" si="57"/>
        <v>-</v>
      </c>
      <c r="AR83" s="354" t="str">
        <f t="shared" ca="1" si="57"/>
        <v>-</v>
      </c>
      <c r="AS83" s="354" t="str">
        <f t="shared" ca="1" si="57"/>
        <v>-</v>
      </c>
      <c r="AT83" s="354" t="str">
        <f t="shared" ca="1" si="57"/>
        <v>-</v>
      </c>
      <c r="AU83" s="354" t="str">
        <f t="shared" ca="1" si="57"/>
        <v>-</v>
      </c>
      <c r="AV83" s="354" t="str">
        <f t="shared" ca="1" si="57"/>
        <v>-</v>
      </c>
      <c r="AW83" s="354" t="str">
        <f t="shared" ca="1" si="57"/>
        <v>-</v>
      </c>
      <c r="AX83" s="354" t="str">
        <f t="shared" ca="1" si="57"/>
        <v>-</v>
      </c>
      <c r="AY83" s="371" t="str">
        <f t="shared" ca="1" si="57"/>
        <v>-</v>
      </c>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410"/>
      <c r="CA83" s="410"/>
      <c r="CB83" s="410"/>
      <c r="CC83" s="410"/>
      <c r="CD83" s="410"/>
      <c r="CE83" s="410"/>
      <c r="CF83" s="410"/>
      <c r="CG83" s="410"/>
      <c r="CH83" s="410"/>
      <c r="CI83" s="410"/>
      <c r="CJ83" s="414"/>
      <c r="CK83" s="414"/>
      <c r="CL83" s="414"/>
      <c r="CM83" s="414"/>
      <c r="CN83" s="414"/>
      <c r="CO83" s="414"/>
      <c r="CP83" s="414"/>
      <c r="CQ83" s="414"/>
      <c r="CR83" s="414"/>
      <c r="CS83" s="414"/>
      <c r="CT83" s="414"/>
      <c r="CU83" s="414"/>
      <c r="CV83" s="414"/>
      <c r="CW83" s="414"/>
      <c r="CX83" s="414"/>
      <c r="CY83" s="414"/>
      <c r="CZ83" s="414"/>
      <c r="DA83" s="414"/>
      <c r="DB83" s="414"/>
      <c r="DC83" s="414"/>
      <c r="DD83" s="414"/>
      <c r="DE83" s="414"/>
      <c r="DF83" s="414"/>
      <c r="DG83" s="414"/>
      <c r="DH83" s="414"/>
      <c r="DI83" s="414"/>
      <c r="DJ83" s="414"/>
      <c r="DK83" s="415"/>
      <c r="DL83" s="416"/>
      <c r="DM83" s="416"/>
      <c r="DN83" s="416"/>
      <c r="DO83" s="416"/>
      <c r="DP83" s="250"/>
      <c r="DQ83" s="417"/>
      <c r="DR83" s="326"/>
      <c r="DS83" s="326"/>
      <c r="DT83" s="326"/>
      <c r="DU83" s="326"/>
      <c r="DV83" s="326"/>
      <c r="DW83" s="326"/>
      <c r="DX83" s="326"/>
      <c r="DY83" s="326"/>
      <c r="DZ83" s="326"/>
      <c r="EA83" s="326"/>
      <c r="EB83" s="326"/>
      <c r="EC83" s="326"/>
      <c r="ED83" s="326"/>
      <c r="EE83" s="326"/>
      <c r="EF83" s="326"/>
      <c r="EG83" s="326"/>
      <c r="EH83" s="326"/>
      <c r="EI83" s="326"/>
      <c r="EJ83" s="326"/>
      <c r="EK83" s="326"/>
      <c r="EL83" s="326"/>
      <c r="EM83" s="326"/>
      <c r="EN83" s="326"/>
      <c r="EO83" s="326"/>
      <c r="EP83" s="326"/>
      <c r="EQ83" s="326"/>
      <c r="ER83" s="326"/>
      <c r="ES83" s="326"/>
      <c r="ET83" s="326"/>
      <c r="EU83" s="326"/>
      <c r="EV83" s="326"/>
      <c r="EW83" s="326"/>
      <c r="EX83" s="326"/>
      <c r="EY83" s="326"/>
      <c r="EZ83" s="326"/>
      <c r="FA83" s="326"/>
      <c r="FB83" s="418"/>
      <c r="FC83" s="250"/>
      <c r="FD83" s="250"/>
      <c r="FE83" s="250"/>
      <c r="FF83" s="250"/>
      <c r="FG83" s="250"/>
      <c r="FH83" s="250"/>
      <c r="FI83" s="250"/>
      <c r="FJ83" s="250"/>
      <c r="FK83" s="250"/>
      <c r="FL83" s="250"/>
      <c r="FM83" s="250"/>
      <c r="FN83" s="250"/>
      <c r="FO83" s="250"/>
      <c r="FP83" s="250"/>
      <c r="FQ83" s="250"/>
      <c r="FR83" s="250"/>
      <c r="FS83" s="250"/>
      <c r="FT83" s="250"/>
      <c r="FU83" s="250"/>
      <c r="FV83" s="250"/>
      <c r="FW83" s="250"/>
      <c r="FX83" s="250"/>
      <c r="FY83" s="250"/>
      <c r="FZ83" s="250"/>
      <c r="GA83" s="250"/>
      <c r="GB83" s="250"/>
      <c r="GC83" s="250"/>
      <c r="GD83" s="250"/>
      <c r="GE83" s="250"/>
      <c r="GF83" s="250"/>
      <c r="GG83" s="250"/>
      <c r="GH83" s="250"/>
      <c r="GI83" s="250"/>
      <c r="GJ83" s="250"/>
      <c r="GK83" s="250"/>
      <c r="GL83" s="250"/>
      <c r="GM83" s="250"/>
      <c r="GN83" s="250"/>
      <c r="GO83" s="250"/>
      <c r="GP83" s="250"/>
      <c r="GQ83" s="250"/>
      <c r="GR83" s="250"/>
      <c r="GS83" s="250"/>
      <c r="GT83" s="250"/>
      <c r="GU83" s="250"/>
      <c r="GV83" s="250"/>
      <c r="GW83" s="250"/>
      <c r="GX83" s="250"/>
      <c r="GY83" s="250"/>
      <c r="GZ83" s="250"/>
      <c r="HA83" s="416"/>
      <c r="HB83" s="416"/>
      <c r="HC83" s="416"/>
      <c r="HD83" s="416"/>
      <c r="HE83" s="416"/>
      <c r="HF83" s="416"/>
      <c r="HG83" s="416"/>
      <c r="HH83" s="416"/>
      <c r="HI83" s="416"/>
      <c r="HJ83" s="416"/>
      <c r="HK83" s="416"/>
      <c r="HL83" s="416"/>
      <c r="HM83" s="416"/>
      <c r="HN83" s="416"/>
      <c r="ID83" s="411"/>
      <c r="IE83" s="411"/>
      <c r="IF83" s="411"/>
      <c r="IG83" s="411"/>
      <c r="IH83" s="411"/>
      <c r="II83" s="411"/>
      <c r="IJ83" s="411"/>
      <c r="IK83" s="411"/>
      <c r="IL83" s="411"/>
      <c r="IM83" s="411"/>
      <c r="IN83" s="411"/>
      <c r="IO83" s="411"/>
      <c r="IP83" s="411"/>
      <c r="IQ83" s="411"/>
      <c r="IR83" s="411"/>
      <c r="IS83" s="411"/>
      <c r="IT83" s="411"/>
      <c r="IU83" s="411"/>
      <c r="IV83" s="411"/>
      <c r="IW83" s="411"/>
      <c r="IX83" s="411"/>
      <c r="IY83" s="411"/>
      <c r="IZ83" s="411"/>
      <c r="JA83" s="411"/>
      <c r="JB83" s="411"/>
      <c r="JC83" s="411"/>
      <c r="JD83" s="411"/>
      <c r="JE83" s="411"/>
      <c r="JF83" s="411"/>
      <c r="JG83" s="411"/>
      <c r="JH83" s="411"/>
      <c r="JI83" s="411"/>
      <c r="JJ83" s="411"/>
      <c r="JK83" s="411"/>
      <c r="JL83" s="411"/>
      <c r="JM83" s="411"/>
      <c r="JN83" s="411"/>
      <c r="JO83" s="411"/>
      <c r="JP83" s="411"/>
      <c r="JQ83" s="411"/>
      <c r="JR83" s="411"/>
      <c r="JS83" s="411"/>
      <c r="JT83" s="411"/>
      <c r="JU83" s="411"/>
      <c r="JV83" s="411"/>
      <c r="JW83" s="411"/>
      <c r="JX83" s="411"/>
      <c r="JY83" s="411"/>
      <c r="JZ83" s="411"/>
      <c r="KA83" s="411"/>
      <c r="KB83" s="411"/>
      <c r="KC83" s="411"/>
      <c r="KD83" s="411"/>
      <c r="KE83" s="411"/>
      <c r="KF83" s="411"/>
      <c r="KG83" s="411"/>
      <c r="KH83" s="411"/>
      <c r="KI83" s="411"/>
      <c r="KJ83" s="411"/>
      <c r="KK83" s="411"/>
      <c r="KL83" s="411"/>
      <c r="KM83" s="411"/>
      <c r="KN83" s="411"/>
      <c r="KO83" s="411"/>
      <c r="KP83" s="411"/>
      <c r="KQ83" s="411"/>
      <c r="KR83" s="411"/>
      <c r="KS83" s="411"/>
      <c r="KT83" s="411"/>
      <c r="KU83" s="411"/>
      <c r="KV83" s="411"/>
      <c r="KW83" s="411"/>
      <c r="KX83" s="411"/>
      <c r="KY83" s="411"/>
      <c r="KZ83" s="411"/>
      <c r="LA83" s="411"/>
      <c r="LB83" s="411"/>
      <c r="LC83" s="411"/>
      <c r="LD83" s="411"/>
      <c r="LE83" s="411"/>
      <c r="LF83" s="411"/>
      <c r="LG83" s="411"/>
      <c r="LH83" s="411"/>
      <c r="LI83" s="411"/>
      <c r="LJ83" s="411"/>
      <c r="LK83" s="411"/>
      <c r="LL83" s="411"/>
      <c r="LM83" s="411"/>
      <c r="LN83" s="411"/>
      <c r="LO83" s="411"/>
      <c r="LP83" s="411"/>
      <c r="LQ83" s="411"/>
      <c r="LR83" s="411"/>
      <c r="LS83" s="411"/>
      <c r="LT83" s="411"/>
      <c r="LU83" s="411"/>
      <c r="LV83" s="411"/>
      <c r="LW83" s="411"/>
      <c r="LX83" s="411"/>
      <c r="LY83" s="411"/>
      <c r="LZ83" s="411"/>
      <c r="MA83" s="411"/>
      <c r="MB83" s="411"/>
      <c r="MC83" s="411"/>
      <c r="MD83" s="411"/>
      <c r="ME83" s="411"/>
      <c r="MF83" s="411"/>
      <c r="MG83" s="411"/>
      <c r="MH83" s="411"/>
      <c r="MI83" s="411"/>
      <c r="XDX83" s="420">
        <f t="shared" ca="1" si="40"/>
        <v>0</v>
      </c>
      <c r="XES83" s="411"/>
      <c r="XET83" s="411"/>
      <c r="XEU83" s="421"/>
    </row>
    <row r="84" spans="1:347 16352:16375" s="419" customFormat="1" ht="15" customHeight="1">
      <c r="A84" s="404" t="str">
        <f>SWDATA!O76</f>
        <v>1_PARENT00001_DMACTUALS_INDEPENDENT:CATALOGDETAIL:UNITS:No Perspective:default:Live:0</v>
      </c>
      <c r="B84" s="404">
        <f>SWDATA!M76</f>
        <v>1</v>
      </c>
      <c r="C84" s="405"/>
      <c r="D84" s="413">
        <f t="shared" si="50"/>
        <v>76</v>
      </c>
      <c r="E84" s="407">
        <f t="shared" si="51"/>
        <v>1</v>
      </c>
      <c r="F84" s="408">
        <f t="shared" si="52"/>
        <v>1</v>
      </c>
      <c r="G84" s="404">
        <f>ROW(SWDATA!M76)</f>
        <v>76</v>
      </c>
      <c r="H84" s="334"/>
      <c r="I84" s="335"/>
      <c r="J84" s="346" t="str">
        <f t="shared" si="53"/>
        <v>1_PARENT00001_DMACTUALS_INDEPENDENT:CATALOGDETAIL:UNITS:No Perspective:default:Live:0</v>
      </c>
      <c r="K84" s="347" t="str">
        <f t="shared" si="54"/>
        <v/>
      </c>
      <c r="L84" s="347"/>
      <c r="M84" s="385" t="str">
        <f t="shared" si="46"/>
        <v>Loading…</v>
      </c>
      <c r="N84" s="385" t="str">
        <f t="shared" si="47"/>
        <v>Loading…</v>
      </c>
      <c r="O84" s="385" t="str">
        <f t="shared" si="48"/>
        <v>Loading…</v>
      </c>
      <c r="P84" s="385" t="str">
        <f t="shared" si="49"/>
        <v>Loading…</v>
      </c>
      <c r="Q84" s="385" t="str">
        <f ca="1">IF(LEN(SWDATA!J76)=0,"",Q83)</f>
        <v>Loading . . .~~Loading . . .~~Loading . . .~~Loading . . .</v>
      </c>
      <c r="R84" s="386" t="str">
        <f>IF(LEN(SWDATA!C76)=0,"",SWDATA!C76)</f>
        <v>L3_Allocated_For_Order_Qty</v>
      </c>
      <c r="S84" s="256"/>
      <c r="T84" s="257" t="s">
        <v>365</v>
      </c>
      <c r="U84" s="258" t="s">
        <v>1031</v>
      </c>
      <c r="V84" s="258"/>
      <c r="W84" s="258" t="s">
        <v>1005</v>
      </c>
      <c r="X84" s="259" t="s">
        <v>207</v>
      </c>
      <c r="Y84" s="353" t="str">
        <f ca="1">IF(OR(Is_Loading,LEN($A84)=0),"",INDIRECT("SWDATA!"&amp;Y$4&amp;$G84))</f>
        <v>-</v>
      </c>
      <c r="Z84" s="354" t="str">
        <f ca="1">IF(OR(Is_Loading,LEN($A84)=0),"",INDIRECT("SWDATA!"&amp;Z$4&amp;$G84))</f>
        <v>-</v>
      </c>
      <c r="AA84" s="354" t="str">
        <f ca="1">IF(OR(Is_Loading,LEN($A84)=0),"",INDIRECT("SWDATA!"&amp;AA$4&amp;$G84))</f>
        <v>-</v>
      </c>
      <c r="AB84" s="354" t="str">
        <f ca="1">IF(OR(Is_Loading,LEN($A84)=0),"",INDIRECT("SWDATA!"&amp;AB$4&amp;$G84))</f>
        <v>-</v>
      </c>
      <c r="AC84" s="354" t="str">
        <f ca="1">IF(OR(Is_Loading,LEN($A84)=0),"",INDIRECT("SWDATA!"&amp;AC$4&amp;$G84))</f>
        <v>-</v>
      </c>
      <c r="AD84" s="354" t="str">
        <f ca="1">IF(OR(Is_Loading,LEN($A84)=0),"",INDIRECT("SWDATA!"&amp;AD$4&amp;$G84))</f>
        <v>-</v>
      </c>
      <c r="AE84" s="354" t="str">
        <f ca="1">IF(OR(Is_Loading,LEN($A84)=0),"",INDIRECT("SWDATA!"&amp;AE$4&amp;$G84))</f>
        <v>-</v>
      </c>
      <c r="AF84" s="354" t="str">
        <f ca="1">IF(OR(Is_Loading,LEN($A84)=0),"",INDIRECT("SWDATA!"&amp;AF$4&amp;$G84))</f>
        <v>-</v>
      </c>
      <c r="AG84" s="354" t="str">
        <f ca="1">IF(OR(Is_Loading,LEN($A84)=0),"",INDIRECT("SWDATA!"&amp;AG$4&amp;$G84))</f>
        <v>-</v>
      </c>
      <c r="AH84" s="354" t="str">
        <f ca="1">IF(OR(Is_Loading,LEN($A84)=0),"",INDIRECT("SWDATA!"&amp;AH$4&amp;$G84))</f>
        <v>-</v>
      </c>
      <c r="AI84" s="354" t="str">
        <f ca="1">IF(OR(Is_Loading,LEN($A84)=0),"",INDIRECT("SWDATA!"&amp;AI$4&amp;$G84))</f>
        <v>-</v>
      </c>
      <c r="AJ84" s="354" t="str">
        <f ca="1">IF(OR(Is_Loading,LEN($A84)=0),"",INDIRECT("SWDATA!"&amp;AJ$4&amp;$G84))</f>
        <v>-</v>
      </c>
      <c r="AK84" s="354" t="str">
        <f t="shared" ca="1" si="57"/>
        <v>-</v>
      </c>
      <c r="AL84" s="354" t="str">
        <f t="shared" ca="1" si="57"/>
        <v>-</v>
      </c>
      <c r="AM84" s="354" t="str">
        <f t="shared" ca="1" si="57"/>
        <v>-</v>
      </c>
      <c r="AN84" s="354" t="str">
        <f t="shared" ca="1" si="57"/>
        <v>-</v>
      </c>
      <c r="AO84" s="354" t="str">
        <f t="shared" ca="1" si="57"/>
        <v>-</v>
      </c>
      <c r="AP84" s="354" t="str">
        <f t="shared" ca="1" si="57"/>
        <v>-</v>
      </c>
      <c r="AQ84" s="354" t="str">
        <f t="shared" ca="1" si="57"/>
        <v>-</v>
      </c>
      <c r="AR84" s="354" t="str">
        <f t="shared" ca="1" si="57"/>
        <v>-</v>
      </c>
      <c r="AS84" s="354" t="str">
        <f t="shared" ca="1" si="57"/>
        <v>-</v>
      </c>
      <c r="AT84" s="354" t="str">
        <f t="shared" ca="1" si="57"/>
        <v>-</v>
      </c>
      <c r="AU84" s="354" t="str">
        <f t="shared" ca="1" si="57"/>
        <v>-</v>
      </c>
      <c r="AV84" s="354" t="str">
        <f t="shared" ca="1" si="57"/>
        <v>-</v>
      </c>
      <c r="AW84" s="354" t="str">
        <f t="shared" ca="1" si="57"/>
        <v>-</v>
      </c>
      <c r="AX84" s="354" t="str">
        <f t="shared" ca="1" si="57"/>
        <v>-</v>
      </c>
      <c r="AY84" s="371" t="str">
        <f t="shared" ca="1" si="57"/>
        <v>-</v>
      </c>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410"/>
      <c r="CA84" s="410"/>
      <c r="CB84" s="410"/>
      <c r="CC84" s="410"/>
      <c r="CD84" s="410"/>
      <c r="CE84" s="410"/>
      <c r="CF84" s="410"/>
      <c r="CG84" s="410"/>
      <c r="CH84" s="410"/>
      <c r="CI84" s="410"/>
      <c r="CJ84" s="414"/>
      <c r="CK84" s="414"/>
      <c r="CL84" s="414"/>
      <c r="CM84" s="414"/>
      <c r="CN84" s="414"/>
      <c r="CO84" s="414"/>
      <c r="CP84" s="414"/>
      <c r="CQ84" s="414"/>
      <c r="CR84" s="414"/>
      <c r="CS84" s="414"/>
      <c r="CT84" s="414"/>
      <c r="CU84" s="414"/>
      <c r="CV84" s="414"/>
      <c r="CW84" s="414"/>
      <c r="CX84" s="414"/>
      <c r="CY84" s="414"/>
      <c r="CZ84" s="414"/>
      <c r="DA84" s="414"/>
      <c r="DB84" s="414"/>
      <c r="DC84" s="414"/>
      <c r="DD84" s="414"/>
      <c r="DE84" s="414"/>
      <c r="DF84" s="414"/>
      <c r="DG84" s="414"/>
      <c r="DH84" s="414"/>
      <c r="DI84" s="414"/>
      <c r="DJ84" s="414"/>
      <c r="DK84" s="415"/>
      <c r="DL84" s="416"/>
      <c r="DM84" s="416"/>
      <c r="DN84" s="416"/>
      <c r="DO84" s="416"/>
      <c r="DP84" s="250"/>
      <c r="DQ84" s="417"/>
      <c r="DR84" s="326"/>
      <c r="DS84" s="326"/>
      <c r="DT84" s="326"/>
      <c r="DU84" s="326"/>
      <c r="DV84" s="326"/>
      <c r="DW84" s="326"/>
      <c r="DX84" s="326"/>
      <c r="DY84" s="326"/>
      <c r="DZ84" s="326"/>
      <c r="EA84" s="326"/>
      <c r="EB84" s="326"/>
      <c r="EC84" s="326"/>
      <c r="ED84" s="326"/>
      <c r="EE84" s="326"/>
      <c r="EF84" s="326"/>
      <c r="EG84" s="326"/>
      <c r="EH84" s="326"/>
      <c r="EI84" s="326"/>
      <c r="EJ84" s="326"/>
      <c r="EK84" s="326"/>
      <c r="EL84" s="326"/>
      <c r="EM84" s="326"/>
      <c r="EN84" s="326"/>
      <c r="EO84" s="326"/>
      <c r="EP84" s="326"/>
      <c r="EQ84" s="326"/>
      <c r="ER84" s="326"/>
      <c r="ES84" s="326"/>
      <c r="ET84" s="326"/>
      <c r="EU84" s="326"/>
      <c r="EV84" s="326"/>
      <c r="EW84" s="326"/>
      <c r="EX84" s="326"/>
      <c r="EY84" s="326"/>
      <c r="EZ84" s="326"/>
      <c r="FA84" s="326"/>
      <c r="FB84" s="418"/>
      <c r="FC84" s="250"/>
      <c r="FD84" s="250"/>
      <c r="FE84" s="250"/>
      <c r="FF84" s="250"/>
      <c r="FG84" s="250"/>
      <c r="FH84" s="250"/>
      <c r="FI84" s="250"/>
      <c r="FJ84" s="250"/>
      <c r="FK84" s="250"/>
      <c r="FL84" s="250"/>
      <c r="FM84" s="250"/>
      <c r="FN84" s="250"/>
      <c r="FO84" s="250"/>
      <c r="FP84" s="250"/>
      <c r="FQ84" s="250"/>
      <c r="FR84" s="250"/>
      <c r="FS84" s="250"/>
      <c r="FT84" s="250"/>
      <c r="FU84" s="250"/>
      <c r="FV84" s="250"/>
      <c r="FW84" s="250"/>
      <c r="FX84" s="250"/>
      <c r="FY84" s="250"/>
      <c r="FZ84" s="250"/>
      <c r="GA84" s="250"/>
      <c r="GB84" s="250"/>
      <c r="GC84" s="250"/>
      <c r="GD84" s="250"/>
      <c r="GE84" s="250"/>
      <c r="GF84" s="250"/>
      <c r="GG84" s="250"/>
      <c r="GH84" s="250"/>
      <c r="GI84" s="250"/>
      <c r="GJ84" s="250"/>
      <c r="GK84" s="250"/>
      <c r="GL84" s="250"/>
      <c r="GM84" s="250"/>
      <c r="GN84" s="250"/>
      <c r="GO84" s="250"/>
      <c r="GP84" s="250"/>
      <c r="GQ84" s="250"/>
      <c r="GR84" s="250"/>
      <c r="GS84" s="250"/>
      <c r="GT84" s="250"/>
      <c r="GU84" s="250"/>
      <c r="GV84" s="250"/>
      <c r="GW84" s="250"/>
      <c r="GX84" s="250"/>
      <c r="GY84" s="250"/>
      <c r="GZ84" s="250"/>
      <c r="HA84" s="416"/>
      <c r="HB84" s="416"/>
      <c r="HC84" s="416"/>
      <c r="HD84" s="416"/>
      <c r="HE84" s="416"/>
      <c r="HF84" s="416"/>
      <c r="HG84" s="416"/>
      <c r="HH84" s="416"/>
      <c r="HI84" s="416"/>
      <c r="HJ84" s="416"/>
      <c r="HK84" s="416"/>
      <c r="HL84" s="416"/>
      <c r="HM84" s="416"/>
      <c r="HN84" s="416"/>
      <c r="ID84" s="411"/>
      <c r="IE84" s="411"/>
      <c r="IF84" s="411"/>
      <c r="IG84" s="411"/>
      <c r="IH84" s="411"/>
      <c r="II84" s="411"/>
      <c r="IJ84" s="411"/>
      <c r="IK84" s="411"/>
      <c r="IL84" s="411"/>
      <c r="IM84" s="411"/>
      <c r="IN84" s="411"/>
      <c r="IO84" s="411"/>
      <c r="IP84" s="411"/>
      <c r="IQ84" s="411"/>
      <c r="IR84" s="411"/>
      <c r="IS84" s="411"/>
      <c r="IT84" s="411"/>
      <c r="IU84" s="411"/>
      <c r="IV84" s="411"/>
      <c r="IW84" s="411"/>
      <c r="IX84" s="411"/>
      <c r="IY84" s="411"/>
      <c r="IZ84" s="411"/>
      <c r="JA84" s="411"/>
      <c r="JB84" s="411"/>
      <c r="JC84" s="411"/>
      <c r="JD84" s="411"/>
      <c r="JE84" s="411"/>
      <c r="JF84" s="411"/>
      <c r="JG84" s="411"/>
      <c r="JH84" s="411"/>
      <c r="JI84" s="411"/>
      <c r="JJ84" s="411"/>
      <c r="JK84" s="411"/>
      <c r="JL84" s="411"/>
      <c r="JM84" s="411"/>
      <c r="JN84" s="411"/>
      <c r="JO84" s="411"/>
      <c r="JP84" s="411"/>
      <c r="JQ84" s="411"/>
      <c r="JR84" s="411"/>
      <c r="JS84" s="411"/>
      <c r="JT84" s="411"/>
      <c r="JU84" s="411"/>
      <c r="JV84" s="411"/>
      <c r="JW84" s="411"/>
      <c r="JX84" s="411"/>
      <c r="JY84" s="411"/>
      <c r="JZ84" s="411"/>
      <c r="KA84" s="411"/>
      <c r="KB84" s="411"/>
      <c r="KC84" s="411"/>
      <c r="KD84" s="411"/>
      <c r="KE84" s="411"/>
      <c r="KF84" s="411"/>
      <c r="KG84" s="411"/>
      <c r="KH84" s="411"/>
      <c r="KI84" s="411"/>
      <c r="KJ84" s="411"/>
      <c r="KK84" s="411"/>
      <c r="KL84" s="411"/>
      <c r="KM84" s="411"/>
      <c r="KN84" s="411"/>
      <c r="KO84" s="411"/>
      <c r="KP84" s="411"/>
      <c r="KQ84" s="411"/>
      <c r="KR84" s="411"/>
      <c r="KS84" s="411"/>
      <c r="KT84" s="411"/>
      <c r="KU84" s="411"/>
      <c r="KV84" s="411"/>
      <c r="KW84" s="411"/>
      <c r="KX84" s="411"/>
      <c r="KY84" s="411"/>
      <c r="KZ84" s="411"/>
      <c r="LA84" s="411"/>
      <c r="LB84" s="411"/>
      <c r="LC84" s="411"/>
      <c r="LD84" s="411"/>
      <c r="LE84" s="411"/>
      <c r="LF84" s="411"/>
      <c r="LG84" s="411"/>
      <c r="LH84" s="411"/>
      <c r="LI84" s="411"/>
      <c r="LJ84" s="411"/>
      <c r="LK84" s="411"/>
      <c r="LL84" s="411"/>
      <c r="LM84" s="411"/>
      <c r="LN84" s="411"/>
      <c r="LO84" s="411"/>
      <c r="LP84" s="411"/>
      <c r="LQ84" s="411"/>
      <c r="LR84" s="411"/>
      <c r="LS84" s="411"/>
      <c r="LT84" s="411"/>
      <c r="LU84" s="411"/>
      <c r="LV84" s="411"/>
      <c r="LW84" s="411"/>
      <c r="LX84" s="411"/>
      <c r="LY84" s="411"/>
      <c r="LZ84" s="411"/>
      <c r="MA84" s="411"/>
      <c r="MB84" s="411"/>
      <c r="MC84" s="411"/>
      <c r="MD84" s="411"/>
      <c r="ME84" s="411"/>
      <c r="MF84" s="411"/>
      <c r="MG84" s="411"/>
      <c r="MH84" s="411"/>
      <c r="MI84" s="411"/>
      <c r="XDX84" s="420">
        <f t="shared" ref="XDX84:XDX128" ca="1" si="58">SUM($Y84:$AY84)</f>
        <v>0</v>
      </c>
      <c r="XES84" s="411"/>
      <c r="XET84" s="411"/>
      <c r="XEU84" s="421"/>
    </row>
    <row r="85" spans="1:347 16352:16375" s="419" customFormat="1" ht="15" customHeight="1">
      <c r="A85" s="404" t="str">
        <f>SWDATA!O77</f>
        <v>1_PARENT00001_DMACTUALS_INDEPENDENT:CATALOGDETAIL:UNITS:No Perspective:default:Live:0</v>
      </c>
      <c r="B85" s="404">
        <f>SWDATA!M77</f>
        <v>0</v>
      </c>
      <c r="C85" s="405"/>
      <c r="D85" s="413">
        <f t="shared" si="50"/>
        <v>77</v>
      </c>
      <c r="E85" s="407">
        <f t="shared" si="51"/>
        <v>0</v>
      </c>
      <c r="F85" s="408">
        <f t="shared" si="52"/>
        <v>1</v>
      </c>
      <c r="G85" s="404">
        <f>ROW(SWDATA!M77)</f>
        <v>77</v>
      </c>
      <c r="H85" s="334"/>
      <c r="I85" s="335"/>
      <c r="J85" s="346" t="str">
        <f t="shared" si="53"/>
        <v>1_PARENT00001_DMACTUALS_INDEPENDENT:CATALOGDETAIL:UNITS:No Perspective:default:Live:0</v>
      </c>
      <c r="K85" s="347" t="str">
        <f t="shared" si="54"/>
        <v>U</v>
      </c>
      <c r="L85" s="347"/>
      <c r="M85" s="385" t="str">
        <f t="shared" ref="M85:P100" si="59">M84</f>
        <v>Loading…</v>
      </c>
      <c r="N85" s="385" t="str">
        <f t="shared" si="59"/>
        <v>Loading…</v>
      </c>
      <c r="O85" s="385" t="str">
        <f t="shared" si="59"/>
        <v>Loading…</v>
      </c>
      <c r="P85" s="385" t="str">
        <f t="shared" si="59"/>
        <v>Loading…</v>
      </c>
      <c r="Q85" s="385" t="str">
        <f ca="1">IF(LEN(SWDATA!J77)=0,"",Q84)</f>
        <v>Loading . . .~~Loading . . .~~Loading . . .~~Loading . . .</v>
      </c>
      <c r="R85" s="386" t="str">
        <f>IF(LEN(SWDATA!C77)=0,"",SWDATA!C77)</f>
        <v>Additional Supply (Units)</v>
      </c>
      <c r="S85" s="256"/>
      <c r="T85" s="257" t="s">
        <v>975</v>
      </c>
      <c r="U85" s="258"/>
      <c r="V85" s="258"/>
      <c r="W85" s="258" t="s">
        <v>1006</v>
      </c>
      <c r="X85" s="259" t="s">
        <v>207</v>
      </c>
      <c r="Y85" s="353" t="str">
        <f ca="1">IF(OR(Is_Loading,LEN($A85)=0),"",INDIRECT("SWDATA!"&amp;Y$4&amp;$G85))</f>
        <v>-</v>
      </c>
      <c r="Z85" s="354" t="str">
        <f ca="1">IF(OR(Is_Loading,LEN($A85)=0),"",INDIRECT("SWDATA!"&amp;Z$4&amp;$G85))</f>
        <v>-</v>
      </c>
      <c r="AA85" s="354" t="str">
        <f ca="1">IF(OR(Is_Loading,LEN($A85)=0),"",INDIRECT("SWDATA!"&amp;AA$4&amp;$G85))</f>
        <v>-</v>
      </c>
      <c r="AB85" s="354" t="str">
        <f ca="1">IF(OR(Is_Loading,LEN($A85)=0),"",INDIRECT("SWDATA!"&amp;AB$4&amp;$G85))</f>
        <v>-</v>
      </c>
      <c r="AC85" s="354" t="str">
        <f ca="1">IF(OR(Is_Loading,LEN($A85)=0),"",INDIRECT("SWDATA!"&amp;AC$4&amp;$G85))</f>
        <v>-</v>
      </c>
      <c r="AD85" s="354" t="str">
        <f ca="1">IF(OR(Is_Loading,LEN($A85)=0),"",INDIRECT("SWDATA!"&amp;AD$4&amp;$G85))</f>
        <v>-</v>
      </c>
      <c r="AE85" s="354" t="str">
        <f ca="1">IF(OR(Is_Loading,LEN($A85)=0),"",INDIRECT("SWDATA!"&amp;AE$4&amp;$G85))</f>
        <v>-</v>
      </c>
      <c r="AF85" s="354" t="str">
        <f ca="1">IF(OR(Is_Loading,LEN($A85)=0),"",INDIRECT("SWDATA!"&amp;AF$4&amp;$G85))</f>
        <v>-</v>
      </c>
      <c r="AG85" s="354" t="str">
        <f ca="1">IF(OR(Is_Loading,LEN($A85)=0),"",INDIRECT("SWDATA!"&amp;AG$4&amp;$G85))</f>
        <v>-</v>
      </c>
      <c r="AH85" s="354" t="str">
        <f ca="1">IF(OR(Is_Loading,LEN($A85)=0),"",INDIRECT("SWDATA!"&amp;AH$4&amp;$G85))</f>
        <v>-</v>
      </c>
      <c r="AI85" s="354" t="str">
        <f ca="1">IF(OR(Is_Loading,LEN($A85)=0),"",INDIRECT("SWDATA!"&amp;AI$4&amp;$G85))</f>
        <v>-</v>
      </c>
      <c r="AJ85" s="354" t="str">
        <f ca="1">IF(OR(Is_Loading,LEN($A85)=0),"",INDIRECT("SWDATA!"&amp;AJ$4&amp;$G85))</f>
        <v>-</v>
      </c>
      <c r="AK85" s="354" t="str">
        <f t="shared" ca="1" si="57"/>
        <v>-</v>
      </c>
      <c r="AL85" s="354" t="str">
        <f t="shared" ca="1" si="57"/>
        <v>-</v>
      </c>
      <c r="AM85" s="354" t="str">
        <f t="shared" ca="1" si="57"/>
        <v>-</v>
      </c>
      <c r="AN85" s="354" t="str">
        <f t="shared" ca="1" si="57"/>
        <v>-</v>
      </c>
      <c r="AO85" s="354" t="str">
        <f t="shared" ca="1" si="57"/>
        <v>-</v>
      </c>
      <c r="AP85" s="354" t="str">
        <f t="shared" ca="1" si="57"/>
        <v>-</v>
      </c>
      <c r="AQ85" s="354" t="str">
        <f t="shared" ca="1" si="57"/>
        <v>-</v>
      </c>
      <c r="AR85" s="354" t="str">
        <f t="shared" ca="1" si="57"/>
        <v>-</v>
      </c>
      <c r="AS85" s="354" t="str">
        <f t="shared" ca="1" si="57"/>
        <v>-</v>
      </c>
      <c r="AT85" s="354" t="str">
        <f t="shared" ca="1" si="57"/>
        <v>-</v>
      </c>
      <c r="AU85" s="354" t="str">
        <f t="shared" ca="1" si="57"/>
        <v>-</v>
      </c>
      <c r="AV85" s="354" t="str">
        <f t="shared" ca="1" si="57"/>
        <v>-</v>
      </c>
      <c r="AW85" s="354" t="str">
        <f t="shared" ca="1" si="57"/>
        <v>-</v>
      </c>
      <c r="AX85" s="354" t="str">
        <f t="shared" ca="1" si="57"/>
        <v>-</v>
      </c>
      <c r="AY85" s="371" t="str">
        <f t="shared" ca="1" si="57"/>
        <v>-</v>
      </c>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410"/>
      <c r="CA85" s="410"/>
      <c r="CB85" s="410"/>
      <c r="CC85" s="410"/>
      <c r="CD85" s="410"/>
      <c r="CE85" s="410"/>
      <c r="CF85" s="410"/>
      <c r="CG85" s="410"/>
      <c r="CH85" s="410"/>
      <c r="CI85" s="410"/>
      <c r="CJ85" s="414"/>
      <c r="CK85" s="414"/>
      <c r="CL85" s="414"/>
      <c r="CM85" s="414"/>
      <c r="CN85" s="414"/>
      <c r="CO85" s="414"/>
      <c r="CP85" s="414"/>
      <c r="CQ85" s="414"/>
      <c r="CR85" s="414"/>
      <c r="CS85" s="414"/>
      <c r="CT85" s="414"/>
      <c r="CU85" s="414"/>
      <c r="CV85" s="414"/>
      <c r="CW85" s="414"/>
      <c r="CX85" s="414"/>
      <c r="CY85" s="414"/>
      <c r="CZ85" s="414"/>
      <c r="DA85" s="414"/>
      <c r="DB85" s="414"/>
      <c r="DC85" s="414"/>
      <c r="DD85" s="414"/>
      <c r="DE85" s="414"/>
      <c r="DF85" s="414"/>
      <c r="DG85" s="414"/>
      <c r="DH85" s="414"/>
      <c r="DI85" s="414"/>
      <c r="DJ85" s="414"/>
      <c r="DK85" s="415"/>
      <c r="DL85" s="416"/>
      <c r="DM85" s="416"/>
      <c r="DN85" s="416"/>
      <c r="DO85" s="416"/>
      <c r="DP85" s="250"/>
      <c r="DQ85" s="417"/>
      <c r="DR85" s="326"/>
      <c r="DS85" s="326"/>
      <c r="DT85" s="326"/>
      <c r="DU85" s="326"/>
      <c r="DV85" s="326"/>
      <c r="DW85" s="326"/>
      <c r="DX85" s="326"/>
      <c r="DY85" s="326"/>
      <c r="DZ85" s="326"/>
      <c r="EA85" s="326"/>
      <c r="EB85" s="326"/>
      <c r="EC85" s="326"/>
      <c r="ED85" s="326"/>
      <c r="EE85" s="326"/>
      <c r="EF85" s="326"/>
      <c r="EG85" s="326"/>
      <c r="EH85" s="326"/>
      <c r="EI85" s="326"/>
      <c r="EJ85" s="326"/>
      <c r="EK85" s="326"/>
      <c r="EL85" s="326"/>
      <c r="EM85" s="326"/>
      <c r="EN85" s="326"/>
      <c r="EO85" s="326"/>
      <c r="EP85" s="326"/>
      <c r="EQ85" s="326"/>
      <c r="ER85" s="326"/>
      <c r="ES85" s="326"/>
      <c r="ET85" s="326"/>
      <c r="EU85" s="326"/>
      <c r="EV85" s="326"/>
      <c r="EW85" s="326"/>
      <c r="EX85" s="326"/>
      <c r="EY85" s="326"/>
      <c r="EZ85" s="326"/>
      <c r="FA85" s="326"/>
      <c r="FB85" s="418"/>
      <c r="FC85" s="250"/>
      <c r="FD85" s="250"/>
      <c r="FE85" s="250"/>
      <c r="FF85" s="250"/>
      <c r="FG85" s="250"/>
      <c r="FH85" s="250"/>
      <c r="FI85" s="250"/>
      <c r="FJ85" s="250"/>
      <c r="FK85" s="250"/>
      <c r="FL85" s="250"/>
      <c r="FM85" s="250"/>
      <c r="FN85" s="250"/>
      <c r="FO85" s="250"/>
      <c r="FP85" s="250"/>
      <c r="FQ85" s="250"/>
      <c r="FR85" s="250"/>
      <c r="FS85" s="250"/>
      <c r="FT85" s="250"/>
      <c r="FU85" s="250"/>
      <c r="FV85" s="250"/>
      <c r="FW85" s="250"/>
      <c r="FX85" s="250"/>
      <c r="FY85" s="250"/>
      <c r="FZ85" s="250"/>
      <c r="GA85" s="250"/>
      <c r="GB85" s="250"/>
      <c r="GC85" s="250"/>
      <c r="GD85" s="250"/>
      <c r="GE85" s="250"/>
      <c r="GF85" s="250"/>
      <c r="GG85" s="250"/>
      <c r="GH85" s="250"/>
      <c r="GI85" s="250"/>
      <c r="GJ85" s="250"/>
      <c r="GK85" s="250"/>
      <c r="GL85" s="250"/>
      <c r="GM85" s="250"/>
      <c r="GN85" s="250"/>
      <c r="GO85" s="250"/>
      <c r="GP85" s="250"/>
      <c r="GQ85" s="250"/>
      <c r="GR85" s="250"/>
      <c r="GS85" s="250"/>
      <c r="GT85" s="250"/>
      <c r="GU85" s="250"/>
      <c r="GV85" s="250"/>
      <c r="GW85" s="250"/>
      <c r="GX85" s="250"/>
      <c r="GY85" s="250"/>
      <c r="GZ85" s="250"/>
      <c r="HA85" s="416"/>
      <c r="HB85" s="416"/>
      <c r="HC85" s="416"/>
      <c r="HD85" s="416"/>
      <c r="HE85" s="416"/>
      <c r="HF85" s="416"/>
      <c r="HG85" s="416"/>
      <c r="HH85" s="416"/>
      <c r="HI85" s="416"/>
      <c r="HJ85" s="416"/>
      <c r="HK85" s="416"/>
      <c r="HL85" s="416"/>
      <c r="HM85" s="416"/>
      <c r="HN85" s="416"/>
      <c r="ID85" s="411"/>
      <c r="IE85" s="411"/>
      <c r="IF85" s="411"/>
      <c r="IG85" s="411"/>
      <c r="IH85" s="411"/>
      <c r="II85" s="411"/>
      <c r="IJ85" s="411"/>
      <c r="IK85" s="411"/>
      <c r="IL85" s="411"/>
      <c r="IM85" s="411"/>
      <c r="IN85" s="411"/>
      <c r="IO85" s="411"/>
      <c r="IP85" s="411"/>
      <c r="IQ85" s="411"/>
      <c r="IR85" s="411"/>
      <c r="IS85" s="411"/>
      <c r="IT85" s="411"/>
      <c r="IU85" s="411"/>
      <c r="IV85" s="411"/>
      <c r="IW85" s="411"/>
      <c r="IX85" s="411"/>
      <c r="IY85" s="411"/>
      <c r="IZ85" s="411"/>
      <c r="JA85" s="411"/>
      <c r="JB85" s="411"/>
      <c r="JC85" s="411"/>
      <c r="JD85" s="411"/>
      <c r="JE85" s="411"/>
      <c r="JF85" s="411"/>
      <c r="JG85" s="411"/>
      <c r="JH85" s="411"/>
      <c r="JI85" s="411"/>
      <c r="JJ85" s="411"/>
      <c r="JK85" s="411"/>
      <c r="JL85" s="411"/>
      <c r="JM85" s="411"/>
      <c r="JN85" s="411"/>
      <c r="JO85" s="411"/>
      <c r="JP85" s="411"/>
      <c r="JQ85" s="411"/>
      <c r="JR85" s="411"/>
      <c r="JS85" s="411"/>
      <c r="JT85" s="411"/>
      <c r="JU85" s="411"/>
      <c r="JV85" s="411"/>
      <c r="JW85" s="411"/>
      <c r="JX85" s="411"/>
      <c r="JY85" s="411"/>
      <c r="JZ85" s="411"/>
      <c r="KA85" s="411"/>
      <c r="KB85" s="411"/>
      <c r="KC85" s="411"/>
      <c r="KD85" s="411"/>
      <c r="KE85" s="411"/>
      <c r="KF85" s="411"/>
      <c r="KG85" s="411"/>
      <c r="KH85" s="411"/>
      <c r="KI85" s="411"/>
      <c r="KJ85" s="411"/>
      <c r="KK85" s="411"/>
      <c r="KL85" s="411"/>
      <c r="KM85" s="411"/>
      <c r="KN85" s="411"/>
      <c r="KO85" s="411"/>
      <c r="KP85" s="411"/>
      <c r="KQ85" s="411"/>
      <c r="KR85" s="411"/>
      <c r="KS85" s="411"/>
      <c r="KT85" s="411"/>
      <c r="KU85" s="411"/>
      <c r="KV85" s="411"/>
      <c r="KW85" s="411"/>
      <c r="KX85" s="411"/>
      <c r="KY85" s="411"/>
      <c r="KZ85" s="411"/>
      <c r="LA85" s="411"/>
      <c r="LB85" s="411"/>
      <c r="LC85" s="411"/>
      <c r="LD85" s="411"/>
      <c r="LE85" s="411"/>
      <c r="LF85" s="411"/>
      <c r="LG85" s="411"/>
      <c r="LH85" s="411"/>
      <c r="LI85" s="411"/>
      <c r="LJ85" s="411"/>
      <c r="LK85" s="411"/>
      <c r="LL85" s="411"/>
      <c r="LM85" s="411"/>
      <c r="LN85" s="411"/>
      <c r="LO85" s="411"/>
      <c r="LP85" s="411"/>
      <c r="LQ85" s="411"/>
      <c r="LR85" s="411"/>
      <c r="LS85" s="411"/>
      <c r="LT85" s="411"/>
      <c r="LU85" s="411"/>
      <c r="LV85" s="411"/>
      <c r="LW85" s="411"/>
      <c r="LX85" s="411"/>
      <c r="LY85" s="411"/>
      <c r="LZ85" s="411"/>
      <c r="MA85" s="411"/>
      <c r="MB85" s="411"/>
      <c r="MC85" s="411"/>
      <c r="MD85" s="411"/>
      <c r="ME85" s="411"/>
      <c r="MF85" s="411"/>
      <c r="MG85" s="411"/>
      <c r="MH85" s="411"/>
      <c r="MI85" s="411"/>
      <c r="XDX85" s="420">
        <f t="shared" ca="1" si="58"/>
        <v>0</v>
      </c>
      <c r="XES85" s="411"/>
      <c r="XET85" s="411"/>
      <c r="XEU85" s="421"/>
    </row>
    <row r="86" spans="1:347 16352:16375" s="419" customFormat="1" ht="15" customHeight="1">
      <c r="A86" s="404" t="str">
        <f>SWDATA!O78</f>
        <v>1_PARENT00001_DMACTUALS_INDEPENDENT:CATALOGDETAIL:UNITS:No Perspective:default:Live:0</v>
      </c>
      <c r="B86" s="404">
        <f>SWDATA!M78</f>
        <v>0</v>
      </c>
      <c r="C86" s="405"/>
      <c r="D86" s="413">
        <f t="shared" si="50"/>
        <v>78</v>
      </c>
      <c r="E86" s="407">
        <f t="shared" si="51"/>
        <v>0</v>
      </c>
      <c r="F86" s="408">
        <f t="shared" si="52"/>
        <v>1</v>
      </c>
      <c r="G86" s="404">
        <f>ROW(SWDATA!M78)</f>
        <v>78</v>
      </c>
      <c r="H86" s="334"/>
      <c r="I86" s="335"/>
      <c r="J86" s="346" t="str">
        <f t="shared" si="53"/>
        <v>1_PARENT00001_DMACTUALS_INDEPENDENT:CATALOGDETAIL:UNITS:No Perspective:default:Live:0</v>
      </c>
      <c r="K86" s="347" t="str">
        <f t="shared" si="54"/>
        <v>U</v>
      </c>
      <c r="L86" s="347"/>
      <c r="M86" s="385" t="str">
        <f t="shared" si="59"/>
        <v>Loading…</v>
      </c>
      <c r="N86" s="385" t="str">
        <f t="shared" si="59"/>
        <v>Loading…</v>
      </c>
      <c r="O86" s="385" t="str">
        <f t="shared" si="59"/>
        <v>Loading…</v>
      </c>
      <c r="P86" s="385" t="str">
        <f t="shared" si="59"/>
        <v>Loading…</v>
      </c>
      <c r="Q86" s="385" t="str">
        <f ca="1">IF(LEN(SWDATA!J78)=0,"",Q85)</f>
        <v>Loading . . .~~Loading . . .~~Loading . . .~~Loading . . .</v>
      </c>
      <c r="R86" s="386" t="str">
        <f>IF(LEN(SWDATA!C78)=0,"",SWDATA!C78)</f>
        <v>Realtionship Creation (Units)</v>
      </c>
      <c r="S86" s="256"/>
      <c r="T86" s="257" t="s">
        <v>975</v>
      </c>
      <c r="U86" s="258"/>
      <c r="V86" s="258"/>
      <c r="W86" s="258" t="s">
        <v>1006</v>
      </c>
      <c r="X86" s="259" t="s">
        <v>207</v>
      </c>
      <c r="Y86" s="353" t="str">
        <f ca="1">IF(OR(Is_Loading,LEN($A86)=0),"",INDIRECT("SWDATA!"&amp;Y$4&amp;$G86))</f>
        <v>-</v>
      </c>
      <c r="Z86" s="354" t="str">
        <f ca="1">IF(OR(Is_Loading,LEN($A86)=0),"",INDIRECT("SWDATA!"&amp;Z$4&amp;$G86))</f>
        <v>-</v>
      </c>
      <c r="AA86" s="354" t="str">
        <f ca="1">IF(OR(Is_Loading,LEN($A86)=0),"",INDIRECT("SWDATA!"&amp;AA$4&amp;$G86))</f>
        <v>-</v>
      </c>
      <c r="AB86" s="354" t="str">
        <f ca="1">IF(OR(Is_Loading,LEN($A86)=0),"",INDIRECT("SWDATA!"&amp;AB$4&amp;$G86))</f>
        <v>-</v>
      </c>
      <c r="AC86" s="354" t="str">
        <f ca="1">IF(OR(Is_Loading,LEN($A86)=0),"",INDIRECT("SWDATA!"&amp;AC$4&amp;$G86))</f>
        <v>-</v>
      </c>
      <c r="AD86" s="354" t="str">
        <f ca="1">IF(OR(Is_Loading,LEN($A86)=0),"",INDIRECT("SWDATA!"&amp;AD$4&amp;$G86))</f>
        <v>-</v>
      </c>
      <c r="AE86" s="354" t="str">
        <f ca="1">IF(OR(Is_Loading,LEN($A86)=0),"",INDIRECT("SWDATA!"&amp;AE$4&amp;$G86))</f>
        <v>-</v>
      </c>
      <c r="AF86" s="354" t="str">
        <f ca="1">IF(OR(Is_Loading,LEN($A86)=0),"",INDIRECT("SWDATA!"&amp;AF$4&amp;$G86))</f>
        <v>-</v>
      </c>
      <c r="AG86" s="354" t="str">
        <f ca="1">IF(OR(Is_Loading,LEN($A86)=0),"",INDIRECT("SWDATA!"&amp;AG$4&amp;$G86))</f>
        <v>-</v>
      </c>
      <c r="AH86" s="354" t="str">
        <f ca="1">IF(OR(Is_Loading,LEN($A86)=0),"",INDIRECT("SWDATA!"&amp;AH$4&amp;$G86))</f>
        <v>-</v>
      </c>
      <c r="AI86" s="354" t="str">
        <f ca="1">IF(OR(Is_Loading,LEN($A86)=0),"",INDIRECT("SWDATA!"&amp;AI$4&amp;$G86))</f>
        <v>-</v>
      </c>
      <c r="AJ86" s="354" t="str">
        <f ca="1">IF(OR(Is_Loading,LEN($A86)=0),"",INDIRECT("SWDATA!"&amp;AJ$4&amp;$G86))</f>
        <v>-</v>
      </c>
      <c r="AK86" s="354" t="str">
        <f t="shared" ca="1" si="57"/>
        <v>-</v>
      </c>
      <c r="AL86" s="354" t="str">
        <f t="shared" ca="1" si="57"/>
        <v>-</v>
      </c>
      <c r="AM86" s="354" t="str">
        <f t="shared" ca="1" si="57"/>
        <v>-</v>
      </c>
      <c r="AN86" s="354" t="str">
        <f t="shared" ca="1" si="57"/>
        <v>-</v>
      </c>
      <c r="AO86" s="354" t="str">
        <f t="shared" ca="1" si="57"/>
        <v>-</v>
      </c>
      <c r="AP86" s="354" t="str">
        <f t="shared" ca="1" si="57"/>
        <v>-</v>
      </c>
      <c r="AQ86" s="354" t="str">
        <f t="shared" ca="1" si="57"/>
        <v>-</v>
      </c>
      <c r="AR86" s="354" t="str">
        <f t="shared" ca="1" si="57"/>
        <v>-</v>
      </c>
      <c r="AS86" s="354" t="str">
        <f t="shared" ca="1" si="57"/>
        <v>-</v>
      </c>
      <c r="AT86" s="354" t="str">
        <f t="shared" ca="1" si="57"/>
        <v>-</v>
      </c>
      <c r="AU86" s="354" t="str">
        <f t="shared" ca="1" si="57"/>
        <v>-</v>
      </c>
      <c r="AV86" s="354" t="str">
        <f t="shared" ca="1" si="57"/>
        <v>-</v>
      </c>
      <c r="AW86" s="354" t="str">
        <f t="shared" ca="1" si="57"/>
        <v>-</v>
      </c>
      <c r="AX86" s="354" t="str">
        <f t="shared" ca="1" si="57"/>
        <v>-</v>
      </c>
      <c r="AY86" s="371" t="str">
        <f t="shared" ca="1" si="57"/>
        <v>-</v>
      </c>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410"/>
      <c r="CA86" s="410"/>
      <c r="CB86" s="410"/>
      <c r="CC86" s="410"/>
      <c r="CD86" s="410"/>
      <c r="CE86" s="410"/>
      <c r="CF86" s="410"/>
      <c r="CG86" s="410"/>
      <c r="CH86" s="410"/>
      <c r="CI86" s="410"/>
      <c r="CJ86" s="414"/>
      <c r="CK86" s="414"/>
      <c r="CL86" s="414"/>
      <c r="CM86" s="414"/>
      <c r="CN86" s="414"/>
      <c r="CO86" s="414"/>
      <c r="CP86" s="414"/>
      <c r="CQ86" s="414"/>
      <c r="CR86" s="414"/>
      <c r="CS86" s="414"/>
      <c r="CT86" s="414"/>
      <c r="CU86" s="414"/>
      <c r="CV86" s="414"/>
      <c r="CW86" s="414"/>
      <c r="CX86" s="414"/>
      <c r="CY86" s="414"/>
      <c r="CZ86" s="414"/>
      <c r="DA86" s="414"/>
      <c r="DB86" s="414"/>
      <c r="DC86" s="414"/>
      <c r="DD86" s="414"/>
      <c r="DE86" s="414"/>
      <c r="DF86" s="414"/>
      <c r="DG86" s="414"/>
      <c r="DH86" s="414"/>
      <c r="DI86" s="414"/>
      <c r="DJ86" s="414"/>
      <c r="DK86" s="415"/>
      <c r="DL86" s="416"/>
      <c r="DM86" s="416"/>
      <c r="DN86" s="416"/>
      <c r="DO86" s="416"/>
      <c r="DP86" s="250"/>
      <c r="DQ86" s="417"/>
      <c r="DR86" s="326"/>
      <c r="DS86" s="326"/>
      <c r="DT86" s="326"/>
      <c r="DU86" s="326"/>
      <c r="DV86" s="326"/>
      <c r="DW86" s="326"/>
      <c r="DX86" s="326"/>
      <c r="DY86" s="326"/>
      <c r="DZ86" s="326"/>
      <c r="EA86" s="326"/>
      <c r="EB86" s="326"/>
      <c r="EC86" s="326"/>
      <c r="ED86" s="326"/>
      <c r="EE86" s="326"/>
      <c r="EF86" s="326"/>
      <c r="EG86" s="326"/>
      <c r="EH86" s="326"/>
      <c r="EI86" s="326"/>
      <c r="EJ86" s="326"/>
      <c r="EK86" s="326"/>
      <c r="EL86" s="326"/>
      <c r="EM86" s="326"/>
      <c r="EN86" s="326"/>
      <c r="EO86" s="326"/>
      <c r="EP86" s="326"/>
      <c r="EQ86" s="326"/>
      <c r="ER86" s="326"/>
      <c r="ES86" s="326"/>
      <c r="ET86" s="326"/>
      <c r="EU86" s="326"/>
      <c r="EV86" s="326"/>
      <c r="EW86" s="326"/>
      <c r="EX86" s="326"/>
      <c r="EY86" s="326"/>
      <c r="EZ86" s="326"/>
      <c r="FA86" s="326"/>
      <c r="FB86" s="418"/>
      <c r="FC86" s="250"/>
      <c r="FD86" s="250"/>
      <c r="FE86" s="250"/>
      <c r="FF86" s="250"/>
      <c r="FG86" s="250"/>
      <c r="FH86" s="250"/>
      <c r="FI86" s="250"/>
      <c r="FJ86" s="250"/>
      <c r="FK86" s="250"/>
      <c r="FL86" s="250"/>
      <c r="FM86" s="250"/>
      <c r="FN86" s="250"/>
      <c r="FO86" s="250"/>
      <c r="FP86" s="250"/>
      <c r="FQ86" s="250"/>
      <c r="FR86" s="250"/>
      <c r="FS86" s="250"/>
      <c r="FT86" s="250"/>
      <c r="FU86" s="250"/>
      <c r="FV86" s="250"/>
      <c r="FW86" s="250"/>
      <c r="FX86" s="250"/>
      <c r="FY86" s="250"/>
      <c r="FZ86" s="250"/>
      <c r="GA86" s="250"/>
      <c r="GB86" s="250"/>
      <c r="GC86" s="250"/>
      <c r="GD86" s="250"/>
      <c r="GE86" s="250"/>
      <c r="GF86" s="250"/>
      <c r="GG86" s="250"/>
      <c r="GH86" s="250"/>
      <c r="GI86" s="250"/>
      <c r="GJ86" s="250"/>
      <c r="GK86" s="250"/>
      <c r="GL86" s="250"/>
      <c r="GM86" s="250"/>
      <c r="GN86" s="250"/>
      <c r="GO86" s="250"/>
      <c r="GP86" s="250"/>
      <c r="GQ86" s="250"/>
      <c r="GR86" s="250"/>
      <c r="GS86" s="250"/>
      <c r="GT86" s="250"/>
      <c r="GU86" s="250"/>
      <c r="GV86" s="250"/>
      <c r="GW86" s="250"/>
      <c r="GX86" s="250"/>
      <c r="GY86" s="250"/>
      <c r="GZ86" s="250"/>
      <c r="HA86" s="416"/>
      <c r="HB86" s="416"/>
      <c r="HC86" s="416"/>
      <c r="HD86" s="416"/>
      <c r="HE86" s="416"/>
      <c r="HF86" s="416"/>
      <c r="HG86" s="416"/>
      <c r="HH86" s="416"/>
      <c r="HI86" s="416"/>
      <c r="HJ86" s="416"/>
      <c r="HK86" s="416"/>
      <c r="HL86" s="416"/>
      <c r="HM86" s="416"/>
      <c r="HN86" s="416"/>
      <c r="ID86" s="411"/>
      <c r="IE86" s="411"/>
      <c r="IF86" s="411"/>
      <c r="IG86" s="411"/>
      <c r="IH86" s="411"/>
      <c r="II86" s="411"/>
      <c r="IJ86" s="411"/>
      <c r="IK86" s="411"/>
      <c r="IL86" s="411"/>
      <c r="IM86" s="411"/>
      <c r="IN86" s="411"/>
      <c r="IO86" s="411"/>
      <c r="IP86" s="411"/>
      <c r="IQ86" s="411"/>
      <c r="IR86" s="411"/>
      <c r="IS86" s="411"/>
      <c r="IT86" s="411"/>
      <c r="IU86" s="411"/>
      <c r="IV86" s="411"/>
      <c r="IW86" s="411"/>
      <c r="IX86" s="411"/>
      <c r="IY86" s="411"/>
      <c r="IZ86" s="411"/>
      <c r="JA86" s="411"/>
      <c r="JB86" s="411"/>
      <c r="JC86" s="411"/>
      <c r="JD86" s="411"/>
      <c r="JE86" s="411"/>
      <c r="JF86" s="411"/>
      <c r="JG86" s="411"/>
      <c r="JH86" s="411"/>
      <c r="JI86" s="411"/>
      <c r="JJ86" s="411"/>
      <c r="JK86" s="411"/>
      <c r="JL86" s="411"/>
      <c r="JM86" s="411"/>
      <c r="JN86" s="411"/>
      <c r="JO86" s="411"/>
      <c r="JP86" s="411"/>
      <c r="JQ86" s="411"/>
      <c r="JR86" s="411"/>
      <c r="JS86" s="411"/>
      <c r="JT86" s="411"/>
      <c r="JU86" s="411"/>
      <c r="JV86" s="411"/>
      <c r="JW86" s="411"/>
      <c r="JX86" s="411"/>
      <c r="JY86" s="411"/>
      <c r="JZ86" s="411"/>
      <c r="KA86" s="411"/>
      <c r="KB86" s="411"/>
      <c r="KC86" s="411"/>
      <c r="KD86" s="411"/>
      <c r="KE86" s="411"/>
      <c r="KF86" s="411"/>
      <c r="KG86" s="411"/>
      <c r="KH86" s="411"/>
      <c r="KI86" s="411"/>
      <c r="KJ86" s="411"/>
      <c r="KK86" s="411"/>
      <c r="KL86" s="411"/>
      <c r="KM86" s="411"/>
      <c r="KN86" s="411"/>
      <c r="KO86" s="411"/>
      <c r="KP86" s="411"/>
      <c r="KQ86" s="411"/>
      <c r="KR86" s="411"/>
      <c r="KS86" s="411"/>
      <c r="KT86" s="411"/>
      <c r="KU86" s="411"/>
      <c r="KV86" s="411"/>
      <c r="KW86" s="411"/>
      <c r="KX86" s="411"/>
      <c r="KY86" s="411"/>
      <c r="KZ86" s="411"/>
      <c r="LA86" s="411"/>
      <c r="LB86" s="411"/>
      <c r="LC86" s="411"/>
      <c r="LD86" s="411"/>
      <c r="LE86" s="411"/>
      <c r="LF86" s="411"/>
      <c r="LG86" s="411"/>
      <c r="LH86" s="411"/>
      <c r="LI86" s="411"/>
      <c r="LJ86" s="411"/>
      <c r="LK86" s="411"/>
      <c r="LL86" s="411"/>
      <c r="LM86" s="411"/>
      <c r="LN86" s="411"/>
      <c r="LO86" s="411"/>
      <c r="LP86" s="411"/>
      <c r="LQ86" s="411"/>
      <c r="LR86" s="411"/>
      <c r="LS86" s="411"/>
      <c r="LT86" s="411"/>
      <c r="LU86" s="411"/>
      <c r="LV86" s="411"/>
      <c r="LW86" s="411"/>
      <c r="LX86" s="411"/>
      <c r="LY86" s="411"/>
      <c r="LZ86" s="411"/>
      <c r="MA86" s="411"/>
      <c r="MB86" s="411"/>
      <c r="MC86" s="411"/>
      <c r="MD86" s="411"/>
      <c r="ME86" s="411"/>
      <c r="MF86" s="411"/>
      <c r="MG86" s="411"/>
      <c r="MH86" s="411"/>
      <c r="MI86" s="411"/>
      <c r="XDX86" s="420">
        <f t="shared" ca="1" si="58"/>
        <v>0</v>
      </c>
      <c r="XES86" s="411"/>
      <c r="XET86" s="411"/>
      <c r="XEU86" s="421"/>
    </row>
    <row r="87" spans="1:347 16352:16375" s="419" customFormat="1" ht="15" customHeight="1">
      <c r="A87" s="404" t="str">
        <f>SWDATA!O79</f>
        <v>1_PARENT00001_DMACTUALS_INDEPENDENT:CATALOGDETAIL:UNITS:No Perspective:default:Live:0</v>
      </c>
      <c r="B87" s="404">
        <f>SWDATA!M79</f>
        <v>0</v>
      </c>
      <c r="C87" s="405"/>
      <c r="D87" s="413">
        <f t="shared" si="50"/>
        <v>79</v>
      </c>
      <c r="E87" s="407">
        <f t="shared" si="51"/>
        <v>0</v>
      </c>
      <c r="F87" s="408">
        <f t="shared" si="52"/>
        <v>1</v>
      </c>
      <c r="G87" s="404">
        <f>ROW(SWDATA!M79)</f>
        <v>79</v>
      </c>
      <c r="H87" s="334"/>
      <c r="I87" s="335"/>
      <c r="J87" s="346" t="str">
        <f t="shared" si="53"/>
        <v>1_PARENT00001_DMACTUALS_INDEPENDENT:CATALOGDETAIL:UNITS:No Perspective:default:Live:0</v>
      </c>
      <c r="K87" s="347" t="str">
        <f t="shared" si="54"/>
        <v>U</v>
      </c>
      <c r="L87" s="347"/>
      <c r="M87" s="385" t="str">
        <f t="shared" si="59"/>
        <v>Loading…</v>
      </c>
      <c r="N87" s="385" t="str">
        <f t="shared" si="59"/>
        <v>Loading…</v>
      </c>
      <c r="O87" s="385" t="str">
        <f t="shared" si="59"/>
        <v>Loading…</v>
      </c>
      <c r="P87" s="385" t="str">
        <f t="shared" si="59"/>
        <v>Loading…</v>
      </c>
      <c r="Q87" s="385" t="str">
        <f ca="1">IF(LEN(SWDATA!J79)=0,"",Q86)</f>
        <v>Loading . . .~~Loading . . .~~Loading . . .~~Loading . . .</v>
      </c>
      <c r="R87" s="386" t="str">
        <f>IF(LEN(SWDATA!C79)=0,"",SWDATA!C79)</f>
        <v>L2 Allocation (Units)</v>
      </c>
      <c r="S87" s="256"/>
      <c r="T87" s="257" t="s">
        <v>975</v>
      </c>
      <c r="U87" s="258"/>
      <c r="V87" s="258"/>
      <c r="W87" s="258" t="s">
        <v>1006</v>
      </c>
      <c r="X87" s="259" t="s">
        <v>207</v>
      </c>
      <c r="Y87" s="353" t="str">
        <f ca="1">IF(OR(Is_Loading,LEN($A87)=0),"",INDIRECT("SWDATA!"&amp;Y$4&amp;$G87))</f>
        <v>-</v>
      </c>
      <c r="Z87" s="354" t="str">
        <f ca="1">IF(OR(Is_Loading,LEN($A87)=0),"",INDIRECT("SWDATA!"&amp;Z$4&amp;$G87))</f>
        <v>-</v>
      </c>
      <c r="AA87" s="354" t="str">
        <f ca="1">IF(OR(Is_Loading,LEN($A87)=0),"",INDIRECT("SWDATA!"&amp;AA$4&amp;$G87))</f>
        <v>-</v>
      </c>
      <c r="AB87" s="354" t="str">
        <f ca="1">IF(OR(Is_Loading,LEN($A87)=0),"",INDIRECT("SWDATA!"&amp;AB$4&amp;$G87))</f>
        <v>-</v>
      </c>
      <c r="AC87" s="354" t="str">
        <f ca="1">IF(OR(Is_Loading,LEN($A87)=0),"",INDIRECT("SWDATA!"&amp;AC$4&amp;$G87))</f>
        <v>-</v>
      </c>
      <c r="AD87" s="354" t="str">
        <f ca="1">IF(OR(Is_Loading,LEN($A87)=0),"",INDIRECT("SWDATA!"&amp;AD$4&amp;$G87))</f>
        <v>-</v>
      </c>
      <c r="AE87" s="354" t="str">
        <f ca="1">IF(OR(Is_Loading,LEN($A87)=0),"",INDIRECT("SWDATA!"&amp;AE$4&amp;$G87))</f>
        <v>-</v>
      </c>
      <c r="AF87" s="354" t="str">
        <f ca="1">IF(OR(Is_Loading,LEN($A87)=0),"",INDIRECT("SWDATA!"&amp;AF$4&amp;$G87))</f>
        <v>-</v>
      </c>
      <c r="AG87" s="354" t="str">
        <f ca="1">IF(OR(Is_Loading,LEN($A87)=0),"",INDIRECT("SWDATA!"&amp;AG$4&amp;$G87))</f>
        <v>-</v>
      </c>
      <c r="AH87" s="354" t="str">
        <f ca="1">IF(OR(Is_Loading,LEN($A87)=0),"",INDIRECT("SWDATA!"&amp;AH$4&amp;$G87))</f>
        <v>-</v>
      </c>
      <c r="AI87" s="354" t="str">
        <f ca="1">IF(OR(Is_Loading,LEN($A87)=0),"",INDIRECT("SWDATA!"&amp;AI$4&amp;$G87))</f>
        <v>-</v>
      </c>
      <c r="AJ87" s="354" t="str">
        <f ca="1">IF(OR(Is_Loading,LEN($A87)=0),"",INDIRECT("SWDATA!"&amp;AJ$4&amp;$G87))</f>
        <v>-</v>
      </c>
      <c r="AK87" s="354" t="str">
        <f t="shared" ref="AK87:AY103" ca="1" si="60">INDIRECT("SWDATA!"&amp;AK$4&amp;$G87)</f>
        <v>-</v>
      </c>
      <c r="AL87" s="354" t="str">
        <f t="shared" ca="1" si="60"/>
        <v>-</v>
      </c>
      <c r="AM87" s="354" t="str">
        <f t="shared" ca="1" si="60"/>
        <v>-</v>
      </c>
      <c r="AN87" s="354" t="str">
        <f t="shared" ca="1" si="60"/>
        <v>-</v>
      </c>
      <c r="AO87" s="354" t="str">
        <f t="shared" ca="1" si="60"/>
        <v>-</v>
      </c>
      <c r="AP87" s="354" t="str">
        <f t="shared" ca="1" si="60"/>
        <v>-</v>
      </c>
      <c r="AQ87" s="354" t="str">
        <f t="shared" ca="1" si="60"/>
        <v>-</v>
      </c>
      <c r="AR87" s="354" t="str">
        <f t="shared" ca="1" si="60"/>
        <v>-</v>
      </c>
      <c r="AS87" s="354" t="str">
        <f t="shared" ca="1" si="60"/>
        <v>-</v>
      </c>
      <c r="AT87" s="354" t="str">
        <f t="shared" ca="1" si="60"/>
        <v>-</v>
      </c>
      <c r="AU87" s="354" t="str">
        <f t="shared" ca="1" si="60"/>
        <v>-</v>
      </c>
      <c r="AV87" s="354" t="str">
        <f t="shared" ca="1" si="60"/>
        <v>-</v>
      </c>
      <c r="AW87" s="354" t="str">
        <f t="shared" ca="1" si="60"/>
        <v>-</v>
      </c>
      <c r="AX87" s="354" t="str">
        <f t="shared" ca="1" si="60"/>
        <v>-</v>
      </c>
      <c r="AY87" s="371" t="str">
        <f t="shared" ca="1" si="60"/>
        <v>-</v>
      </c>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410"/>
      <c r="CA87" s="410"/>
      <c r="CB87" s="410"/>
      <c r="CC87" s="410"/>
      <c r="CD87" s="410"/>
      <c r="CE87" s="410"/>
      <c r="CF87" s="410"/>
      <c r="CG87" s="410"/>
      <c r="CH87" s="410"/>
      <c r="CI87" s="410"/>
      <c r="CJ87" s="414"/>
      <c r="CK87" s="414"/>
      <c r="CL87" s="414"/>
      <c r="CM87" s="414"/>
      <c r="CN87" s="414"/>
      <c r="CO87" s="414"/>
      <c r="CP87" s="414"/>
      <c r="CQ87" s="414"/>
      <c r="CR87" s="414"/>
      <c r="CS87" s="414"/>
      <c r="CT87" s="414"/>
      <c r="CU87" s="414"/>
      <c r="CV87" s="414"/>
      <c r="CW87" s="414"/>
      <c r="CX87" s="414"/>
      <c r="CY87" s="414"/>
      <c r="CZ87" s="414"/>
      <c r="DA87" s="414"/>
      <c r="DB87" s="414"/>
      <c r="DC87" s="414"/>
      <c r="DD87" s="414"/>
      <c r="DE87" s="414"/>
      <c r="DF87" s="414"/>
      <c r="DG87" s="414"/>
      <c r="DH87" s="414"/>
      <c r="DI87" s="414"/>
      <c r="DJ87" s="414"/>
      <c r="DK87" s="415"/>
      <c r="DL87" s="416"/>
      <c r="DM87" s="416"/>
      <c r="DN87" s="416"/>
      <c r="DO87" s="416"/>
      <c r="DP87" s="250"/>
      <c r="DQ87" s="417"/>
      <c r="DR87" s="326"/>
      <c r="DS87" s="326"/>
      <c r="DT87" s="326"/>
      <c r="DU87" s="326"/>
      <c r="DV87" s="326"/>
      <c r="DW87" s="326"/>
      <c r="DX87" s="326"/>
      <c r="DY87" s="326"/>
      <c r="DZ87" s="326"/>
      <c r="EA87" s="326"/>
      <c r="EB87" s="326"/>
      <c r="EC87" s="326"/>
      <c r="ED87" s="326"/>
      <c r="EE87" s="326"/>
      <c r="EF87" s="326"/>
      <c r="EG87" s="326"/>
      <c r="EH87" s="326"/>
      <c r="EI87" s="326"/>
      <c r="EJ87" s="326"/>
      <c r="EK87" s="326"/>
      <c r="EL87" s="326"/>
      <c r="EM87" s="326"/>
      <c r="EN87" s="326"/>
      <c r="EO87" s="326"/>
      <c r="EP87" s="326"/>
      <c r="EQ87" s="326"/>
      <c r="ER87" s="326"/>
      <c r="ES87" s="326"/>
      <c r="ET87" s="326"/>
      <c r="EU87" s="326"/>
      <c r="EV87" s="326"/>
      <c r="EW87" s="326"/>
      <c r="EX87" s="326"/>
      <c r="EY87" s="326"/>
      <c r="EZ87" s="326"/>
      <c r="FA87" s="326"/>
      <c r="FB87" s="418"/>
      <c r="FC87" s="250"/>
      <c r="FD87" s="250"/>
      <c r="FE87" s="250"/>
      <c r="FF87" s="250"/>
      <c r="FG87" s="250"/>
      <c r="FH87" s="250"/>
      <c r="FI87" s="250"/>
      <c r="FJ87" s="250"/>
      <c r="FK87" s="250"/>
      <c r="FL87" s="250"/>
      <c r="FM87" s="250"/>
      <c r="FN87" s="250"/>
      <c r="FO87" s="250"/>
      <c r="FP87" s="250"/>
      <c r="FQ87" s="250"/>
      <c r="FR87" s="250"/>
      <c r="FS87" s="250"/>
      <c r="FT87" s="250"/>
      <c r="FU87" s="250"/>
      <c r="FV87" s="250"/>
      <c r="FW87" s="250"/>
      <c r="FX87" s="250"/>
      <c r="FY87" s="250"/>
      <c r="FZ87" s="250"/>
      <c r="GA87" s="250"/>
      <c r="GB87" s="250"/>
      <c r="GC87" s="250"/>
      <c r="GD87" s="250"/>
      <c r="GE87" s="250"/>
      <c r="GF87" s="250"/>
      <c r="GG87" s="250"/>
      <c r="GH87" s="250"/>
      <c r="GI87" s="250"/>
      <c r="GJ87" s="250"/>
      <c r="GK87" s="250"/>
      <c r="GL87" s="250"/>
      <c r="GM87" s="250"/>
      <c r="GN87" s="250"/>
      <c r="GO87" s="250"/>
      <c r="GP87" s="250"/>
      <c r="GQ87" s="250"/>
      <c r="GR87" s="250"/>
      <c r="GS87" s="250"/>
      <c r="GT87" s="250"/>
      <c r="GU87" s="250"/>
      <c r="GV87" s="250"/>
      <c r="GW87" s="250"/>
      <c r="GX87" s="250"/>
      <c r="GY87" s="250"/>
      <c r="GZ87" s="250"/>
      <c r="HA87" s="416"/>
      <c r="HB87" s="416"/>
      <c r="HC87" s="416"/>
      <c r="HD87" s="416"/>
      <c r="HE87" s="416"/>
      <c r="HF87" s="416"/>
      <c r="HG87" s="416"/>
      <c r="HH87" s="416"/>
      <c r="HI87" s="416"/>
      <c r="HJ87" s="416"/>
      <c r="HK87" s="416"/>
      <c r="HL87" s="416"/>
      <c r="HM87" s="416"/>
      <c r="HN87" s="416"/>
      <c r="ID87" s="411"/>
      <c r="IE87" s="411"/>
      <c r="IF87" s="411"/>
      <c r="IG87" s="411"/>
      <c r="IH87" s="411"/>
      <c r="II87" s="411"/>
      <c r="IJ87" s="411"/>
      <c r="IK87" s="411"/>
      <c r="IL87" s="411"/>
      <c r="IM87" s="411"/>
      <c r="IN87" s="411"/>
      <c r="IO87" s="411"/>
      <c r="IP87" s="411"/>
      <c r="IQ87" s="411"/>
      <c r="IR87" s="411"/>
      <c r="IS87" s="411"/>
      <c r="IT87" s="411"/>
      <c r="IU87" s="411"/>
      <c r="IV87" s="411"/>
      <c r="IW87" s="411"/>
      <c r="IX87" s="411"/>
      <c r="IY87" s="411"/>
      <c r="IZ87" s="411"/>
      <c r="JA87" s="411"/>
      <c r="JB87" s="411"/>
      <c r="JC87" s="411"/>
      <c r="JD87" s="411"/>
      <c r="JE87" s="411"/>
      <c r="JF87" s="411"/>
      <c r="JG87" s="411"/>
      <c r="JH87" s="411"/>
      <c r="JI87" s="411"/>
      <c r="JJ87" s="411"/>
      <c r="JK87" s="411"/>
      <c r="JL87" s="411"/>
      <c r="JM87" s="411"/>
      <c r="JN87" s="411"/>
      <c r="JO87" s="411"/>
      <c r="JP87" s="411"/>
      <c r="JQ87" s="411"/>
      <c r="JR87" s="411"/>
      <c r="JS87" s="411"/>
      <c r="JT87" s="411"/>
      <c r="JU87" s="411"/>
      <c r="JV87" s="411"/>
      <c r="JW87" s="411"/>
      <c r="JX87" s="411"/>
      <c r="JY87" s="411"/>
      <c r="JZ87" s="411"/>
      <c r="KA87" s="411"/>
      <c r="KB87" s="411"/>
      <c r="KC87" s="411"/>
      <c r="KD87" s="411"/>
      <c r="KE87" s="411"/>
      <c r="KF87" s="411"/>
      <c r="KG87" s="411"/>
      <c r="KH87" s="411"/>
      <c r="KI87" s="411"/>
      <c r="KJ87" s="411"/>
      <c r="KK87" s="411"/>
      <c r="KL87" s="411"/>
      <c r="KM87" s="411"/>
      <c r="KN87" s="411"/>
      <c r="KO87" s="411"/>
      <c r="KP87" s="411"/>
      <c r="KQ87" s="411"/>
      <c r="KR87" s="411"/>
      <c r="KS87" s="411"/>
      <c r="KT87" s="411"/>
      <c r="KU87" s="411"/>
      <c r="KV87" s="411"/>
      <c r="KW87" s="411"/>
      <c r="KX87" s="411"/>
      <c r="KY87" s="411"/>
      <c r="KZ87" s="411"/>
      <c r="LA87" s="411"/>
      <c r="LB87" s="411"/>
      <c r="LC87" s="411"/>
      <c r="LD87" s="411"/>
      <c r="LE87" s="411"/>
      <c r="LF87" s="411"/>
      <c r="LG87" s="411"/>
      <c r="LH87" s="411"/>
      <c r="LI87" s="411"/>
      <c r="LJ87" s="411"/>
      <c r="LK87" s="411"/>
      <c r="LL87" s="411"/>
      <c r="LM87" s="411"/>
      <c r="LN87" s="411"/>
      <c r="LO87" s="411"/>
      <c r="LP87" s="411"/>
      <c r="LQ87" s="411"/>
      <c r="LR87" s="411"/>
      <c r="LS87" s="411"/>
      <c r="LT87" s="411"/>
      <c r="LU87" s="411"/>
      <c r="LV87" s="411"/>
      <c r="LW87" s="411"/>
      <c r="LX87" s="411"/>
      <c r="LY87" s="411"/>
      <c r="LZ87" s="411"/>
      <c r="MA87" s="411"/>
      <c r="MB87" s="411"/>
      <c r="MC87" s="411"/>
      <c r="MD87" s="411"/>
      <c r="ME87" s="411"/>
      <c r="MF87" s="411"/>
      <c r="MG87" s="411"/>
      <c r="MH87" s="411"/>
      <c r="MI87" s="411"/>
      <c r="XDX87" s="420">
        <f t="shared" ca="1" si="58"/>
        <v>0</v>
      </c>
      <c r="XES87" s="411"/>
      <c r="XET87" s="411"/>
      <c r="XEU87" s="421"/>
    </row>
    <row r="88" spans="1:347 16352:16375" s="419" customFormat="1" ht="15" customHeight="1">
      <c r="A88" s="404" t="str">
        <f>SWDATA!O80</f>
        <v>1_PARENT00001_DMACTUALS_INDEPENDENT:CATALOGDETAIL:UNITS:No Perspective:default:Live:0</v>
      </c>
      <c r="B88" s="404">
        <f>SWDATA!M80</f>
        <v>0</v>
      </c>
      <c r="C88" s="405"/>
      <c r="D88" s="413">
        <f t="shared" si="50"/>
        <v>80</v>
      </c>
      <c r="E88" s="407">
        <f t="shared" si="51"/>
        <v>0</v>
      </c>
      <c r="F88" s="408">
        <f t="shared" si="52"/>
        <v>1</v>
      </c>
      <c r="G88" s="404">
        <f>ROW(SWDATA!M80)</f>
        <v>80</v>
      </c>
      <c r="H88" s="334"/>
      <c r="I88" s="335"/>
      <c r="J88" s="346" t="str">
        <f t="shared" si="53"/>
        <v>1_PARENT00001_DMACTUALS_INDEPENDENT:CATALOGDETAIL:UNITS:No Perspective:default:Live:0</v>
      </c>
      <c r="K88" s="347" t="str">
        <f t="shared" si="54"/>
        <v>U</v>
      </c>
      <c r="L88" s="347"/>
      <c r="M88" s="385" t="str">
        <f t="shared" si="59"/>
        <v>Loading…</v>
      </c>
      <c r="N88" s="385" t="str">
        <f t="shared" si="59"/>
        <v>Loading…</v>
      </c>
      <c r="O88" s="385" t="str">
        <f t="shared" si="59"/>
        <v>Loading…</v>
      </c>
      <c r="P88" s="385" t="str">
        <f t="shared" si="59"/>
        <v>Loading…</v>
      </c>
      <c r="Q88" s="385" t="str">
        <f ca="1">IF(LEN(SWDATA!J80)=0,"",Q87)</f>
        <v>Loading . . .~~Loading . . .~~Loading . . .~~Loading . . .</v>
      </c>
      <c r="R88" s="386" t="str">
        <f>IF(LEN(SWDATA!C80)=0,"",SWDATA!C80)</f>
        <v>L1 Allocation (Units)</v>
      </c>
      <c r="S88" s="256"/>
      <c r="T88" s="257" t="s">
        <v>975</v>
      </c>
      <c r="U88" s="258"/>
      <c r="V88" s="258"/>
      <c r="W88" s="258" t="s">
        <v>1006</v>
      </c>
      <c r="X88" s="259" t="s">
        <v>207</v>
      </c>
      <c r="Y88" s="353" t="str">
        <f ca="1">IF(OR(Is_Loading,LEN($A88)=0),"",INDIRECT("SWDATA!"&amp;Y$4&amp;$G88))</f>
        <v>-</v>
      </c>
      <c r="Z88" s="354" t="str">
        <f ca="1">IF(OR(Is_Loading,LEN($A88)=0),"",INDIRECT("SWDATA!"&amp;Z$4&amp;$G88))</f>
        <v>-</v>
      </c>
      <c r="AA88" s="354" t="str">
        <f ca="1">IF(OR(Is_Loading,LEN($A88)=0),"",INDIRECT("SWDATA!"&amp;AA$4&amp;$G88))</f>
        <v>-</v>
      </c>
      <c r="AB88" s="354" t="str">
        <f ca="1">IF(OR(Is_Loading,LEN($A88)=0),"",INDIRECT("SWDATA!"&amp;AB$4&amp;$G88))</f>
        <v>-</v>
      </c>
      <c r="AC88" s="354" t="str">
        <f ca="1">IF(OR(Is_Loading,LEN($A88)=0),"",INDIRECT("SWDATA!"&amp;AC$4&amp;$G88))</f>
        <v>-</v>
      </c>
      <c r="AD88" s="354" t="str">
        <f ca="1">IF(OR(Is_Loading,LEN($A88)=0),"",INDIRECT("SWDATA!"&amp;AD$4&amp;$G88))</f>
        <v>-</v>
      </c>
      <c r="AE88" s="354" t="str">
        <f ca="1">IF(OR(Is_Loading,LEN($A88)=0),"",INDIRECT("SWDATA!"&amp;AE$4&amp;$G88))</f>
        <v>-</v>
      </c>
      <c r="AF88" s="354" t="str">
        <f ca="1">IF(OR(Is_Loading,LEN($A88)=0),"",INDIRECT("SWDATA!"&amp;AF$4&amp;$G88))</f>
        <v>-</v>
      </c>
      <c r="AG88" s="354" t="str">
        <f ca="1">IF(OR(Is_Loading,LEN($A88)=0),"",INDIRECT("SWDATA!"&amp;AG$4&amp;$G88))</f>
        <v>-</v>
      </c>
      <c r="AH88" s="354" t="str">
        <f ca="1">IF(OR(Is_Loading,LEN($A88)=0),"",INDIRECT("SWDATA!"&amp;AH$4&amp;$G88))</f>
        <v>-</v>
      </c>
      <c r="AI88" s="354" t="str">
        <f ca="1">IF(OR(Is_Loading,LEN($A88)=0),"",INDIRECT("SWDATA!"&amp;AI$4&amp;$G88))</f>
        <v>-</v>
      </c>
      <c r="AJ88" s="354" t="str">
        <f ca="1">IF(OR(Is_Loading,LEN($A88)=0),"",INDIRECT("SWDATA!"&amp;AJ$4&amp;$G88))</f>
        <v>-</v>
      </c>
      <c r="AK88" s="354" t="str">
        <f t="shared" ca="1" si="60"/>
        <v>-</v>
      </c>
      <c r="AL88" s="354" t="str">
        <f t="shared" ca="1" si="60"/>
        <v>-</v>
      </c>
      <c r="AM88" s="354" t="str">
        <f t="shared" ca="1" si="60"/>
        <v>-</v>
      </c>
      <c r="AN88" s="354" t="str">
        <f t="shared" ca="1" si="60"/>
        <v>-</v>
      </c>
      <c r="AO88" s="354" t="str">
        <f t="shared" ca="1" si="60"/>
        <v>-</v>
      </c>
      <c r="AP88" s="354" t="str">
        <f t="shared" ca="1" si="60"/>
        <v>-</v>
      </c>
      <c r="AQ88" s="354" t="str">
        <f t="shared" ca="1" si="60"/>
        <v>-</v>
      </c>
      <c r="AR88" s="354" t="str">
        <f t="shared" ca="1" si="60"/>
        <v>-</v>
      </c>
      <c r="AS88" s="354" t="str">
        <f t="shared" ca="1" si="60"/>
        <v>-</v>
      </c>
      <c r="AT88" s="354" t="str">
        <f t="shared" ca="1" si="60"/>
        <v>-</v>
      </c>
      <c r="AU88" s="354" t="str">
        <f t="shared" ca="1" si="60"/>
        <v>-</v>
      </c>
      <c r="AV88" s="354" t="str">
        <f t="shared" ca="1" si="60"/>
        <v>-</v>
      </c>
      <c r="AW88" s="354" t="str">
        <f t="shared" ca="1" si="60"/>
        <v>-</v>
      </c>
      <c r="AX88" s="354" t="str">
        <f t="shared" ca="1" si="60"/>
        <v>-</v>
      </c>
      <c r="AY88" s="371" t="str">
        <f t="shared" ca="1" si="60"/>
        <v>-</v>
      </c>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410"/>
      <c r="CA88" s="410"/>
      <c r="CB88" s="410"/>
      <c r="CC88" s="410"/>
      <c r="CD88" s="410"/>
      <c r="CE88" s="410"/>
      <c r="CF88" s="410"/>
      <c r="CG88" s="410"/>
      <c r="CH88" s="410"/>
      <c r="CI88" s="410"/>
      <c r="CJ88" s="414"/>
      <c r="CK88" s="414"/>
      <c r="CL88" s="414"/>
      <c r="CM88" s="414"/>
      <c r="CN88" s="414"/>
      <c r="CO88" s="414"/>
      <c r="CP88" s="414"/>
      <c r="CQ88" s="414"/>
      <c r="CR88" s="414"/>
      <c r="CS88" s="414"/>
      <c r="CT88" s="414"/>
      <c r="CU88" s="414"/>
      <c r="CV88" s="414"/>
      <c r="CW88" s="414"/>
      <c r="CX88" s="414"/>
      <c r="CY88" s="414"/>
      <c r="CZ88" s="414"/>
      <c r="DA88" s="414"/>
      <c r="DB88" s="414"/>
      <c r="DC88" s="414"/>
      <c r="DD88" s="414"/>
      <c r="DE88" s="414"/>
      <c r="DF88" s="414"/>
      <c r="DG88" s="414"/>
      <c r="DH88" s="414"/>
      <c r="DI88" s="414"/>
      <c r="DJ88" s="414"/>
      <c r="DK88" s="415"/>
      <c r="DL88" s="416"/>
      <c r="DM88" s="416"/>
      <c r="DN88" s="416"/>
      <c r="DO88" s="416"/>
      <c r="DP88" s="250"/>
      <c r="DQ88" s="417"/>
      <c r="DR88" s="326"/>
      <c r="DS88" s="326"/>
      <c r="DT88" s="326"/>
      <c r="DU88" s="326"/>
      <c r="DV88" s="326"/>
      <c r="DW88" s="326"/>
      <c r="DX88" s="326"/>
      <c r="DY88" s="326"/>
      <c r="DZ88" s="326"/>
      <c r="EA88" s="326"/>
      <c r="EB88" s="326"/>
      <c r="EC88" s="326"/>
      <c r="ED88" s="326"/>
      <c r="EE88" s="326"/>
      <c r="EF88" s="326"/>
      <c r="EG88" s="326"/>
      <c r="EH88" s="326"/>
      <c r="EI88" s="326"/>
      <c r="EJ88" s="326"/>
      <c r="EK88" s="326"/>
      <c r="EL88" s="326"/>
      <c r="EM88" s="326"/>
      <c r="EN88" s="326"/>
      <c r="EO88" s="326"/>
      <c r="EP88" s="326"/>
      <c r="EQ88" s="326"/>
      <c r="ER88" s="326"/>
      <c r="ES88" s="326"/>
      <c r="ET88" s="326"/>
      <c r="EU88" s="326"/>
      <c r="EV88" s="326"/>
      <c r="EW88" s="326"/>
      <c r="EX88" s="326"/>
      <c r="EY88" s="326"/>
      <c r="EZ88" s="326"/>
      <c r="FA88" s="326"/>
      <c r="FB88" s="418"/>
      <c r="FC88" s="250"/>
      <c r="FD88" s="250"/>
      <c r="FE88" s="250"/>
      <c r="FF88" s="250"/>
      <c r="FG88" s="250"/>
      <c r="FH88" s="250"/>
      <c r="FI88" s="250"/>
      <c r="FJ88" s="250"/>
      <c r="FK88" s="250"/>
      <c r="FL88" s="250"/>
      <c r="FM88" s="250"/>
      <c r="FN88" s="250"/>
      <c r="FO88" s="250"/>
      <c r="FP88" s="250"/>
      <c r="FQ88" s="250"/>
      <c r="FR88" s="250"/>
      <c r="FS88" s="250"/>
      <c r="FT88" s="250"/>
      <c r="FU88" s="250"/>
      <c r="FV88" s="250"/>
      <c r="FW88" s="250"/>
      <c r="FX88" s="250"/>
      <c r="FY88" s="250"/>
      <c r="FZ88" s="250"/>
      <c r="GA88" s="250"/>
      <c r="GB88" s="250"/>
      <c r="GC88" s="250"/>
      <c r="GD88" s="250"/>
      <c r="GE88" s="250"/>
      <c r="GF88" s="250"/>
      <c r="GG88" s="250"/>
      <c r="GH88" s="250"/>
      <c r="GI88" s="250"/>
      <c r="GJ88" s="250"/>
      <c r="GK88" s="250"/>
      <c r="GL88" s="250"/>
      <c r="GM88" s="250"/>
      <c r="GN88" s="250"/>
      <c r="GO88" s="250"/>
      <c r="GP88" s="250"/>
      <c r="GQ88" s="250"/>
      <c r="GR88" s="250"/>
      <c r="GS88" s="250"/>
      <c r="GT88" s="250"/>
      <c r="GU88" s="250"/>
      <c r="GV88" s="250"/>
      <c r="GW88" s="250"/>
      <c r="GX88" s="250"/>
      <c r="GY88" s="250"/>
      <c r="GZ88" s="250"/>
      <c r="HA88" s="416"/>
      <c r="HB88" s="416"/>
      <c r="HC88" s="416"/>
      <c r="HD88" s="416"/>
      <c r="HE88" s="416"/>
      <c r="HF88" s="416"/>
      <c r="HG88" s="416"/>
      <c r="HH88" s="416"/>
      <c r="HI88" s="416"/>
      <c r="HJ88" s="416"/>
      <c r="HK88" s="416"/>
      <c r="HL88" s="416"/>
      <c r="HM88" s="416"/>
      <c r="HN88" s="416"/>
      <c r="ID88" s="411"/>
      <c r="IE88" s="411"/>
      <c r="IF88" s="411"/>
      <c r="IG88" s="411"/>
      <c r="IH88" s="411"/>
      <c r="II88" s="411"/>
      <c r="IJ88" s="411"/>
      <c r="IK88" s="411"/>
      <c r="IL88" s="411"/>
      <c r="IM88" s="411"/>
      <c r="IN88" s="411"/>
      <c r="IO88" s="411"/>
      <c r="IP88" s="411"/>
      <c r="IQ88" s="411"/>
      <c r="IR88" s="411"/>
      <c r="IS88" s="411"/>
      <c r="IT88" s="411"/>
      <c r="IU88" s="411"/>
      <c r="IV88" s="411"/>
      <c r="IW88" s="411"/>
      <c r="IX88" s="411"/>
      <c r="IY88" s="411"/>
      <c r="IZ88" s="411"/>
      <c r="JA88" s="411"/>
      <c r="JB88" s="411"/>
      <c r="JC88" s="411"/>
      <c r="JD88" s="411"/>
      <c r="JE88" s="411"/>
      <c r="JF88" s="411"/>
      <c r="JG88" s="411"/>
      <c r="JH88" s="411"/>
      <c r="JI88" s="411"/>
      <c r="JJ88" s="411"/>
      <c r="JK88" s="411"/>
      <c r="JL88" s="411"/>
      <c r="JM88" s="411"/>
      <c r="JN88" s="411"/>
      <c r="JO88" s="411"/>
      <c r="JP88" s="411"/>
      <c r="JQ88" s="411"/>
      <c r="JR88" s="411"/>
      <c r="JS88" s="411"/>
      <c r="JT88" s="411"/>
      <c r="JU88" s="411"/>
      <c r="JV88" s="411"/>
      <c r="JW88" s="411"/>
      <c r="JX88" s="411"/>
      <c r="JY88" s="411"/>
      <c r="JZ88" s="411"/>
      <c r="KA88" s="411"/>
      <c r="KB88" s="411"/>
      <c r="KC88" s="411"/>
      <c r="KD88" s="411"/>
      <c r="KE88" s="411"/>
      <c r="KF88" s="411"/>
      <c r="KG88" s="411"/>
      <c r="KH88" s="411"/>
      <c r="KI88" s="411"/>
      <c r="KJ88" s="411"/>
      <c r="KK88" s="411"/>
      <c r="KL88" s="411"/>
      <c r="KM88" s="411"/>
      <c r="KN88" s="411"/>
      <c r="KO88" s="411"/>
      <c r="KP88" s="411"/>
      <c r="KQ88" s="411"/>
      <c r="KR88" s="411"/>
      <c r="KS88" s="411"/>
      <c r="KT88" s="411"/>
      <c r="KU88" s="411"/>
      <c r="KV88" s="411"/>
      <c r="KW88" s="411"/>
      <c r="KX88" s="411"/>
      <c r="KY88" s="411"/>
      <c r="KZ88" s="411"/>
      <c r="LA88" s="411"/>
      <c r="LB88" s="411"/>
      <c r="LC88" s="411"/>
      <c r="LD88" s="411"/>
      <c r="LE88" s="411"/>
      <c r="LF88" s="411"/>
      <c r="LG88" s="411"/>
      <c r="LH88" s="411"/>
      <c r="LI88" s="411"/>
      <c r="LJ88" s="411"/>
      <c r="LK88" s="411"/>
      <c r="LL88" s="411"/>
      <c r="LM88" s="411"/>
      <c r="LN88" s="411"/>
      <c r="LO88" s="411"/>
      <c r="LP88" s="411"/>
      <c r="LQ88" s="411"/>
      <c r="LR88" s="411"/>
      <c r="LS88" s="411"/>
      <c r="LT88" s="411"/>
      <c r="LU88" s="411"/>
      <c r="LV88" s="411"/>
      <c r="LW88" s="411"/>
      <c r="LX88" s="411"/>
      <c r="LY88" s="411"/>
      <c r="LZ88" s="411"/>
      <c r="MA88" s="411"/>
      <c r="MB88" s="411"/>
      <c r="MC88" s="411"/>
      <c r="MD88" s="411"/>
      <c r="ME88" s="411"/>
      <c r="MF88" s="411"/>
      <c r="MG88" s="411"/>
      <c r="MH88" s="411"/>
      <c r="MI88" s="411"/>
      <c r="XDX88" s="420">
        <f t="shared" ca="1" si="58"/>
        <v>0</v>
      </c>
      <c r="XES88" s="411"/>
      <c r="XET88" s="411"/>
      <c r="XEU88" s="421"/>
    </row>
    <row r="89" spans="1:347 16352:16375" s="419" customFormat="1" ht="15" customHeight="1">
      <c r="A89" s="404" t="str">
        <f>SWDATA!O81</f>
        <v>1_PARENT00001_DMACTUALS_INDEPENDENT:CATALOGDETAIL:UNITS:No Perspective:default:Live:0</v>
      </c>
      <c r="B89" s="404">
        <f>SWDATA!M81</f>
        <v>0</v>
      </c>
      <c r="C89" s="405"/>
      <c r="D89" s="413">
        <f t="shared" ref="D89:D106" si="61">G89</f>
        <v>81</v>
      </c>
      <c r="E89" s="407">
        <f t="shared" ref="E89:E106" si="62">B89</f>
        <v>0</v>
      </c>
      <c r="F89" s="408">
        <f t="shared" ref="F89:F106" si="63">IF(NOT(ISERROR(SEARCH("U",R89))),1,IF(NOT(ISERROR(SEARCH("/Unit",R89))),2,IF(NOT(ISERROR(SEARCH("Pct",R89))),2,1)))</f>
        <v>1</v>
      </c>
      <c r="G89" s="404">
        <f>ROW(SWDATA!M81)</f>
        <v>81</v>
      </c>
      <c r="H89" s="334"/>
      <c r="I89" s="335"/>
      <c r="J89" s="346" t="str">
        <f t="shared" ref="J89:J106" si="64">IF(ISERROR(FIND(":-1",A89)),A89,0)</f>
        <v>1_PARENT00001_DMACTUALS_INDEPENDENT:CATALOGDETAIL:UNITS:No Perspective:default:Live:0</v>
      </c>
      <c r="K89" s="347" t="str">
        <f t="shared" ref="K89:K106" si="65">IF(NOT(ISERROR(SEARCH("(Rev)",R89))),"R",IF(NOT(ISERROR(SEARCH("(Rev/",R89))),"R",IF(OR(NOT(ISERROR(SEARCH("(Pct)",R89)))),"P",IF(NOT(ISERROR(SEARCH("Units",R89))),"U",""))))</f>
        <v>U</v>
      </c>
      <c r="L89" s="347"/>
      <c r="M89" s="385" t="str">
        <f t="shared" si="59"/>
        <v>Loading…</v>
      </c>
      <c r="N89" s="385" t="str">
        <f t="shared" si="59"/>
        <v>Loading…</v>
      </c>
      <c r="O89" s="385" t="str">
        <f t="shared" si="59"/>
        <v>Loading…</v>
      </c>
      <c r="P89" s="385" t="str">
        <f t="shared" si="59"/>
        <v>Loading…</v>
      </c>
      <c r="Q89" s="385" t="str">
        <f ca="1">IF(LEN(SWDATA!J81)=0,"",Q88)</f>
        <v>Loading . . .~~Loading . . .~~Loading . . .~~Loading . . .</v>
      </c>
      <c r="R89" s="386" t="str">
        <f>IF(LEN(SWDATA!C81)=0,"",SWDATA!C81)</f>
        <v>L3 Allocation (Units)</v>
      </c>
      <c r="S89" s="256"/>
      <c r="T89" s="257" t="s">
        <v>975</v>
      </c>
      <c r="U89" s="258"/>
      <c r="V89" s="258"/>
      <c r="W89" s="258" t="s">
        <v>1006</v>
      </c>
      <c r="X89" s="259" t="s">
        <v>207</v>
      </c>
      <c r="Y89" s="353" t="str">
        <f ca="1">IF(OR(Is_Loading,LEN($A89)=0),"",INDIRECT("SWDATA!"&amp;Y$4&amp;$G89))</f>
        <v>-</v>
      </c>
      <c r="Z89" s="354" t="str">
        <f ca="1">IF(OR(Is_Loading,LEN($A89)=0),"",INDIRECT("SWDATA!"&amp;Z$4&amp;$G89))</f>
        <v>-</v>
      </c>
      <c r="AA89" s="354" t="str">
        <f ca="1">IF(OR(Is_Loading,LEN($A89)=0),"",INDIRECT("SWDATA!"&amp;AA$4&amp;$G89))</f>
        <v>-</v>
      </c>
      <c r="AB89" s="354" t="str">
        <f ca="1">IF(OR(Is_Loading,LEN($A89)=0),"",INDIRECT("SWDATA!"&amp;AB$4&amp;$G89))</f>
        <v>-</v>
      </c>
      <c r="AC89" s="354" t="str">
        <f ca="1">IF(OR(Is_Loading,LEN($A89)=0),"",INDIRECT("SWDATA!"&amp;AC$4&amp;$G89))</f>
        <v>-</v>
      </c>
      <c r="AD89" s="354" t="str">
        <f ca="1">IF(OR(Is_Loading,LEN($A89)=0),"",INDIRECT("SWDATA!"&amp;AD$4&amp;$G89))</f>
        <v>-</v>
      </c>
      <c r="AE89" s="354" t="str">
        <f ca="1">IF(OR(Is_Loading,LEN($A89)=0),"",INDIRECT("SWDATA!"&amp;AE$4&amp;$G89))</f>
        <v>-</v>
      </c>
      <c r="AF89" s="354" t="str">
        <f ca="1">IF(OR(Is_Loading,LEN($A89)=0),"",INDIRECT("SWDATA!"&amp;AF$4&amp;$G89))</f>
        <v>-</v>
      </c>
      <c r="AG89" s="354" t="str">
        <f ca="1">IF(OR(Is_Loading,LEN($A89)=0),"",INDIRECT("SWDATA!"&amp;AG$4&amp;$G89))</f>
        <v>-</v>
      </c>
      <c r="AH89" s="354" t="str">
        <f ca="1">IF(OR(Is_Loading,LEN($A89)=0),"",INDIRECT("SWDATA!"&amp;AH$4&amp;$G89))</f>
        <v>-</v>
      </c>
      <c r="AI89" s="354" t="str">
        <f ca="1">IF(OR(Is_Loading,LEN($A89)=0),"",INDIRECT("SWDATA!"&amp;AI$4&amp;$G89))</f>
        <v>-</v>
      </c>
      <c r="AJ89" s="354" t="str">
        <f ca="1">IF(OR(Is_Loading,LEN($A89)=0),"",INDIRECT("SWDATA!"&amp;AJ$4&amp;$G89))</f>
        <v>-</v>
      </c>
      <c r="AK89" s="354" t="str">
        <f t="shared" ca="1" si="60"/>
        <v>-</v>
      </c>
      <c r="AL89" s="354" t="str">
        <f t="shared" ca="1" si="60"/>
        <v>-</v>
      </c>
      <c r="AM89" s="354" t="str">
        <f t="shared" ca="1" si="60"/>
        <v>-</v>
      </c>
      <c r="AN89" s="354" t="str">
        <f t="shared" ca="1" si="60"/>
        <v>-</v>
      </c>
      <c r="AO89" s="354" t="str">
        <f t="shared" ca="1" si="60"/>
        <v>-</v>
      </c>
      <c r="AP89" s="354" t="str">
        <f t="shared" ca="1" si="60"/>
        <v>-</v>
      </c>
      <c r="AQ89" s="354" t="str">
        <f t="shared" ca="1" si="60"/>
        <v>-</v>
      </c>
      <c r="AR89" s="354" t="str">
        <f t="shared" ca="1" si="60"/>
        <v>-</v>
      </c>
      <c r="AS89" s="354" t="str">
        <f t="shared" ca="1" si="60"/>
        <v>-</v>
      </c>
      <c r="AT89" s="354" t="str">
        <f t="shared" ca="1" si="60"/>
        <v>-</v>
      </c>
      <c r="AU89" s="354" t="str">
        <f t="shared" ca="1" si="60"/>
        <v>-</v>
      </c>
      <c r="AV89" s="354" t="str">
        <f t="shared" ca="1" si="60"/>
        <v>-</v>
      </c>
      <c r="AW89" s="354" t="str">
        <f t="shared" ca="1" si="60"/>
        <v>-</v>
      </c>
      <c r="AX89" s="354" t="str">
        <f t="shared" ca="1" si="60"/>
        <v>-</v>
      </c>
      <c r="AY89" s="371" t="str">
        <f t="shared" ca="1" si="60"/>
        <v>-</v>
      </c>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410"/>
      <c r="CA89" s="410"/>
      <c r="CB89" s="410"/>
      <c r="CC89" s="410"/>
      <c r="CD89" s="410"/>
      <c r="CE89" s="410"/>
      <c r="CF89" s="410"/>
      <c r="CG89" s="410"/>
      <c r="CH89" s="410"/>
      <c r="CI89" s="410"/>
      <c r="CJ89" s="414"/>
      <c r="CK89" s="414"/>
      <c r="CL89" s="414"/>
      <c r="CM89" s="414"/>
      <c r="CN89" s="414"/>
      <c r="CO89" s="414"/>
      <c r="CP89" s="414"/>
      <c r="CQ89" s="414"/>
      <c r="CR89" s="414"/>
      <c r="CS89" s="414"/>
      <c r="CT89" s="414"/>
      <c r="CU89" s="414"/>
      <c r="CV89" s="414"/>
      <c r="CW89" s="414"/>
      <c r="CX89" s="414"/>
      <c r="CY89" s="414"/>
      <c r="CZ89" s="414"/>
      <c r="DA89" s="414"/>
      <c r="DB89" s="414"/>
      <c r="DC89" s="414"/>
      <c r="DD89" s="414"/>
      <c r="DE89" s="414"/>
      <c r="DF89" s="414"/>
      <c r="DG89" s="414"/>
      <c r="DH89" s="414"/>
      <c r="DI89" s="414"/>
      <c r="DJ89" s="414"/>
      <c r="DK89" s="415"/>
      <c r="DL89" s="416"/>
      <c r="DM89" s="416"/>
      <c r="DN89" s="416"/>
      <c r="DO89" s="416"/>
      <c r="DP89" s="250"/>
      <c r="DQ89" s="417"/>
      <c r="DR89" s="326"/>
      <c r="DS89" s="326"/>
      <c r="DT89" s="326"/>
      <c r="DU89" s="326"/>
      <c r="DV89" s="326"/>
      <c r="DW89" s="326"/>
      <c r="DX89" s="326"/>
      <c r="DY89" s="326"/>
      <c r="DZ89" s="326"/>
      <c r="EA89" s="326"/>
      <c r="EB89" s="326"/>
      <c r="EC89" s="326"/>
      <c r="ED89" s="326"/>
      <c r="EE89" s="326"/>
      <c r="EF89" s="326"/>
      <c r="EG89" s="326"/>
      <c r="EH89" s="326"/>
      <c r="EI89" s="326"/>
      <c r="EJ89" s="326"/>
      <c r="EK89" s="326"/>
      <c r="EL89" s="326"/>
      <c r="EM89" s="326"/>
      <c r="EN89" s="326"/>
      <c r="EO89" s="326"/>
      <c r="EP89" s="326"/>
      <c r="EQ89" s="326"/>
      <c r="ER89" s="326"/>
      <c r="ES89" s="326"/>
      <c r="ET89" s="326"/>
      <c r="EU89" s="326"/>
      <c r="EV89" s="326"/>
      <c r="EW89" s="326"/>
      <c r="EX89" s="326"/>
      <c r="EY89" s="326"/>
      <c r="EZ89" s="326"/>
      <c r="FA89" s="326"/>
      <c r="FB89" s="418"/>
      <c r="FC89" s="250"/>
      <c r="FD89" s="250"/>
      <c r="FE89" s="250"/>
      <c r="FF89" s="250"/>
      <c r="FG89" s="250"/>
      <c r="FH89" s="250"/>
      <c r="FI89" s="250"/>
      <c r="FJ89" s="250"/>
      <c r="FK89" s="250"/>
      <c r="FL89" s="250"/>
      <c r="FM89" s="250"/>
      <c r="FN89" s="250"/>
      <c r="FO89" s="250"/>
      <c r="FP89" s="250"/>
      <c r="FQ89" s="250"/>
      <c r="FR89" s="250"/>
      <c r="FS89" s="250"/>
      <c r="FT89" s="250"/>
      <c r="FU89" s="250"/>
      <c r="FV89" s="250"/>
      <c r="FW89" s="250"/>
      <c r="FX89" s="250"/>
      <c r="FY89" s="250"/>
      <c r="FZ89" s="250"/>
      <c r="GA89" s="250"/>
      <c r="GB89" s="250"/>
      <c r="GC89" s="250"/>
      <c r="GD89" s="250"/>
      <c r="GE89" s="250"/>
      <c r="GF89" s="250"/>
      <c r="GG89" s="250"/>
      <c r="GH89" s="250"/>
      <c r="GI89" s="250"/>
      <c r="GJ89" s="250"/>
      <c r="GK89" s="250"/>
      <c r="GL89" s="250"/>
      <c r="GM89" s="250"/>
      <c r="GN89" s="250"/>
      <c r="GO89" s="250"/>
      <c r="GP89" s="250"/>
      <c r="GQ89" s="250"/>
      <c r="GR89" s="250"/>
      <c r="GS89" s="250"/>
      <c r="GT89" s="250"/>
      <c r="GU89" s="250"/>
      <c r="GV89" s="250"/>
      <c r="GW89" s="250"/>
      <c r="GX89" s="250"/>
      <c r="GY89" s="250"/>
      <c r="GZ89" s="250"/>
      <c r="HA89" s="416"/>
      <c r="HB89" s="416"/>
      <c r="HC89" s="416"/>
      <c r="HD89" s="416"/>
      <c r="HE89" s="416"/>
      <c r="HF89" s="416"/>
      <c r="HG89" s="416"/>
      <c r="HH89" s="416"/>
      <c r="HI89" s="416"/>
      <c r="HJ89" s="416"/>
      <c r="HK89" s="416"/>
      <c r="HL89" s="416"/>
      <c r="HM89" s="416"/>
      <c r="HN89" s="416"/>
      <c r="ID89" s="411"/>
      <c r="IE89" s="411"/>
      <c r="IF89" s="411"/>
      <c r="IG89" s="411"/>
      <c r="IH89" s="411"/>
      <c r="II89" s="411"/>
      <c r="IJ89" s="411"/>
      <c r="IK89" s="411"/>
      <c r="IL89" s="411"/>
      <c r="IM89" s="411"/>
      <c r="IN89" s="411"/>
      <c r="IO89" s="411"/>
      <c r="IP89" s="411"/>
      <c r="IQ89" s="411"/>
      <c r="IR89" s="411"/>
      <c r="IS89" s="411"/>
      <c r="IT89" s="411"/>
      <c r="IU89" s="411"/>
      <c r="IV89" s="411"/>
      <c r="IW89" s="411"/>
      <c r="IX89" s="411"/>
      <c r="IY89" s="411"/>
      <c r="IZ89" s="411"/>
      <c r="JA89" s="411"/>
      <c r="JB89" s="411"/>
      <c r="JC89" s="411"/>
      <c r="JD89" s="411"/>
      <c r="JE89" s="411"/>
      <c r="JF89" s="411"/>
      <c r="JG89" s="411"/>
      <c r="JH89" s="411"/>
      <c r="JI89" s="411"/>
      <c r="JJ89" s="411"/>
      <c r="JK89" s="411"/>
      <c r="JL89" s="411"/>
      <c r="JM89" s="411"/>
      <c r="JN89" s="411"/>
      <c r="JO89" s="411"/>
      <c r="JP89" s="411"/>
      <c r="JQ89" s="411"/>
      <c r="JR89" s="411"/>
      <c r="JS89" s="411"/>
      <c r="JT89" s="411"/>
      <c r="JU89" s="411"/>
      <c r="JV89" s="411"/>
      <c r="JW89" s="411"/>
      <c r="JX89" s="411"/>
      <c r="JY89" s="411"/>
      <c r="JZ89" s="411"/>
      <c r="KA89" s="411"/>
      <c r="KB89" s="411"/>
      <c r="KC89" s="411"/>
      <c r="KD89" s="411"/>
      <c r="KE89" s="411"/>
      <c r="KF89" s="411"/>
      <c r="KG89" s="411"/>
      <c r="KH89" s="411"/>
      <c r="KI89" s="411"/>
      <c r="KJ89" s="411"/>
      <c r="KK89" s="411"/>
      <c r="KL89" s="411"/>
      <c r="KM89" s="411"/>
      <c r="KN89" s="411"/>
      <c r="KO89" s="411"/>
      <c r="KP89" s="411"/>
      <c r="KQ89" s="411"/>
      <c r="KR89" s="411"/>
      <c r="KS89" s="411"/>
      <c r="KT89" s="411"/>
      <c r="KU89" s="411"/>
      <c r="KV89" s="411"/>
      <c r="KW89" s="411"/>
      <c r="KX89" s="411"/>
      <c r="KY89" s="411"/>
      <c r="KZ89" s="411"/>
      <c r="LA89" s="411"/>
      <c r="LB89" s="411"/>
      <c r="LC89" s="411"/>
      <c r="LD89" s="411"/>
      <c r="LE89" s="411"/>
      <c r="LF89" s="411"/>
      <c r="LG89" s="411"/>
      <c r="LH89" s="411"/>
      <c r="LI89" s="411"/>
      <c r="LJ89" s="411"/>
      <c r="LK89" s="411"/>
      <c r="LL89" s="411"/>
      <c r="LM89" s="411"/>
      <c r="LN89" s="411"/>
      <c r="LO89" s="411"/>
      <c r="LP89" s="411"/>
      <c r="LQ89" s="411"/>
      <c r="LR89" s="411"/>
      <c r="LS89" s="411"/>
      <c r="LT89" s="411"/>
      <c r="LU89" s="411"/>
      <c r="LV89" s="411"/>
      <c r="LW89" s="411"/>
      <c r="LX89" s="411"/>
      <c r="LY89" s="411"/>
      <c r="LZ89" s="411"/>
      <c r="MA89" s="411"/>
      <c r="MB89" s="411"/>
      <c r="MC89" s="411"/>
      <c r="MD89" s="411"/>
      <c r="ME89" s="411"/>
      <c r="MF89" s="411"/>
      <c r="MG89" s="411"/>
      <c r="MH89" s="411"/>
      <c r="MI89" s="411"/>
      <c r="XDX89" s="420">
        <f t="shared" ca="1" si="58"/>
        <v>0</v>
      </c>
      <c r="XES89" s="411"/>
      <c r="XET89" s="411"/>
      <c r="XEU89" s="421"/>
    </row>
    <row r="90" spans="1:347 16352:16375" s="419" customFormat="1" ht="15" customHeight="1">
      <c r="A90" s="404" t="str">
        <f>SWDATA!O82</f>
        <v>1_PARENT00001_DMACTUALS_INDEPENDENT:CATALOGDETAIL:UNITS:No Perspective:default:Live:0</v>
      </c>
      <c r="B90" s="404">
        <f>SWDATA!M82</f>
        <v>0</v>
      </c>
      <c r="C90" s="405"/>
      <c r="D90" s="413">
        <f t="shared" si="61"/>
        <v>82</v>
      </c>
      <c r="E90" s="407">
        <f t="shared" si="62"/>
        <v>0</v>
      </c>
      <c r="F90" s="408">
        <f t="shared" si="63"/>
        <v>1</v>
      </c>
      <c r="G90" s="404">
        <f>ROW(SWDATA!M82)</f>
        <v>82</v>
      </c>
      <c r="H90" s="334"/>
      <c r="I90" s="335"/>
      <c r="J90" s="346" t="str">
        <f t="shared" si="64"/>
        <v>1_PARENT00001_DMACTUALS_INDEPENDENT:CATALOGDETAIL:UNITS:No Perspective:default:Live:0</v>
      </c>
      <c r="K90" s="347" t="str">
        <f t="shared" si="65"/>
        <v>U</v>
      </c>
      <c r="L90" s="347"/>
      <c r="M90" s="385" t="str">
        <f t="shared" si="59"/>
        <v>Loading…</v>
      </c>
      <c r="N90" s="385" t="str">
        <f t="shared" si="59"/>
        <v>Loading…</v>
      </c>
      <c r="O90" s="385" t="str">
        <f t="shared" si="59"/>
        <v>Loading…</v>
      </c>
      <c r="P90" s="385" t="str">
        <f t="shared" si="59"/>
        <v>Loading…</v>
      </c>
      <c r="Q90" s="385" t="str">
        <f ca="1">IF(LEN(SWDATA!J82)=0,"",Q89)</f>
        <v>Loading . . .~~Loading . . .~~Loading . . .~~Loading . . .</v>
      </c>
      <c r="R90" s="386" t="str">
        <f>IF(LEN(SWDATA!C82)=0,"",SWDATA!C82)</f>
        <v>Total Allocation L3 View (Units)</v>
      </c>
      <c r="S90" s="256"/>
      <c r="T90" s="257" t="s">
        <v>975</v>
      </c>
      <c r="U90" s="258"/>
      <c r="V90" s="258"/>
      <c r="W90" s="258" t="s">
        <v>1007</v>
      </c>
      <c r="X90" s="259" t="s">
        <v>207</v>
      </c>
      <c r="Y90" s="353" t="str">
        <f ca="1">IF(OR(Is_Loading,LEN($A90)=0),"",INDIRECT("SWDATA!"&amp;Y$4&amp;$G90))</f>
        <v>-</v>
      </c>
      <c r="Z90" s="354" t="str">
        <f ca="1">IF(OR(Is_Loading,LEN($A90)=0),"",INDIRECT("SWDATA!"&amp;Z$4&amp;$G90))</f>
        <v>-</v>
      </c>
      <c r="AA90" s="354" t="str">
        <f ca="1">IF(OR(Is_Loading,LEN($A90)=0),"",INDIRECT("SWDATA!"&amp;AA$4&amp;$G90))</f>
        <v>-</v>
      </c>
      <c r="AB90" s="354" t="str">
        <f ca="1">IF(OR(Is_Loading,LEN($A90)=0),"",INDIRECT("SWDATA!"&amp;AB$4&amp;$G90))</f>
        <v>-</v>
      </c>
      <c r="AC90" s="354" t="str">
        <f ca="1">IF(OR(Is_Loading,LEN($A90)=0),"",INDIRECT("SWDATA!"&amp;AC$4&amp;$G90))</f>
        <v>-</v>
      </c>
      <c r="AD90" s="354" t="str">
        <f ca="1">IF(OR(Is_Loading,LEN($A90)=0),"",INDIRECT("SWDATA!"&amp;AD$4&amp;$G90))</f>
        <v>-</v>
      </c>
      <c r="AE90" s="354" t="str">
        <f ca="1">IF(OR(Is_Loading,LEN($A90)=0),"",INDIRECT("SWDATA!"&amp;AE$4&amp;$G90))</f>
        <v>-</v>
      </c>
      <c r="AF90" s="354" t="str">
        <f ca="1">IF(OR(Is_Loading,LEN($A90)=0),"",INDIRECT("SWDATA!"&amp;AF$4&amp;$G90))</f>
        <v>-</v>
      </c>
      <c r="AG90" s="354" t="str">
        <f ca="1">IF(OR(Is_Loading,LEN($A90)=0),"",INDIRECT("SWDATA!"&amp;AG$4&amp;$G90))</f>
        <v>-</v>
      </c>
      <c r="AH90" s="354" t="str">
        <f ca="1">IF(OR(Is_Loading,LEN($A90)=0),"",INDIRECT("SWDATA!"&amp;AH$4&amp;$G90))</f>
        <v>-</v>
      </c>
      <c r="AI90" s="354" t="str">
        <f ca="1">IF(OR(Is_Loading,LEN($A90)=0),"",INDIRECT("SWDATA!"&amp;AI$4&amp;$G90))</f>
        <v>-</v>
      </c>
      <c r="AJ90" s="354" t="str">
        <f ca="1">IF(OR(Is_Loading,LEN($A90)=0),"",INDIRECT("SWDATA!"&amp;AJ$4&amp;$G90))</f>
        <v>-</v>
      </c>
      <c r="AK90" s="354" t="str">
        <f t="shared" ca="1" si="60"/>
        <v>-</v>
      </c>
      <c r="AL90" s="354" t="str">
        <f t="shared" ca="1" si="60"/>
        <v>-</v>
      </c>
      <c r="AM90" s="354" t="str">
        <f t="shared" ca="1" si="60"/>
        <v>-</v>
      </c>
      <c r="AN90" s="354" t="str">
        <f t="shared" ca="1" si="60"/>
        <v>-</v>
      </c>
      <c r="AO90" s="354" t="str">
        <f t="shared" ca="1" si="60"/>
        <v>-</v>
      </c>
      <c r="AP90" s="354" t="str">
        <f t="shared" ca="1" si="60"/>
        <v>-</v>
      </c>
      <c r="AQ90" s="354" t="str">
        <f t="shared" ca="1" si="60"/>
        <v>-</v>
      </c>
      <c r="AR90" s="354" t="str">
        <f t="shared" ca="1" si="60"/>
        <v>-</v>
      </c>
      <c r="AS90" s="354" t="str">
        <f t="shared" ca="1" si="60"/>
        <v>-</v>
      </c>
      <c r="AT90" s="354" t="str">
        <f t="shared" ca="1" si="60"/>
        <v>-</v>
      </c>
      <c r="AU90" s="354" t="str">
        <f t="shared" ca="1" si="60"/>
        <v>-</v>
      </c>
      <c r="AV90" s="354" t="str">
        <f t="shared" ca="1" si="60"/>
        <v>-</v>
      </c>
      <c r="AW90" s="354" t="str">
        <f t="shared" ca="1" si="60"/>
        <v>-</v>
      </c>
      <c r="AX90" s="354" t="str">
        <f t="shared" ca="1" si="60"/>
        <v>-</v>
      </c>
      <c r="AY90" s="371" t="str">
        <f t="shared" ca="1" si="60"/>
        <v>-</v>
      </c>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410"/>
      <c r="CA90" s="410"/>
      <c r="CB90" s="410"/>
      <c r="CC90" s="410"/>
      <c r="CD90" s="410"/>
      <c r="CE90" s="410"/>
      <c r="CF90" s="410"/>
      <c r="CG90" s="410"/>
      <c r="CH90" s="410"/>
      <c r="CI90" s="410"/>
      <c r="CJ90" s="414"/>
      <c r="CK90" s="414"/>
      <c r="CL90" s="414"/>
      <c r="CM90" s="414"/>
      <c r="CN90" s="414"/>
      <c r="CO90" s="414"/>
      <c r="CP90" s="414"/>
      <c r="CQ90" s="414"/>
      <c r="CR90" s="414"/>
      <c r="CS90" s="414"/>
      <c r="CT90" s="414"/>
      <c r="CU90" s="414"/>
      <c r="CV90" s="414"/>
      <c r="CW90" s="414"/>
      <c r="CX90" s="414"/>
      <c r="CY90" s="414"/>
      <c r="CZ90" s="414"/>
      <c r="DA90" s="414"/>
      <c r="DB90" s="414"/>
      <c r="DC90" s="414"/>
      <c r="DD90" s="414"/>
      <c r="DE90" s="414"/>
      <c r="DF90" s="414"/>
      <c r="DG90" s="414"/>
      <c r="DH90" s="414"/>
      <c r="DI90" s="414"/>
      <c r="DJ90" s="414"/>
      <c r="DK90" s="415"/>
      <c r="DL90" s="416"/>
      <c r="DM90" s="416"/>
      <c r="DN90" s="416"/>
      <c r="DO90" s="416"/>
      <c r="DP90" s="250"/>
      <c r="DQ90" s="417"/>
      <c r="DR90" s="326"/>
      <c r="DS90" s="326"/>
      <c r="DT90" s="326"/>
      <c r="DU90" s="326"/>
      <c r="DV90" s="326"/>
      <c r="DW90" s="326"/>
      <c r="DX90" s="326"/>
      <c r="DY90" s="326"/>
      <c r="DZ90" s="326"/>
      <c r="EA90" s="326"/>
      <c r="EB90" s="326"/>
      <c r="EC90" s="326"/>
      <c r="ED90" s="326"/>
      <c r="EE90" s="326"/>
      <c r="EF90" s="326"/>
      <c r="EG90" s="326"/>
      <c r="EH90" s="326"/>
      <c r="EI90" s="326"/>
      <c r="EJ90" s="326"/>
      <c r="EK90" s="326"/>
      <c r="EL90" s="326"/>
      <c r="EM90" s="326"/>
      <c r="EN90" s="326"/>
      <c r="EO90" s="326"/>
      <c r="EP90" s="326"/>
      <c r="EQ90" s="326"/>
      <c r="ER90" s="326"/>
      <c r="ES90" s="326"/>
      <c r="ET90" s="326"/>
      <c r="EU90" s="326"/>
      <c r="EV90" s="326"/>
      <c r="EW90" s="326"/>
      <c r="EX90" s="326"/>
      <c r="EY90" s="326"/>
      <c r="EZ90" s="326"/>
      <c r="FA90" s="326"/>
      <c r="FB90" s="418"/>
      <c r="FC90" s="250"/>
      <c r="FD90" s="250"/>
      <c r="FE90" s="250"/>
      <c r="FF90" s="250"/>
      <c r="FG90" s="250"/>
      <c r="FH90" s="250"/>
      <c r="FI90" s="250"/>
      <c r="FJ90" s="250"/>
      <c r="FK90" s="250"/>
      <c r="FL90" s="250"/>
      <c r="FM90" s="250"/>
      <c r="FN90" s="250"/>
      <c r="FO90" s="250"/>
      <c r="FP90" s="250"/>
      <c r="FQ90" s="250"/>
      <c r="FR90" s="250"/>
      <c r="FS90" s="250"/>
      <c r="FT90" s="250"/>
      <c r="FU90" s="250"/>
      <c r="FV90" s="250"/>
      <c r="FW90" s="250"/>
      <c r="FX90" s="250"/>
      <c r="FY90" s="250"/>
      <c r="FZ90" s="250"/>
      <c r="GA90" s="250"/>
      <c r="GB90" s="250"/>
      <c r="GC90" s="250"/>
      <c r="GD90" s="250"/>
      <c r="GE90" s="250"/>
      <c r="GF90" s="250"/>
      <c r="GG90" s="250"/>
      <c r="GH90" s="250"/>
      <c r="GI90" s="250"/>
      <c r="GJ90" s="250"/>
      <c r="GK90" s="250"/>
      <c r="GL90" s="250"/>
      <c r="GM90" s="250"/>
      <c r="GN90" s="250"/>
      <c r="GO90" s="250"/>
      <c r="GP90" s="250"/>
      <c r="GQ90" s="250"/>
      <c r="GR90" s="250"/>
      <c r="GS90" s="250"/>
      <c r="GT90" s="250"/>
      <c r="GU90" s="250"/>
      <c r="GV90" s="250"/>
      <c r="GW90" s="250"/>
      <c r="GX90" s="250"/>
      <c r="GY90" s="250"/>
      <c r="GZ90" s="250"/>
      <c r="HA90" s="416"/>
      <c r="HB90" s="416"/>
      <c r="HC90" s="416"/>
      <c r="HD90" s="416"/>
      <c r="HE90" s="416"/>
      <c r="HF90" s="416"/>
      <c r="HG90" s="416"/>
      <c r="HH90" s="416"/>
      <c r="HI90" s="416"/>
      <c r="HJ90" s="416"/>
      <c r="HK90" s="416"/>
      <c r="HL90" s="416"/>
      <c r="HM90" s="416"/>
      <c r="HN90" s="416"/>
      <c r="ID90" s="411"/>
      <c r="IE90" s="411"/>
      <c r="IF90" s="411"/>
      <c r="IG90" s="411"/>
      <c r="IH90" s="411"/>
      <c r="II90" s="411"/>
      <c r="IJ90" s="411"/>
      <c r="IK90" s="411"/>
      <c r="IL90" s="411"/>
      <c r="IM90" s="411"/>
      <c r="IN90" s="411"/>
      <c r="IO90" s="411"/>
      <c r="IP90" s="411"/>
      <c r="IQ90" s="411"/>
      <c r="IR90" s="411"/>
      <c r="IS90" s="411"/>
      <c r="IT90" s="411"/>
      <c r="IU90" s="411"/>
      <c r="IV90" s="411"/>
      <c r="IW90" s="411"/>
      <c r="IX90" s="411"/>
      <c r="IY90" s="411"/>
      <c r="IZ90" s="411"/>
      <c r="JA90" s="411"/>
      <c r="JB90" s="411"/>
      <c r="JC90" s="411"/>
      <c r="JD90" s="411"/>
      <c r="JE90" s="411"/>
      <c r="JF90" s="411"/>
      <c r="JG90" s="411"/>
      <c r="JH90" s="411"/>
      <c r="JI90" s="411"/>
      <c r="JJ90" s="411"/>
      <c r="JK90" s="411"/>
      <c r="JL90" s="411"/>
      <c r="JM90" s="411"/>
      <c r="JN90" s="411"/>
      <c r="JO90" s="411"/>
      <c r="JP90" s="411"/>
      <c r="JQ90" s="411"/>
      <c r="JR90" s="411"/>
      <c r="JS90" s="411"/>
      <c r="JT90" s="411"/>
      <c r="JU90" s="411"/>
      <c r="JV90" s="411"/>
      <c r="JW90" s="411"/>
      <c r="JX90" s="411"/>
      <c r="JY90" s="411"/>
      <c r="JZ90" s="411"/>
      <c r="KA90" s="411"/>
      <c r="KB90" s="411"/>
      <c r="KC90" s="411"/>
      <c r="KD90" s="411"/>
      <c r="KE90" s="411"/>
      <c r="KF90" s="411"/>
      <c r="KG90" s="411"/>
      <c r="KH90" s="411"/>
      <c r="KI90" s="411"/>
      <c r="KJ90" s="411"/>
      <c r="KK90" s="411"/>
      <c r="KL90" s="411"/>
      <c r="KM90" s="411"/>
      <c r="KN90" s="411"/>
      <c r="KO90" s="411"/>
      <c r="KP90" s="411"/>
      <c r="KQ90" s="411"/>
      <c r="KR90" s="411"/>
      <c r="KS90" s="411"/>
      <c r="KT90" s="411"/>
      <c r="KU90" s="411"/>
      <c r="KV90" s="411"/>
      <c r="KW90" s="411"/>
      <c r="KX90" s="411"/>
      <c r="KY90" s="411"/>
      <c r="KZ90" s="411"/>
      <c r="LA90" s="411"/>
      <c r="LB90" s="411"/>
      <c r="LC90" s="411"/>
      <c r="LD90" s="411"/>
      <c r="LE90" s="411"/>
      <c r="LF90" s="411"/>
      <c r="LG90" s="411"/>
      <c r="LH90" s="411"/>
      <c r="LI90" s="411"/>
      <c r="LJ90" s="411"/>
      <c r="LK90" s="411"/>
      <c r="LL90" s="411"/>
      <c r="LM90" s="411"/>
      <c r="LN90" s="411"/>
      <c r="LO90" s="411"/>
      <c r="LP90" s="411"/>
      <c r="LQ90" s="411"/>
      <c r="LR90" s="411"/>
      <c r="LS90" s="411"/>
      <c r="LT90" s="411"/>
      <c r="LU90" s="411"/>
      <c r="LV90" s="411"/>
      <c r="LW90" s="411"/>
      <c r="LX90" s="411"/>
      <c r="LY90" s="411"/>
      <c r="LZ90" s="411"/>
      <c r="MA90" s="411"/>
      <c r="MB90" s="411"/>
      <c r="MC90" s="411"/>
      <c r="MD90" s="411"/>
      <c r="ME90" s="411"/>
      <c r="MF90" s="411"/>
      <c r="MG90" s="411"/>
      <c r="MH90" s="411"/>
      <c r="MI90" s="411"/>
      <c r="XDX90" s="420">
        <f t="shared" ca="1" si="58"/>
        <v>0</v>
      </c>
      <c r="XES90" s="411"/>
      <c r="XET90" s="411"/>
      <c r="XEU90" s="421"/>
    </row>
    <row r="91" spans="1:347 16352:16375" s="419" customFormat="1" ht="15" customHeight="1">
      <c r="A91" s="404" t="str">
        <f>SWDATA!O83</f>
        <v>1_PARENT00001_DMACTUALS_INDEPENDENT:CATALOGDETAIL:UNITS:No Perspective:default:Live:0</v>
      </c>
      <c r="B91" s="404">
        <f>SWDATA!M83</f>
        <v>0</v>
      </c>
      <c r="C91" s="405"/>
      <c r="D91" s="413">
        <f t="shared" si="61"/>
        <v>83</v>
      </c>
      <c r="E91" s="407">
        <f t="shared" si="62"/>
        <v>0</v>
      </c>
      <c r="F91" s="408">
        <f t="shared" si="63"/>
        <v>1</v>
      </c>
      <c r="G91" s="404">
        <f>ROW(SWDATA!M83)</f>
        <v>83</v>
      </c>
      <c r="H91" s="334"/>
      <c r="I91" s="335"/>
      <c r="J91" s="346" t="str">
        <f t="shared" si="64"/>
        <v>1_PARENT00001_DMACTUALS_INDEPENDENT:CATALOGDETAIL:UNITS:No Perspective:default:Live:0</v>
      </c>
      <c r="K91" s="347" t="str">
        <f t="shared" si="65"/>
        <v>U</v>
      </c>
      <c r="L91" s="347"/>
      <c r="M91" s="385" t="str">
        <f t="shared" si="59"/>
        <v>Loading…</v>
      </c>
      <c r="N91" s="385" t="str">
        <f t="shared" si="59"/>
        <v>Loading…</v>
      </c>
      <c r="O91" s="385" t="str">
        <f t="shared" si="59"/>
        <v>Loading…</v>
      </c>
      <c r="P91" s="385" t="str">
        <f t="shared" si="59"/>
        <v>Loading…</v>
      </c>
      <c r="Q91" s="385" t="str">
        <f ca="1">IF(LEN(SWDATA!J83)=0,"",Q90)</f>
        <v>Loading . . .~~Loading . . .~~Loading . . .~~Loading . . .</v>
      </c>
      <c r="R91" s="386" t="str">
        <f>IF(LEN(SWDATA!C83)=0,"",SWDATA!C83)</f>
        <v>L1 Allocation L3 View (Units)</v>
      </c>
      <c r="S91" s="256"/>
      <c r="T91" s="257" t="s">
        <v>975</v>
      </c>
      <c r="U91" s="258"/>
      <c r="V91" s="258"/>
      <c r="W91" s="258" t="s">
        <v>1007</v>
      </c>
      <c r="X91" s="259" t="s">
        <v>207</v>
      </c>
      <c r="Y91" s="353" t="str">
        <f ca="1">IF(OR(Is_Loading,LEN($A91)=0),"",INDIRECT("SWDATA!"&amp;Y$4&amp;$G91))</f>
        <v>-</v>
      </c>
      <c r="Z91" s="354" t="str">
        <f ca="1">IF(OR(Is_Loading,LEN($A91)=0),"",INDIRECT("SWDATA!"&amp;Z$4&amp;$G91))</f>
        <v>-</v>
      </c>
      <c r="AA91" s="354" t="str">
        <f ca="1">IF(OR(Is_Loading,LEN($A91)=0),"",INDIRECT("SWDATA!"&amp;AA$4&amp;$G91))</f>
        <v>-</v>
      </c>
      <c r="AB91" s="354" t="str">
        <f ca="1">IF(OR(Is_Loading,LEN($A91)=0),"",INDIRECT("SWDATA!"&amp;AB$4&amp;$G91))</f>
        <v>-</v>
      </c>
      <c r="AC91" s="354" t="str">
        <f ca="1">IF(OR(Is_Loading,LEN($A91)=0),"",INDIRECT("SWDATA!"&amp;AC$4&amp;$G91))</f>
        <v>-</v>
      </c>
      <c r="AD91" s="354" t="str">
        <f ca="1">IF(OR(Is_Loading,LEN($A91)=0),"",INDIRECT("SWDATA!"&amp;AD$4&amp;$G91))</f>
        <v>-</v>
      </c>
      <c r="AE91" s="354" t="str">
        <f ca="1">IF(OR(Is_Loading,LEN($A91)=0),"",INDIRECT("SWDATA!"&amp;AE$4&amp;$G91))</f>
        <v>-</v>
      </c>
      <c r="AF91" s="354" t="str">
        <f ca="1">IF(OR(Is_Loading,LEN($A91)=0),"",INDIRECT("SWDATA!"&amp;AF$4&amp;$G91))</f>
        <v>-</v>
      </c>
      <c r="AG91" s="354" t="str">
        <f ca="1">IF(OR(Is_Loading,LEN($A91)=0),"",INDIRECT("SWDATA!"&amp;AG$4&amp;$G91))</f>
        <v>-</v>
      </c>
      <c r="AH91" s="354" t="str">
        <f ca="1">IF(OR(Is_Loading,LEN($A91)=0),"",INDIRECT("SWDATA!"&amp;AH$4&amp;$G91))</f>
        <v>-</v>
      </c>
      <c r="AI91" s="354" t="str">
        <f ca="1">IF(OR(Is_Loading,LEN($A91)=0),"",INDIRECT("SWDATA!"&amp;AI$4&amp;$G91))</f>
        <v>-</v>
      </c>
      <c r="AJ91" s="354" t="str">
        <f ca="1">IF(OR(Is_Loading,LEN($A91)=0),"",INDIRECT("SWDATA!"&amp;AJ$4&amp;$G91))</f>
        <v>-</v>
      </c>
      <c r="AK91" s="354" t="str">
        <f t="shared" ca="1" si="60"/>
        <v>-</v>
      </c>
      <c r="AL91" s="354" t="str">
        <f t="shared" ca="1" si="60"/>
        <v>-</v>
      </c>
      <c r="AM91" s="354" t="str">
        <f t="shared" ca="1" si="60"/>
        <v>-</v>
      </c>
      <c r="AN91" s="354" t="str">
        <f t="shared" ca="1" si="60"/>
        <v>-</v>
      </c>
      <c r="AO91" s="354" t="str">
        <f t="shared" ca="1" si="60"/>
        <v>-</v>
      </c>
      <c r="AP91" s="354" t="str">
        <f t="shared" ca="1" si="60"/>
        <v>-</v>
      </c>
      <c r="AQ91" s="354" t="str">
        <f t="shared" ca="1" si="60"/>
        <v>-</v>
      </c>
      <c r="AR91" s="354" t="str">
        <f t="shared" ca="1" si="60"/>
        <v>-</v>
      </c>
      <c r="AS91" s="354" t="str">
        <f t="shared" ca="1" si="60"/>
        <v>-</v>
      </c>
      <c r="AT91" s="354" t="str">
        <f t="shared" ca="1" si="60"/>
        <v>-</v>
      </c>
      <c r="AU91" s="354" t="str">
        <f t="shared" ca="1" si="60"/>
        <v>-</v>
      </c>
      <c r="AV91" s="354" t="str">
        <f t="shared" ca="1" si="60"/>
        <v>-</v>
      </c>
      <c r="AW91" s="354" t="str">
        <f t="shared" ca="1" si="60"/>
        <v>-</v>
      </c>
      <c r="AX91" s="354" t="str">
        <f t="shared" ca="1" si="60"/>
        <v>-</v>
      </c>
      <c r="AY91" s="371" t="str">
        <f t="shared" ca="1" si="60"/>
        <v>-</v>
      </c>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410"/>
      <c r="CA91" s="410"/>
      <c r="CB91" s="410"/>
      <c r="CC91" s="410"/>
      <c r="CD91" s="410"/>
      <c r="CE91" s="410"/>
      <c r="CF91" s="410"/>
      <c r="CG91" s="410"/>
      <c r="CH91" s="410"/>
      <c r="CI91" s="410"/>
      <c r="CJ91" s="414"/>
      <c r="CK91" s="414"/>
      <c r="CL91" s="414"/>
      <c r="CM91" s="414"/>
      <c r="CN91" s="414"/>
      <c r="CO91" s="414"/>
      <c r="CP91" s="414"/>
      <c r="CQ91" s="414"/>
      <c r="CR91" s="414"/>
      <c r="CS91" s="414"/>
      <c r="CT91" s="414"/>
      <c r="CU91" s="414"/>
      <c r="CV91" s="414"/>
      <c r="CW91" s="414"/>
      <c r="CX91" s="414"/>
      <c r="CY91" s="414"/>
      <c r="CZ91" s="414"/>
      <c r="DA91" s="414"/>
      <c r="DB91" s="414"/>
      <c r="DC91" s="414"/>
      <c r="DD91" s="414"/>
      <c r="DE91" s="414"/>
      <c r="DF91" s="414"/>
      <c r="DG91" s="414"/>
      <c r="DH91" s="414"/>
      <c r="DI91" s="414"/>
      <c r="DJ91" s="414"/>
      <c r="DK91" s="415"/>
      <c r="DL91" s="416"/>
      <c r="DM91" s="416"/>
      <c r="DN91" s="416"/>
      <c r="DO91" s="416"/>
      <c r="DP91" s="250"/>
      <c r="DQ91" s="417"/>
      <c r="DR91" s="326"/>
      <c r="DS91" s="326"/>
      <c r="DT91" s="326"/>
      <c r="DU91" s="326"/>
      <c r="DV91" s="326"/>
      <c r="DW91" s="326"/>
      <c r="DX91" s="326"/>
      <c r="DY91" s="326"/>
      <c r="DZ91" s="326"/>
      <c r="EA91" s="326"/>
      <c r="EB91" s="326"/>
      <c r="EC91" s="326"/>
      <c r="ED91" s="326"/>
      <c r="EE91" s="326"/>
      <c r="EF91" s="326"/>
      <c r="EG91" s="326"/>
      <c r="EH91" s="326"/>
      <c r="EI91" s="326"/>
      <c r="EJ91" s="326"/>
      <c r="EK91" s="326"/>
      <c r="EL91" s="326"/>
      <c r="EM91" s="326"/>
      <c r="EN91" s="326"/>
      <c r="EO91" s="326"/>
      <c r="EP91" s="326"/>
      <c r="EQ91" s="326"/>
      <c r="ER91" s="326"/>
      <c r="ES91" s="326"/>
      <c r="ET91" s="326"/>
      <c r="EU91" s="326"/>
      <c r="EV91" s="326"/>
      <c r="EW91" s="326"/>
      <c r="EX91" s="326"/>
      <c r="EY91" s="326"/>
      <c r="EZ91" s="326"/>
      <c r="FA91" s="326"/>
      <c r="FB91" s="418"/>
      <c r="FC91" s="250"/>
      <c r="FD91" s="250"/>
      <c r="FE91" s="250"/>
      <c r="FF91" s="250"/>
      <c r="FG91" s="250"/>
      <c r="FH91" s="250"/>
      <c r="FI91" s="250"/>
      <c r="FJ91" s="250"/>
      <c r="FK91" s="250"/>
      <c r="FL91" s="250"/>
      <c r="FM91" s="250"/>
      <c r="FN91" s="250"/>
      <c r="FO91" s="250"/>
      <c r="FP91" s="250"/>
      <c r="FQ91" s="250"/>
      <c r="FR91" s="250"/>
      <c r="FS91" s="250"/>
      <c r="FT91" s="250"/>
      <c r="FU91" s="250"/>
      <c r="FV91" s="250"/>
      <c r="FW91" s="250"/>
      <c r="FX91" s="250"/>
      <c r="FY91" s="250"/>
      <c r="FZ91" s="250"/>
      <c r="GA91" s="250"/>
      <c r="GB91" s="250"/>
      <c r="GC91" s="250"/>
      <c r="GD91" s="250"/>
      <c r="GE91" s="250"/>
      <c r="GF91" s="250"/>
      <c r="GG91" s="250"/>
      <c r="GH91" s="250"/>
      <c r="GI91" s="250"/>
      <c r="GJ91" s="250"/>
      <c r="GK91" s="250"/>
      <c r="GL91" s="250"/>
      <c r="GM91" s="250"/>
      <c r="GN91" s="250"/>
      <c r="GO91" s="250"/>
      <c r="GP91" s="250"/>
      <c r="GQ91" s="250"/>
      <c r="GR91" s="250"/>
      <c r="GS91" s="250"/>
      <c r="GT91" s="250"/>
      <c r="GU91" s="250"/>
      <c r="GV91" s="250"/>
      <c r="GW91" s="250"/>
      <c r="GX91" s="250"/>
      <c r="GY91" s="250"/>
      <c r="GZ91" s="250"/>
      <c r="HA91" s="416"/>
      <c r="HB91" s="416"/>
      <c r="HC91" s="416"/>
      <c r="HD91" s="416"/>
      <c r="HE91" s="416"/>
      <c r="HF91" s="416"/>
      <c r="HG91" s="416"/>
      <c r="HH91" s="416"/>
      <c r="HI91" s="416"/>
      <c r="HJ91" s="416"/>
      <c r="HK91" s="416"/>
      <c r="HL91" s="416"/>
      <c r="HM91" s="416"/>
      <c r="HN91" s="416"/>
      <c r="ID91" s="411"/>
      <c r="IE91" s="411"/>
      <c r="IF91" s="411"/>
      <c r="IG91" s="411"/>
      <c r="IH91" s="411"/>
      <c r="II91" s="411"/>
      <c r="IJ91" s="411"/>
      <c r="IK91" s="411"/>
      <c r="IL91" s="411"/>
      <c r="IM91" s="411"/>
      <c r="IN91" s="411"/>
      <c r="IO91" s="411"/>
      <c r="IP91" s="411"/>
      <c r="IQ91" s="411"/>
      <c r="IR91" s="411"/>
      <c r="IS91" s="411"/>
      <c r="IT91" s="411"/>
      <c r="IU91" s="411"/>
      <c r="IV91" s="411"/>
      <c r="IW91" s="411"/>
      <c r="IX91" s="411"/>
      <c r="IY91" s="411"/>
      <c r="IZ91" s="411"/>
      <c r="JA91" s="411"/>
      <c r="JB91" s="411"/>
      <c r="JC91" s="411"/>
      <c r="JD91" s="411"/>
      <c r="JE91" s="411"/>
      <c r="JF91" s="411"/>
      <c r="JG91" s="411"/>
      <c r="JH91" s="411"/>
      <c r="JI91" s="411"/>
      <c r="JJ91" s="411"/>
      <c r="JK91" s="411"/>
      <c r="JL91" s="411"/>
      <c r="JM91" s="411"/>
      <c r="JN91" s="411"/>
      <c r="JO91" s="411"/>
      <c r="JP91" s="411"/>
      <c r="JQ91" s="411"/>
      <c r="JR91" s="411"/>
      <c r="JS91" s="411"/>
      <c r="JT91" s="411"/>
      <c r="JU91" s="411"/>
      <c r="JV91" s="411"/>
      <c r="JW91" s="411"/>
      <c r="JX91" s="411"/>
      <c r="JY91" s="411"/>
      <c r="JZ91" s="411"/>
      <c r="KA91" s="411"/>
      <c r="KB91" s="411"/>
      <c r="KC91" s="411"/>
      <c r="KD91" s="411"/>
      <c r="KE91" s="411"/>
      <c r="KF91" s="411"/>
      <c r="KG91" s="411"/>
      <c r="KH91" s="411"/>
      <c r="KI91" s="411"/>
      <c r="KJ91" s="411"/>
      <c r="KK91" s="411"/>
      <c r="KL91" s="411"/>
      <c r="KM91" s="411"/>
      <c r="KN91" s="411"/>
      <c r="KO91" s="411"/>
      <c r="KP91" s="411"/>
      <c r="KQ91" s="411"/>
      <c r="KR91" s="411"/>
      <c r="KS91" s="411"/>
      <c r="KT91" s="411"/>
      <c r="KU91" s="411"/>
      <c r="KV91" s="411"/>
      <c r="KW91" s="411"/>
      <c r="KX91" s="411"/>
      <c r="KY91" s="411"/>
      <c r="KZ91" s="411"/>
      <c r="LA91" s="411"/>
      <c r="LB91" s="411"/>
      <c r="LC91" s="411"/>
      <c r="LD91" s="411"/>
      <c r="LE91" s="411"/>
      <c r="LF91" s="411"/>
      <c r="LG91" s="411"/>
      <c r="LH91" s="411"/>
      <c r="LI91" s="411"/>
      <c r="LJ91" s="411"/>
      <c r="LK91" s="411"/>
      <c r="LL91" s="411"/>
      <c r="LM91" s="411"/>
      <c r="LN91" s="411"/>
      <c r="LO91" s="411"/>
      <c r="LP91" s="411"/>
      <c r="LQ91" s="411"/>
      <c r="LR91" s="411"/>
      <c r="LS91" s="411"/>
      <c r="LT91" s="411"/>
      <c r="LU91" s="411"/>
      <c r="LV91" s="411"/>
      <c r="LW91" s="411"/>
      <c r="LX91" s="411"/>
      <c r="LY91" s="411"/>
      <c r="LZ91" s="411"/>
      <c r="MA91" s="411"/>
      <c r="MB91" s="411"/>
      <c r="MC91" s="411"/>
      <c r="MD91" s="411"/>
      <c r="ME91" s="411"/>
      <c r="MF91" s="411"/>
      <c r="MG91" s="411"/>
      <c r="MH91" s="411"/>
      <c r="MI91" s="411"/>
      <c r="XDX91" s="420">
        <f t="shared" ca="1" si="58"/>
        <v>0</v>
      </c>
      <c r="XES91" s="411"/>
      <c r="XET91" s="411"/>
      <c r="XEU91" s="421"/>
    </row>
    <row r="92" spans="1:347 16352:16375" s="419" customFormat="1" ht="15" customHeight="1">
      <c r="A92" s="404" t="str">
        <f>SWDATA!O84</f>
        <v>1_PARENT00001_DMACTUALS_INDEPENDENT:CATALOGDETAIL:UNITS:No Perspective:default:Live:0</v>
      </c>
      <c r="B92" s="404">
        <f>SWDATA!M84</f>
        <v>0</v>
      </c>
      <c r="C92" s="405"/>
      <c r="D92" s="413">
        <f t="shared" si="61"/>
        <v>84</v>
      </c>
      <c r="E92" s="407">
        <f t="shared" si="62"/>
        <v>0</v>
      </c>
      <c r="F92" s="408">
        <f t="shared" si="63"/>
        <v>1</v>
      </c>
      <c r="G92" s="404">
        <f>ROW(SWDATA!M84)</f>
        <v>84</v>
      </c>
      <c r="H92" s="334"/>
      <c r="I92" s="335"/>
      <c r="J92" s="346" t="str">
        <f t="shared" si="64"/>
        <v>1_PARENT00001_DMACTUALS_INDEPENDENT:CATALOGDETAIL:UNITS:No Perspective:default:Live:0</v>
      </c>
      <c r="K92" s="347" t="str">
        <f t="shared" si="65"/>
        <v>U</v>
      </c>
      <c r="L92" s="347"/>
      <c r="M92" s="385" t="str">
        <f t="shared" si="59"/>
        <v>Loading…</v>
      </c>
      <c r="N92" s="385" t="str">
        <f t="shared" si="59"/>
        <v>Loading…</v>
      </c>
      <c r="O92" s="385" t="str">
        <f t="shared" si="59"/>
        <v>Loading…</v>
      </c>
      <c r="P92" s="385" t="str">
        <f t="shared" si="59"/>
        <v>Loading…</v>
      </c>
      <c r="Q92" s="385" t="str">
        <f ca="1">IF(LEN(SWDATA!J84)=0,"",Q91)</f>
        <v>Loading . . .~~Loading . . .~~Loading . . .~~Loading . . .</v>
      </c>
      <c r="R92" s="386" t="str">
        <f>IF(LEN(SWDATA!C84)=0,"",SWDATA!C84)</f>
        <v>L2 Allocation L3 View (Units)</v>
      </c>
      <c r="S92" s="256"/>
      <c r="T92" s="257" t="s">
        <v>975</v>
      </c>
      <c r="U92" s="258"/>
      <c r="V92" s="258"/>
      <c r="W92" s="258" t="s">
        <v>1007</v>
      </c>
      <c r="X92" s="259" t="s">
        <v>207</v>
      </c>
      <c r="Y92" s="353" t="str">
        <f ca="1">IF(OR(Is_Loading,LEN($A92)=0),"",INDIRECT("SWDATA!"&amp;Y$4&amp;$G92))</f>
        <v>-</v>
      </c>
      <c r="Z92" s="354" t="str">
        <f ca="1">IF(OR(Is_Loading,LEN($A92)=0),"",INDIRECT("SWDATA!"&amp;Z$4&amp;$G92))</f>
        <v>-</v>
      </c>
      <c r="AA92" s="354" t="str">
        <f ca="1">IF(OR(Is_Loading,LEN($A92)=0),"",INDIRECT("SWDATA!"&amp;AA$4&amp;$G92))</f>
        <v>-</v>
      </c>
      <c r="AB92" s="354" t="str">
        <f ca="1">IF(OR(Is_Loading,LEN($A92)=0),"",INDIRECT("SWDATA!"&amp;AB$4&amp;$G92))</f>
        <v>-</v>
      </c>
      <c r="AC92" s="354" t="str">
        <f ca="1">IF(OR(Is_Loading,LEN($A92)=0),"",INDIRECT("SWDATA!"&amp;AC$4&amp;$G92))</f>
        <v>-</v>
      </c>
      <c r="AD92" s="354" t="str">
        <f ca="1">IF(OR(Is_Loading,LEN($A92)=0),"",INDIRECT("SWDATA!"&amp;AD$4&amp;$G92))</f>
        <v>-</v>
      </c>
      <c r="AE92" s="354" t="str">
        <f ca="1">IF(OR(Is_Loading,LEN($A92)=0),"",INDIRECT("SWDATA!"&amp;AE$4&amp;$G92))</f>
        <v>-</v>
      </c>
      <c r="AF92" s="354" t="str">
        <f ca="1">IF(OR(Is_Loading,LEN($A92)=0),"",INDIRECT("SWDATA!"&amp;AF$4&amp;$G92))</f>
        <v>-</v>
      </c>
      <c r="AG92" s="354" t="str">
        <f ca="1">IF(OR(Is_Loading,LEN($A92)=0),"",INDIRECT("SWDATA!"&amp;AG$4&amp;$G92))</f>
        <v>-</v>
      </c>
      <c r="AH92" s="354" t="str">
        <f ca="1">IF(OR(Is_Loading,LEN($A92)=0),"",INDIRECT("SWDATA!"&amp;AH$4&amp;$G92))</f>
        <v>-</v>
      </c>
      <c r="AI92" s="354" t="str">
        <f ca="1">IF(OR(Is_Loading,LEN($A92)=0),"",INDIRECT("SWDATA!"&amp;AI$4&amp;$G92))</f>
        <v>-</v>
      </c>
      <c r="AJ92" s="354" t="str">
        <f ca="1">IF(OR(Is_Loading,LEN($A92)=0),"",INDIRECT("SWDATA!"&amp;AJ$4&amp;$G92))</f>
        <v>-</v>
      </c>
      <c r="AK92" s="354" t="str">
        <f t="shared" ca="1" si="60"/>
        <v>-</v>
      </c>
      <c r="AL92" s="354" t="str">
        <f t="shared" ca="1" si="60"/>
        <v>-</v>
      </c>
      <c r="AM92" s="354" t="str">
        <f t="shared" ca="1" si="60"/>
        <v>-</v>
      </c>
      <c r="AN92" s="354" t="str">
        <f t="shared" ca="1" si="60"/>
        <v>-</v>
      </c>
      <c r="AO92" s="354" t="str">
        <f t="shared" ca="1" si="60"/>
        <v>-</v>
      </c>
      <c r="AP92" s="354" t="str">
        <f t="shared" ca="1" si="60"/>
        <v>-</v>
      </c>
      <c r="AQ92" s="354" t="str">
        <f t="shared" ca="1" si="60"/>
        <v>-</v>
      </c>
      <c r="AR92" s="354" t="str">
        <f t="shared" ca="1" si="60"/>
        <v>-</v>
      </c>
      <c r="AS92" s="354" t="str">
        <f t="shared" ca="1" si="60"/>
        <v>-</v>
      </c>
      <c r="AT92" s="354" t="str">
        <f t="shared" ca="1" si="60"/>
        <v>-</v>
      </c>
      <c r="AU92" s="354" t="str">
        <f t="shared" ca="1" si="60"/>
        <v>-</v>
      </c>
      <c r="AV92" s="354" t="str">
        <f t="shared" ca="1" si="60"/>
        <v>-</v>
      </c>
      <c r="AW92" s="354" t="str">
        <f t="shared" ca="1" si="60"/>
        <v>-</v>
      </c>
      <c r="AX92" s="354" t="str">
        <f t="shared" ca="1" si="60"/>
        <v>-</v>
      </c>
      <c r="AY92" s="371" t="str">
        <f t="shared" ca="1" si="60"/>
        <v>-</v>
      </c>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410"/>
      <c r="CA92" s="410"/>
      <c r="CB92" s="410"/>
      <c r="CC92" s="410"/>
      <c r="CD92" s="410"/>
      <c r="CE92" s="410"/>
      <c r="CF92" s="410"/>
      <c r="CG92" s="410"/>
      <c r="CH92" s="410"/>
      <c r="CI92" s="410"/>
      <c r="CJ92" s="414"/>
      <c r="CK92" s="414"/>
      <c r="CL92" s="414"/>
      <c r="CM92" s="414"/>
      <c r="CN92" s="414"/>
      <c r="CO92" s="414"/>
      <c r="CP92" s="414"/>
      <c r="CQ92" s="414"/>
      <c r="CR92" s="414"/>
      <c r="CS92" s="414"/>
      <c r="CT92" s="414"/>
      <c r="CU92" s="414"/>
      <c r="CV92" s="414"/>
      <c r="CW92" s="414"/>
      <c r="CX92" s="414"/>
      <c r="CY92" s="414"/>
      <c r="CZ92" s="414"/>
      <c r="DA92" s="414"/>
      <c r="DB92" s="414"/>
      <c r="DC92" s="414"/>
      <c r="DD92" s="414"/>
      <c r="DE92" s="414"/>
      <c r="DF92" s="414"/>
      <c r="DG92" s="414"/>
      <c r="DH92" s="414"/>
      <c r="DI92" s="414"/>
      <c r="DJ92" s="414"/>
      <c r="DK92" s="415"/>
      <c r="DL92" s="416"/>
      <c r="DM92" s="416"/>
      <c r="DN92" s="416"/>
      <c r="DO92" s="416"/>
      <c r="DP92" s="250"/>
      <c r="DQ92" s="417"/>
      <c r="DR92" s="326"/>
      <c r="DS92" s="326"/>
      <c r="DT92" s="326"/>
      <c r="DU92" s="326"/>
      <c r="DV92" s="326"/>
      <c r="DW92" s="326"/>
      <c r="DX92" s="326"/>
      <c r="DY92" s="326"/>
      <c r="DZ92" s="326"/>
      <c r="EA92" s="326"/>
      <c r="EB92" s="326"/>
      <c r="EC92" s="326"/>
      <c r="ED92" s="326"/>
      <c r="EE92" s="326"/>
      <c r="EF92" s="326"/>
      <c r="EG92" s="326"/>
      <c r="EH92" s="326"/>
      <c r="EI92" s="326"/>
      <c r="EJ92" s="326"/>
      <c r="EK92" s="326"/>
      <c r="EL92" s="326"/>
      <c r="EM92" s="326"/>
      <c r="EN92" s="326"/>
      <c r="EO92" s="326"/>
      <c r="EP92" s="326"/>
      <c r="EQ92" s="326"/>
      <c r="ER92" s="326"/>
      <c r="ES92" s="326"/>
      <c r="ET92" s="326"/>
      <c r="EU92" s="326"/>
      <c r="EV92" s="326"/>
      <c r="EW92" s="326"/>
      <c r="EX92" s="326"/>
      <c r="EY92" s="326"/>
      <c r="EZ92" s="326"/>
      <c r="FA92" s="326"/>
      <c r="FB92" s="418"/>
      <c r="FC92" s="250"/>
      <c r="FD92" s="250"/>
      <c r="FE92" s="250"/>
      <c r="FF92" s="250"/>
      <c r="FG92" s="250"/>
      <c r="FH92" s="250"/>
      <c r="FI92" s="250"/>
      <c r="FJ92" s="250"/>
      <c r="FK92" s="250"/>
      <c r="FL92" s="250"/>
      <c r="FM92" s="250"/>
      <c r="FN92" s="250"/>
      <c r="FO92" s="250"/>
      <c r="FP92" s="250"/>
      <c r="FQ92" s="250"/>
      <c r="FR92" s="250"/>
      <c r="FS92" s="250"/>
      <c r="FT92" s="250"/>
      <c r="FU92" s="250"/>
      <c r="FV92" s="250"/>
      <c r="FW92" s="250"/>
      <c r="FX92" s="250"/>
      <c r="FY92" s="250"/>
      <c r="FZ92" s="250"/>
      <c r="GA92" s="250"/>
      <c r="GB92" s="250"/>
      <c r="GC92" s="250"/>
      <c r="GD92" s="250"/>
      <c r="GE92" s="250"/>
      <c r="GF92" s="250"/>
      <c r="GG92" s="250"/>
      <c r="GH92" s="250"/>
      <c r="GI92" s="250"/>
      <c r="GJ92" s="250"/>
      <c r="GK92" s="250"/>
      <c r="GL92" s="250"/>
      <c r="GM92" s="250"/>
      <c r="GN92" s="250"/>
      <c r="GO92" s="250"/>
      <c r="GP92" s="250"/>
      <c r="GQ92" s="250"/>
      <c r="GR92" s="250"/>
      <c r="GS92" s="250"/>
      <c r="GT92" s="250"/>
      <c r="GU92" s="250"/>
      <c r="GV92" s="250"/>
      <c r="GW92" s="250"/>
      <c r="GX92" s="250"/>
      <c r="GY92" s="250"/>
      <c r="GZ92" s="250"/>
      <c r="HA92" s="416"/>
      <c r="HB92" s="416"/>
      <c r="HC92" s="416"/>
      <c r="HD92" s="416"/>
      <c r="HE92" s="416"/>
      <c r="HF92" s="416"/>
      <c r="HG92" s="416"/>
      <c r="HH92" s="416"/>
      <c r="HI92" s="416"/>
      <c r="HJ92" s="416"/>
      <c r="HK92" s="416"/>
      <c r="HL92" s="416"/>
      <c r="HM92" s="416"/>
      <c r="HN92" s="416"/>
      <c r="ID92" s="411"/>
      <c r="IE92" s="411"/>
      <c r="IF92" s="411"/>
      <c r="IG92" s="411"/>
      <c r="IH92" s="411"/>
      <c r="II92" s="411"/>
      <c r="IJ92" s="411"/>
      <c r="IK92" s="411"/>
      <c r="IL92" s="411"/>
      <c r="IM92" s="411"/>
      <c r="IN92" s="411"/>
      <c r="IO92" s="411"/>
      <c r="IP92" s="411"/>
      <c r="IQ92" s="411"/>
      <c r="IR92" s="411"/>
      <c r="IS92" s="411"/>
      <c r="IT92" s="411"/>
      <c r="IU92" s="411"/>
      <c r="IV92" s="411"/>
      <c r="IW92" s="411"/>
      <c r="IX92" s="411"/>
      <c r="IY92" s="411"/>
      <c r="IZ92" s="411"/>
      <c r="JA92" s="411"/>
      <c r="JB92" s="411"/>
      <c r="JC92" s="411"/>
      <c r="JD92" s="411"/>
      <c r="JE92" s="411"/>
      <c r="JF92" s="411"/>
      <c r="JG92" s="411"/>
      <c r="JH92" s="411"/>
      <c r="JI92" s="411"/>
      <c r="JJ92" s="411"/>
      <c r="JK92" s="411"/>
      <c r="JL92" s="411"/>
      <c r="JM92" s="411"/>
      <c r="JN92" s="411"/>
      <c r="JO92" s="411"/>
      <c r="JP92" s="411"/>
      <c r="JQ92" s="411"/>
      <c r="JR92" s="411"/>
      <c r="JS92" s="411"/>
      <c r="JT92" s="411"/>
      <c r="JU92" s="411"/>
      <c r="JV92" s="411"/>
      <c r="JW92" s="411"/>
      <c r="JX92" s="411"/>
      <c r="JY92" s="411"/>
      <c r="JZ92" s="411"/>
      <c r="KA92" s="411"/>
      <c r="KB92" s="411"/>
      <c r="KC92" s="411"/>
      <c r="KD92" s="411"/>
      <c r="KE92" s="411"/>
      <c r="KF92" s="411"/>
      <c r="KG92" s="411"/>
      <c r="KH92" s="411"/>
      <c r="KI92" s="411"/>
      <c r="KJ92" s="411"/>
      <c r="KK92" s="411"/>
      <c r="KL92" s="411"/>
      <c r="KM92" s="411"/>
      <c r="KN92" s="411"/>
      <c r="KO92" s="411"/>
      <c r="KP92" s="411"/>
      <c r="KQ92" s="411"/>
      <c r="KR92" s="411"/>
      <c r="KS92" s="411"/>
      <c r="KT92" s="411"/>
      <c r="KU92" s="411"/>
      <c r="KV92" s="411"/>
      <c r="KW92" s="411"/>
      <c r="KX92" s="411"/>
      <c r="KY92" s="411"/>
      <c r="KZ92" s="411"/>
      <c r="LA92" s="411"/>
      <c r="LB92" s="411"/>
      <c r="LC92" s="411"/>
      <c r="LD92" s="411"/>
      <c r="LE92" s="411"/>
      <c r="LF92" s="411"/>
      <c r="LG92" s="411"/>
      <c r="LH92" s="411"/>
      <c r="LI92" s="411"/>
      <c r="LJ92" s="411"/>
      <c r="LK92" s="411"/>
      <c r="LL92" s="411"/>
      <c r="LM92" s="411"/>
      <c r="LN92" s="411"/>
      <c r="LO92" s="411"/>
      <c r="LP92" s="411"/>
      <c r="LQ92" s="411"/>
      <c r="LR92" s="411"/>
      <c r="LS92" s="411"/>
      <c r="LT92" s="411"/>
      <c r="LU92" s="411"/>
      <c r="LV92" s="411"/>
      <c r="LW92" s="411"/>
      <c r="LX92" s="411"/>
      <c r="LY92" s="411"/>
      <c r="LZ92" s="411"/>
      <c r="MA92" s="411"/>
      <c r="MB92" s="411"/>
      <c r="MC92" s="411"/>
      <c r="MD92" s="411"/>
      <c r="ME92" s="411"/>
      <c r="MF92" s="411"/>
      <c r="MG92" s="411"/>
      <c r="MH92" s="411"/>
      <c r="MI92" s="411"/>
      <c r="XDX92" s="420">
        <f t="shared" ca="1" si="58"/>
        <v>0</v>
      </c>
      <c r="XES92" s="411"/>
      <c r="XET92" s="411"/>
      <c r="XEU92" s="421"/>
    </row>
    <row r="93" spans="1:347 16352:16375" s="419" customFormat="1" ht="15" customHeight="1">
      <c r="A93" s="404" t="str">
        <f>SWDATA!O85</f>
        <v>1_PARENT00001_DMACTUALS_INDEPENDENT:CATALOGDETAIL:UNITS:No Perspective:default:Live:0</v>
      </c>
      <c r="B93" s="404">
        <f>SWDATA!M85</f>
        <v>0</v>
      </c>
      <c r="C93" s="405"/>
      <c r="D93" s="413">
        <f t="shared" si="61"/>
        <v>85</v>
      </c>
      <c r="E93" s="407">
        <f t="shared" si="62"/>
        <v>0</v>
      </c>
      <c r="F93" s="408">
        <f t="shared" si="63"/>
        <v>1</v>
      </c>
      <c r="G93" s="404">
        <f>ROW(SWDATA!M85)</f>
        <v>85</v>
      </c>
      <c r="H93" s="334"/>
      <c r="I93" s="335"/>
      <c r="J93" s="346" t="str">
        <f t="shared" si="64"/>
        <v>1_PARENT00001_DMACTUALS_INDEPENDENT:CATALOGDETAIL:UNITS:No Perspective:default:Live:0</v>
      </c>
      <c r="K93" s="347" t="str">
        <f t="shared" si="65"/>
        <v>U</v>
      </c>
      <c r="L93" s="347"/>
      <c r="M93" s="385" t="str">
        <f t="shared" si="59"/>
        <v>Loading…</v>
      </c>
      <c r="N93" s="385" t="str">
        <f t="shared" si="59"/>
        <v>Loading…</v>
      </c>
      <c r="O93" s="385" t="str">
        <f t="shared" si="59"/>
        <v>Loading…</v>
      </c>
      <c r="P93" s="385" t="str">
        <f t="shared" si="59"/>
        <v>Loading…</v>
      </c>
      <c r="Q93" s="385" t="str">
        <f ca="1">IF(LEN(SWDATA!J85)=0,"",Q92)</f>
        <v>Loading . . .~~Loading . . .~~Loading . . .~~Loading . . .</v>
      </c>
      <c r="R93" s="386" t="str">
        <f>IF(LEN(SWDATA!C85)=0,"",SWDATA!C85)</f>
        <v>Total Allocation L2 View (Units)</v>
      </c>
      <c r="S93" s="256"/>
      <c r="T93" s="257" t="s">
        <v>975</v>
      </c>
      <c r="U93" s="258"/>
      <c r="V93" s="258"/>
      <c r="W93" s="258" t="s">
        <v>1007</v>
      </c>
      <c r="X93" s="259" t="s">
        <v>207</v>
      </c>
      <c r="Y93" s="353" t="str">
        <f ca="1">IF(OR(Is_Loading,LEN($A93)=0),"",INDIRECT("SWDATA!"&amp;Y$4&amp;$G93))</f>
        <v>-</v>
      </c>
      <c r="Z93" s="354" t="str">
        <f ca="1">IF(OR(Is_Loading,LEN($A93)=0),"",INDIRECT("SWDATA!"&amp;Z$4&amp;$G93))</f>
        <v>-</v>
      </c>
      <c r="AA93" s="354" t="str">
        <f ca="1">IF(OR(Is_Loading,LEN($A93)=0),"",INDIRECT("SWDATA!"&amp;AA$4&amp;$G93))</f>
        <v>-</v>
      </c>
      <c r="AB93" s="354" t="str">
        <f ca="1">IF(OR(Is_Loading,LEN($A93)=0),"",INDIRECT("SWDATA!"&amp;AB$4&amp;$G93))</f>
        <v>-</v>
      </c>
      <c r="AC93" s="354" t="str">
        <f ca="1">IF(OR(Is_Loading,LEN($A93)=0),"",INDIRECT("SWDATA!"&amp;AC$4&amp;$G93))</f>
        <v>-</v>
      </c>
      <c r="AD93" s="354" t="str">
        <f ca="1">IF(OR(Is_Loading,LEN($A93)=0),"",INDIRECT("SWDATA!"&amp;AD$4&amp;$G93))</f>
        <v>-</v>
      </c>
      <c r="AE93" s="354" t="str">
        <f ca="1">IF(OR(Is_Loading,LEN($A93)=0),"",INDIRECT("SWDATA!"&amp;AE$4&amp;$G93))</f>
        <v>-</v>
      </c>
      <c r="AF93" s="354" t="str">
        <f ca="1">IF(OR(Is_Loading,LEN($A93)=0),"",INDIRECT("SWDATA!"&amp;AF$4&amp;$G93))</f>
        <v>-</v>
      </c>
      <c r="AG93" s="354" t="str">
        <f ca="1">IF(OR(Is_Loading,LEN($A93)=0),"",INDIRECT("SWDATA!"&amp;AG$4&amp;$G93))</f>
        <v>-</v>
      </c>
      <c r="AH93" s="354" t="str">
        <f ca="1">IF(OR(Is_Loading,LEN($A93)=0),"",INDIRECT("SWDATA!"&amp;AH$4&amp;$G93))</f>
        <v>-</v>
      </c>
      <c r="AI93" s="354" t="str">
        <f ca="1">IF(OR(Is_Loading,LEN($A93)=0),"",INDIRECT("SWDATA!"&amp;AI$4&amp;$G93))</f>
        <v>-</v>
      </c>
      <c r="AJ93" s="354" t="str">
        <f ca="1">IF(OR(Is_Loading,LEN($A93)=0),"",INDIRECT("SWDATA!"&amp;AJ$4&amp;$G93))</f>
        <v>-</v>
      </c>
      <c r="AK93" s="354" t="str">
        <f t="shared" ca="1" si="60"/>
        <v>-</v>
      </c>
      <c r="AL93" s="354" t="str">
        <f t="shared" ca="1" si="60"/>
        <v>-</v>
      </c>
      <c r="AM93" s="354" t="str">
        <f t="shared" ca="1" si="60"/>
        <v>-</v>
      </c>
      <c r="AN93" s="354" t="str">
        <f t="shared" ca="1" si="60"/>
        <v>-</v>
      </c>
      <c r="AO93" s="354" t="str">
        <f t="shared" ca="1" si="60"/>
        <v>-</v>
      </c>
      <c r="AP93" s="354" t="str">
        <f t="shared" ca="1" si="60"/>
        <v>-</v>
      </c>
      <c r="AQ93" s="354" t="str">
        <f t="shared" ca="1" si="60"/>
        <v>-</v>
      </c>
      <c r="AR93" s="354" t="str">
        <f t="shared" ca="1" si="60"/>
        <v>-</v>
      </c>
      <c r="AS93" s="354" t="str">
        <f t="shared" ca="1" si="60"/>
        <v>-</v>
      </c>
      <c r="AT93" s="354" t="str">
        <f t="shared" ca="1" si="60"/>
        <v>-</v>
      </c>
      <c r="AU93" s="354" t="str">
        <f t="shared" ca="1" si="60"/>
        <v>-</v>
      </c>
      <c r="AV93" s="354" t="str">
        <f t="shared" ca="1" si="60"/>
        <v>-</v>
      </c>
      <c r="AW93" s="354" t="str">
        <f t="shared" ca="1" si="60"/>
        <v>-</v>
      </c>
      <c r="AX93" s="354" t="str">
        <f t="shared" ca="1" si="60"/>
        <v>-</v>
      </c>
      <c r="AY93" s="371" t="str">
        <f t="shared" ca="1" si="60"/>
        <v>-</v>
      </c>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410"/>
      <c r="CA93" s="410"/>
      <c r="CB93" s="410"/>
      <c r="CC93" s="410"/>
      <c r="CD93" s="410"/>
      <c r="CE93" s="410"/>
      <c r="CF93" s="410"/>
      <c r="CG93" s="410"/>
      <c r="CH93" s="410"/>
      <c r="CI93" s="410"/>
      <c r="CJ93" s="414"/>
      <c r="CK93" s="414"/>
      <c r="CL93" s="414"/>
      <c r="CM93" s="414"/>
      <c r="CN93" s="414"/>
      <c r="CO93" s="414"/>
      <c r="CP93" s="414"/>
      <c r="CQ93" s="414"/>
      <c r="CR93" s="414"/>
      <c r="CS93" s="414"/>
      <c r="CT93" s="414"/>
      <c r="CU93" s="414"/>
      <c r="CV93" s="414"/>
      <c r="CW93" s="414"/>
      <c r="CX93" s="414"/>
      <c r="CY93" s="414"/>
      <c r="CZ93" s="414"/>
      <c r="DA93" s="414"/>
      <c r="DB93" s="414"/>
      <c r="DC93" s="414"/>
      <c r="DD93" s="414"/>
      <c r="DE93" s="414"/>
      <c r="DF93" s="414"/>
      <c r="DG93" s="414"/>
      <c r="DH93" s="414"/>
      <c r="DI93" s="414"/>
      <c r="DJ93" s="414"/>
      <c r="DK93" s="415"/>
      <c r="DL93" s="416"/>
      <c r="DM93" s="416"/>
      <c r="DN93" s="416"/>
      <c r="DO93" s="416"/>
      <c r="DP93" s="250"/>
      <c r="DQ93" s="417"/>
      <c r="DR93" s="326"/>
      <c r="DS93" s="326"/>
      <c r="DT93" s="326"/>
      <c r="DU93" s="326"/>
      <c r="DV93" s="326"/>
      <c r="DW93" s="326"/>
      <c r="DX93" s="326"/>
      <c r="DY93" s="326"/>
      <c r="DZ93" s="326"/>
      <c r="EA93" s="326"/>
      <c r="EB93" s="326"/>
      <c r="EC93" s="326"/>
      <c r="ED93" s="326"/>
      <c r="EE93" s="326"/>
      <c r="EF93" s="326"/>
      <c r="EG93" s="326"/>
      <c r="EH93" s="326"/>
      <c r="EI93" s="326"/>
      <c r="EJ93" s="326"/>
      <c r="EK93" s="326"/>
      <c r="EL93" s="326"/>
      <c r="EM93" s="326"/>
      <c r="EN93" s="326"/>
      <c r="EO93" s="326"/>
      <c r="EP93" s="326"/>
      <c r="EQ93" s="326"/>
      <c r="ER93" s="326"/>
      <c r="ES93" s="326"/>
      <c r="ET93" s="326"/>
      <c r="EU93" s="326"/>
      <c r="EV93" s="326"/>
      <c r="EW93" s="326"/>
      <c r="EX93" s="326"/>
      <c r="EY93" s="326"/>
      <c r="EZ93" s="326"/>
      <c r="FA93" s="326"/>
      <c r="FB93" s="418"/>
      <c r="FC93" s="250"/>
      <c r="FD93" s="250"/>
      <c r="FE93" s="250"/>
      <c r="FF93" s="250"/>
      <c r="FG93" s="250"/>
      <c r="FH93" s="250"/>
      <c r="FI93" s="250"/>
      <c r="FJ93" s="250"/>
      <c r="FK93" s="250"/>
      <c r="FL93" s="250"/>
      <c r="FM93" s="250"/>
      <c r="FN93" s="250"/>
      <c r="FO93" s="250"/>
      <c r="FP93" s="250"/>
      <c r="FQ93" s="250"/>
      <c r="FR93" s="250"/>
      <c r="FS93" s="250"/>
      <c r="FT93" s="250"/>
      <c r="FU93" s="250"/>
      <c r="FV93" s="250"/>
      <c r="FW93" s="250"/>
      <c r="FX93" s="250"/>
      <c r="FY93" s="250"/>
      <c r="FZ93" s="250"/>
      <c r="GA93" s="250"/>
      <c r="GB93" s="250"/>
      <c r="GC93" s="250"/>
      <c r="GD93" s="250"/>
      <c r="GE93" s="250"/>
      <c r="GF93" s="250"/>
      <c r="GG93" s="250"/>
      <c r="GH93" s="250"/>
      <c r="GI93" s="250"/>
      <c r="GJ93" s="250"/>
      <c r="GK93" s="250"/>
      <c r="GL93" s="250"/>
      <c r="GM93" s="250"/>
      <c r="GN93" s="250"/>
      <c r="GO93" s="250"/>
      <c r="GP93" s="250"/>
      <c r="GQ93" s="250"/>
      <c r="GR93" s="250"/>
      <c r="GS93" s="250"/>
      <c r="GT93" s="250"/>
      <c r="GU93" s="250"/>
      <c r="GV93" s="250"/>
      <c r="GW93" s="250"/>
      <c r="GX93" s="250"/>
      <c r="GY93" s="250"/>
      <c r="GZ93" s="250"/>
      <c r="HA93" s="416"/>
      <c r="HB93" s="416"/>
      <c r="HC93" s="416"/>
      <c r="HD93" s="416"/>
      <c r="HE93" s="416"/>
      <c r="HF93" s="416"/>
      <c r="HG93" s="416"/>
      <c r="HH93" s="416"/>
      <c r="HI93" s="416"/>
      <c r="HJ93" s="416"/>
      <c r="HK93" s="416"/>
      <c r="HL93" s="416"/>
      <c r="HM93" s="416"/>
      <c r="HN93" s="416"/>
      <c r="ID93" s="411"/>
      <c r="IE93" s="411"/>
      <c r="IF93" s="411"/>
      <c r="IG93" s="411"/>
      <c r="IH93" s="411"/>
      <c r="II93" s="411"/>
      <c r="IJ93" s="411"/>
      <c r="IK93" s="411"/>
      <c r="IL93" s="411"/>
      <c r="IM93" s="411"/>
      <c r="IN93" s="411"/>
      <c r="IO93" s="411"/>
      <c r="IP93" s="411"/>
      <c r="IQ93" s="411"/>
      <c r="IR93" s="411"/>
      <c r="IS93" s="411"/>
      <c r="IT93" s="411"/>
      <c r="IU93" s="411"/>
      <c r="IV93" s="411"/>
      <c r="IW93" s="411"/>
      <c r="IX93" s="411"/>
      <c r="IY93" s="411"/>
      <c r="IZ93" s="411"/>
      <c r="JA93" s="411"/>
      <c r="JB93" s="411"/>
      <c r="JC93" s="411"/>
      <c r="JD93" s="411"/>
      <c r="JE93" s="411"/>
      <c r="JF93" s="411"/>
      <c r="JG93" s="411"/>
      <c r="JH93" s="411"/>
      <c r="JI93" s="411"/>
      <c r="JJ93" s="411"/>
      <c r="JK93" s="411"/>
      <c r="JL93" s="411"/>
      <c r="JM93" s="411"/>
      <c r="JN93" s="411"/>
      <c r="JO93" s="411"/>
      <c r="JP93" s="411"/>
      <c r="JQ93" s="411"/>
      <c r="JR93" s="411"/>
      <c r="JS93" s="411"/>
      <c r="JT93" s="411"/>
      <c r="JU93" s="411"/>
      <c r="JV93" s="411"/>
      <c r="JW93" s="411"/>
      <c r="JX93" s="411"/>
      <c r="JY93" s="411"/>
      <c r="JZ93" s="411"/>
      <c r="KA93" s="411"/>
      <c r="KB93" s="411"/>
      <c r="KC93" s="411"/>
      <c r="KD93" s="411"/>
      <c r="KE93" s="411"/>
      <c r="KF93" s="411"/>
      <c r="KG93" s="411"/>
      <c r="KH93" s="411"/>
      <c r="KI93" s="411"/>
      <c r="KJ93" s="411"/>
      <c r="KK93" s="411"/>
      <c r="KL93" s="411"/>
      <c r="KM93" s="411"/>
      <c r="KN93" s="411"/>
      <c r="KO93" s="411"/>
      <c r="KP93" s="411"/>
      <c r="KQ93" s="411"/>
      <c r="KR93" s="411"/>
      <c r="KS93" s="411"/>
      <c r="KT93" s="411"/>
      <c r="KU93" s="411"/>
      <c r="KV93" s="411"/>
      <c r="KW93" s="411"/>
      <c r="KX93" s="411"/>
      <c r="KY93" s="411"/>
      <c r="KZ93" s="411"/>
      <c r="LA93" s="411"/>
      <c r="LB93" s="411"/>
      <c r="LC93" s="411"/>
      <c r="LD93" s="411"/>
      <c r="LE93" s="411"/>
      <c r="LF93" s="411"/>
      <c r="LG93" s="411"/>
      <c r="LH93" s="411"/>
      <c r="LI93" s="411"/>
      <c r="LJ93" s="411"/>
      <c r="LK93" s="411"/>
      <c r="LL93" s="411"/>
      <c r="LM93" s="411"/>
      <c r="LN93" s="411"/>
      <c r="LO93" s="411"/>
      <c r="LP93" s="411"/>
      <c r="LQ93" s="411"/>
      <c r="LR93" s="411"/>
      <c r="LS93" s="411"/>
      <c r="LT93" s="411"/>
      <c r="LU93" s="411"/>
      <c r="LV93" s="411"/>
      <c r="LW93" s="411"/>
      <c r="LX93" s="411"/>
      <c r="LY93" s="411"/>
      <c r="LZ93" s="411"/>
      <c r="MA93" s="411"/>
      <c r="MB93" s="411"/>
      <c r="MC93" s="411"/>
      <c r="MD93" s="411"/>
      <c r="ME93" s="411"/>
      <c r="MF93" s="411"/>
      <c r="MG93" s="411"/>
      <c r="MH93" s="411"/>
      <c r="MI93" s="411"/>
      <c r="XDX93" s="420">
        <f t="shared" ca="1" si="58"/>
        <v>0</v>
      </c>
      <c r="XES93" s="411"/>
      <c r="XET93" s="411"/>
      <c r="XEU93" s="421"/>
    </row>
    <row r="94" spans="1:347 16352:16375" s="419" customFormat="1" ht="15" customHeight="1">
      <c r="A94" s="404" t="str">
        <f>SWDATA!O86</f>
        <v>1_PARENT00001_DMACTUALS_INDEPENDENT:CATALOGDETAIL:UNITS:No Perspective:default:Live:0</v>
      </c>
      <c r="B94" s="404">
        <f>SWDATA!M86</f>
        <v>0</v>
      </c>
      <c r="C94" s="405"/>
      <c r="D94" s="413">
        <f t="shared" si="61"/>
        <v>86</v>
      </c>
      <c r="E94" s="407">
        <f t="shared" si="62"/>
        <v>0</v>
      </c>
      <c r="F94" s="408">
        <f t="shared" si="63"/>
        <v>1</v>
      </c>
      <c r="G94" s="404">
        <f>ROW(SWDATA!M86)</f>
        <v>86</v>
      </c>
      <c r="H94" s="334"/>
      <c r="I94" s="335"/>
      <c r="J94" s="346" t="str">
        <f t="shared" si="64"/>
        <v>1_PARENT00001_DMACTUALS_INDEPENDENT:CATALOGDETAIL:UNITS:No Perspective:default:Live:0</v>
      </c>
      <c r="K94" s="347" t="str">
        <f t="shared" si="65"/>
        <v>U</v>
      </c>
      <c r="L94" s="347"/>
      <c r="M94" s="385" t="str">
        <f t="shared" si="59"/>
        <v>Loading…</v>
      </c>
      <c r="N94" s="385" t="str">
        <f t="shared" si="59"/>
        <v>Loading…</v>
      </c>
      <c r="O94" s="385" t="str">
        <f t="shared" si="59"/>
        <v>Loading…</v>
      </c>
      <c r="P94" s="385" t="str">
        <f t="shared" si="59"/>
        <v>Loading…</v>
      </c>
      <c r="Q94" s="385" t="str">
        <f ca="1">IF(LEN(SWDATA!J86)=0,"",Q93)</f>
        <v>Loading . . .~~Loading . . .~~Loading . . .~~Loading . . .</v>
      </c>
      <c r="R94" s="386" t="str">
        <f>IF(LEN(SWDATA!C86)=0,"",SWDATA!C86)</f>
        <v>L1 Allocation L2 View (Units)</v>
      </c>
      <c r="S94" s="256"/>
      <c r="T94" s="257" t="s">
        <v>975</v>
      </c>
      <c r="U94" s="258"/>
      <c r="V94" s="258"/>
      <c r="W94" s="258" t="s">
        <v>1007</v>
      </c>
      <c r="X94" s="259" t="s">
        <v>207</v>
      </c>
      <c r="Y94" s="353" t="str">
        <f ca="1">IF(OR(Is_Loading,LEN($A94)=0),"",INDIRECT("SWDATA!"&amp;Y$4&amp;$G94))</f>
        <v>-</v>
      </c>
      <c r="Z94" s="354" t="str">
        <f ca="1">IF(OR(Is_Loading,LEN($A94)=0),"",INDIRECT("SWDATA!"&amp;Z$4&amp;$G94))</f>
        <v>-</v>
      </c>
      <c r="AA94" s="354" t="str">
        <f ca="1">IF(OR(Is_Loading,LEN($A94)=0),"",INDIRECT("SWDATA!"&amp;AA$4&amp;$G94))</f>
        <v>-</v>
      </c>
      <c r="AB94" s="354" t="str">
        <f ca="1">IF(OR(Is_Loading,LEN($A94)=0),"",INDIRECT("SWDATA!"&amp;AB$4&amp;$G94))</f>
        <v>-</v>
      </c>
      <c r="AC94" s="354" t="str">
        <f ca="1">IF(OR(Is_Loading,LEN($A94)=0),"",INDIRECT("SWDATA!"&amp;AC$4&amp;$G94))</f>
        <v>-</v>
      </c>
      <c r="AD94" s="354" t="str">
        <f ca="1">IF(OR(Is_Loading,LEN($A94)=0),"",INDIRECT("SWDATA!"&amp;AD$4&amp;$G94))</f>
        <v>-</v>
      </c>
      <c r="AE94" s="354" t="str">
        <f ca="1">IF(OR(Is_Loading,LEN($A94)=0),"",INDIRECT("SWDATA!"&amp;AE$4&amp;$G94))</f>
        <v>-</v>
      </c>
      <c r="AF94" s="354" t="str">
        <f ca="1">IF(OR(Is_Loading,LEN($A94)=0),"",INDIRECT("SWDATA!"&amp;AF$4&amp;$G94))</f>
        <v>-</v>
      </c>
      <c r="AG94" s="354" t="str">
        <f ca="1">IF(OR(Is_Loading,LEN($A94)=0),"",INDIRECT("SWDATA!"&amp;AG$4&amp;$G94))</f>
        <v>-</v>
      </c>
      <c r="AH94" s="354" t="str">
        <f ca="1">IF(OR(Is_Loading,LEN($A94)=0),"",INDIRECT("SWDATA!"&amp;AH$4&amp;$G94))</f>
        <v>-</v>
      </c>
      <c r="AI94" s="354" t="str">
        <f ca="1">IF(OR(Is_Loading,LEN($A94)=0),"",INDIRECT("SWDATA!"&amp;AI$4&amp;$G94))</f>
        <v>-</v>
      </c>
      <c r="AJ94" s="354" t="str">
        <f ca="1">IF(OR(Is_Loading,LEN($A94)=0),"",INDIRECT("SWDATA!"&amp;AJ$4&amp;$G94))</f>
        <v>-</v>
      </c>
      <c r="AK94" s="354" t="str">
        <f t="shared" ca="1" si="60"/>
        <v>-</v>
      </c>
      <c r="AL94" s="354" t="str">
        <f t="shared" ca="1" si="60"/>
        <v>-</v>
      </c>
      <c r="AM94" s="354" t="str">
        <f t="shared" ca="1" si="60"/>
        <v>-</v>
      </c>
      <c r="AN94" s="354" t="str">
        <f t="shared" ca="1" si="60"/>
        <v>-</v>
      </c>
      <c r="AO94" s="354" t="str">
        <f t="shared" ca="1" si="60"/>
        <v>-</v>
      </c>
      <c r="AP94" s="354" t="str">
        <f t="shared" ca="1" si="60"/>
        <v>-</v>
      </c>
      <c r="AQ94" s="354" t="str">
        <f t="shared" ca="1" si="60"/>
        <v>-</v>
      </c>
      <c r="AR94" s="354" t="str">
        <f t="shared" ca="1" si="60"/>
        <v>-</v>
      </c>
      <c r="AS94" s="354" t="str">
        <f t="shared" ca="1" si="60"/>
        <v>-</v>
      </c>
      <c r="AT94" s="354" t="str">
        <f t="shared" ca="1" si="60"/>
        <v>-</v>
      </c>
      <c r="AU94" s="354" t="str">
        <f t="shared" ca="1" si="60"/>
        <v>-</v>
      </c>
      <c r="AV94" s="354" t="str">
        <f t="shared" ca="1" si="60"/>
        <v>-</v>
      </c>
      <c r="AW94" s="354" t="str">
        <f t="shared" ca="1" si="60"/>
        <v>-</v>
      </c>
      <c r="AX94" s="354" t="str">
        <f t="shared" ca="1" si="60"/>
        <v>-</v>
      </c>
      <c r="AY94" s="371" t="str">
        <f t="shared" ca="1" si="60"/>
        <v>-</v>
      </c>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410"/>
      <c r="CA94" s="410"/>
      <c r="CB94" s="410"/>
      <c r="CC94" s="410"/>
      <c r="CD94" s="410"/>
      <c r="CE94" s="410"/>
      <c r="CF94" s="410"/>
      <c r="CG94" s="410"/>
      <c r="CH94" s="410"/>
      <c r="CI94" s="410"/>
      <c r="CJ94" s="414"/>
      <c r="CK94" s="414"/>
      <c r="CL94" s="414"/>
      <c r="CM94" s="414"/>
      <c r="CN94" s="414"/>
      <c r="CO94" s="414"/>
      <c r="CP94" s="414"/>
      <c r="CQ94" s="414"/>
      <c r="CR94" s="414"/>
      <c r="CS94" s="414"/>
      <c r="CT94" s="414"/>
      <c r="CU94" s="414"/>
      <c r="CV94" s="414"/>
      <c r="CW94" s="414"/>
      <c r="CX94" s="414"/>
      <c r="CY94" s="414"/>
      <c r="CZ94" s="414"/>
      <c r="DA94" s="414"/>
      <c r="DB94" s="414"/>
      <c r="DC94" s="414"/>
      <c r="DD94" s="414"/>
      <c r="DE94" s="414"/>
      <c r="DF94" s="414"/>
      <c r="DG94" s="414"/>
      <c r="DH94" s="414"/>
      <c r="DI94" s="414"/>
      <c r="DJ94" s="414"/>
      <c r="DK94" s="415"/>
      <c r="DL94" s="416"/>
      <c r="DM94" s="416"/>
      <c r="DN94" s="416"/>
      <c r="DO94" s="416"/>
      <c r="DP94" s="250"/>
      <c r="DQ94" s="417"/>
      <c r="DR94" s="326"/>
      <c r="DS94" s="326"/>
      <c r="DT94" s="326"/>
      <c r="DU94" s="326"/>
      <c r="DV94" s="326"/>
      <c r="DW94" s="326"/>
      <c r="DX94" s="326"/>
      <c r="DY94" s="326"/>
      <c r="DZ94" s="326"/>
      <c r="EA94" s="326"/>
      <c r="EB94" s="326"/>
      <c r="EC94" s="326"/>
      <c r="ED94" s="326"/>
      <c r="EE94" s="326"/>
      <c r="EF94" s="326"/>
      <c r="EG94" s="326"/>
      <c r="EH94" s="326"/>
      <c r="EI94" s="326"/>
      <c r="EJ94" s="326"/>
      <c r="EK94" s="326"/>
      <c r="EL94" s="326"/>
      <c r="EM94" s="326"/>
      <c r="EN94" s="326"/>
      <c r="EO94" s="326"/>
      <c r="EP94" s="326"/>
      <c r="EQ94" s="326"/>
      <c r="ER94" s="326"/>
      <c r="ES94" s="326"/>
      <c r="ET94" s="326"/>
      <c r="EU94" s="326"/>
      <c r="EV94" s="326"/>
      <c r="EW94" s="326"/>
      <c r="EX94" s="326"/>
      <c r="EY94" s="326"/>
      <c r="EZ94" s="326"/>
      <c r="FA94" s="326"/>
      <c r="FB94" s="418"/>
      <c r="FC94" s="250"/>
      <c r="FD94" s="250"/>
      <c r="FE94" s="250"/>
      <c r="FF94" s="250"/>
      <c r="FG94" s="250"/>
      <c r="FH94" s="250"/>
      <c r="FI94" s="250"/>
      <c r="FJ94" s="250"/>
      <c r="FK94" s="250"/>
      <c r="FL94" s="250"/>
      <c r="FM94" s="250"/>
      <c r="FN94" s="250"/>
      <c r="FO94" s="250"/>
      <c r="FP94" s="250"/>
      <c r="FQ94" s="250"/>
      <c r="FR94" s="250"/>
      <c r="FS94" s="250"/>
      <c r="FT94" s="250"/>
      <c r="FU94" s="250"/>
      <c r="FV94" s="250"/>
      <c r="FW94" s="250"/>
      <c r="FX94" s="250"/>
      <c r="FY94" s="250"/>
      <c r="FZ94" s="250"/>
      <c r="GA94" s="250"/>
      <c r="GB94" s="250"/>
      <c r="GC94" s="250"/>
      <c r="GD94" s="250"/>
      <c r="GE94" s="250"/>
      <c r="GF94" s="250"/>
      <c r="GG94" s="250"/>
      <c r="GH94" s="250"/>
      <c r="GI94" s="250"/>
      <c r="GJ94" s="250"/>
      <c r="GK94" s="250"/>
      <c r="GL94" s="250"/>
      <c r="GM94" s="250"/>
      <c r="GN94" s="250"/>
      <c r="GO94" s="250"/>
      <c r="GP94" s="250"/>
      <c r="GQ94" s="250"/>
      <c r="GR94" s="250"/>
      <c r="GS94" s="250"/>
      <c r="GT94" s="250"/>
      <c r="GU94" s="250"/>
      <c r="GV94" s="250"/>
      <c r="GW94" s="250"/>
      <c r="GX94" s="250"/>
      <c r="GY94" s="250"/>
      <c r="GZ94" s="250"/>
      <c r="HA94" s="416"/>
      <c r="HB94" s="416"/>
      <c r="HC94" s="416"/>
      <c r="HD94" s="416"/>
      <c r="HE94" s="416"/>
      <c r="HF94" s="416"/>
      <c r="HG94" s="416"/>
      <c r="HH94" s="416"/>
      <c r="HI94" s="416"/>
      <c r="HJ94" s="416"/>
      <c r="HK94" s="416"/>
      <c r="HL94" s="416"/>
      <c r="HM94" s="416"/>
      <c r="HN94" s="416"/>
      <c r="ID94" s="411"/>
      <c r="IE94" s="411"/>
      <c r="IF94" s="411"/>
      <c r="IG94" s="411"/>
      <c r="IH94" s="411"/>
      <c r="II94" s="411"/>
      <c r="IJ94" s="411"/>
      <c r="IK94" s="411"/>
      <c r="IL94" s="411"/>
      <c r="IM94" s="411"/>
      <c r="IN94" s="411"/>
      <c r="IO94" s="411"/>
      <c r="IP94" s="411"/>
      <c r="IQ94" s="411"/>
      <c r="IR94" s="411"/>
      <c r="IS94" s="411"/>
      <c r="IT94" s="411"/>
      <c r="IU94" s="411"/>
      <c r="IV94" s="411"/>
      <c r="IW94" s="411"/>
      <c r="IX94" s="411"/>
      <c r="IY94" s="411"/>
      <c r="IZ94" s="411"/>
      <c r="JA94" s="411"/>
      <c r="JB94" s="411"/>
      <c r="JC94" s="411"/>
      <c r="JD94" s="411"/>
      <c r="JE94" s="411"/>
      <c r="JF94" s="411"/>
      <c r="JG94" s="411"/>
      <c r="JH94" s="411"/>
      <c r="JI94" s="411"/>
      <c r="JJ94" s="411"/>
      <c r="JK94" s="411"/>
      <c r="JL94" s="411"/>
      <c r="JM94" s="411"/>
      <c r="JN94" s="411"/>
      <c r="JO94" s="411"/>
      <c r="JP94" s="411"/>
      <c r="JQ94" s="411"/>
      <c r="JR94" s="411"/>
      <c r="JS94" s="411"/>
      <c r="JT94" s="411"/>
      <c r="JU94" s="411"/>
      <c r="JV94" s="411"/>
      <c r="JW94" s="411"/>
      <c r="JX94" s="411"/>
      <c r="JY94" s="411"/>
      <c r="JZ94" s="411"/>
      <c r="KA94" s="411"/>
      <c r="KB94" s="411"/>
      <c r="KC94" s="411"/>
      <c r="KD94" s="411"/>
      <c r="KE94" s="411"/>
      <c r="KF94" s="411"/>
      <c r="KG94" s="411"/>
      <c r="KH94" s="411"/>
      <c r="KI94" s="411"/>
      <c r="KJ94" s="411"/>
      <c r="KK94" s="411"/>
      <c r="KL94" s="411"/>
      <c r="KM94" s="411"/>
      <c r="KN94" s="411"/>
      <c r="KO94" s="411"/>
      <c r="KP94" s="411"/>
      <c r="KQ94" s="411"/>
      <c r="KR94" s="411"/>
      <c r="KS94" s="411"/>
      <c r="KT94" s="411"/>
      <c r="KU94" s="411"/>
      <c r="KV94" s="411"/>
      <c r="KW94" s="411"/>
      <c r="KX94" s="411"/>
      <c r="KY94" s="411"/>
      <c r="KZ94" s="411"/>
      <c r="LA94" s="411"/>
      <c r="LB94" s="411"/>
      <c r="LC94" s="411"/>
      <c r="LD94" s="411"/>
      <c r="LE94" s="411"/>
      <c r="LF94" s="411"/>
      <c r="LG94" s="411"/>
      <c r="LH94" s="411"/>
      <c r="LI94" s="411"/>
      <c r="LJ94" s="411"/>
      <c r="LK94" s="411"/>
      <c r="LL94" s="411"/>
      <c r="LM94" s="411"/>
      <c r="LN94" s="411"/>
      <c r="LO94" s="411"/>
      <c r="LP94" s="411"/>
      <c r="LQ94" s="411"/>
      <c r="LR94" s="411"/>
      <c r="LS94" s="411"/>
      <c r="LT94" s="411"/>
      <c r="LU94" s="411"/>
      <c r="LV94" s="411"/>
      <c r="LW94" s="411"/>
      <c r="LX94" s="411"/>
      <c r="LY94" s="411"/>
      <c r="LZ94" s="411"/>
      <c r="MA94" s="411"/>
      <c r="MB94" s="411"/>
      <c r="MC94" s="411"/>
      <c r="MD94" s="411"/>
      <c r="ME94" s="411"/>
      <c r="MF94" s="411"/>
      <c r="MG94" s="411"/>
      <c r="MH94" s="411"/>
      <c r="MI94" s="411"/>
      <c r="XDX94" s="420">
        <f t="shared" ca="1" si="58"/>
        <v>0</v>
      </c>
      <c r="XES94" s="411"/>
      <c r="XET94" s="411"/>
      <c r="XEU94" s="421"/>
    </row>
    <row r="95" spans="1:347 16352:16375" s="419" customFormat="1" ht="15" customHeight="1">
      <c r="A95" s="404" t="str">
        <f>SWDATA!O87</f>
        <v>1_PARENT00001_DMACTUALS_INDEPENDENT:CATALOGDETAIL:UNITS:No Perspective:default:Live:0</v>
      </c>
      <c r="B95" s="404">
        <f>SWDATA!M87</f>
        <v>0</v>
      </c>
      <c r="C95" s="405"/>
      <c r="D95" s="413">
        <f t="shared" si="61"/>
        <v>87</v>
      </c>
      <c r="E95" s="407">
        <f t="shared" si="62"/>
        <v>0</v>
      </c>
      <c r="F95" s="408">
        <f t="shared" si="63"/>
        <v>1</v>
      </c>
      <c r="G95" s="404">
        <f>ROW(SWDATA!M87)</f>
        <v>87</v>
      </c>
      <c r="H95" s="334"/>
      <c r="I95" s="335"/>
      <c r="J95" s="346" t="str">
        <f t="shared" si="64"/>
        <v>1_PARENT00001_DMACTUALS_INDEPENDENT:CATALOGDETAIL:UNITS:No Perspective:default:Live:0</v>
      </c>
      <c r="K95" s="347" t="str">
        <f t="shared" si="65"/>
        <v>U</v>
      </c>
      <c r="L95" s="347"/>
      <c r="M95" s="385" t="str">
        <f t="shared" si="59"/>
        <v>Loading…</v>
      </c>
      <c r="N95" s="385" t="str">
        <f t="shared" si="59"/>
        <v>Loading…</v>
      </c>
      <c r="O95" s="385" t="str">
        <f t="shared" si="59"/>
        <v>Loading…</v>
      </c>
      <c r="P95" s="385" t="str">
        <f t="shared" si="59"/>
        <v>Loading…</v>
      </c>
      <c r="Q95" s="385" t="str">
        <f ca="1">IF(LEN(SWDATA!J87)=0,"",Q94)</f>
        <v>Loading . . .~~Loading . . .~~Loading . . .~~Loading . . .</v>
      </c>
      <c r="R95" s="386" t="str">
        <f>IF(LEN(SWDATA!C87)=0,"",SWDATA!C87)</f>
        <v>Total Allocation L1 View (Units)</v>
      </c>
      <c r="S95" s="256"/>
      <c r="T95" s="257" t="s">
        <v>975</v>
      </c>
      <c r="U95" s="258"/>
      <c r="V95" s="258"/>
      <c r="W95" s="258" t="s">
        <v>1007</v>
      </c>
      <c r="X95" s="259" t="s">
        <v>207</v>
      </c>
      <c r="Y95" s="353" t="str">
        <f ca="1">IF(OR(Is_Loading,LEN($A95)=0),"",INDIRECT("SWDATA!"&amp;Y$4&amp;$G95))</f>
        <v>-</v>
      </c>
      <c r="Z95" s="354" t="str">
        <f ca="1">IF(OR(Is_Loading,LEN($A95)=0),"",INDIRECT("SWDATA!"&amp;Z$4&amp;$G95))</f>
        <v>-</v>
      </c>
      <c r="AA95" s="354" t="str">
        <f ca="1">IF(OR(Is_Loading,LEN($A95)=0),"",INDIRECT("SWDATA!"&amp;AA$4&amp;$G95))</f>
        <v>-</v>
      </c>
      <c r="AB95" s="354" t="str">
        <f ca="1">IF(OR(Is_Loading,LEN($A95)=0),"",INDIRECT("SWDATA!"&amp;AB$4&amp;$G95))</f>
        <v>-</v>
      </c>
      <c r="AC95" s="354" t="str">
        <f ca="1">IF(OR(Is_Loading,LEN($A95)=0),"",INDIRECT("SWDATA!"&amp;AC$4&amp;$G95))</f>
        <v>-</v>
      </c>
      <c r="AD95" s="354" t="str">
        <f ca="1">IF(OR(Is_Loading,LEN($A95)=0),"",INDIRECT("SWDATA!"&amp;AD$4&amp;$G95))</f>
        <v>-</v>
      </c>
      <c r="AE95" s="354" t="str">
        <f ca="1">IF(OR(Is_Loading,LEN($A95)=0),"",INDIRECT("SWDATA!"&amp;AE$4&amp;$G95))</f>
        <v>-</v>
      </c>
      <c r="AF95" s="354" t="str">
        <f ca="1">IF(OR(Is_Loading,LEN($A95)=0),"",INDIRECT("SWDATA!"&amp;AF$4&amp;$G95))</f>
        <v>-</v>
      </c>
      <c r="AG95" s="354" t="str">
        <f ca="1">IF(OR(Is_Loading,LEN($A95)=0),"",INDIRECT("SWDATA!"&amp;AG$4&amp;$G95))</f>
        <v>-</v>
      </c>
      <c r="AH95" s="354" t="str">
        <f ca="1">IF(OR(Is_Loading,LEN($A95)=0),"",INDIRECT("SWDATA!"&amp;AH$4&amp;$G95))</f>
        <v>-</v>
      </c>
      <c r="AI95" s="354" t="str">
        <f ca="1">IF(OR(Is_Loading,LEN($A95)=0),"",INDIRECT("SWDATA!"&amp;AI$4&amp;$G95))</f>
        <v>-</v>
      </c>
      <c r="AJ95" s="354" t="str">
        <f ca="1">IF(OR(Is_Loading,LEN($A95)=0),"",INDIRECT("SWDATA!"&amp;AJ$4&amp;$G95))</f>
        <v>-</v>
      </c>
      <c r="AK95" s="354" t="str">
        <f t="shared" ca="1" si="60"/>
        <v>-</v>
      </c>
      <c r="AL95" s="354" t="str">
        <f t="shared" ca="1" si="60"/>
        <v>-</v>
      </c>
      <c r="AM95" s="354" t="str">
        <f t="shared" ca="1" si="60"/>
        <v>-</v>
      </c>
      <c r="AN95" s="354" t="str">
        <f t="shared" ca="1" si="60"/>
        <v>-</v>
      </c>
      <c r="AO95" s="354" t="str">
        <f t="shared" ca="1" si="60"/>
        <v>-</v>
      </c>
      <c r="AP95" s="354" t="str">
        <f t="shared" ca="1" si="60"/>
        <v>-</v>
      </c>
      <c r="AQ95" s="354" t="str">
        <f t="shared" ca="1" si="60"/>
        <v>-</v>
      </c>
      <c r="AR95" s="354" t="str">
        <f t="shared" ca="1" si="60"/>
        <v>-</v>
      </c>
      <c r="AS95" s="354" t="str">
        <f t="shared" ca="1" si="60"/>
        <v>-</v>
      </c>
      <c r="AT95" s="354" t="str">
        <f t="shared" ca="1" si="60"/>
        <v>-</v>
      </c>
      <c r="AU95" s="354" t="str">
        <f t="shared" ca="1" si="60"/>
        <v>-</v>
      </c>
      <c r="AV95" s="354" t="str">
        <f t="shared" ca="1" si="60"/>
        <v>-</v>
      </c>
      <c r="AW95" s="354" t="str">
        <f t="shared" ca="1" si="60"/>
        <v>-</v>
      </c>
      <c r="AX95" s="354" t="str">
        <f t="shared" ca="1" si="60"/>
        <v>-</v>
      </c>
      <c r="AY95" s="371" t="str">
        <f t="shared" ca="1" si="60"/>
        <v>-</v>
      </c>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410"/>
      <c r="CA95" s="410"/>
      <c r="CB95" s="410"/>
      <c r="CC95" s="410"/>
      <c r="CD95" s="410"/>
      <c r="CE95" s="410"/>
      <c r="CF95" s="410"/>
      <c r="CG95" s="410"/>
      <c r="CH95" s="410"/>
      <c r="CI95" s="410"/>
      <c r="CJ95" s="414"/>
      <c r="CK95" s="414"/>
      <c r="CL95" s="414"/>
      <c r="CM95" s="414"/>
      <c r="CN95" s="414"/>
      <c r="CO95" s="414"/>
      <c r="CP95" s="414"/>
      <c r="CQ95" s="414"/>
      <c r="CR95" s="414"/>
      <c r="CS95" s="414"/>
      <c r="CT95" s="414"/>
      <c r="CU95" s="414"/>
      <c r="CV95" s="414"/>
      <c r="CW95" s="414"/>
      <c r="CX95" s="414"/>
      <c r="CY95" s="414"/>
      <c r="CZ95" s="414"/>
      <c r="DA95" s="414"/>
      <c r="DB95" s="414"/>
      <c r="DC95" s="414"/>
      <c r="DD95" s="414"/>
      <c r="DE95" s="414"/>
      <c r="DF95" s="414"/>
      <c r="DG95" s="414"/>
      <c r="DH95" s="414"/>
      <c r="DI95" s="414"/>
      <c r="DJ95" s="414"/>
      <c r="DK95" s="415"/>
      <c r="DL95" s="416"/>
      <c r="DM95" s="416"/>
      <c r="DN95" s="416"/>
      <c r="DO95" s="416"/>
      <c r="DP95" s="250"/>
      <c r="DQ95" s="417"/>
      <c r="DR95" s="326"/>
      <c r="DS95" s="326"/>
      <c r="DT95" s="326"/>
      <c r="DU95" s="326"/>
      <c r="DV95" s="326"/>
      <c r="DW95" s="326"/>
      <c r="DX95" s="326"/>
      <c r="DY95" s="326"/>
      <c r="DZ95" s="326"/>
      <c r="EA95" s="326"/>
      <c r="EB95" s="326"/>
      <c r="EC95" s="326"/>
      <c r="ED95" s="326"/>
      <c r="EE95" s="326"/>
      <c r="EF95" s="326"/>
      <c r="EG95" s="326"/>
      <c r="EH95" s="326"/>
      <c r="EI95" s="326"/>
      <c r="EJ95" s="326"/>
      <c r="EK95" s="326"/>
      <c r="EL95" s="326"/>
      <c r="EM95" s="326"/>
      <c r="EN95" s="326"/>
      <c r="EO95" s="326"/>
      <c r="EP95" s="326"/>
      <c r="EQ95" s="326"/>
      <c r="ER95" s="326"/>
      <c r="ES95" s="326"/>
      <c r="ET95" s="326"/>
      <c r="EU95" s="326"/>
      <c r="EV95" s="326"/>
      <c r="EW95" s="326"/>
      <c r="EX95" s="326"/>
      <c r="EY95" s="326"/>
      <c r="EZ95" s="326"/>
      <c r="FA95" s="326"/>
      <c r="FB95" s="418"/>
      <c r="FC95" s="250"/>
      <c r="FD95" s="250"/>
      <c r="FE95" s="250"/>
      <c r="FF95" s="250"/>
      <c r="FG95" s="250"/>
      <c r="FH95" s="250"/>
      <c r="FI95" s="250"/>
      <c r="FJ95" s="250"/>
      <c r="FK95" s="250"/>
      <c r="FL95" s="250"/>
      <c r="FM95" s="250"/>
      <c r="FN95" s="250"/>
      <c r="FO95" s="250"/>
      <c r="FP95" s="250"/>
      <c r="FQ95" s="250"/>
      <c r="FR95" s="250"/>
      <c r="FS95" s="250"/>
      <c r="FT95" s="250"/>
      <c r="FU95" s="250"/>
      <c r="FV95" s="250"/>
      <c r="FW95" s="250"/>
      <c r="FX95" s="250"/>
      <c r="FY95" s="250"/>
      <c r="FZ95" s="250"/>
      <c r="GA95" s="250"/>
      <c r="GB95" s="250"/>
      <c r="GC95" s="250"/>
      <c r="GD95" s="250"/>
      <c r="GE95" s="250"/>
      <c r="GF95" s="250"/>
      <c r="GG95" s="250"/>
      <c r="GH95" s="250"/>
      <c r="GI95" s="250"/>
      <c r="GJ95" s="250"/>
      <c r="GK95" s="250"/>
      <c r="GL95" s="250"/>
      <c r="GM95" s="250"/>
      <c r="GN95" s="250"/>
      <c r="GO95" s="250"/>
      <c r="GP95" s="250"/>
      <c r="GQ95" s="250"/>
      <c r="GR95" s="250"/>
      <c r="GS95" s="250"/>
      <c r="GT95" s="250"/>
      <c r="GU95" s="250"/>
      <c r="GV95" s="250"/>
      <c r="GW95" s="250"/>
      <c r="GX95" s="250"/>
      <c r="GY95" s="250"/>
      <c r="GZ95" s="250"/>
      <c r="HA95" s="416"/>
      <c r="HB95" s="416"/>
      <c r="HC95" s="416"/>
      <c r="HD95" s="416"/>
      <c r="HE95" s="416"/>
      <c r="HF95" s="416"/>
      <c r="HG95" s="416"/>
      <c r="HH95" s="416"/>
      <c r="HI95" s="416"/>
      <c r="HJ95" s="416"/>
      <c r="HK95" s="416"/>
      <c r="HL95" s="416"/>
      <c r="HM95" s="416"/>
      <c r="HN95" s="416"/>
      <c r="ID95" s="411"/>
      <c r="IE95" s="411"/>
      <c r="IF95" s="411"/>
      <c r="IG95" s="411"/>
      <c r="IH95" s="411"/>
      <c r="II95" s="411"/>
      <c r="IJ95" s="411"/>
      <c r="IK95" s="411"/>
      <c r="IL95" s="411"/>
      <c r="IM95" s="411"/>
      <c r="IN95" s="411"/>
      <c r="IO95" s="411"/>
      <c r="IP95" s="411"/>
      <c r="IQ95" s="411"/>
      <c r="IR95" s="411"/>
      <c r="IS95" s="411"/>
      <c r="IT95" s="411"/>
      <c r="IU95" s="411"/>
      <c r="IV95" s="411"/>
      <c r="IW95" s="411"/>
      <c r="IX95" s="411"/>
      <c r="IY95" s="411"/>
      <c r="IZ95" s="411"/>
      <c r="JA95" s="411"/>
      <c r="JB95" s="411"/>
      <c r="JC95" s="411"/>
      <c r="JD95" s="411"/>
      <c r="JE95" s="411"/>
      <c r="JF95" s="411"/>
      <c r="JG95" s="411"/>
      <c r="JH95" s="411"/>
      <c r="JI95" s="411"/>
      <c r="JJ95" s="411"/>
      <c r="JK95" s="411"/>
      <c r="JL95" s="411"/>
      <c r="JM95" s="411"/>
      <c r="JN95" s="411"/>
      <c r="JO95" s="411"/>
      <c r="JP95" s="411"/>
      <c r="JQ95" s="411"/>
      <c r="JR95" s="411"/>
      <c r="JS95" s="411"/>
      <c r="JT95" s="411"/>
      <c r="JU95" s="411"/>
      <c r="JV95" s="411"/>
      <c r="JW95" s="411"/>
      <c r="JX95" s="411"/>
      <c r="JY95" s="411"/>
      <c r="JZ95" s="411"/>
      <c r="KA95" s="411"/>
      <c r="KB95" s="411"/>
      <c r="KC95" s="411"/>
      <c r="KD95" s="411"/>
      <c r="KE95" s="411"/>
      <c r="KF95" s="411"/>
      <c r="KG95" s="411"/>
      <c r="KH95" s="411"/>
      <c r="KI95" s="411"/>
      <c r="KJ95" s="411"/>
      <c r="KK95" s="411"/>
      <c r="KL95" s="411"/>
      <c r="KM95" s="411"/>
      <c r="KN95" s="411"/>
      <c r="KO95" s="411"/>
      <c r="KP95" s="411"/>
      <c r="KQ95" s="411"/>
      <c r="KR95" s="411"/>
      <c r="KS95" s="411"/>
      <c r="KT95" s="411"/>
      <c r="KU95" s="411"/>
      <c r="KV95" s="411"/>
      <c r="KW95" s="411"/>
      <c r="KX95" s="411"/>
      <c r="KY95" s="411"/>
      <c r="KZ95" s="411"/>
      <c r="LA95" s="411"/>
      <c r="LB95" s="411"/>
      <c r="LC95" s="411"/>
      <c r="LD95" s="411"/>
      <c r="LE95" s="411"/>
      <c r="LF95" s="411"/>
      <c r="LG95" s="411"/>
      <c r="LH95" s="411"/>
      <c r="LI95" s="411"/>
      <c r="LJ95" s="411"/>
      <c r="LK95" s="411"/>
      <c r="LL95" s="411"/>
      <c r="LM95" s="411"/>
      <c r="LN95" s="411"/>
      <c r="LO95" s="411"/>
      <c r="LP95" s="411"/>
      <c r="LQ95" s="411"/>
      <c r="LR95" s="411"/>
      <c r="LS95" s="411"/>
      <c r="LT95" s="411"/>
      <c r="LU95" s="411"/>
      <c r="LV95" s="411"/>
      <c r="LW95" s="411"/>
      <c r="LX95" s="411"/>
      <c r="LY95" s="411"/>
      <c r="LZ95" s="411"/>
      <c r="MA95" s="411"/>
      <c r="MB95" s="411"/>
      <c r="MC95" s="411"/>
      <c r="MD95" s="411"/>
      <c r="ME95" s="411"/>
      <c r="MF95" s="411"/>
      <c r="MG95" s="411"/>
      <c r="MH95" s="411"/>
      <c r="MI95" s="411"/>
      <c r="XDX95" s="420">
        <f t="shared" ca="1" si="58"/>
        <v>0</v>
      </c>
      <c r="XES95" s="411"/>
      <c r="XET95" s="411"/>
      <c r="XEU95" s="421"/>
    </row>
    <row r="96" spans="1:347 16352:16375" s="419" customFormat="1" ht="15" customHeight="1">
      <c r="A96" s="404" t="str">
        <f>SWDATA!O88</f>
        <v>1_PARENT00001_DMACTUALS_INDEPENDENT:CATALOGDETAIL:UNITS:No Perspective:default:Live:0</v>
      </c>
      <c r="B96" s="404">
        <f>SWDATA!M88</f>
        <v>0</v>
      </c>
      <c r="C96" s="405"/>
      <c r="D96" s="413">
        <f t="shared" si="61"/>
        <v>88</v>
      </c>
      <c r="E96" s="407">
        <f t="shared" si="62"/>
        <v>0</v>
      </c>
      <c r="F96" s="408">
        <f t="shared" si="63"/>
        <v>1</v>
      </c>
      <c r="G96" s="404">
        <f>ROW(SWDATA!M88)</f>
        <v>88</v>
      </c>
      <c r="H96" s="334"/>
      <c r="I96" s="335"/>
      <c r="J96" s="346" t="str">
        <f t="shared" si="64"/>
        <v>1_PARENT00001_DMACTUALS_INDEPENDENT:CATALOGDETAIL:UNITS:No Perspective:default:Live:0</v>
      </c>
      <c r="K96" s="347" t="str">
        <f t="shared" si="65"/>
        <v>U</v>
      </c>
      <c r="L96" s="347"/>
      <c r="M96" s="385" t="str">
        <f t="shared" si="59"/>
        <v>Loading…</v>
      </c>
      <c r="N96" s="385" t="str">
        <f t="shared" si="59"/>
        <v>Loading…</v>
      </c>
      <c r="O96" s="385" t="str">
        <f t="shared" si="59"/>
        <v>Loading…</v>
      </c>
      <c r="P96" s="385" t="str">
        <f t="shared" si="59"/>
        <v>Loading…</v>
      </c>
      <c r="Q96" s="385" t="str">
        <f ca="1">IF(LEN(SWDATA!J88)=0,"",Q95)</f>
        <v>Loading . . .~~Loading . . .~~Loading . . .~~Loading . . .</v>
      </c>
      <c r="R96" s="386" t="str">
        <f>IF(LEN(SWDATA!C88)=0,"",SWDATA!C88)</f>
        <v>Open Availability L3 View (Units)</v>
      </c>
      <c r="S96" s="256"/>
      <c r="T96" s="257" t="s">
        <v>975</v>
      </c>
      <c r="U96" s="258"/>
      <c r="V96" s="258"/>
      <c r="W96" s="258" t="s">
        <v>1007</v>
      </c>
      <c r="X96" s="259" t="s">
        <v>207</v>
      </c>
      <c r="Y96" s="353" t="str">
        <f ca="1">IF(OR(Is_Loading,LEN($A96)=0),"",INDIRECT("SWDATA!"&amp;Y$4&amp;$G96))</f>
        <v>-</v>
      </c>
      <c r="Z96" s="354" t="str">
        <f ca="1">IF(OR(Is_Loading,LEN($A96)=0),"",INDIRECT("SWDATA!"&amp;Z$4&amp;$G96))</f>
        <v>-</v>
      </c>
      <c r="AA96" s="354" t="str">
        <f ca="1">IF(OR(Is_Loading,LEN($A96)=0),"",INDIRECT("SWDATA!"&amp;AA$4&amp;$G96))</f>
        <v>-</v>
      </c>
      <c r="AB96" s="354" t="str">
        <f ca="1">IF(OR(Is_Loading,LEN($A96)=0),"",INDIRECT("SWDATA!"&amp;AB$4&amp;$G96))</f>
        <v>-</v>
      </c>
      <c r="AC96" s="354" t="str">
        <f ca="1">IF(OR(Is_Loading,LEN($A96)=0),"",INDIRECT("SWDATA!"&amp;AC$4&amp;$G96))</f>
        <v>-</v>
      </c>
      <c r="AD96" s="354" t="str">
        <f ca="1">IF(OR(Is_Loading,LEN($A96)=0),"",INDIRECT("SWDATA!"&amp;AD$4&amp;$G96))</f>
        <v>-</v>
      </c>
      <c r="AE96" s="354" t="str">
        <f ca="1">IF(OR(Is_Loading,LEN($A96)=0),"",INDIRECT("SWDATA!"&amp;AE$4&amp;$G96))</f>
        <v>-</v>
      </c>
      <c r="AF96" s="354" t="str">
        <f ca="1">IF(OR(Is_Loading,LEN($A96)=0),"",INDIRECT("SWDATA!"&amp;AF$4&amp;$G96))</f>
        <v>-</v>
      </c>
      <c r="AG96" s="354" t="str">
        <f ca="1">IF(OR(Is_Loading,LEN($A96)=0),"",INDIRECT("SWDATA!"&amp;AG$4&amp;$G96))</f>
        <v>-</v>
      </c>
      <c r="AH96" s="354" t="str">
        <f ca="1">IF(OR(Is_Loading,LEN($A96)=0),"",INDIRECT("SWDATA!"&amp;AH$4&amp;$G96))</f>
        <v>-</v>
      </c>
      <c r="AI96" s="354" t="str">
        <f ca="1">IF(OR(Is_Loading,LEN($A96)=0),"",INDIRECT("SWDATA!"&amp;AI$4&amp;$G96))</f>
        <v>-</v>
      </c>
      <c r="AJ96" s="354" t="str">
        <f ca="1">IF(OR(Is_Loading,LEN($A96)=0),"",INDIRECT("SWDATA!"&amp;AJ$4&amp;$G96))</f>
        <v>-</v>
      </c>
      <c r="AK96" s="354" t="str">
        <f t="shared" ca="1" si="60"/>
        <v>-</v>
      </c>
      <c r="AL96" s="354" t="str">
        <f t="shared" ca="1" si="60"/>
        <v>-</v>
      </c>
      <c r="AM96" s="354" t="str">
        <f t="shared" ca="1" si="60"/>
        <v>-</v>
      </c>
      <c r="AN96" s="354" t="str">
        <f t="shared" ca="1" si="60"/>
        <v>-</v>
      </c>
      <c r="AO96" s="354" t="str">
        <f t="shared" ca="1" si="60"/>
        <v>-</v>
      </c>
      <c r="AP96" s="354" t="str">
        <f t="shared" ca="1" si="60"/>
        <v>-</v>
      </c>
      <c r="AQ96" s="354" t="str">
        <f t="shared" ca="1" si="60"/>
        <v>-</v>
      </c>
      <c r="AR96" s="354" t="str">
        <f t="shared" ca="1" si="60"/>
        <v>-</v>
      </c>
      <c r="AS96" s="354" t="str">
        <f t="shared" ca="1" si="60"/>
        <v>-</v>
      </c>
      <c r="AT96" s="354" t="str">
        <f t="shared" ca="1" si="60"/>
        <v>-</v>
      </c>
      <c r="AU96" s="354" t="str">
        <f t="shared" ca="1" si="60"/>
        <v>-</v>
      </c>
      <c r="AV96" s="354" t="str">
        <f t="shared" ca="1" si="60"/>
        <v>-</v>
      </c>
      <c r="AW96" s="354" t="str">
        <f t="shared" ca="1" si="60"/>
        <v>-</v>
      </c>
      <c r="AX96" s="354" t="str">
        <f t="shared" ca="1" si="60"/>
        <v>-</v>
      </c>
      <c r="AY96" s="371" t="str">
        <f t="shared" ca="1" si="60"/>
        <v>-</v>
      </c>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410"/>
      <c r="CA96" s="410"/>
      <c r="CB96" s="410"/>
      <c r="CC96" s="410"/>
      <c r="CD96" s="410"/>
      <c r="CE96" s="410"/>
      <c r="CF96" s="410"/>
      <c r="CG96" s="410"/>
      <c r="CH96" s="410"/>
      <c r="CI96" s="410"/>
      <c r="CJ96" s="414"/>
      <c r="CK96" s="414"/>
      <c r="CL96" s="414"/>
      <c r="CM96" s="414"/>
      <c r="CN96" s="414"/>
      <c r="CO96" s="414"/>
      <c r="CP96" s="414"/>
      <c r="CQ96" s="414"/>
      <c r="CR96" s="414"/>
      <c r="CS96" s="414"/>
      <c r="CT96" s="414"/>
      <c r="CU96" s="414"/>
      <c r="CV96" s="414"/>
      <c r="CW96" s="414"/>
      <c r="CX96" s="414"/>
      <c r="CY96" s="414"/>
      <c r="CZ96" s="414"/>
      <c r="DA96" s="414"/>
      <c r="DB96" s="414"/>
      <c r="DC96" s="414"/>
      <c r="DD96" s="414"/>
      <c r="DE96" s="414"/>
      <c r="DF96" s="414"/>
      <c r="DG96" s="414"/>
      <c r="DH96" s="414"/>
      <c r="DI96" s="414"/>
      <c r="DJ96" s="414"/>
      <c r="DK96" s="415"/>
      <c r="DL96" s="416"/>
      <c r="DM96" s="416"/>
      <c r="DN96" s="416"/>
      <c r="DO96" s="416"/>
      <c r="DP96" s="250"/>
      <c r="DQ96" s="417"/>
      <c r="DR96" s="326"/>
      <c r="DS96" s="326"/>
      <c r="DT96" s="326"/>
      <c r="DU96" s="326"/>
      <c r="DV96" s="326"/>
      <c r="DW96" s="326"/>
      <c r="DX96" s="326"/>
      <c r="DY96" s="326"/>
      <c r="DZ96" s="326"/>
      <c r="EA96" s="326"/>
      <c r="EB96" s="326"/>
      <c r="EC96" s="326"/>
      <c r="ED96" s="326"/>
      <c r="EE96" s="326"/>
      <c r="EF96" s="326"/>
      <c r="EG96" s="326"/>
      <c r="EH96" s="326"/>
      <c r="EI96" s="326"/>
      <c r="EJ96" s="326"/>
      <c r="EK96" s="326"/>
      <c r="EL96" s="326"/>
      <c r="EM96" s="326"/>
      <c r="EN96" s="326"/>
      <c r="EO96" s="326"/>
      <c r="EP96" s="326"/>
      <c r="EQ96" s="326"/>
      <c r="ER96" s="326"/>
      <c r="ES96" s="326"/>
      <c r="ET96" s="326"/>
      <c r="EU96" s="326"/>
      <c r="EV96" s="326"/>
      <c r="EW96" s="326"/>
      <c r="EX96" s="326"/>
      <c r="EY96" s="326"/>
      <c r="EZ96" s="326"/>
      <c r="FA96" s="326"/>
      <c r="FB96" s="418"/>
      <c r="FC96" s="250"/>
      <c r="FD96" s="250"/>
      <c r="FE96" s="250"/>
      <c r="FF96" s="250"/>
      <c r="FG96" s="250"/>
      <c r="FH96" s="250"/>
      <c r="FI96" s="250"/>
      <c r="FJ96" s="250"/>
      <c r="FK96" s="250"/>
      <c r="FL96" s="250"/>
      <c r="FM96" s="250"/>
      <c r="FN96" s="250"/>
      <c r="FO96" s="250"/>
      <c r="FP96" s="250"/>
      <c r="FQ96" s="250"/>
      <c r="FR96" s="250"/>
      <c r="FS96" s="250"/>
      <c r="FT96" s="250"/>
      <c r="FU96" s="250"/>
      <c r="FV96" s="250"/>
      <c r="FW96" s="250"/>
      <c r="FX96" s="250"/>
      <c r="FY96" s="250"/>
      <c r="FZ96" s="250"/>
      <c r="GA96" s="250"/>
      <c r="GB96" s="250"/>
      <c r="GC96" s="250"/>
      <c r="GD96" s="250"/>
      <c r="GE96" s="250"/>
      <c r="GF96" s="250"/>
      <c r="GG96" s="250"/>
      <c r="GH96" s="250"/>
      <c r="GI96" s="250"/>
      <c r="GJ96" s="250"/>
      <c r="GK96" s="250"/>
      <c r="GL96" s="250"/>
      <c r="GM96" s="250"/>
      <c r="GN96" s="250"/>
      <c r="GO96" s="250"/>
      <c r="GP96" s="250"/>
      <c r="GQ96" s="250"/>
      <c r="GR96" s="250"/>
      <c r="GS96" s="250"/>
      <c r="GT96" s="250"/>
      <c r="GU96" s="250"/>
      <c r="GV96" s="250"/>
      <c r="GW96" s="250"/>
      <c r="GX96" s="250"/>
      <c r="GY96" s="250"/>
      <c r="GZ96" s="250"/>
      <c r="HA96" s="416"/>
      <c r="HB96" s="416"/>
      <c r="HC96" s="416"/>
      <c r="HD96" s="416"/>
      <c r="HE96" s="416"/>
      <c r="HF96" s="416"/>
      <c r="HG96" s="416"/>
      <c r="HH96" s="416"/>
      <c r="HI96" s="416"/>
      <c r="HJ96" s="416"/>
      <c r="HK96" s="416"/>
      <c r="HL96" s="416"/>
      <c r="HM96" s="416"/>
      <c r="HN96" s="416"/>
      <c r="ID96" s="411"/>
      <c r="IE96" s="411"/>
      <c r="IF96" s="411"/>
      <c r="IG96" s="411"/>
      <c r="IH96" s="411"/>
      <c r="II96" s="411"/>
      <c r="IJ96" s="411"/>
      <c r="IK96" s="411"/>
      <c r="IL96" s="411"/>
      <c r="IM96" s="411"/>
      <c r="IN96" s="411"/>
      <c r="IO96" s="411"/>
      <c r="IP96" s="411"/>
      <c r="IQ96" s="411"/>
      <c r="IR96" s="411"/>
      <c r="IS96" s="411"/>
      <c r="IT96" s="411"/>
      <c r="IU96" s="411"/>
      <c r="IV96" s="411"/>
      <c r="IW96" s="411"/>
      <c r="IX96" s="411"/>
      <c r="IY96" s="411"/>
      <c r="IZ96" s="411"/>
      <c r="JA96" s="411"/>
      <c r="JB96" s="411"/>
      <c r="JC96" s="411"/>
      <c r="JD96" s="411"/>
      <c r="JE96" s="411"/>
      <c r="JF96" s="411"/>
      <c r="JG96" s="411"/>
      <c r="JH96" s="411"/>
      <c r="JI96" s="411"/>
      <c r="JJ96" s="411"/>
      <c r="JK96" s="411"/>
      <c r="JL96" s="411"/>
      <c r="JM96" s="411"/>
      <c r="JN96" s="411"/>
      <c r="JO96" s="411"/>
      <c r="JP96" s="411"/>
      <c r="JQ96" s="411"/>
      <c r="JR96" s="411"/>
      <c r="JS96" s="411"/>
      <c r="JT96" s="411"/>
      <c r="JU96" s="411"/>
      <c r="JV96" s="411"/>
      <c r="JW96" s="411"/>
      <c r="JX96" s="411"/>
      <c r="JY96" s="411"/>
      <c r="JZ96" s="411"/>
      <c r="KA96" s="411"/>
      <c r="KB96" s="411"/>
      <c r="KC96" s="411"/>
      <c r="KD96" s="411"/>
      <c r="KE96" s="411"/>
      <c r="KF96" s="411"/>
      <c r="KG96" s="411"/>
      <c r="KH96" s="411"/>
      <c r="KI96" s="411"/>
      <c r="KJ96" s="411"/>
      <c r="KK96" s="411"/>
      <c r="KL96" s="411"/>
      <c r="KM96" s="411"/>
      <c r="KN96" s="411"/>
      <c r="KO96" s="411"/>
      <c r="KP96" s="411"/>
      <c r="KQ96" s="411"/>
      <c r="KR96" s="411"/>
      <c r="KS96" s="411"/>
      <c r="KT96" s="411"/>
      <c r="KU96" s="411"/>
      <c r="KV96" s="411"/>
      <c r="KW96" s="411"/>
      <c r="KX96" s="411"/>
      <c r="KY96" s="411"/>
      <c r="KZ96" s="411"/>
      <c r="LA96" s="411"/>
      <c r="LB96" s="411"/>
      <c r="LC96" s="411"/>
      <c r="LD96" s="411"/>
      <c r="LE96" s="411"/>
      <c r="LF96" s="411"/>
      <c r="LG96" s="411"/>
      <c r="LH96" s="411"/>
      <c r="LI96" s="411"/>
      <c r="LJ96" s="411"/>
      <c r="LK96" s="411"/>
      <c r="LL96" s="411"/>
      <c r="LM96" s="411"/>
      <c r="LN96" s="411"/>
      <c r="LO96" s="411"/>
      <c r="LP96" s="411"/>
      <c r="LQ96" s="411"/>
      <c r="LR96" s="411"/>
      <c r="LS96" s="411"/>
      <c r="LT96" s="411"/>
      <c r="LU96" s="411"/>
      <c r="LV96" s="411"/>
      <c r="LW96" s="411"/>
      <c r="LX96" s="411"/>
      <c r="LY96" s="411"/>
      <c r="LZ96" s="411"/>
      <c r="MA96" s="411"/>
      <c r="MB96" s="411"/>
      <c r="MC96" s="411"/>
      <c r="MD96" s="411"/>
      <c r="ME96" s="411"/>
      <c r="MF96" s="411"/>
      <c r="MG96" s="411"/>
      <c r="MH96" s="411"/>
      <c r="MI96" s="411"/>
      <c r="XDX96" s="420">
        <f t="shared" ca="1" si="58"/>
        <v>0</v>
      </c>
      <c r="XES96" s="411"/>
      <c r="XET96" s="411"/>
      <c r="XEU96" s="421"/>
    </row>
    <row r="97" spans="1:347 16352:16375" s="419" customFormat="1" ht="15" customHeight="1">
      <c r="A97" s="404" t="str">
        <f>SWDATA!O89</f>
        <v>1_PARENT00001_DMACTUALS_INDEPENDENT:CATALOGDETAIL:UNITS:No Perspective:default:Live:0</v>
      </c>
      <c r="B97" s="404">
        <f>SWDATA!M89</f>
        <v>0</v>
      </c>
      <c r="C97" s="405"/>
      <c r="D97" s="413">
        <f t="shared" si="61"/>
        <v>89</v>
      </c>
      <c r="E97" s="407">
        <f t="shared" si="62"/>
        <v>0</v>
      </c>
      <c r="F97" s="408">
        <f t="shared" si="63"/>
        <v>1</v>
      </c>
      <c r="G97" s="404">
        <f>ROW(SWDATA!M89)</f>
        <v>89</v>
      </c>
      <c r="H97" s="334"/>
      <c r="I97" s="335"/>
      <c r="J97" s="346" t="str">
        <f t="shared" si="64"/>
        <v>1_PARENT00001_DMACTUALS_INDEPENDENT:CATALOGDETAIL:UNITS:No Perspective:default:Live:0</v>
      </c>
      <c r="K97" s="347" t="str">
        <f t="shared" si="65"/>
        <v>U</v>
      </c>
      <c r="L97" s="347"/>
      <c r="M97" s="385" t="str">
        <f t="shared" si="59"/>
        <v>Loading…</v>
      </c>
      <c r="N97" s="385" t="str">
        <f t="shared" si="59"/>
        <v>Loading…</v>
      </c>
      <c r="O97" s="385" t="str">
        <f t="shared" si="59"/>
        <v>Loading…</v>
      </c>
      <c r="P97" s="385" t="str">
        <f t="shared" si="59"/>
        <v>Loading…</v>
      </c>
      <c r="Q97" s="385" t="str">
        <f ca="1">IF(LEN(SWDATA!J89)=0,"",Q96)</f>
        <v>Loading . . .~~Loading . . .~~Loading . . .~~Loading . . .</v>
      </c>
      <c r="R97" s="386" t="str">
        <f>IF(LEN(SWDATA!C89)=0,"",SWDATA!C89)</f>
        <v>L1 Open Availability L3 View (Units)</v>
      </c>
      <c r="S97" s="256"/>
      <c r="T97" s="257" t="s">
        <v>975</v>
      </c>
      <c r="U97" s="258"/>
      <c r="V97" s="258"/>
      <c r="W97" s="258" t="s">
        <v>1007</v>
      </c>
      <c r="X97" s="259" t="s">
        <v>207</v>
      </c>
      <c r="Y97" s="353" t="str">
        <f ca="1">IF(OR(Is_Loading,LEN($A97)=0),"",INDIRECT("SWDATA!"&amp;Y$4&amp;$G97))</f>
        <v>-</v>
      </c>
      <c r="Z97" s="354" t="str">
        <f ca="1">IF(OR(Is_Loading,LEN($A97)=0),"",INDIRECT("SWDATA!"&amp;Z$4&amp;$G97))</f>
        <v>-</v>
      </c>
      <c r="AA97" s="354" t="str">
        <f ca="1">IF(OR(Is_Loading,LEN($A97)=0),"",INDIRECT("SWDATA!"&amp;AA$4&amp;$G97))</f>
        <v>-</v>
      </c>
      <c r="AB97" s="354" t="str">
        <f ca="1">IF(OR(Is_Loading,LEN($A97)=0),"",INDIRECT("SWDATA!"&amp;AB$4&amp;$G97))</f>
        <v>-</v>
      </c>
      <c r="AC97" s="354" t="str">
        <f ca="1">IF(OR(Is_Loading,LEN($A97)=0),"",INDIRECT("SWDATA!"&amp;AC$4&amp;$G97))</f>
        <v>-</v>
      </c>
      <c r="AD97" s="354" t="str">
        <f ca="1">IF(OR(Is_Loading,LEN($A97)=0),"",INDIRECT("SWDATA!"&amp;AD$4&amp;$G97))</f>
        <v>-</v>
      </c>
      <c r="AE97" s="354" t="str">
        <f ca="1">IF(OR(Is_Loading,LEN($A97)=0),"",INDIRECT("SWDATA!"&amp;AE$4&amp;$G97))</f>
        <v>-</v>
      </c>
      <c r="AF97" s="354" t="str">
        <f ca="1">IF(OR(Is_Loading,LEN($A97)=0),"",INDIRECT("SWDATA!"&amp;AF$4&amp;$G97))</f>
        <v>-</v>
      </c>
      <c r="AG97" s="354" t="str">
        <f ca="1">IF(OR(Is_Loading,LEN($A97)=0),"",INDIRECT("SWDATA!"&amp;AG$4&amp;$G97))</f>
        <v>-</v>
      </c>
      <c r="AH97" s="354" t="str">
        <f ca="1">IF(OR(Is_Loading,LEN($A97)=0),"",INDIRECT("SWDATA!"&amp;AH$4&amp;$G97))</f>
        <v>-</v>
      </c>
      <c r="AI97" s="354" t="str">
        <f ca="1">IF(OR(Is_Loading,LEN($A97)=0),"",INDIRECT("SWDATA!"&amp;AI$4&amp;$G97))</f>
        <v>-</v>
      </c>
      <c r="AJ97" s="354" t="str">
        <f ca="1">IF(OR(Is_Loading,LEN($A97)=0),"",INDIRECT("SWDATA!"&amp;AJ$4&amp;$G97))</f>
        <v>-</v>
      </c>
      <c r="AK97" s="354" t="str">
        <f t="shared" ca="1" si="60"/>
        <v>-</v>
      </c>
      <c r="AL97" s="354" t="str">
        <f t="shared" ca="1" si="60"/>
        <v>-</v>
      </c>
      <c r="AM97" s="354" t="str">
        <f t="shared" ca="1" si="60"/>
        <v>-</v>
      </c>
      <c r="AN97" s="354" t="str">
        <f t="shared" ca="1" si="60"/>
        <v>-</v>
      </c>
      <c r="AO97" s="354" t="str">
        <f t="shared" ca="1" si="60"/>
        <v>-</v>
      </c>
      <c r="AP97" s="354" t="str">
        <f t="shared" ca="1" si="60"/>
        <v>-</v>
      </c>
      <c r="AQ97" s="354" t="str">
        <f t="shared" ca="1" si="60"/>
        <v>-</v>
      </c>
      <c r="AR97" s="354" t="str">
        <f t="shared" ca="1" si="60"/>
        <v>-</v>
      </c>
      <c r="AS97" s="354" t="str">
        <f t="shared" ca="1" si="60"/>
        <v>-</v>
      </c>
      <c r="AT97" s="354" t="str">
        <f t="shared" ca="1" si="60"/>
        <v>-</v>
      </c>
      <c r="AU97" s="354" t="str">
        <f t="shared" ca="1" si="60"/>
        <v>-</v>
      </c>
      <c r="AV97" s="354" t="str">
        <f t="shared" ca="1" si="60"/>
        <v>-</v>
      </c>
      <c r="AW97" s="354" t="str">
        <f t="shared" ca="1" si="60"/>
        <v>-</v>
      </c>
      <c r="AX97" s="354" t="str">
        <f t="shared" ca="1" si="60"/>
        <v>-</v>
      </c>
      <c r="AY97" s="371" t="str">
        <f t="shared" ca="1" si="60"/>
        <v>-</v>
      </c>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410"/>
      <c r="CA97" s="410"/>
      <c r="CB97" s="410"/>
      <c r="CC97" s="410"/>
      <c r="CD97" s="410"/>
      <c r="CE97" s="410"/>
      <c r="CF97" s="410"/>
      <c r="CG97" s="410"/>
      <c r="CH97" s="410"/>
      <c r="CI97" s="410"/>
      <c r="CJ97" s="414"/>
      <c r="CK97" s="414"/>
      <c r="CL97" s="414"/>
      <c r="CM97" s="414"/>
      <c r="CN97" s="414"/>
      <c r="CO97" s="414"/>
      <c r="CP97" s="414"/>
      <c r="CQ97" s="414"/>
      <c r="CR97" s="414"/>
      <c r="CS97" s="414"/>
      <c r="CT97" s="414"/>
      <c r="CU97" s="414"/>
      <c r="CV97" s="414"/>
      <c r="CW97" s="414"/>
      <c r="CX97" s="414"/>
      <c r="CY97" s="414"/>
      <c r="CZ97" s="414"/>
      <c r="DA97" s="414"/>
      <c r="DB97" s="414"/>
      <c r="DC97" s="414"/>
      <c r="DD97" s="414"/>
      <c r="DE97" s="414"/>
      <c r="DF97" s="414"/>
      <c r="DG97" s="414"/>
      <c r="DH97" s="414"/>
      <c r="DI97" s="414"/>
      <c r="DJ97" s="414"/>
      <c r="DK97" s="415"/>
      <c r="DL97" s="416"/>
      <c r="DM97" s="416"/>
      <c r="DN97" s="416"/>
      <c r="DO97" s="416"/>
      <c r="DP97" s="250"/>
      <c r="DQ97" s="417"/>
      <c r="DR97" s="326"/>
      <c r="DS97" s="326"/>
      <c r="DT97" s="326"/>
      <c r="DU97" s="326"/>
      <c r="DV97" s="326"/>
      <c r="DW97" s="326"/>
      <c r="DX97" s="326"/>
      <c r="DY97" s="326"/>
      <c r="DZ97" s="326"/>
      <c r="EA97" s="326"/>
      <c r="EB97" s="326"/>
      <c r="EC97" s="326"/>
      <c r="ED97" s="326"/>
      <c r="EE97" s="326"/>
      <c r="EF97" s="326"/>
      <c r="EG97" s="326"/>
      <c r="EH97" s="326"/>
      <c r="EI97" s="326"/>
      <c r="EJ97" s="326"/>
      <c r="EK97" s="326"/>
      <c r="EL97" s="326"/>
      <c r="EM97" s="326"/>
      <c r="EN97" s="326"/>
      <c r="EO97" s="326"/>
      <c r="EP97" s="326"/>
      <c r="EQ97" s="326"/>
      <c r="ER97" s="326"/>
      <c r="ES97" s="326"/>
      <c r="ET97" s="326"/>
      <c r="EU97" s="326"/>
      <c r="EV97" s="326"/>
      <c r="EW97" s="326"/>
      <c r="EX97" s="326"/>
      <c r="EY97" s="326"/>
      <c r="EZ97" s="326"/>
      <c r="FA97" s="326"/>
      <c r="FB97" s="418"/>
      <c r="FC97" s="250"/>
      <c r="FD97" s="250"/>
      <c r="FE97" s="250"/>
      <c r="FF97" s="250"/>
      <c r="FG97" s="250"/>
      <c r="FH97" s="250"/>
      <c r="FI97" s="250"/>
      <c r="FJ97" s="250"/>
      <c r="FK97" s="250"/>
      <c r="FL97" s="250"/>
      <c r="FM97" s="250"/>
      <c r="FN97" s="250"/>
      <c r="FO97" s="250"/>
      <c r="FP97" s="250"/>
      <c r="FQ97" s="250"/>
      <c r="FR97" s="250"/>
      <c r="FS97" s="250"/>
      <c r="FT97" s="250"/>
      <c r="FU97" s="250"/>
      <c r="FV97" s="250"/>
      <c r="FW97" s="250"/>
      <c r="FX97" s="250"/>
      <c r="FY97" s="250"/>
      <c r="FZ97" s="250"/>
      <c r="GA97" s="250"/>
      <c r="GB97" s="250"/>
      <c r="GC97" s="250"/>
      <c r="GD97" s="250"/>
      <c r="GE97" s="250"/>
      <c r="GF97" s="250"/>
      <c r="GG97" s="250"/>
      <c r="GH97" s="250"/>
      <c r="GI97" s="250"/>
      <c r="GJ97" s="250"/>
      <c r="GK97" s="250"/>
      <c r="GL97" s="250"/>
      <c r="GM97" s="250"/>
      <c r="GN97" s="250"/>
      <c r="GO97" s="250"/>
      <c r="GP97" s="250"/>
      <c r="GQ97" s="250"/>
      <c r="GR97" s="250"/>
      <c r="GS97" s="250"/>
      <c r="GT97" s="250"/>
      <c r="GU97" s="250"/>
      <c r="GV97" s="250"/>
      <c r="GW97" s="250"/>
      <c r="GX97" s="250"/>
      <c r="GY97" s="250"/>
      <c r="GZ97" s="250"/>
      <c r="HA97" s="416"/>
      <c r="HB97" s="416"/>
      <c r="HC97" s="416"/>
      <c r="HD97" s="416"/>
      <c r="HE97" s="416"/>
      <c r="HF97" s="416"/>
      <c r="HG97" s="416"/>
      <c r="HH97" s="416"/>
      <c r="HI97" s="416"/>
      <c r="HJ97" s="416"/>
      <c r="HK97" s="416"/>
      <c r="HL97" s="416"/>
      <c r="HM97" s="416"/>
      <c r="HN97" s="416"/>
      <c r="ID97" s="411"/>
      <c r="IE97" s="411"/>
      <c r="IF97" s="411"/>
      <c r="IG97" s="411"/>
      <c r="IH97" s="411"/>
      <c r="II97" s="411"/>
      <c r="IJ97" s="411"/>
      <c r="IK97" s="411"/>
      <c r="IL97" s="411"/>
      <c r="IM97" s="411"/>
      <c r="IN97" s="411"/>
      <c r="IO97" s="411"/>
      <c r="IP97" s="411"/>
      <c r="IQ97" s="411"/>
      <c r="IR97" s="411"/>
      <c r="IS97" s="411"/>
      <c r="IT97" s="411"/>
      <c r="IU97" s="411"/>
      <c r="IV97" s="411"/>
      <c r="IW97" s="411"/>
      <c r="IX97" s="411"/>
      <c r="IY97" s="411"/>
      <c r="IZ97" s="411"/>
      <c r="JA97" s="411"/>
      <c r="JB97" s="411"/>
      <c r="JC97" s="411"/>
      <c r="JD97" s="411"/>
      <c r="JE97" s="411"/>
      <c r="JF97" s="411"/>
      <c r="JG97" s="411"/>
      <c r="JH97" s="411"/>
      <c r="JI97" s="411"/>
      <c r="JJ97" s="411"/>
      <c r="JK97" s="411"/>
      <c r="JL97" s="411"/>
      <c r="JM97" s="411"/>
      <c r="JN97" s="411"/>
      <c r="JO97" s="411"/>
      <c r="JP97" s="411"/>
      <c r="JQ97" s="411"/>
      <c r="JR97" s="411"/>
      <c r="JS97" s="411"/>
      <c r="JT97" s="411"/>
      <c r="JU97" s="411"/>
      <c r="JV97" s="411"/>
      <c r="JW97" s="411"/>
      <c r="JX97" s="411"/>
      <c r="JY97" s="411"/>
      <c r="JZ97" s="411"/>
      <c r="KA97" s="411"/>
      <c r="KB97" s="411"/>
      <c r="KC97" s="411"/>
      <c r="KD97" s="411"/>
      <c r="KE97" s="411"/>
      <c r="KF97" s="411"/>
      <c r="KG97" s="411"/>
      <c r="KH97" s="411"/>
      <c r="KI97" s="411"/>
      <c r="KJ97" s="411"/>
      <c r="KK97" s="411"/>
      <c r="KL97" s="411"/>
      <c r="KM97" s="411"/>
      <c r="KN97" s="411"/>
      <c r="KO97" s="411"/>
      <c r="KP97" s="411"/>
      <c r="KQ97" s="411"/>
      <c r="KR97" s="411"/>
      <c r="KS97" s="411"/>
      <c r="KT97" s="411"/>
      <c r="KU97" s="411"/>
      <c r="KV97" s="411"/>
      <c r="KW97" s="411"/>
      <c r="KX97" s="411"/>
      <c r="KY97" s="411"/>
      <c r="KZ97" s="411"/>
      <c r="LA97" s="411"/>
      <c r="LB97" s="411"/>
      <c r="LC97" s="411"/>
      <c r="LD97" s="411"/>
      <c r="LE97" s="411"/>
      <c r="LF97" s="411"/>
      <c r="LG97" s="411"/>
      <c r="LH97" s="411"/>
      <c r="LI97" s="411"/>
      <c r="LJ97" s="411"/>
      <c r="LK97" s="411"/>
      <c r="LL97" s="411"/>
      <c r="LM97" s="411"/>
      <c r="LN97" s="411"/>
      <c r="LO97" s="411"/>
      <c r="LP97" s="411"/>
      <c r="LQ97" s="411"/>
      <c r="LR97" s="411"/>
      <c r="LS97" s="411"/>
      <c r="LT97" s="411"/>
      <c r="LU97" s="411"/>
      <c r="LV97" s="411"/>
      <c r="LW97" s="411"/>
      <c r="LX97" s="411"/>
      <c r="LY97" s="411"/>
      <c r="LZ97" s="411"/>
      <c r="MA97" s="411"/>
      <c r="MB97" s="411"/>
      <c r="MC97" s="411"/>
      <c r="MD97" s="411"/>
      <c r="ME97" s="411"/>
      <c r="MF97" s="411"/>
      <c r="MG97" s="411"/>
      <c r="MH97" s="411"/>
      <c r="MI97" s="411"/>
      <c r="XDX97" s="420">
        <f t="shared" ca="1" si="58"/>
        <v>0</v>
      </c>
      <c r="XES97" s="411"/>
      <c r="XET97" s="411"/>
      <c r="XEU97" s="421"/>
    </row>
    <row r="98" spans="1:347 16352:16375" s="419" customFormat="1" ht="15" customHeight="1">
      <c r="A98" s="404" t="str">
        <f>SWDATA!O90</f>
        <v>1_PARENT00001_DMACTUALS_INDEPENDENT:CATALOGDETAIL:UNITS:No Perspective:default:Live:0</v>
      </c>
      <c r="B98" s="404">
        <f>SWDATA!M90</f>
        <v>0</v>
      </c>
      <c r="C98" s="405"/>
      <c r="D98" s="413">
        <f t="shared" si="61"/>
        <v>90</v>
      </c>
      <c r="E98" s="407">
        <f t="shared" si="62"/>
        <v>0</v>
      </c>
      <c r="F98" s="408">
        <f t="shared" si="63"/>
        <v>1</v>
      </c>
      <c r="G98" s="404">
        <f>ROW(SWDATA!M90)</f>
        <v>90</v>
      </c>
      <c r="H98" s="334"/>
      <c r="I98" s="335"/>
      <c r="J98" s="346" t="str">
        <f t="shared" si="64"/>
        <v>1_PARENT00001_DMACTUALS_INDEPENDENT:CATALOGDETAIL:UNITS:No Perspective:default:Live:0</v>
      </c>
      <c r="K98" s="347" t="str">
        <f t="shared" si="65"/>
        <v>U</v>
      </c>
      <c r="L98" s="347"/>
      <c r="M98" s="385" t="str">
        <f t="shared" si="59"/>
        <v>Loading…</v>
      </c>
      <c r="N98" s="385" t="str">
        <f t="shared" si="59"/>
        <v>Loading…</v>
      </c>
      <c r="O98" s="385" t="str">
        <f t="shared" si="59"/>
        <v>Loading…</v>
      </c>
      <c r="P98" s="385" t="str">
        <f t="shared" si="59"/>
        <v>Loading…</v>
      </c>
      <c r="Q98" s="385" t="str">
        <f ca="1">IF(LEN(SWDATA!J90)=0,"",Q97)</f>
        <v>Loading . . .~~Loading . . .~~Loading . . .~~Loading . . .</v>
      </c>
      <c r="R98" s="386" t="str">
        <f>IF(LEN(SWDATA!C90)=0,"",SWDATA!C90)</f>
        <v>L2 Open Availability L3 View (Units)</v>
      </c>
      <c r="S98" s="256"/>
      <c r="T98" s="257" t="s">
        <v>975</v>
      </c>
      <c r="U98" s="258"/>
      <c r="V98" s="258"/>
      <c r="W98" s="258" t="s">
        <v>1007</v>
      </c>
      <c r="X98" s="259" t="s">
        <v>207</v>
      </c>
      <c r="Y98" s="353" t="str">
        <f ca="1">IF(OR(Is_Loading,LEN($A98)=0),"",INDIRECT("SWDATA!"&amp;Y$4&amp;$G98))</f>
        <v>-</v>
      </c>
      <c r="Z98" s="354" t="str">
        <f ca="1">IF(OR(Is_Loading,LEN($A98)=0),"",INDIRECT("SWDATA!"&amp;Z$4&amp;$G98))</f>
        <v>-</v>
      </c>
      <c r="AA98" s="354" t="str">
        <f ca="1">IF(OR(Is_Loading,LEN($A98)=0),"",INDIRECT("SWDATA!"&amp;AA$4&amp;$G98))</f>
        <v>-</v>
      </c>
      <c r="AB98" s="354" t="str">
        <f ca="1">IF(OR(Is_Loading,LEN($A98)=0),"",INDIRECT("SWDATA!"&amp;AB$4&amp;$G98))</f>
        <v>-</v>
      </c>
      <c r="AC98" s="354" t="str">
        <f ca="1">IF(OR(Is_Loading,LEN($A98)=0),"",INDIRECT("SWDATA!"&amp;AC$4&amp;$G98))</f>
        <v>-</v>
      </c>
      <c r="AD98" s="354" t="str">
        <f ca="1">IF(OR(Is_Loading,LEN($A98)=0),"",INDIRECT("SWDATA!"&amp;AD$4&amp;$G98))</f>
        <v>-</v>
      </c>
      <c r="AE98" s="354" t="str">
        <f ca="1">IF(OR(Is_Loading,LEN($A98)=0),"",INDIRECT("SWDATA!"&amp;AE$4&amp;$G98))</f>
        <v>-</v>
      </c>
      <c r="AF98" s="354" t="str">
        <f ca="1">IF(OR(Is_Loading,LEN($A98)=0),"",INDIRECT("SWDATA!"&amp;AF$4&amp;$G98))</f>
        <v>-</v>
      </c>
      <c r="AG98" s="354" t="str">
        <f ca="1">IF(OR(Is_Loading,LEN($A98)=0),"",INDIRECT("SWDATA!"&amp;AG$4&amp;$G98))</f>
        <v>-</v>
      </c>
      <c r="AH98" s="354" t="str">
        <f ca="1">IF(OR(Is_Loading,LEN($A98)=0),"",INDIRECT("SWDATA!"&amp;AH$4&amp;$G98))</f>
        <v>-</v>
      </c>
      <c r="AI98" s="354" t="str">
        <f ca="1">IF(OR(Is_Loading,LEN($A98)=0),"",INDIRECT("SWDATA!"&amp;AI$4&amp;$G98))</f>
        <v>-</v>
      </c>
      <c r="AJ98" s="354" t="str">
        <f ca="1">IF(OR(Is_Loading,LEN($A98)=0),"",INDIRECT("SWDATA!"&amp;AJ$4&amp;$G98))</f>
        <v>-</v>
      </c>
      <c r="AK98" s="354" t="str">
        <f t="shared" ca="1" si="60"/>
        <v>-</v>
      </c>
      <c r="AL98" s="354" t="str">
        <f t="shared" ca="1" si="60"/>
        <v>-</v>
      </c>
      <c r="AM98" s="354" t="str">
        <f t="shared" ca="1" si="60"/>
        <v>-</v>
      </c>
      <c r="AN98" s="354" t="str">
        <f t="shared" ca="1" si="60"/>
        <v>-</v>
      </c>
      <c r="AO98" s="354" t="str">
        <f t="shared" ca="1" si="60"/>
        <v>-</v>
      </c>
      <c r="AP98" s="354" t="str">
        <f t="shared" ca="1" si="60"/>
        <v>-</v>
      </c>
      <c r="AQ98" s="354" t="str">
        <f t="shared" ca="1" si="60"/>
        <v>-</v>
      </c>
      <c r="AR98" s="354" t="str">
        <f t="shared" ca="1" si="60"/>
        <v>-</v>
      </c>
      <c r="AS98" s="354" t="str">
        <f t="shared" ca="1" si="60"/>
        <v>-</v>
      </c>
      <c r="AT98" s="354" t="str">
        <f t="shared" ca="1" si="60"/>
        <v>-</v>
      </c>
      <c r="AU98" s="354" t="str">
        <f t="shared" ca="1" si="60"/>
        <v>-</v>
      </c>
      <c r="AV98" s="354" t="str">
        <f t="shared" ca="1" si="60"/>
        <v>-</v>
      </c>
      <c r="AW98" s="354" t="str">
        <f t="shared" ca="1" si="60"/>
        <v>-</v>
      </c>
      <c r="AX98" s="354" t="str">
        <f t="shared" ca="1" si="60"/>
        <v>-</v>
      </c>
      <c r="AY98" s="371" t="str">
        <f t="shared" ca="1" si="60"/>
        <v>-</v>
      </c>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410"/>
      <c r="CA98" s="410"/>
      <c r="CB98" s="410"/>
      <c r="CC98" s="410"/>
      <c r="CD98" s="410"/>
      <c r="CE98" s="410"/>
      <c r="CF98" s="410"/>
      <c r="CG98" s="410"/>
      <c r="CH98" s="410"/>
      <c r="CI98" s="410"/>
      <c r="CJ98" s="414"/>
      <c r="CK98" s="414"/>
      <c r="CL98" s="414"/>
      <c r="CM98" s="414"/>
      <c r="CN98" s="414"/>
      <c r="CO98" s="414"/>
      <c r="CP98" s="414"/>
      <c r="CQ98" s="414"/>
      <c r="CR98" s="414"/>
      <c r="CS98" s="414"/>
      <c r="CT98" s="414"/>
      <c r="CU98" s="414"/>
      <c r="CV98" s="414"/>
      <c r="CW98" s="414"/>
      <c r="CX98" s="414"/>
      <c r="CY98" s="414"/>
      <c r="CZ98" s="414"/>
      <c r="DA98" s="414"/>
      <c r="DB98" s="414"/>
      <c r="DC98" s="414"/>
      <c r="DD98" s="414"/>
      <c r="DE98" s="414"/>
      <c r="DF98" s="414"/>
      <c r="DG98" s="414"/>
      <c r="DH98" s="414"/>
      <c r="DI98" s="414"/>
      <c r="DJ98" s="414"/>
      <c r="DK98" s="415"/>
      <c r="DL98" s="416"/>
      <c r="DM98" s="416"/>
      <c r="DN98" s="416"/>
      <c r="DO98" s="416"/>
      <c r="DP98" s="250"/>
      <c r="DQ98" s="417"/>
      <c r="DR98" s="326"/>
      <c r="DS98" s="326"/>
      <c r="DT98" s="326"/>
      <c r="DU98" s="326"/>
      <c r="DV98" s="326"/>
      <c r="DW98" s="326"/>
      <c r="DX98" s="326"/>
      <c r="DY98" s="326"/>
      <c r="DZ98" s="326"/>
      <c r="EA98" s="326"/>
      <c r="EB98" s="326"/>
      <c r="EC98" s="326"/>
      <c r="ED98" s="326"/>
      <c r="EE98" s="326"/>
      <c r="EF98" s="326"/>
      <c r="EG98" s="326"/>
      <c r="EH98" s="326"/>
      <c r="EI98" s="326"/>
      <c r="EJ98" s="326"/>
      <c r="EK98" s="326"/>
      <c r="EL98" s="326"/>
      <c r="EM98" s="326"/>
      <c r="EN98" s="326"/>
      <c r="EO98" s="326"/>
      <c r="EP98" s="326"/>
      <c r="EQ98" s="326"/>
      <c r="ER98" s="326"/>
      <c r="ES98" s="326"/>
      <c r="ET98" s="326"/>
      <c r="EU98" s="326"/>
      <c r="EV98" s="326"/>
      <c r="EW98" s="326"/>
      <c r="EX98" s="326"/>
      <c r="EY98" s="326"/>
      <c r="EZ98" s="326"/>
      <c r="FA98" s="326"/>
      <c r="FB98" s="418"/>
      <c r="FC98" s="250"/>
      <c r="FD98" s="250"/>
      <c r="FE98" s="250"/>
      <c r="FF98" s="250"/>
      <c r="FG98" s="250"/>
      <c r="FH98" s="250"/>
      <c r="FI98" s="250"/>
      <c r="FJ98" s="250"/>
      <c r="FK98" s="250"/>
      <c r="FL98" s="250"/>
      <c r="FM98" s="250"/>
      <c r="FN98" s="250"/>
      <c r="FO98" s="250"/>
      <c r="FP98" s="250"/>
      <c r="FQ98" s="250"/>
      <c r="FR98" s="250"/>
      <c r="FS98" s="250"/>
      <c r="FT98" s="250"/>
      <c r="FU98" s="250"/>
      <c r="FV98" s="250"/>
      <c r="FW98" s="250"/>
      <c r="FX98" s="250"/>
      <c r="FY98" s="250"/>
      <c r="FZ98" s="250"/>
      <c r="GA98" s="250"/>
      <c r="GB98" s="250"/>
      <c r="GC98" s="250"/>
      <c r="GD98" s="250"/>
      <c r="GE98" s="250"/>
      <c r="GF98" s="250"/>
      <c r="GG98" s="250"/>
      <c r="GH98" s="250"/>
      <c r="GI98" s="250"/>
      <c r="GJ98" s="250"/>
      <c r="GK98" s="250"/>
      <c r="GL98" s="250"/>
      <c r="GM98" s="250"/>
      <c r="GN98" s="250"/>
      <c r="GO98" s="250"/>
      <c r="GP98" s="250"/>
      <c r="GQ98" s="250"/>
      <c r="GR98" s="250"/>
      <c r="GS98" s="250"/>
      <c r="GT98" s="250"/>
      <c r="GU98" s="250"/>
      <c r="GV98" s="250"/>
      <c r="GW98" s="250"/>
      <c r="GX98" s="250"/>
      <c r="GY98" s="250"/>
      <c r="GZ98" s="250"/>
      <c r="HA98" s="416"/>
      <c r="HB98" s="416"/>
      <c r="HC98" s="416"/>
      <c r="HD98" s="416"/>
      <c r="HE98" s="416"/>
      <c r="HF98" s="416"/>
      <c r="HG98" s="416"/>
      <c r="HH98" s="416"/>
      <c r="HI98" s="416"/>
      <c r="HJ98" s="416"/>
      <c r="HK98" s="416"/>
      <c r="HL98" s="416"/>
      <c r="HM98" s="416"/>
      <c r="HN98" s="416"/>
      <c r="ID98" s="411"/>
      <c r="IE98" s="411"/>
      <c r="IF98" s="411"/>
      <c r="IG98" s="411"/>
      <c r="IH98" s="411"/>
      <c r="II98" s="411"/>
      <c r="IJ98" s="411"/>
      <c r="IK98" s="411"/>
      <c r="IL98" s="411"/>
      <c r="IM98" s="411"/>
      <c r="IN98" s="411"/>
      <c r="IO98" s="411"/>
      <c r="IP98" s="411"/>
      <c r="IQ98" s="411"/>
      <c r="IR98" s="411"/>
      <c r="IS98" s="411"/>
      <c r="IT98" s="411"/>
      <c r="IU98" s="411"/>
      <c r="IV98" s="411"/>
      <c r="IW98" s="411"/>
      <c r="IX98" s="411"/>
      <c r="IY98" s="411"/>
      <c r="IZ98" s="411"/>
      <c r="JA98" s="411"/>
      <c r="JB98" s="411"/>
      <c r="JC98" s="411"/>
      <c r="JD98" s="411"/>
      <c r="JE98" s="411"/>
      <c r="JF98" s="411"/>
      <c r="JG98" s="411"/>
      <c r="JH98" s="411"/>
      <c r="JI98" s="411"/>
      <c r="JJ98" s="411"/>
      <c r="JK98" s="411"/>
      <c r="JL98" s="411"/>
      <c r="JM98" s="411"/>
      <c r="JN98" s="411"/>
      <c r="JO98" s="411"/>
      <c r="JP98" s="411"/>
      <c r="JQ98" s="411"/>
      <c r="JR98" s="411"/>
      <c r="JS98" s="411"/>
      <c r="JT98" s="411"/>
      <c r="JU98" s="411"/>
      <c r="JV98" s="411"/>
      <c r="JW98" s="411"/>
      <c r="JX98" s="411"/>
      <c r="JY98" s="411"/>
      <c r="JZ98" s="411"/>
      <c r="KA98" s="411"/>
      <c r="KB98" s="411"/>
      <c r="KC98" s="411"/>
      <c r="KD98" s="411"/>
      <c r="KE98" s="411"/>
      <c r="KF98" s="411"/>
      <c r="KG98" s="411"/>
      <c r="KH98" s="411"/>
      <c r="KI98" s="411"/>
      <c r="KJ98" s="411"/>
      <c r="KK98" s="411"/>
      <c r="KL98" s="411"/>
      <c r="KM98" s="411"/>
      <c r="KN98" s="411"/>
      <c r="KO98" s="411"/>
      <c r="KP98" s="411"/>
      <c r="KQ98" s="411"/>
      <c r="KR98" s="411"/>
      <c r="KS98" s="411"/>
      <c r="KT98" s="411"/>
      <c r="KU98" s="411"/>
      <c r="KV98" s="411"/>
      <c r="KW98" s="411"/>
      <c r="KX98" s="411"/>
      <c r="KY98" s="411"/>
      <c r="KZ98" s="411"/>
      <c r="LA98" s="411"/>
      <c r="LB98" s="411"/>
      <c r="LC98" s="411"/>
      <c r="LD98" s="411"/>
      <c r="LE98" s="411"/>
      <c r="LF98" s="411"/>
      <c r="LG98" s="411"/>
      <c r="LH98" s="411"/>
      <c r="LI98" s="411"/>
      <c r="LJ98" s="411"/>
      <c r="LK98" s="411"/>
      <c r="LL98" s="411"/>
      <c r="LM98" s="411"/>
      <c r="LN98" s="411"/>
      <c r="LO98" s="411"/>
      <c r="LP98" s="411"/>
      <c r="LQ98" s="411"/>
      <c r="LR98" s="411"/>
      <c r="LS98" s="411"/>
      <c r="LT98" s="411"/>
      <c r="LU98" s="411"/>
      <c r="LV98" s="411"/>
      <c r="LW98" s="411"/>
      <c r="LX98" s="411"/>
      <c r="LY98" s="411"/>
      <c r="LZ98" s="411"/>
      <c r="MA98" s="411"/>
      <c r="MB98" s="411"/>
      <c r="MC98" s="411"/>
      <c r="MD98" s="411"/>
      <c r="ME98" s="411"/>
      <c r="MF98" s="411"/>
      <c r="MG98" s="411"/>
      <c r="MH98" s="411"/>
      <c r="MI98" s="411"/>
      <c r="XDX98" s="420">
        <f t="shared" ca="1" si="58"/>
        <v>0</v>
      </c>
      <c r="XES98" s="411"/>
      <c r="XET98" s="411"/>
      <c r="XEU98" s="421"/>
    </row>
    <row r="99" spans="1:347 16352:16375" s="419" customFormat="1" ht="15" customHeight="1">
      <c r="A99" s="404" t="str">
        <f>SWDATA!O91</f>
        <v>1_PARENT00001_DMACTUALS_INDEPENDENT:CATALOGDETAIL:UNITS:No Perspective:default:Live:0</v>
      </c>
      <c r="B99" s="404">
        <f>SWDATA!M91</f>
        <v>0</v>
      </c>
      <c r="C99" s="405"/>
      <c r="D99" s="413">
        <f t="shared" si="61"/>
        <v>91</v>
      </c>
      <c r="E99" s="407">
        <f t="shared" si="62"/>
        <v>0</v>
      </c>
      <c r="F99" s="408">
        <f t="shared" si="63"/>
        <v>1</v>
      </c>
      <c r="G99" s="404">
        <f>ROW(SWDATA!M91)</f>
        <v>91</v>
      </c>
      <c r="H99" s="334"/>
      <c r="I99" s="335"/>
      <c r="J99" s="346" t="str">
        <f t="shared" si="64"/>
        <v>1_PARENT00001_DMACTUALS_INDEPENDENT:CATALOGDETAIL:UNITS:No Perspective:default:Live:0</v>
      </c>
      <c r="K99" s="347" t="str">
        <f t="shared" si="65"/>
        <v>U</v>
      </c>
      <c r="L99" s="347"/>
      <c r="M99" s="385" t="str">
        <f t="shared" si="59"/>
        <v>Loading…</v>
      </c>
      <c r="N99" s="385" t="str">
        <f t="shared" si="59"/>
        <v>Loading…</v>
      </c>
      <c r="O99" s="385" t="str">
        <f t="shared" si="59"/>
        <v>Loading…</v>
      </c>
      <c r="P99" s="385" t="str">
        <f t="shared" si="59"/>
        <v>Loading…</v>
      </c>
      <c r="Q99" s="385" t="str">
        <f ca="1">IF(LEN(SWDATA!J91)=0,"",Q98)</f>
        <v>Loading . . .~~Loading . . .~~Loading . . .~~Loading . . .</v>
      </c>
      <c r="R99" s="386" t="str">
        <f>IF(LEN(SWDATA!C91)=0,"",SWDATA!C91)</f>
        <v>Open Availability L2 View (Units)</v>
      </c>
      <c r="S99" s="256"/>
      <c r="T99" s="257" t="s">
        <v>975</v>
      </c>
      <c r="U99" s="258"/>
      <c r="V99" s="258"/>
      <c r="W99" s="258" t="s">
        <v>1007</v>
      </c>
      <c r="X99" s="259" t="s">
        <v>207</v>
      </c>
      <c r="Y99" s="353" t="str">
        <f ca="1">IF(OR(Is_Loading,LEN($A99)=0),"",INDIRECT("SWDATA!"&amp;Y$4&amp;$G99))</f>
        <v>-</v>
      </c>
      <c r="Z99" s="354" t="str">
        <f ca="1">IF(OR(Is_Loading,LEN($A99)=0),"",INDIRECT("SWDATA!"&amp;Z$4&amp;$G99))</f>
        <v>-</v>
      </c>
      <c r="AA99" s="354" t="str">
        <f ca="1">IF(OR(Is_Loading,LEN($A99)=0),"",INDIRECT("SWDATA!"&amp;AA$4&amp;$G99))</f>
        <v>-</v>
      </c>
      <c r="AB99" s="354" t="str">
        <f ca="1">IF(OR(Is_Loading,LEN($A99)=0),"",INDIRECT("SWDATA!"&amp;AB$4&amp;$G99))</f>
        <v>-</v>
      </c>
      <c r="AC99" s="354" t="str">
        <f ca="1">IF(OR(Is_Loading,LEN($A99)=0),"",INDIRECT("SWDATA!"&amp;AC$4&amp;$G99))</f>
        <v>-</v>
      </c>
      <c r="AD99" s="354" t="str">
        <f ca="1">IF(OR(Is_Loading,LEN($A99)=0),"",INDIRECT("SWDATA!"&amp;AD$4&amp;$G99))</f>
        <v>-</v>
      </c>
      <c r="AE99" s="354" t="str">
        <f ca="1">IF(OR(Is_Loading,LEN($A99)=0),"",INDIRECT("SWDATA!"&amp;AE$4&amp;$G99))</f>
        <v>-</v>
      </c>
      <c r="AF99" s="354" t="str">
        <f ca="1">IF(OR(Is_Loading,LEN($A99)=0),"",INDIRECT("SWDATA!"&amp;AF$4&amp;$G99))</f>
        <v>-</v>
      </c>
      <c r="AG99" s="354" t="str">
        <f ca="1">IF(OR(Is_Loading,LEN($A99)=0),"",INDIRECT("SWDATA!"&amp;AG$4&amp;$G99))</f>
        <v>-</v>
      </c>
      <c r="AH99" s="354" t="str">
        <f ca="1">IF(OR(Is_Loading,LEN($A99)=0),"",INDIRECT("SWDATA!"&amp;AH$4&amp;$G99))</f>
        <v>-</v>
      </c>
      <c r="AI99" s="354" t="str">
        <f ca="1">IF(OR(Is_Loading,LEN($A99)=0),"",INDIRECT("SWDATA!"&amp;AI$4&amp;$G99))</f>
        <v>-</v>
      </c>
      <c r="AJ99" s="354" t="str">
        <f ca="1">IF(OR(Is_Loading,LEN($A99)=0),"",INDIRECT("SWDATA!"&amp;AJ$4&amp;$G99))</f>
        <v>-</v>
      </c>
      <c r="AK99" s="354" t="str">
        <f t="shared" ca="1" si="60"/>
        <v>-</v>
      </c>
      <c r="AL99" s="354" t="str">
        <f t="shared" ca="1" si="60"/>
        <v>-</v>
      </c>
      <c r="AM99" s="354" t="str">
        <f t="shared" ca="1" si="60"/>
        <v>-</v>
      </c>
      <c r="AN99" s="354" t="str">
        <f t="shared" ca="1" si="60"/>
        <v>-</v>
      </c>
      <c r="AO99" s="354" t="str">
        <f t="shared" ca="1" si="60"/>
        <v>-</v>
      </c>
      <c r="AP99" s="354" t="str">
        <f t="shared" ca="1" si="60"/>
        <v>-</v>
      </c>
      <c r="AQ99" s="354" t="str">
        <f t="shared" ca="1" si="60"/>
        <v>-</v>
      </c>
      <c r="AR99" s="354" t="str">
        <f t="shared" ca="1" si="60"/>
        <v>-</v>
      </c>
      <c r="AS99" s="354" t="str">
        <f t="shared" ca="1" si="60"/>
        <v>-</v>
      </c>
      <c r="AT99" s="354" t="str">
        <f t="shared" ca="1" si="60"/>
        <v>-</v>
      </c>
      <c r="AU99" s="354" t="str">
        <f t="shared" ca="1" si="60"/>
        <v>-</v>
      </c>
      <c r="AV99" s="354" t="str">
        <f t="shared" ca="1" si="60"/>
        <v>-</v>
      </c>
      <c r="AW99" s="354" t="str">
        <f t="shared" ca="1" si="60"/>
        <v>-</v>
      </c>
      <c r="AX99" s="354" t="str">
        <f t="shared" ca="1" si="60"/>
        <v>-</v>
      </c>
      <c r="AY99" s="371" t="str">
        <f t="shared" ca="1" si="60"/>
        <v>-</v>
      </c>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410"/>
      <c r="CA99" s="410"/>
      <c r="CB99" s="410"/>
      <c r="CC99" s="410"/>
      <c r="CD99" s="410"/>
      <c r="CE99" s="410"/>
      <c r="CF99" s="410"/>
      <c r="CG99" s="410"/>
      <c r="CH99" s="410"/>
      <c r="CI99" s="410"/>
      <c r="CJ99" s="414"/>
      <c r="CK99" s="414"/>
      <c r="CL99" s="414"/>
      <c r="CM99" s="414"/>
      <c r="CN99" s="414"/>
      <c r="CO99" s="414"/>
      <c r="CP99" s="414"/>
      <c r="CQ99" s="414"/>
      <c r="CR99" s="414"/>
      <c r="CS99" s="414"/>
      <c r="CT99" s="414"/>
      <c r="CU99" s="414"/>
      <c r="CV99" s="414"/>
      <c r="CW99" s="414"/>
      <c r="CX99" s="414"/>
      <c r="CY99" s="414"/>
      <c r="CZ99" s="414"/>
      <c r="DA99" s="414"/>
      <c r="DB99" s="414"/>
      <c r="DC99" s="414"/>
      <c r="DD99" s="414"/>
      <c r="DE99" s="414"/>
      <c r="DF99" s="414"/>
      <c r="DG99" s="414"/>
      <c r="DH99" s="414"/>
      <c r="DI99" s="414"/>
      <c r="DJ99" s="414"/>
      <c r="DK99" s="415"/>
      <c r="DL99" s="416"/>
      <c r="DM99" s="416"/>
      <c r="DN99" s="416"/>
      <c r="DO99" s="416"/>
      <c r="DP99" s="250"/>
      <c r="DQ99" s="417"/>
      <c r="DR99" s="326"/>
      <c r="DS99" s="326"/>
      <c r="DT99" s="326"/>
      <c r="DU99" s="326"/>
      <c r="DV99" s="326"/>
      <c r="DW99" s="326"/>
      <c r="DX99" s="326"/>
      <c r="DY99" s="326"/>
      <c r="DZ99" s="326"/>
      <c r="EA99" s="326"/>
      <c r="EB99" s="326"/>
      <c r="EC99" s="326"/>
      <c r="ED99" s="326"/>
      <c r="EE99" s="326"/>
      <c r="EF99" s="326"/>
      <c r="EG99" s="326"/>
      <c r="EH99" s="326"/>
      <c r="EI99" s="326"/>
      <c r="EJ99" s="326"/>
      <c r="EK99" s="326"/>
      <c r="EL99" s="326"/>
      <c r="EM99" s="326"/>
      <c r="EN99" s="326"/>
      <c r="EO99" s="326"/>
      <c r="EP99" s="326"/>
      <c r="EQ99" s="326"/>
      <c r="ER99" s="326"/>
      <c r="ES99" s="326"/>
      <c r="ET99" s="326"/>
      <c r="EU99" s="326"/>
      <c r="EV99" s="326"/>
      <c r="EW99" s="326"/>
      <c r="EX99" s="326"/>
      <c r="EY99" s="326"/>
      <c r="EZ99" s="326"/>
      <c r="FA99" s="326"/>
      <c r="FB99" s="418"/>
      <c r="FC99" s="250"/>
      <c r="FD99" s="250"/>
      <c r="FE99" s="250"/>
      <c r="FF99" s="250"/>
      <c r="FG99" s="250"/>
      <c r="FH99" s="250"/>
      <c r="FI99" s="250"/>
      <c r="FJ99" s="250"/>
      <c r="FK99" s="250"/>
      <c r="FL99" s="250"/>
      <c r="FM99" s="250"/>
      <c r="FN99" s="250"/>
      <c r="FO99" s="250"/>
      <c r="FP99" s="250"/>
      <c r="FQ99" s="250"/>
      <c r="FR99" s="250"/>
      <c r="FS99" s="250"/>
      <c r="FT99" s="250"/>
      <c r="FU99" s="250"/>
      <c r="FV99" s="250"/>
      <c r="FW99" s="250"/>
      <c r="FX99" s="250"/>
      <c r="FY99" s="250"/>
      <c r="FZ99" s="250"/>
      <c r="GA99" s="250"/>
      <c r="GB99" s="250"/>
      <c r="GC99" s="250"/>
      <c r="GD99" s="250"/>
      <c r="GE99" s="250"/>
      <c r="GF99" s="250"/>
      <c r="GG99" s="250"/>
      <c r="GH99" s="250"/>
      <c r="GI99" s="250"/>
      <c r="GJ99" s="250"/>
      <c r="GK99" s="250"/>
      <c r="GL99" s="250"/>
      <c r="GM99" s="250"/>
      <c r="GN99" s="250"/>
      <c r="GO99" s="250"/>
      <c r="GP99" s="250"/>
      <c r="GQ99" s="250"/>
      <c r="GR99" s="250"/>
      <c r="GS99" s="250"/>
      <c r="GT99" s="250"/>
      <c r="GU99" s="250"/>
      <c r="GV99" s="250"/>
      <c r="GW99" s="250"/>
      <c r="GX99" s="250"/>
      <c r="GY99" s="250"/>
      <c r="GZ99" s="250"/>
      <c r="HA99" s="416"/>
      <c r="HB99" s="416"/>
      <c r="HC99" s="416"/>
      <c r="HD99" s="416"/>
      <c r="HE99" s="416"/>
      <c r="HF99" s="416"/>
      <c r="HG99" s="416"/>
      <c r="HH99" s="416"/>
      <c r="HI99" s="416"/>
      <c r="HJ99" s="416"/>
      <c r="HK99" s="416"/>
      <c r="HL99" s="416"/>
      <c r="HM99" s="416"/>
      <c r="HN99" s="416"/>
      <c r="ID99" s="411"/>
      <c r="IE99" s="411"/>
      <c r="IF99" s="411"/>
      <c r="IG99" s="411"/>
      <c r="IH99" s="411"/>
      <c r="II99" s="411"/>
      <c r="IJ99" s="411"/>
      <c r="IK99" s="411"/>
      <c r="IL99" s="411"/>
      <c r="IM99" s="411"/>
      <c r="IN99" s="411"/>
      <c r="IO99" s="411"/>
      <c r="IP99" s="411"/>
      <c r="IQ99" s="411"/>
      <c r="IR99" s="411"/>
      <c r="IS99" s="411"/>
      <c r="IT99" s="411"/>
      <c r="IU99" s="411"/>
      <c r="IV99" s="411"/>
      <c r="IW99" s="411"/>
      <c r="IX99" s="411"/>
      <c r="IY99" s="411"/>
      <c r="IZ99" s="411"/>
      <c r="JA99" s="411"/>
      <c r="JB99" s="411"/>
      <c r="JC99" s="411"/>
      <c r="JD99" s="411"/>
      <c r="JE99" s="411"/>
      <c r="JF99" s="411"/>
      <c r="JG99" s="411"/>
      <c r="JH99" s="411"/>
      <c r="JI99" s="411"/>
      <c r="JJ99" s="411"/>
      <c r="JK99" s="411"/>
      <c r="JL99" s="411"/>
      <c r="JM99" s="411"/>
      <c r="JN99" s="411"/>
      <c r="JO99" s="411"/>
      <c r="JP99" s="411"/>
      <c r="JQ99" s="411"/>
      <c r="JR99" s="411"/>
      <c r="JS99" s="411"/>
      <c r="JT99" s="411"/>
      <c r="JU99" s="411"/>
      <c r="JV99" s="411"/>
      <c r="JW99" s="411"/>
      <c r="JX99" s="411"/>
      <c r="JY99" s="411"/>
      <c r="JZ99" s="411"/>
      <c r="KA99" s="411"/>
      <c r="KB99" s="411"/>
      <c r="KC99" s="411"/>
      <c r="KD99" s="411"/>
      <c r="KE99" s="411"/>
      <c r="KF99" s="411"/>
      <c r="KG99" s="411"/>
      <c r="KH99" s="411"/>
      <c r="KI99" s="411"/>
      <c r="KJ99" s="411"/>
      <c r="KK99" s="411"/>
      <c r="KL99" s="411"/>
      <c r="KM99" s="411"/>
      <c r="KN99" s="411"/>
      <c r="KO99" s="411"/>
      <c r="KP99" s="411"/>
      <c r="KQ99" s="411"/>
      <c r="KR99" s="411"/>
      <c r="KS99" s="411"/>
      <c r="KT99" s="411"/>
      <c r="KU99" s="411"/>
      <c r="KV99" s="411"/>
      <c r="KW99" s="411"/>
      <c r="KX99" s="411"/>
      <c r="KY99" s="411"/>
      <c r="KZ99" s="411"/>
      <c r="LA99" s="411"/>
      <c r="LB99" s="411"/>
      <c r="LC99" s="411"/>
      <c r="LD99" s="411"/>
      <c r="LE99" s="411"/>
      <c r="LF99" s="411"/>
      <c r="LG99" s="411"/>
      <c r="LH99" s="411"/>
      <c r="LI99" s="411"/>
      <c r="LJ99" s="411"/>
      <c r="LK99" s="411"/>
      <c r="LL99" s="411"/>
      <c r="LM99" s="411"/>
      <c r="LN99" s="411"/>
      <c r="LO99" s="411"/>
      <c r="LP99" s="411"/>
      <c r="LQ99" s="411"/>
      <c r="LR99" s="411"/>
      <c r="LS99" s="411"/>
      <c r="LT99" s="411"/>
      <c r="LU99" s="411"/>
      <c r="LV99" s="411"/>
      <c r="LW99" s="411"/>
      <c r="LX99" s="411"/>
      <c r="LY99" s="411"/>
      <c r="LZ99" s="411"/>
      <c r="MA99" s="411"/>
      <c r="MB99" s="411"/>
      <c r="MC99" s="411"/>
      <c r="MD99" s="411"/>
      <c r="ME99" s="411"/>
      <c r="MF99" s="411"/>
      <c r="MG99" s="411"/>
      <c r="MH99" s="411"/>
      <c r="MI99" s="411"/>
      <c r="XDX99" s="420">
        <f t="shared" ca="1" si="58"/>
        <v>0</v>
      </c>
      <c r="XES99" s="411"/>
      <c r="XET99" s="411"/>
      <c r="XEU99" s="421"/>
    </row>
    <row r="100" spans="1:347 16352:16375" s="419" customFormat="1" ht="15" customHeight="1">
      <c r="A100" s="404" t="str">
        <f>SWDATA!O92</f>
        <v>1_PARENT00001_DMACTUALS_INDEPENDENT:CATALOGDETAIL:UNITS:No Perspective:default:Live:0</v>
      </c>
      <c r="B100" s="404">
        <f>SWDATA!M92</f>
        <v>0</v>
      </c>
      <c r="C100" s="405"/>
      <c r="D100" s="413">
        <f t="shared" si="61"/>
        <v>92</v>
      </c>
      <c r="E100" s="407">
        <f t="shared" si="62"/>
        <v>0</v>
      </c>
      <c r="F100" s="408">
        <f t="shared" si="63"/>
        <v>1</v>
      </c>
      <c r="G100" s="404">
        <f>ROW(SWDATA!M92)</f>
        <v>92</v>
      </c>
      <c r="H100" s="334"/>
      <c r="I100" s="335"/>
      <c r="J100" s="346" t="str">
        <f t="shared" si="64"/>
        <v>1_PARENT00001_DMACTUALS_INDEPENDENT:CATALOGDETAIL:UNITS:No Perspective:default:Live:0</v>
      </c>
      <c r="K100" s="347" t="str">
        <f t="shared" si="65"/>
        <v>U</v>
      </c>
      <c r="L100" s="347"/>
      <c r="M100" s="385" t="str">
        <f t="shared" si="59"/>
        <v>Loading…</v>
      </c>
      <c r="N100" s="385" t="str">
        <f t="shared" si="59"/>
        <v>Loading…</v>
      </c>
      <c r="O100" s="385" t="str">
        <f t="shared" si="59"/>
        <v>Loading…</v>
      </c>
      <c r="P100" s="385" t="str">
        <f t="shared" si="59"/>
        <v>Loading…</v>
      </c>
      <c r="Q100" s="385" t="str">
        <f ca="1">IF(LEN(SWDATA!J92)=0,"",Q99)</f>
        <v>Loading . . .~~Loading . . .~~Loading . . .~~Loading . . .</v>
      </c>
      <c r="R100" s="386" t="str">
        <f>IF(LEN(SWDATA!C92)=0,"",SWDATA!C92)</f>
        <v>L1 Open Availability L2 View (Units)</v>
      </c>
      <c r="S100" s="256"/>
      <c r="T100" s="257" t="s">
        <v>975</v>
      </c>
      <c r="U100" s="258"/>
      <c r="V100" s="258"/>
      <c r="W100" s="258" t="s">
        <v>1007</v>
      </c>
      <c r="X100" s="259" t="s">
        <v>207</v>
      </c>
      <c r="Y100" s="353" t="str">
        <f ca="1">IF(OR(Is_Loading,LEN($A100)=0),"",INDIRECT("SWDATA!"&amp;Y$4&amp;$G100))</f>
        <v>-</v>
      </c>
      <c r="Z100" s="354" t="str">
        <f ca="1">IF(OR(Is_Loading,LEN($A100)=0),"",INDIRECT("SWDATA!"&amp;Z$4&amp;$G100))</f>
        <v>-</v>
      </c>
      <c r="AA100" s="354" t="str">
        <f ca="1">IF(OR(Is_Loading,LEN($A100)=0),"",INDIRECT("SWDATA!"&amp;AA$4&amp;$G100))</f>
        <v>-</v>
      </c>
      <c r="AB100" s="354" t="str">
        <f ca="1">IF(OR(Is_Loading,LEN($A100)=0),"",INDIRECT("SWDATA!"&amp;AB$4&amp;$G100))</f>
        <v>-</v>
      </c>
      <c r="AC100" s="354" t="str">
        <f ca="1">IF(OR(Is_Loading,LEN($A100)=0),"",INDIRECT("SWDATA!"&amp;AC$4&amp;$G100))</f>
        <v>-</v>
      </c>
      <c r="AD100" s="354" t="str">
        <f ca="1">IF(OR(Is_Loading,LEN($A100)=0),"",INDIRECT("SWDATA!"&amp;AD$4&amp;$G100))</f>
        <v>-</v>
      </c>
      <c r="AE100" s="354" t="str">
        <f ca="1">IF(OR(Is_Loading,LEN($A100)=0),"",INDIRECT("SWDATA!"&amp;AE$4&amp;$G100))</f>
        <v>-</v>
      </c>
      <c r="AF100" s="354" t="str">
        <f ca="1">IF(OR(Is_Loading,LEN($A100)=0),"",INDIRECT("SWDATA!"&amp;AF$4&amp;$G100))</f>
        <v>-</v>
      </c>
      <c r="AG100" s="354" t="str">
        <f ca="1">IF(OR(Is_Loading,LEN($A100)=0),"",INDIRECT("SWDATA!"&amp;AG$4&amp;$G100))</f>
        <v>-</v>
      </c>
      <c r="AH100" s="354" t="str">
        <f ca="1">IF(OR(Is_Loading,LEN($A100)=0),"",INDIRECT("SWDATA!"&amp;AH$4&amp;$G100))</f>
        <v>-</v>
      </c>
      <c r="AI100" s="354" t="str">
        <f ca="1">IF(OR(Is_Loading,LEN($A100)=0),"",INDIRECT("SWDATA!"&amp;AI$4&amp;$G100))</f>
        <v>-</v>
      </c>
      <c r="AJ100" s="354" t="str">
        <f ca="1">IF(OR(Is_Loading,LEN($A100)=0),"",INDIRECT("SWDATA!"&amp;AJ$4&amp;$G100))</f>
        <v>-</v>
      </c>
      <c r="AK100" s="354" t="str">
        <f t="shared" ca="1" si="60"/>
        <v>-</v>
      </c>
      <c r="AL100" s="354" t="str">
        <f t="shared" ca="1" si="60"/>
        <v>-</v>
      </c>
      <c r="AM100" s="354" t="str">
        <f t="shared" ca="1" si="60"/>
        <v>-</v>
      </c>
      <c r="AN100" s="354" t="str">
        <f t="shared" ca="1" si="60"/>
        <v>-</v>
      </c>
      <c r="AO100" s="354" t="str">
        <f t="shared" ca="1" si="60"/>
        <v>-</v>
      </c>
      <c r="AP100" s="354" t="str">
        <f t="shared" ca="1" si="60"/>
        <v>-</v>
      </c>
      <c r="AQ100" s="354" t="str">
        <f t="shared" ca="1" si="60"/>
        <v>-</v>
      </c>
      <c r="AR100" s="354" t="str">
        <f t="shared" ca="1" si="60"/>
        <v>-</v>
      </c>
      <c r="AS100" s="354" t="str">
        <f t="shared" ca="1" si="60"/>
        <v>-</v>
      </c>
      <c r="AT100" s="354" t="str">
        <f t="shared" ca="1" si="60"/>
        <v>-</v>
      </c>
      <c r="AU100" s="354" t="str">
        <f t="shared" ca="1" si="60"/>
        <v>-</v>
      </c>
      <c r="AV100" s="354" t="str">
        <f t="shared" ca="1" si="60"/>
        <v>-</v>
      </c>
      <c r="AW100" s="354" t="str">
        <f t="shared" ca="1" si="60"/>
        <v>-</v>
      </c>
      <c r="AX100" s="354" t="str">
        <f t="shared" ca="1" si="60"/>
        <v>-</v>
      </c>
      <c r="AY100" s="371" t="str">
        <f t="shared" ca="1" si="60"/>
        <v>-</v>
      </c>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410"/>
      <c r="CA100" s="410"/>
      <c r="CB100" s="410"/>
      <c r="CC100" s="410"/>
      <c r="CD100" s="410"/>
      <c r="CE100" s="410"/>
      <c r="CF100" s="410"/>
      <c r="CG100" s="410"/>
      <c r="CH100" s="410"/>
      <c r="CI100" s="410"/>
      <c r="CJ100" s="414"/>
      <c r="CK100" s="414"/>
      <c r="CL100" s="414"/>
      <c r="CM100" s="414"/>
      <c r="CN100" s="414"/>
      <c r="CO100" s="414"/>
      <c r="CP100" s="414"/>
      <c r="CQ100" s="414"/>
      <c r="CR100" s="414"/>
      <c r="CS100" s="414"/>
      <c r="CT100" s="414"/>
      <c r="CU100" s="414"/>
      <c r="CV100" s="414"/>
      <c r="CW100" s="414"/>
      <c r="CX100" s="414"/>
      <c r="CY100" s="414"/>
      <c r="CZ100" s="414"/>
      <c r="DA100" s="414"/>
      <c r="DB100" s="414"/>
      <c r="DC100" s="414"/>
      <c r="DD100" s="414"/>
      <c r="DE100" s="414"/>
      <c r="DF100" s="414"/>
      <c r="DG100" s="414"/>
      <c r="DH100" s="414"/>
      <c r="DI100" s="414"/>
      <c r="DJ100" s="414"/>
      <c r="DK100" s="415"/>
      <c r="DL100" s="416"/>
      <c r="DM100" s="416"/>
      <c r="DN100" s="416"/>
      <c r="DO100" s="416"/>
      <c r="DP100" s="250"/>
      <c r="DQ100" s="417"/>
      <c r="DR100" s="326"/>
      <c r="DS100" s="326"/>
      <c r="DT100" s="326"/>
      <c r="DU100" s="326"/>
      <c r="DV100" s="326"/>
      <c r="DW100" s="326"/>
      <c r="DX100" s="326"/>
      <c r="DY100" s="326"/>
      <c r="DZ100" s="326"/>
      <c r="EA100" s="326"/>
      <c r="EB100" s="326"/>
      <c r="EC100" s="326"/>
      <c r="ED100" s="326"/>
      <c r="EE100" s="326"/>
      <c r="EF100" s="326"/>
      <c r="EG100" s="326"/>
      <c r="EH100" s="326"/>
      <c r="EI100" s="326"/>
      <c r="EJ100" s="326"/>
      <c r="EK100" s="326"/>
      <c r="EL100" s="326"/>
      <c r="EM100" s="326"/>
      <c r="EN100" s="326"/>
      <c r="EO100" s="326"/>
      <c r="EP100" s="326"/>
      <c r="EQ100" s="326"/>
      <c r="ER100" s="326"/>
      <c r="ES100" s="326"/>
      <c r="ET100" s="326"/>
      <c r="EU100" s="326"/>
      <c r="EV100" s="326"/>
      <c r="EW100" s="326"/>
      <c r="EX100" s="326"/>
      <c r="EY100" s="326"/>
      <c r="EZ100" s="326"/>
      <c r="FA100" s="326"/>
      <c r="FB100" s="418"/>
      <c r="FC100" s="250"/>
      <c r="FD100" s="250"/>
      <c r="FE100" s="250"/>
      <c r="FF100" s="250"/>
      <c r="FG100" s="250"/>
      <c r="FH100" s="250"/>
      <c r="FI100" s="250"/>
      <c r="FJ100" s="250"/>
      <c r="FK100" s="250"/>
      <c r="FL100" s="250"/>
      <c r="FM100" s="250"/>
      <c r="FN100" s="250"/>
      <c r="FO100" s="250"/>
      <c r="FP100" s="250"/>
      <c r="FQ100" s="250"/>
      <c r="FR100" s="250"/>
      <c r="FS100" s="250"/>
      <c r="FT100" s="250"/>
      <c r="FU100" s="250"/>
      <c r="FV100" s="250"/>
      <c r="FW100" s="250"/>
      <c r="FX100" s="250"/>
      <c r="FY100" s="250"/>
      <c r="FZ100" s="250"/>
      <c r="GA100" s="250"/>
      <c r="GB100" s="250"/>
      <c r="GC100" s="250"/>
      <c r="GD100" s="250"/>
      <c r="GE100" s="250"/>
      <c r="GF100" s="250"/>
      <c r="GG100" s="250"/>
      <c r="GH100" s="250"/>
      <c r="GI100" s="250"/>
      <c r="GJ100" s="250"/>
      <c r="GK100" s="250"/>
      <c r="GL100" s="250"/>
      <c r="GM100" s="250"/>
      <c r="GN100" s="250"/>
      <c r="GO100" s="250"/>
      <c r="GP100" s="250"/>
      <c r="GQ100" s="250"/>
      <c r="GR100" s="250"/>
      <c r="GS100" s="250"/>
      <c r="GT100" s="250"/>
      <c r="GU100" s="250"/>
      <c r="GV100" s="250"/>
      <c r="GW100" s="250"/>
      <c r="GX100" s="250"/>
      <c r="GY100" s="250"/>
      <c r="GZ100" s="250"/>
      <c r="HA100" s="416"/>
      <c r="HB100" s="416"/>
      <c r="HC100" s="416"/>
      <c r="HD100" s="416"/>
      <c r="HE100" s="416"/>
      <c r="HF100" s="416"/>
      <c r="HG100" s="416"/>
      <c r="HH100" s="416"/>
      <c r="HI100" s="416"/>
      <c r="HJ100" s="416"/>
      <c r="HK100" s="416"/>
      <c r="HL100" s="416"/>
      <c r="HM100" s="416"/>
      <c r="HN100" s="416"/>
      <c r="ID100" s="411"/>
      <c r="IE100" s="411"/>
      <c r="IF100" s="411"/>
      <c r="IG100" s="411"/>
      <c r="IH100" s="411"/>
      <c r="II100" s="411"/>
      <c r="IJ100" s="411"/>
      <c r="IK100" s="411"/>
      <c r="IL100" s="411"/>
      <c r="IM100" s="411"/>
      <c r="IN100" s="411"/>
      <c r="IO100" s="411"/>
      <c r="IP100" s="411"/>
      <c r="IQ100" s="411"/>
      <c r="IR100" s="411"/>
      <c r="IS100" s="411"/>
      <c r="IT100" s="411"/>
      <c r="IU100" s="411"/>
      <c r="IV100" s="411"/>
      <c r="IW100" s="411"/>
      <c r="IX100" s="411"/>
      <c r="IY100" s="411"/>
      <c r="IZ100" s="411"/>
      <c r="JA100" s="411"/>
      <c r="JB100" s="411"/>
      <c r="JC100" s="411"/>
      <c r="JD100" s="411"/>
      <c r="JE100" s="411"/>
      <c r="JF100" s="411"/>
      <c r="JG100" s="411"/>
      <c r="JH100" s="411"/>
      <c r="JI100" s="411"/>
      <c r="JJ100" s="411"/>
      <c r="JK100" s="411"/>
      <c r="JL100" s="411"/>
      <c r="JM100" s="411"/>
      <c r="JN100" s="411"/>
      <c r="JO100" s="411"/>
      <c r="JP100" s="411"/>
      <c r="JQ100" s="411"/>
      <c r="JR100" s="411"/>
      <c r="JS100" s="411"/>
      <c r="JT100" s="411"/>
      <c r="JU100" s="411"/>
      <c r="JV100" s="411"/>
      <c r="JW100" s="411"/>
      <c r="JX100" s="411"/>
      <c r="JY100" s="411"/>
      <c r="JZ100" s="411"/>
      <c r="KA100" s="411"/>
      <c r="KB100" s="411"/>
      <c r="KC100" s="411"/>
      <c r="KD100" s="411"/>
      <c r="KE100" s="411"/>
      <c r="KF100" s="411"/>
      <c r="KG100" s="411"/>
      <c r="KH100" s="411"/>
      <c r="KI100" s="411"/>
      <c r="KJ100" s="411"/>
      <c r="KK100" s="411"/>
      <c r="KL100" s="411"/>
      <c r="KM100" s="411"/>
      <c r="KN100" s="411"/>
      <c r="KO100" s="411"/>
      <c r="KP100" s="411"/>
      <c r="KQ100" s="411"/>
      <c r="KR100" s="411"/>
      <c r="KS100" s="411"/>
      <c r="KT100" s="411"/>
      <c r="KU100" s="411"/>
      <c r="KV100" s="411"/>
      <c r="KW100" s="411"/>
      <c r="KX100" s="411"/>
      <c r="KY100" s="411"/>
      <c r="KZ100" s="411"/>
      <c r="LA100" s="411"/>
      <c r="LB100" s="411"/>
      <c r="LC100" s="411"/>
      <c r="LD100" s="411"/>
      <c r="LE100" s="411"/>
      <c r="LF100" s="411"/>
      <c r="LG100" s="411"/>
      <c r="LH100" s="411"/>
      <c r="LI100" s="411"/>
      <c r="LJ100" s="411"/>
      <c r="LK100" s="411"/>
      <c r="LL100" s="411"/>
      <c r="LM100" s="411"/>
      <c r="LN100" s="411"/>
      <c r="LO100" s="411"/>
      <c r="LP100" s="411"/>
      <c r="LQ100" s="411"/>
      <c r="LR100" s="411"/>
      <c r="LS100" s="411"/>
      <c r="LT100" s="411"/>
      <c r="LU100" s="411"/>
      <c r="LV100" s="411"/>
      <c r="LW100" s="411"/>
      <c r="LX100" s="411"/>
      <c r="LY100" s="411"/>
      <c r="LZ100" s="411"/>
      <c r="MA100" s="411"/>
      <c r="MB100" s="411"/>
      <c r="MC100" s="411"/>
      <c r="MD100" s="411"/>
      <c r="ME100" s="411"/>
      <c r="MF100" s="411"/>
      <c r="MG100" s="411"/>
      <c r="MH100" s="411"/>
      <c r="MI100" s="411"/>
      <c r="XDX100" s="420">
        <f t="shared" ca="1" si="58"/>
        <v>0</v>
      </c>
      <c r="XES100" s="411"/>
      <c r="XET100" s="411"/>
      <c r="XEU100" s="421"/>
    </row>
    <row r="101" spans="1:347 16352:16375" s="419" customFormat="1" ht="15" customHeight="1">
      <c r="A101" s="404" t="str">
        <f>SWDATA!O93</f>
        <v>1_PARENT00001_DMACTUALS_INDEPENDENT:CATALOGDETAIL:UNITS:No Perspective:default:Live:0</v>
      </c>
      <c r="B101" s="404">
        <f>SWDATA!M93</f>
        <v>0</v>
      </c>
      <c r="C101" s="405"/>
      <c r="D101" s="413">
        <f t="shared" si="61"/>
        <v>93</v>
      </c>
      <c r="E101" s="407">
        <f t="shared" si="62"/>
        <v>0</v>
      </c>
      <c r="F101" s="408">
        <f t="shared" si="63"/>
        <v>1</v>
      </c>
      <c r="G101" s="404">
        <f>ROW(SWDATA!M93)</f>
        <v>93</v>
      </c>
      <c r="H101" s="334"/>
      <c r="I101" s="335"/>
      <c r="J101" s="346" t="str">
        <f t="shared" si="64"/>
        <v>1_PARENT00001_DMACTUALS_INDEPENDENT:CATALOGDETAIL:UNITS:No Perspective:default:Live:0</v>
      </c>
      <c r="K101" s="347" t="str">
        <f t="shared" si="65"/>
        <v>U</v>
      </c>
      <c r="L101" s="347"/>
      <c r="M101" s="385" t="str">
        <f t="shared" ref="M101:P106" si="66">M100</f>
        <v>Loading…</v>
      </c>
      <c r="N101" s="385" t="str">
        <f t="shared" si="66"/>
        <v>Loading…</v>
      </c>
      <c r="O101" s="385" t="str">
        <f t="shared" si="66"/>
        <v>Loading…</v>
      </c>
      <c r="P101" s="385" t="str">
        <f t="shared" si="66"/>
        <v>Loading…</v>
      </c>
      <c r="Q101" s="385" t="str">
        <f ca="1">IF(LEN(SWDATA!J93)=0,"",Q100)</f>
        <v>Loading . . .~~Loading . . .~~Loading . . .~~Loading . . .</v>
      </c>
      <c r="R101" s="386" t="str">
        <f>IF(LEN(SWDATA!C93)=0,"",SWDATA!C93)</f>
        <v>Open Availability L1 View (Units)</v>
      </c>
      <c r="S101" s="256"/>
      <c r="T101" s="257" t="s">
        <v>975</v>
      </c>
      <c r="U101" s="258"/>
      <c r="V101" s="258"/>
      <c r="W101" s="258" t="s">
        <v>1007</v>
      </c>
      <c r="X101" s="259" t="s">
        <v>207</v>
      </c>
      <c r="Y101" s="353" t="str">
        <f ca="1">IF(OR(Is_Loading,LEN($A101)=0),"",INDIRECT("SWDATA!"&amp;Y$4&amp;$G101))</f>
        <v>-</v>
      </c>
      <c r="Z101" s="354" t="str">
        <f ca="1">IF(OR(Is_Loading,LEN($A101)=0),"",INDIRECT("SWDATA!"&amp;Z$4&amp;$G101))</f>
        <v>-</v>
      </c>
      <c r="AA101" s="354" t="str">
        <f ca="1">IF(OR(Is_Loading,LEN($A101)=0),"",INDIRECT("SWDATA!"&amp;AA$4&amp;$G101))</f>
        <v>-</v>
      </c>
      <c r="AB101" s="354" t="str">
        <f ca="1">IF(OR(Is_Loading,LEN($A101)=0),"",INDIRECT("SWDATA!"&amp;AB$4&amp;$G101))</f>
        <v>-</v>
      </c>
      <c r="AC101" s="354" t="str">
        <f ca="1">IF(OR(Is_Loading,LEN($A101)=0),"",INDIRECT("SWDATA!"&amp;AC$4&amp;$G101))</f>
        <v>-</v>
      </c>
      <c r="AD101" s="354" t="str">
        <f ca="1">IF(OR(Is_Loading,LEN($A101)=0),"",INDIRECT("SWDATA!"&amp;AD$4&amp;$G101))</f>
        <v>-</v>
      </c>
      <c r="AE101" s="354" t="str">
        <f ca="1">IF(OR(Is_Loading,LEN($A101)=0),"",INDIRECT("SWDATA!"&amp;AE$4&amp;$G101))</f>
        <v>-</v>
      </c>
      <c r="AF101" s="354" t="str">
        <f ca="1">IF(OR(Is_Loading,LEN($A101)=0),"",INDIRECT("SWDATA!"&amp;AF$4&amp;$G101))</f>
        <v>-</v>
      </c>
      <c r="AG101" s="354" t="str">
        <f ca="1">IF(OR(Is_Loading,LEN($A101)=0),"",INDIRECT("SWDATA!"&amp;AG$4&amp;$G101))</f>
        <v>-</v>
      </c>
      <c r="AH101" s="354" t="str">
        <f ca="1">IF(OR(Is_Loading,LEN($A101)=0),"",INDIRECT("SWDATA!"&amp;AH$4&amp;$G101))</f>
        <v>-</v>
      </c>
      <c r="AI101" s="354" t="str">
        <f ca="1">IF(OR(Is_Loading,LEN($A101)=0),"",INDIRECT("SWDATA!"&amp;AI$4&amp;$G101))</f>
        <v>-</v>
      </c>
      <c r="AJ101" s="354" t="str">
        <f ca="1">IF(OR(Is_Loading,LEN($A101)=0),"",INDIRECT("SWDATA!"&amp;AJ$4&amp;$G101))</f>
        <v>-</v>
      </c>
      <c r="AK101" s="354" t="str">
        <f t="shared" ca="1" si="60"/>
        <v>-</v>
      </c>
      <c r="AL101" s="354" t="str">
        <f t="shared" ca="1" si="60"/>
        <v>-</v>
      </c>
      <c r="AM101" s="354" t="str">
        <f t="shared" ca="1" si="60"/>
        <v>-</v>
      </c>
      <c r="AN101" s="354" t="str">
        <f t="shared" ca="1" si="60"/>
        <v>-</v>
      </c>
      <c r="AO101" s="354" t="str">
        <f t="shared" ca="1" si="60"/>
        <v>-</v>
      </c>
      <c r="AP101" s="354" t="str">
        <f t="shared" ca="1" si="60"/>
        <v>-</v>
      </c>
      <c r="AQ101" s="354" t="str">
        <f t="shared" ca="1" si="60"/>
        <v>-</v>
      </c>
      <c r="AR101" s="354" t="str">
        <f t="shared" ca="1" si="60"/>
        <v>-</v>
      </c>
      <c r="AS101" s="354" t="str">
        <f t="shared" ca="1" si="60"/>
        <v>-</v>
      </c>
      <c r="AT101" s="354" t="str">
        <f t="shared" ca="1" si="60"/>
        <v>-</v>
      </c>
      <c r="AU101" s="354" t="str">
        <f t="shared" ca="1" si="60"/>
        <v>-</v>
      </c>
      <c r="AV101" s="354" t="str">
        <f t="shared" ca="1" si="60"/>
        <v>-</v>
      </c>
      <c r="AW101" s="354" t="str">
        <f t="shared" ca="1" si="60"/>
        <v>-</v>
      </c>
      <c r="AX101" s="354" t="str">
        <f t="shared" ca="1" si="60"/>
        <v>-</v>
      </c>
      <c r="AY101" s="371" t="str">
        <f t="shared" ca="1" si="60"/>
        <v>-</v>
      </c>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410"/>
      <c r="CA101" s="410"/>
      <c r="CB101" s="410"/>
      <c r="CC101" s="410"/>
      <c r="CD101" s="410"/>
      <c r="CE101" s="410"/>
      <c r="CF101" s="410"/>
      <c r="CG101" s="410"/>
      <c r="CH101" s="410"/>
      <c r="CI101" s="410"/>
      <c r="CJ101" s="414"/>
      <c r="CK101" s="414"/>
      <c r="CL101" s="414"/>
      <c r="CM101" s="414"/>
      <c r="CN101" s="414"/>
      <c r="CO101" s="414"/>
      <c r="CP101" s="414"/>
      <c r="CQ101" s="414"/>
      <c r="CR101" s="414"/>
      <c r="CS101" s="414"/>
      <c r="CT101" s="414"/>
      <c r="CU101" s="414"/>
      <c r="CV101" s="414"/>
      <c r="CW101" s="414"/>
      <c r="CX101" s="414"/>
      <c r="CY101" s="414"/>
      <c r="CZ101" s="414"/>
      <c r="DA101" s="414"/>
      <c r="DB101" s="414"/>
      <c r="DC101" s="414"/>
      <c r="DD101" s="414"/>
      <c r="DE101" s="414"/>
      <c r="DF101" s="414"/>
      <c r="DG101" s="414"/>
      <c r="DH101" s="414"/>
      <c r="DI101" s="414"/>
      <c r="DJ101" s="414"/>
      <c r="DK101" s="415"/>
      <c r="DL101" s="416"/>
      <c r="DM101" s="416"/>
      <c r="DN101" s="416"/>
      <c r="DO101" s="416"/>
      <c r="DP101" s="250"/>
      <c r="DQ101" s="417"/>
      <c r="DR101" s="326"/>
      <c r="DS101" s="326"/>
      <c r="DT101" s="326"/>
      <c r="DU101" s="326"/>
      <c r="DV101" s="326"/>
      <c r="DW101" s="326"/>
      <c r="DX101" s="326"/>
      <c r="DY101" s="326"/>
      <c r="DZ101" s="326"/>
      <c r="EA101" s="326"/>
      <c r="EB101" s="326"/>
      <c r="EC101" s="326"/>
      <c r="ED101" s="326"/>
      <c r="EE101" s="326"/>
      <c r="EF101" s="326"/>
      <c r="EG101" s="326"/>
      <c r="EH101" s="326"/>
      <c r="EI101" s="326"/>
      <c r="EJ101" s="326"/>
      <c r="EK101" s="326"/>
      <c r="EL101" s="326"/>
      <c r="EM101" s="326"/>
      <c r="EN101" s="326"/>
      <c r="EO101" s="326"/>
      <c r="EP101" s="326"/>
      <c r="EQ101" s="326"/>
      <c r="ER101" s="326"/>
      <c r="ES101" s="326"/>
      <c r="ET101" s="326"/>
      <c r="EU101" s="326"/>
      <c r="EV101" s="326"/>
      <c r="EW101" s="326"/>
      <c r="EX101" s="326"/>
      <c r="EY101" s="326"/>
      <c r="EZ101" s="326"/>
      <c r="FA101" s="326"/>
      <c r="FB101" s="418"/>
      <c r="FC101" s="250"/>
      <c r="FD101" s="250"/>
      <c r="FE101" s="250"/>
      <c r="FF101" s="250"/>
      <c r="FG101" s="250"/>
      <c r="FH101" s="250"/>
      <c r="FI101" s="250"/>
      <c r="FJ101" s="250"/>
      <c r="FK101" s="250"/>
      <c r="FL101" s="250"/>
      <c r="FM101" s="250"/>
      <c r="FN101" s="250"/>
      <c r="FO101" s="250"/>
      <c r="FP101" s="250"/>
      <c r="FQ101" s="250"/>
      <c r="FR101" s="250"/>
      <c r="FS101" s="250"/>
      <c r="FT101" s="250"/>
      <c r="FU101" s="250"/>
      <c r="FV101" s="250"/>
      <c r="FW101" s="250"/>
      <c r="FX101" s="250"/>
      <c r="FY101" s="250"/>
      <c r="FZ101" s="250"/>
      <c r="GA101" s="250"/>
      <c r="GB101" s="250"/>
      <c r="GC101" s="250"/>
      <c r="GD101" s="250"/>
      <c r="GE101" s="250"/>
      <c r="GF101" s="250"/>
      <c r="GG101" s="250"/>
      <c r="GH101" s="250"/>
      <c r="GI101" s="250"/>
      <c r="GJ101" s="250"/>
      <c r="GK101" s="250"/>
      <c r="GL101" s="250"/>
      <c r="GM101" s="250"/>
      <c r="GN101" s="250"/>
      <c r="GO101" s="250"/>
      <c r="GP101" s="250"/>
      <c r="GQ101" s="250"/>
      <c r="GR101" s="250"/>
      <c r="GS101" s="250"/>
      <c r="GT101" s="250"/>
      <c r="GU101" s="250"/>
      <c r="GV101" s="250"/>
      <c r="GW101" s="250"/>
      <c r="GX101" s="250"/>
      <c r="GY101" s="250"/>
      <c r="GZ101" s="250"/>
      <c r="HA101" s="416"/>
      <c r="HB101" s="416"/>
      <c r="HC101" s="416"/>
      <c r="HD101" s="416"/>
      <c r="HE101" s="416"/>
      <c r="HF101" s="416"/>
      <c r="HG101" s="416"/>
      <c r="HH101" s="416"/>
      <c r="HI101" s="416"/>
      <c r="HJ101" s="416"/>
      <c r="HK101" s="416"/>
      <c r="HL101" s="416"/>
      <c r="HM101" s="416"/>
      <c r="HN101" s="416"/>
      <c r="ID101" s="411"/>
      <c r="IE101" s="411"/>
      <c r="IF101" s="411"/>
      <c r="IG101" s="411"/>
      <c r="IH101" s="411"/>
      <c r="II101" s="411"/>
      <c r="IJ101" s="411"/>
      <c r="IK101" s="411"/>
      <c r="IL101" s="411"/>
      <c r="IM101" s="411"/>
      <c r="IN101" s="411"/>
      <c r="IO101" s="411"/>
      <c r="IP101" s="411"/>
      <c r="IQ101" s="411"/>
      <c r="IR101" s="411"/>
      <c r="IS101" s="411"/>
      <c r="IT101" s="411"/>
      <c r="IU101" s="411"/>
      <c r="IV101" s="411"/>
      <c r="IW101" s="411"/>
      <c r="IX101" s="411"/>
      <c r="IY101" s="411"/>
      <c r="IZ101" s="411"/>
      <c r="JA101" s="411"/>
      <c r="JB101" s="411"/>
      <c r="JC101" s="411"/>
      <c r="JD101" s="411"/>
      <c r="JE101" s="411"/>
      <c r="JF101" s="411"/>
      <c r="JG101" s="411"/>
      <c r="JH101" s="411"/>
      <c r="JI101" s="411"/>
      <c r="JJ101" s="411"/>
      <c r="JK101" s="411"/>
      <c r="JL101" s="411"/>
      <c r="JM101" s="411"/>
      <c r="JN101" s="411"/>
      <c r="JO101" s="411"/>
      <c r="JP101" s="411"/>
      <c r="JQ101" s="411"/>
      <c r="JR101" s="411"/>
      <c r="JS101" s="411"/>
      <c r="JT101" s="411"/>
      <c r="JU101" s="411"/>
      <c r="JV101" s="411"/>
      <c r="JW101" s="411"/>
      <c r="JX101" s="411"/>
      <c r="JY101" s="411"/>
      <c r="JZ101" s="411"/>
      <c r="KA101" s="411"/>
      <c r="KB101" s="411"/>
      <c r="KC101" s="411"/>
      <c r="KD101" s="411"/>
      <c r="KE101" s="411"/>
      <c r="KF101" s="411"/>
      <c r="KG101" s="411"/>
      <c r="KH101" s="411"/>
      <c r="KI101" s="411"/>
      <c r="KJ101" s="411"/>
      <c r="KK101" s="411"/>
      <c r="KL101" s="411"/>
      <c r="KM101" s="411"/>
      <c r="KN101" s="411"/>
      <c r="KO101" s="411"/>
      <c r="KP101" s="411"/>
      <c r="KQ101" s="411"/>
      <c r="KR101" s="411"/>
      <c r="KS101" s="411"/>
      <c r="KT101" s="411"/>
      <c r="KU101" s="411"/>
      <c r="KV101" s="411"/>
      <c r="KW101" s="411"/>
      <c r="KX101" s="411"/>
      <c r="KY101" s="411"/>
      <c r="KZ101" s="411"/>
      <c r="LA101" s="411"/>
      <c r="LB101" s="411"/>
      <c r="LC101" s="411"/>
      <c r="LD101" s="411"/>
      <c r="LE101" s="411"/>
      <c r="LF101" s="411"/>
      <c r="LG101" s="411"/>
      <c r="LH101" s="411"/>
      <c r="LI101" s="411"/>
      <c r="LJ101" s="411"/>
      <c r="LK101" s="411"/>
      <c r="LL101" s="411"/>
      <c r="LM101" s="411"/>
      <c r="LN101" s="411"/>
      <c r="LO101" s="411"/>
      <c r="LP101" s="411"/>
      <c r="LQ101" s="411"/>
      <c r="LR101" s="411"/>
      <c r="LS101" s="411"/>
      <c r="LT101" s="411"/>
      <c r="LU101" s="411"/>
      <c r="LV101" s="411"/>
      <c r="LW101" s="411"/>
      <c r="LX101" s="411"/>
      <c r="LY101" s="411"/>
      <c r="LZ101" s="411"/>
      <c r="MA101" s="411"/>
      <c r="MB101" s="411"/>
      <c r="MC101" s="411"/>
      <c r="MD101" s="411"/>
      <c r="ME101" s="411"/>
      <c r="MF101" s="411"/>
      <c r="MG101" s="411"/>
      <c r="MH101" s="411"/>
      <c r="MI101" s="411"/>
      <c r="XDX101" s="420">
        <f t="shared" ca="1" si="58"/>
        <v>0</v>
      </c>
      <c r="XES101" s="411"/>
      <c r="XET101" s="411"/>
      <c r="XEU101" s="421"/>
    </row>
    <row r="102" spans="1:347 16352:16375" s="419" customFormat="1" ht="15" customHeight="1">
      <c r="A102" s="404" t="str">
        <f>SWDATA!O94</f>
        <v>1_PARENT00001_DMACTUALS_INDEPENDENT:CATALOGDETAIL:UNITS:No Perspective:default:Live:0</v>
      </c>
      <c r="B102" s="404">
        <f>SWDATA!M94</f>
        <v>0</v>
      </c>
      <c r="C102" s="405"/>
      <c r="D102" s="413">
        <f t="shared" si="61"/>
        <v>94</v>
      </c>
      <c r="E102" s="407">
        <f t="shared" si="62"/>
        <v>0</v>
      </c>
      <c r="F102" s="408">
        <f t="shared" si="63"/>
        <v>1</v>
      </c>
      <c r="G102" s="404">
        <f>ROW(SWDATA!M94)</f>
        <v>94</v>
      </c>
      <c r="H102" s="334"/>
      <c r="I102" s="335"/>
      <c r="J102" s="346" t="str">
        <f t="shared" si="64"/>
        <v>1_PARENT00001_DMACTUALS_INDEPENDENT:CATALOGDETAIL:UNITS:No Perspective:default:Live:0</v>
      </c>
      <c r="K102" s="347" t="str">
        <f t="shared" si="65"/>
        <v>U</v>
      </c>
      <c r="L102" s="347"/>
      <c r="M102" s="385" t="str">
        <f t="shared" si="66"/>
        <v>Loading…</v>
      </c>
      <c r="N102" s="385" t="str">
        <f t="shared" si="66"/>
        <v>Loading…</v>
      </c>
      <c r="O102" s="385" t="str">
        <f t="shared" si="66"/>
        <v>Loading…</v>
      </c>
      <c r="P102" s="385" t="str">
        <f t="shared" si="66"/>
        <v>Loading…</v>
      </c>
      <c r="Q102" s="385" t="str">
        <f ca="1">IF(LEN(SWDATA!J94)=0,"",Q101)</f>
        <v>Loading . . .~~Loading . . .~~Loading . . .~~Loading . . .</v>
      </c>
      <c r="R102" s="386" t="str">
        <f>IF(LEN(SWDATA!C94)=0,"",SWDATA!C94)</f>
        <v>Finance Delivery Forecast (Units)</v>
      </c>
      <c r="S102" s="256"/>
      <c r="T102" s="257" t="s">
        <v>975</v>
      </c>
      <c r="U102" s="258"/>
      <c r="V102" s="258"/>
      <c r="W102" s="258" t="s">
        <v>1008</v>
      </c>
      <c r="X102" s="259" t="s">
        <v>207</v>
      </c>
      <c r="Y102" s="353" t="str">
        <f ca="1">IF(OR(Is_Loading,LEN($A102)=0),"",INDIRECT("SWDATA!"&amp;Y$4&amp;$G102))</f>
        <v>-</v>
      </c>
      <c r="Z102" s="354" t="str">
        <f ca="1">IF(OR(Is_Loading,LEN($A102)=0),"",INDIRECT("SWDATA!"&amp;Z$4&amp;$G102))</f>
        <v>-</v>
      </c>
      <c r="AA102" s="354" t="str">
        <f ca="1">IF(OR(Is_Loading,LEN($A102)=0),"",INDIRECT("SWDATA!"&amp;AA$4&amp;$G102))</f>
        <v>-</v>
      </c>
      <c r="AB102" s="354" t="str">
        <f ca="1">IF(OR(Is_Loading,LEN($A102)=0),"",INDIRECT("SWDATA!"&amp;AB$4&amp;$G102))</f>
        <v>-</v>
      </c>
      <c r="AC102" s="354" t="str">
        <f ca="1">IF(OR(Is_Loading,LEN($A102)=0),"",INDIRECT("SWDATA!"&amp;AC$4&amp;$G102))</f>
        <v>-</v>
      </c>
      <c r="AD102" s="354" t="str">
        <f ca="1">IF(OR(Is_Loading,LEN($A102)=0),"",INDIRECT("SWDATA!"&amp;AD$4&amp;$G102))</f>
        <v>-</v>
      </c>
      <c r="AE102" s="354" t="str">
        <f ca="1">IF(OR(Is_Loading,LEN($A102)=0),"",INDIRECT("SWDATA!"&amp;AE$4&amp;$G102))</f>
        <v>-</v>
      </c>
      <c r="AF102" s="354" t="str">
        <f ca="1">IF(OR(Is_Loading,LEN($A102)=0),"",INDIRECT("SWDATA!"&amp;AF$4&amp;$G102))</f>
        <v>-</v>
      </c>
      <c r="AG102" s="354" t="str">
        <f ca="1">IF(OR(Is_Loading,LEN($A102)=0),"",INDIRECT("SWDATA!"&amp;AG$4&amp;$G102))</f>
        <v>-</v>
      </c>
      <c r="AH102" s="354" t="str">
        <f ca="1">IF(OR(Is_Loading,LEN($A102)=0),"",INDIRECT("SWDATA!"&amp;AH$4&amp;$G102))</f>
        <v>-</v>
      </c>
      <c r="AI102" s="354" t="str">
        <f ca="1">IF(OR(Is_Loading,LEN($A102)=0),"",INDIRECT("SWDATA!"&amp;AI$4&amp;$G102))</f>
        <v>-</v>
      </c>
      <c r="AJ102" s="354" t="str">
        <f ca="1">IF(OR(Is_Loading,LEN($A102)=0),"",INDIRECT("SWDATA!"&amp;AJ$4&amp;$G102))</f>
        <v>-</v>
      </c>
      <c r="AK102" s="354" t="str">
        <f t="shared" ca="1" si="60"/>
        <v>-</v>
      </c>
      <c r="AL102" s="354" t="str">
        <f t="shared" ca="1" si="60"/>
        <v>-</v>
      </c>
      <c r="AM102" s="354" t="str">
        <f t="shared" ca="1" si="60"/>
        <v>-</v>
      </c>
      <c r="AN102" s="354" t="str">
        <f t="shared" ca="1" si="60"/>
        <v>-</v>
      </c>
      <c r="AO102" s="354" t="str">
        <f t="shared" ca="1" si="60"/>
        <v>-</v>
      </c>
      <c r="AP102" s="354" t="str">
        <f t="shared" ca="1" si="60"/>
        <v>-</v>
      </c>
      <c r="AQ102" s="354" t="str">
        <f t="shared" ca="1" si="60"/>
        <v>-</v>
      </c>
      <c r="AR102" s="354" t="str">
        <f t="shared" ca="1" si="60"/>
        <v>-</v>
      </c>
      <c r="AS102" s="354" t="str">
        <f t="shared" ca="1" si="60"/>
        <v>-</v>
      </c>
      <c r="AT102" s="354" t="str">
        <f t="shared" ca="1" si="60"/>
        <v>-</v>
      </c>
      <c r="AU102" s="354" t="str">
        <f t="shared" ca="1" si="60"/>
        <v>-</v>
      </c>
      <c r="AV102" s="354" t="str">
        <f t="shared" ca="1" si="60"/>
        <v>-</v>
      </c>
      <c r="AW102" s="354" t="str">
        <f t="shared" ca="1" si="60"/>
        <v>-</v>
      </c>
      <c r="AX102" s="354" t="str">
        <f t="shared" ca="1" si="60"/>
        <v>-</v>
      </c>
      <c r="AY102" s="371" t="str">
        <f t="shared" ca="1" si="60"/>
        <v>-</v>
      </c>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410"/>
      <c r="CA102" s="410"/>
      <c r="CB102" s="410"/>
      <c r="CC102" s="410"/>
      <c r="CD102" s="410"/>
      <c r="CE102" s="410"/>
      <c r="CF102" s="410"/>
      <c r="CG102" s="410"/>
      <c r="CH102" s="410"/>
      <c r="CI102" s="410"/>
      <c r="CJ102" s="414"/>
      <c r="CK102" s="414"/>
      <c r="CL102" s="414"/>
      <c r="CM102" s="414"/>
      <c r="CN102" s="414"/>
      <c r="CO102" s="414"/>
      <c r="CP102" s="414"/>
      <c r="CQ102" s="414"/>
      <c r="CR102" s="414"/>
      <c r="CS102" s="414"/>
      <c r="CT102" s="414"/>
      <c r="CU102" s="414"/>
      <c r="CV102" s="414"/>
      <c r="CW102" s="414"/>
      <c r="CX102" s="414"/>
      <c r="CY102" s="414"/>
      <c r="CZ102" s="414"/>
      <c r="DA102" s="414"/>
      <c r="DB102" s="414"/>
      <c r="DC102" s="414"/>
      <c r="DD102" s="414"/>
      <c r="DE102" s="414"/>
      <c r="DF102" s="414"/>
      <c r="DG102" s="414"/>
      <c r="DH102" s="414"/>
      <c r="DI102" s="414"/>
      <c r="DJ102" s="414"/>
      <c r="DK102" s="415"/>
      <c r="DL102" s="416"/>
      <c r="DM102" s="416"/>
      <c r="DN102" s="416"/>
      <c r="DO102" s="416"/>
      <c r="DP102" s="250"/>
      <c r="DQ102" s="417"/>
      <c r="DR102" s="326"/>
      <c r="DS102" s="326"/>
      <c r="DT102" s="326"/>
      <c r="DU102" s="326"/>
      <c r="DV102" s="326"/>
      <c r="DW102" s="326"/>
      <c r="DX102" s="326"/>
      <c r="DY102" s="326"/>
      <c r="DZ102" s="326"/>
      <c r="EA102" s="326"/>
      <c r="EB102" s="326"/>
      <c r="EC102" s="326"/>
      <c r="ED102" s="326"/>
      <c r="EE102" s="326"/>
      <c r="EF102" s="326"/>
      <c r="EG102" s="326"/>
      <c r="EH102" s="326"/>
      <c r="EI102" s="326"/>
      <c r="EJ102" s="326"/>
      <c r="EK102" s="326"/>
      <c r="EL102" s="326"/>
      <c r="EM102" s="326"/>
      <c r="EN102" s="326"/>
      <c r="EO102" s="326"/>
      <c r="EP102" s="326"/>
      <c r="EQ102" s="326"/>
      <c r="ER102" s="326"/>
      <c r="ES102" s="326"/>
      <c r="ET102" s="326"/>
      <c r="EU102" s="326"/>
      <c r="EV102" s="326"/>
      <c r="EW102" s="326"/>
      <c r="EX102" s="326"/>
      <c r="EY102" s="326"/>
      <c r="EZ102" s="326"/>
      <c r="FA102" s="326"/>
      <c r="FB102" s="418"/>
      <c r="FC102" s="250"/>
      <c r="FD102" s="250"/>
      <c r="FE102" s="250"/>
      <c r="FF102" s="250"/>
      <c r="FG102" s="250"/>
      <c r="FH102" s="250"/>
      <c r="FI102" s="250"/>
      <c r="FJ102" s="250"/>
      <c r="FK102" s="250"/>
      <c r="FL102" s="250"/>
      <c r="FM102" s="250"/>
      <c r="FN102" s="250"/>
      <c r="FO102" s="250"/>
      <c r="FP102" s="250"/>
      <c r="FQ102" s="250"/>
      <c r="FR102" s="250"/>
      <c r="FS102" s="250"/>
      <c r="FT102" s="250"/>
      <c r="FU102" s="250"/>
      <c r="FV102" s="250"/>
      <c r="FW102" s="250"/>
      <c r="FX102" s="250"/>
      <c r="FY102" s="250"/>
      <c r="FZ102" s="250"/>
      <c r="GA102" s="250"/>
      <c r="GB102" s="250"/>
      <c r="GC102" s="250"/>
      <c r="GD102" s="250"/>
      <c r="GE102" s="250"/>
      <c r="GF102" s="250"/>
      <c r="GG102" s="250"/>
      <c r="GH102" s="250"/>
      <c r="GI102" s="250"/>
      <c r="GJ102" s="250"/>
      <c r="GK102" s="250"/>
      <c r="GL102" s="250"/>
      <c r="GM102" s="250"/>
      <c r="GN102" s="250"/>
      <c r="GO102" s="250"/>
      <c r="GP102" s="250"/>
      <c r="GQ102" s="250"/>
      <c r="GR102" s="250"/>
      <c r="GS102" s="250"/>
      <c r="GT102" s="250"/>
      <c r="GU102" s="250"/>
      <c r="GV102" s="250"/>
      <c r="GW102" s="250"/>
      <c r="GX102" s="250"/>
      <c r="GY102" s="250"/>
      <c r="GZ102" s="250"/>
      <c r="HA102" s="416"/>
      <c r="HB102" s="416"/>
      <c r="HC102" s="416"/>
      <c r="HD102" s="416"/>
      <c r="HE102" s="416"/>
      <c r="HF102" s="416"/>
      <c r="HG102" s="416"/>
      <c r="HH102" s="416"/>
      <c r="HI102" s="416"/>
      <c r="HJ102" s="416"/>
      <c r="HK102" s="416"/>
      <c r="HL102" s="416"/>
      <c r="HM102" s="416"/>
      <c r="HN102" s="416"/>
      <c r="ID102" s="411"/>
      <c r="IE102" s="411"/>
      <c r="IF102" s="411"/>
      <c r="IG102" s="411"/>
      <c r="IH102" s="411"/>
      <c r="II102" s="411"/>
      <c r="IJ102" s="411"/>
      <c r="IK102" s="411"/>
      <c r="IL102" s="411"/>
      <c r="IM102" s="411"/>
      <c r="IN102" s="411"/>
      <c r="IO102" s="411"/>
      <c r="IP102" s="411"/>
      <c r="IQ102" s="411"/>
      <c r="IR102" s="411"/>
      <c r="IS102" s="411"/>
      <c r="IT102" s="411"/>
      <c r="IU102" s="411"/>
      <c r="IV102" s="411"/>
      <c r="IW102" s="411"/>
      <c r="IX102" s="411"/>
      <c r="IY102" s="411"/>
      <c r="IZ102" s="411"/>
      <c r="JA102" s="411"/>
      <c r="JB102" s="411"/>
      <c r="JC102" s="411"/>
      <c r="JD102" s="411"/>
      <c r="JE102" s="411"/>
      <c r="JF102" s="411"/>
      <c r="JG102" s="411"/>
      <c r="JH102" s="411"/>
      <c r="JI102" s="411"/>
      <c r="JJ102" s="411"/>
      <c r="JK102" s="411"/>
      <c r="JL102" s="411"/>
      <c r="JM102" s="411"/>
      <c r="JN102" s="411"/>
      <c r="JO102" s="411"/>
      <c r="JP102" s="411"/>
      <c r="JQ102" s="411"/>
      <c r="JR102" s="411"/>
      <c r="JS102" s="411"/>
      <c r="JT102" s="411"/>
      <c r="JU102" s="411"/>
      <c r="JV102" s="411"/>
      <c r="JW102" s="411"/>
      <c r="JX102" s="411"/>
      <c r="JY102" s="411"/>
      <c r="JZ102" s="411"/>
      <c r="KA102" s="411"/>
      <c r="KB102" s="411"/>
      <c r="KC102" s="411"/>
      <c r="KD102" s="411"/>
      <c r="KE102" s="411"/>
      <c r="KF102" s="411"/>
      <c r="KG102" s="411"/>
      <c r="KH102" s="411"/>
      <c r="KI102" s="411"/>
      <c r="KJ102" s="411"/>
      <c r="KK102" s="411"/>
      <c r="KL102" s="411"/>
      <c r="KM102" s="411"/>
      <c r="KN102" s="411"/>
      <c r="KO102" s="411"/>
      <c r="KP102" s="411"/>
      <c r="KQ102" s="411"/>
      <c r="KR102" s="411"/>
      <c r="KS102" s="411"/>
      <c r="KT102" s="411"/>
      <c r="KU102" s="411"/>
      <c r="KV102" s="411"/>
      <c r="KW102" s="411"/>
      <c r="KX102" s="411"/>
      <c r="KY102" s="411"/>
      <c r="KZ102" s="411"/>
      <c r="LA102" s="411"/>
      <c r="LB102" s="411"/>
      <c r="LC102" s="411"/>
      <c r="LD102" s="411"/>
      <c r="LE102" s="411"/>
      <c r="LF102" s="411"/>
      <c r="LG102" s="411"/>
      <c r="LH102" s="411"/>
      <c r="LI102" s="411"/>
      <c r="LJ102" s="411"/>
      <c r="LK102" s="411"/>
      <c r="LL102" s="411"/>
      <c r="LM102" s="411"/>
      <c r="LN102" s="411"/>
      <c r="LO102" s="411"/>
      <c r="LP102" s="411"/>
      <c r="LQ102" s="411"/>
      <c r="LR102" s="411"/>
      <c r="LS102" s="411"/>
      <c r="LT102" s="411"/>
      <c r="LU102" s="411"/>
      <c r="LV102" s="411"/>
      <c r="LW102" s="411"/>
      <c r="LX102" s="411"/>
      <c r="LY102" s="411"/>
      <c r="LZ102" s="411"/>
      <c r="MA102" s="411"/>
      <c r="MB102" s="411"/>
      <c r="MC102" s="411"/>
      <c r="MD102" s="411"/>
      <c r="ME102" s="411"/>
      <c r="MF102" s="411"/>
      <c r="MG102" s="411"/>
      <c r="MH102" s="411"/>
      <c r="MI102" s="411"/>
      <c r="XDX102" s="420">
        <f t="shared" ca="1" si="58"/>
        <v>0</v>
      </c>
      <c r="XES102" s="411"/>
      <c r="XET102" s="411"/>
      <c r="XEU102" s="421"/>
    </row>
    <row r="103" spans="1:347 16352:16375" s="419" customFormat="1" ht="15" customHeight="1">
      <c r="A103" s="404" t="str">
        <f>SWDATA!O95</f>
        <v>1_PARENT00001_DMACTUALS_INDEPENDENT:CATALOGDETAIL:UNITS:No Perspective:default:Live:0</v>
      </c>
      <c r="B103" s="404">
        <f>SWDATA!M95</f>
        <v>1</v>
      </c>
      <c r="C103" s="405"/>
      <c r="D103" s="413">
        <f t="shared" si="61"/>
        <v>95</v>
      </c>
      <c r="E103" s="407">
        <f t="shared" si="62"/>
        <v>1</v>
      </c>
      <c r="F103" s="408">
        <f t="shared" si="63"/>
        <v>1</v>
      </c>
      <c r="G103" s="404">
        <f>ROW(SWDATA!M95)</f>
        <v>95</v>
      </c>
      <c r="H103" s="334"/>
      <c r="I103" s="335"/>
      <c r="J103" s="346" t="str">
        <f t="shared" si="64"/>
        <v>1_PARENT00001_DMACTUALS_INDEPENDENT:CATALOGDETAIL:UNITS:No Perspective:default:Live:0</v>
      </c>
      <c r="K103" s="347" t="str">
        <f t="shared" si="65"/>
        <v>U</v>
      </c>
      <c r="L103" s="347"/>
      <c r="M103" s="385" t="str">
        <f t="shared" si="66"/>
        <v>Loading…</v>
      </c>
      <c r="N103" s="385" t="str">
        <f t="shared" si="66"/>
        <v>Loading…</v>
      </c>
      <c r="O103" s="385" t="str">
        <f t="shared" si="66"/>
        <v>Loading…</v>
      </c>
      <c r="P103" s="385" t="str">
        <f t="shared" si="66"/>
        <v>Loading…</v>
      </c>
      <c r="Q103" s="385" t="str">
        <f ca="1">IF(LEN(SWDATA!J95)=0,"",Q102)</f>
        <v>Loading . . .~~Loading . . .~~Loading . . .~~Loading . . .</v>
      </c>
      <c r="R103" s="386" t="str">
        <f>IF(LEN(SWDATA!C95)=0,"",SWDATA!C95)</f>
        <v>L1 Y1 Net Sales Forecast (Units)</v>
      </c>
      <c r="S103" s="256"/>
      <c r="T103" s="257" t="s">
        <v>365</v>
      </c>
      <c r="U103" s="258" t="s">
        <v>1032</v>
      </c>
      <c r="V103" s="258"/>
      <c r="W103" s="258" t="s">
        <v>1009</v>
      </c>
      <c r="X103" s="259" t="s">
        <v>207</v>
      </c>
      <c r="Y103" s="353" t="str">
        <f ca="1">IF(OR(Is_Loading,LEN($A103)=0),"",INDIRECT("SWDATA!"&amp;Y$4&amp;$G103))</f>
        <v>-</v>
      </c>
      <c r="Z103" s="354" t="str">
        <f ca="1">IF(OR(Is_Loading,LEN($A103)=0),"",INDIRECT("SWDATA!"&amp;Z$4&amp;$G103))</f>
        <v>-</v>
      </c>
      <c r="AA103" s="354" t="str">
        <f ca="1">IF(OR(Is_Loading,LEN($A103)=0),"",INDIRECT("SWDATA!"&amp;AA$4&amp;$G103))</f>
        <v>-</v>
      </c>
      <c r="AB103" s="354" t="str">
        <f ca="1">IF(OR(Is_Loading,LEN($A103)=0),"",INDIRECT("SWDATA!"&amp;AB$4&amp;$G103))</f>
        <v>-</v>
      </c>
      <c r="AC103" s="354" t="str">
        <f ca="1">IF(OR(Is_Loading,LEN($A103)=0),"",INDIRECT("SWDATA!"&amp;AC$4&amp;$G103))</f>
        <v>-</v>
      </c>
      <c r="AD103" s="354" t="str">
        <f ca="1">IF(OR(Is_Loading,LEN($A103)=0),"",INDIRECT("SWDATA!"&amp;AD$4&amp;$G103))</f>
        <v>-</v>
      </c>
      <c r="AE103" s="354" t="str">
        <f ca="1">IF(OR(Is_Loading,LEN($A103)=0),"",INDIRECT("SWDATA!"&amp;AE$4&amp;$G103))</f>
        <v>-</v>
      </c>
      <c r="AF103" s="354" t="str">
        <f ca="1">IF(OR(Is_Loading,LEN($A103)=0),"",INDIRECT("SWDATA!"&amp;AF$4&amp;$G103))</f>
        <v>-</v>
      </c>
      <c r="AG103" s="354" t="str">
        <f ca="1">IF(OR(Is_Loading,LEN($A103)=0),"",INDIRECT("SWDATA!"&amp;AG$4&amp;$G103))</f>
        <v>-</v>
      </c>
      <c r="AH103" s="354" t="str">
        <f ca="1">IF(OR(Is_Loading,LEN($A103)=0),"",INDIRECT("SWDATA!"&amp;AH$4&amp;$G103))</f>
        <v>-</v>
      </c>
      <c r="AI103" s="354" t="str">
        <f ca="1">IF(OR(Is_Loading,LEN($A103)=0),"",INDIRECT("SWDATA!"&amp;AI$4&amp;$G103))</f>
        <v>-</v>
      </c>
      <c r="AJ103" s="354" t="str">
        <f ca="1">IF(OR(Is_Loading,LEN($A103)=0),"",INDIRECT("SWDATA!"&amp;AJ$4&amp;$G103))</f>
        <v>-</v>
      </c>
      <c r="AK103" s="354" t="str">
        <f t="shared" ca="1" si="60"/>
        <v>-</v>
      </c>
      <c r="AL103" s="354" t="str">
        <f t="shared" ca="1" si="60"/>
        <v>-</v>
      </c>
      <c r="AM103" s="354" t="str">
        <f t="shared" ca="1" si="60"/>
        <v>-</v>
      </c>
      <c r="AN103" s="354" t="str">
        <f t="shared" ca="1" si="60"/>
        <v>-</v>
      </c>
      <c r="AO103" s="354" t="str">
        <f t="shared" ca="1" si="60"/>
        <v>-</v>
      </c>
      <c r="AP103" s="354" t="str">
        <f t="shared" ca="1" si="60"/>
        <v>-</v>
      </c>
      <c r="AQ103" s="354" t="str">
        <f t="shared" ca="1" si="60"/>
        <v>-</v>
      </c>
      <c r="AR103" s="354" t="str">
        <f t="shared" ca="1" si="60"/>
        <v>-</v>
      </c>
      <c r="AS103" s="354" t="str">
        <f t="shared" ca="1" si="60"/>
        <v>-</v>
      </c>
      <c r="AT103" s="354" t="str">
        <f t="shared" ca="1" si="60"/>
        <v>-</v>
      </c>
      <c r="AU103" s="354" t="str">
        <f t="shared" ca="1" si="60"/>
        <v>-</v>
      </c>
      <c r="AV103" s="354" t="str">
        <f t="shared" ca="1" si="60"/>
        <v>-</v>
      </c>
      <c r="AW103" s="354" t="str">
        <f t="shared" ca="1" si="60"/>
        <v>-</v>
      </c>
      <c r="AX103" s="354" t="str">
        <f t="shared" ca="1" si="60"/>
        <v>-</v>
      </c>
      <c r="AY103" s="371" t="str">
        <f t="shared" ca="1" si="60"/>
        <v>-</v>
      </c>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410"/>
      <c r="CA103" s="410"/>
      <c r="CB103" s="410"/>
      <c r="CC103" s="410"/>
      <c r="CD103" s="410"/>
      <c r="CE103" s="410"/>
      <c r="CF103" s="410"/>
      <c r="CG103" s="410"/>
      <c r="CH103" s="410"/>
      <c r="CI103" s="410"/>
      <c r="CJ103" s="414"/>
      <c r="CK103" s="414"/>
      <c r="CL103" s="414"/>
      <c r="CM103" s="414"/>
      <c r="CN103" s="414"/>
      <c r="CO103" s="414"/>
      <c r="CP103" s="414"/>
      <c r="CQ103" s="414"/>
      <c r="CR103" s="414"/>
      <c r="CS103" s="414"/>
      <c r="CT103" s="414"/>
      <c r="CU103" s="414"/>
      <c r="CV103" s="414"/>
      <c r="CW103" s="414"/>
      <c r="CX103" s="414"/>
      <c r="CY103" s="414"/>
      <c r="CZ103" s="414"/>
      <c r="DA103" s="414"/>
      <c r="DB103" s="414"/>
      <c r="DC103" s="414"/>
      <c r="DD103" s="414"/>
      <c r="DE103" s="414"/>
      <c r="DF103" s="414"/>
      <c r="DG103" s="414"/>
      <c r="DH103" s="414"/>
      <c r="DI103" s="414"/>
      <c r="DJ103" s="414"/>
      <c r="DK103" s="415"/>
      <c r="DL103" s="416"/>
      <c r="DM103" s="416"/>
      <c r="DN103" s="416"/>
      <c r="DO103" s="416"/>
      <c r="DP103" s="250"/>
      <c r="DQ103" s="417"/>
      <c r="DR103" s="326"/>
      <c r="DS103" s="326"/>
      <c r="DT103" s="326"/>
      <c r="DU103" s="326"/>
      <c r="DV103" s="326"/>
      <c r="DW103" s="326"/>
      <c r="DX103" s="326"/>
      <c r="DY103" s="326"/>
      <c r="DZ103" s="326"/>
      <c r="EA103" s="326"/>
      <c r="EB103" s="326"/>
      <c r="EC103" s="326"/>
      <c r="ED103" s="326"/>
      <c r="EE103" s="326"/>
      <c r="EF103" s="326"/>
      <c r="EG103" s="326"/>
      <c r="EH103" s="326"/>
      <c r="EI103" s="326"/>
      <c r="EJ103" s="326"/>
      <c r="EK103" s="326"/>
      <c r="EL103" s="326"/>
      <c r="EM103" s="326"/>
      <c r="EN103" s="326"/>
      <c r="EO103" s="326"/>
      <c r="EP103" s="326"/>
      <c r="EQ103" s="326"/>
      <c r="ER103" s="326"/>
      <c r="ES103" s="326"/>
      <c r="ET103" s="326"/>
      <c r="EU103" s="326"/>
      <c r="EV103" s="326"/>
      <c r="EW103" s="326"/>
      <c r="EX103" s="326"/>
      <c r="EY103" s="326"/>
      <c r="EZ103" s="326"/>
      <c r="FA103" s="326"/>
      <c r="FB103" s="418"/>
      <c r="FC103" s="250"/>
      <c r="FD103" s="250"/>
      <c r="FE103" s="250"/>
      <c r="FF103" s="250"/>
      <c r="FG103" s="250"/>
      <c r="FH103" s="250"/>
      <c r="FI103" s="250"/>
      <c r="FJ103" s="250"/>
      <c r="FK103" s="250"/>
      <c r="FL103" s="250"/>
      <c r="FM103" s="250"/>
      <c r="FN103" s="250"/>
      <c r="FO103" s="250"/>
      <c r="FP103" s="250"/>
      <c r="FQ103" s="250"/>
      <c r="FR103" s="250"/>
      <c r="FS103" s="250"/>
      <c r="FT103" s="250"/>
      <c r="FU103" s="250"/>
      <c r="FV103" s="250"/>
      <c r="FW103" s="250"/>
      <c r="FX103" s="250"/>
      <c r="FY103" s="250"/>
      <c r="FZ103" s="250"/>
      <c r="GA103" s="250"/>
      <c r="GB103" s="250"/>
      <c r="GC103" s="250"/>
      <c r="GD103" s="250"/>
      <c r="GE103" s="250"/>
      <c r="GF103" s="250"/>
      <c r="GG103" s="250"/>
      <c r="GH103" s="250"/>
      <c r="GI103" s="250"/>
      <c r="GJ103" s="250"/>
      <c r="GK103" s="250"/>
      <c r="GL103" s="250"/>
      <c r="GM103" s="250"/>
      <c r="GN103" s="250"/>
      <c r="GO103" s="250"/>
      <c r="GP103" s="250"/>
      <c r="GQ103" s="250"/>
      <c r="GR103" s="250"/>
      <c r="GS103" s="250"/>
      <c r="GT103" s="250"/>
      <c r="GU103" s="250"/>
      <c r="GV103" s="250"/>
      <c r="GW103" s="250"/>
      <c r="GX103" s="250"/>
      <c r="GY103" s="250"/>
      <c r="GZ103" s="250"/>
      <c r="HA103" s="416"/>
      <c r="HB103" s="416"/>
      <c r="HC103" s="416"/>
      <c r="HD103" s="416"/>
      <c r="HE103" s="416"/>
      <c r="HF103" s="416"/>
      <c r="HG103" s="416"/>
      <c r="HH103" s="416"/>
      <c r="HI103" s="416"/>
      <c r="HJ103" s="416"/>
      <c r="HK103" s="416"/>
      <c r="HL103" s="416"/>
      <c r="HM103" s="416"/>
      <c r="HN103" s="416"/>
      <c r="ID103" s="411"/>
      <c r="IE103" s="411"/>
      <c r="IF103" s="411"/>
      <c r="IG103" s="411"/>
      <c r="IH103" s="411"/>
      <c r="II103" s="411"/>
      <c r="IJ103" s="411"/>
      <c r="IK103" s="411"/>
      <c r="IL103" s="411"/>
      <c r="IM103" s="411"/>
      <c r="IN103" s="411"/>
      <c r="IO103" s="411"/>
      <c r="IP103" s="411"/>
      <c r="IQ103" s="411"/>
      <c r="IR103" s="411"/>
      <c r="IS103" s="411"/>
      <c r="IT103" s="411"/>
      <c r="IU103" s="411"/>
      <c r="IV103" s="411"/>
      <c r="IW103" s="411"/>
      <c r="IX103" s="411"/>
      <c r="IY103" s="411"/>
      <c r="IZ103" s="411"/>
      <c r="JA103" s="411"/>
      <c r="JB103" s="411"/>
      <c r="JC103" s="411"/>
      <c r="JD103" s="411"/>
      <c r="JE103" s="411"/>
      <c r="JF103" s="411"/>
      <c r="JG103" s="411"/>
      <c r="JH103" s="411"/>
      <c r="JI103" s="411"/>
      <c r="JJ103" s="411"/>
      <c r="JK103" s="411"/>
      <c r="JL103" s="411"/>
      <c r="JM103" s="411"/>
      <c r="JN103" s="411"/>
      <c r="JO103" s="411"/>
      <c r="JP103" s="411"/>
      <c r="JQ103" s="411"/>
      <c r="JR103" s="411"/>
      <c r="JS103" s="411"/>
      <c r="JT103" s="411"/>
      <c r="JU103" s="411"/>
      <c r="JV103" s="411"/>
      <c r="JW103" s="411"/>
      <c r="JX103" s="411"/>
      <c r="JY103" s="411"/>
      <c r="JZ103" s="411"/>
      <c r="KA103" s="411"/>
      <c r="KB103" s="411"/>
      <c r="KC103" s="411"/>
      <c r="KD103" s="411"/>
      <c r="KE103" s="411"/>
      <c r="KF103" s="411"/>
      <c r="KG103" s="411"/>
      <c r="KH103" s="411"/>
      <c r="KI103" s="411"/>
      <c r="KJ103" s="411"/>
      <c r="KK103" s="411"/>
      <c r="KL103" s="411"/>
      <c r="KM103" s="411"/>
      <c r="KN103" s="411"/>
      <c r="KO103" s="411"/>
      <c r="KP103" s="411"/>
      <c r="KQ103" s="411"/>
      <c r="KR103" s="411"/>
      <c r="KS103" s="411"/>
      <c r="KT103" s="411"/>
      <c r="KU103" s="411"/>
      <c r="KV103" s="411"/>
      <c r="KW103" s="411"/>
      <c r="KX103" s="411"/>
      <c r="KY103" s="411"/>
      <c r="KZ103" s="411"/>
      <c r="LA103" s="411"/>
      <c r="LB103" s="411"/>
      <c r="LC103" s="411"/>
      <c r="LD103" s="411"/>
      <c r="LE103" s="411"/>
      <c r="LF103" s="411"/>
      <c r="LG103" s="411"/>
      <c r="LH103" s="411"/>
      <c r="LI103" s="411"/>
      <c r="LJ103" s="411"/>
      <c r="LK103" s="411"/>
      <c r="LL103" s="411"/>
      <c r="LM103" s="411"/>
      <c r="LN103" s="411"/>
      <c r="LO103" s="411"/>
      <c r="LP103" s="411"/>
      <c r="LQ103" s="411"/>
      <c r="LR103" s="411"/>
      <c r="LS103" s="411"/>
      <c r="LT103" s="411"/>
      <c r="LU103" s="411"/>
      <c r="LV103" s="411"/>
      <c r="LW103" s="411"/>
      <c r="LX103" s="411"/>
      <c r="LY103" s="411"/>
      <c r="LZ103" s="411"/>
      <c r="MA103" s="411"/>
      <c r="MB103" s="411"/>
      <c r="MC103" s="411"/>
      <c r="MD103" s="411"/>
      <c r="ME103" s="411"/>
      <c r="MF103" s="411"/>
      <c r="MG103" s="411"/>
      <c r="MH103" s="411"/>
      <c r="MI103" s="411"/>
      <c r="XDX103" s="420">
        <f t="shared" ca="1" si="58"/>
        <v>0</v>
      </c>
      <c r="XES103" s="411"/>
      <c r="XET103" s="411"/>
      <c r="XEU103" s="421"/>
    </row>
    <row r="104" spans="1:347 16352:16375" s="419" customFormat="1" ht="15" customHeight="1">
      <c r="A104" s="404" t="str">
        <f>SWDATA!O96</f>
        <v>1_PARENT00001_DMACTUALS_INDEPENDENT:CATALOGDETAIL:UNITS:No Perspective:default:Live:0</v>
      </c>
      <c r="B104" s="404">
        <f>SWDATA!M96</f>
        <v>1</v>
      </c>
      <c r="C104" s="405"/>
      <c r="D104" s="413">
        <f t="shared" si="61"/>
        <v>96</v>
      </c>
      <c r="E104" s="407">
        <f t="shared" si="62"/>
        <v>1</v>
      </c>
      <c r="F104" s="408">
        <f t="shared" si="63"/>
        <v>1</v>
      </c>
      <c r="G104" s="404">
        <f>ROW(SWDATA!M96)</f>
        <v>96</v>
      </c>
      <c r="H104" s="334"/>
      <c r="I104" s="335"/>
      <c r="J104" s="346" t="str">
        <f t="shared" si="64"/>
        <v>1_PARENT00001_DMACTUALS_INDEPENDENT:CATALOGDETAIL:UNITS:No Perspective:default:Live:0</v>
      </c>
      <c r="K104" s="347" t="str">
        <f t="shared" si="65"/>
        <v>U</v>
      </c>
      <c r="L104" s="347"/>
      <c r="M104" s="385" t="str">
        <f t="shared" si="66"/>
        <v>Loading…</v>
      </c>
      <c r="N104" s="385" t="str">
        <f t="shared" si="66"/>
        <v>Loading…</v>
      </c>
      <c r="O104" s="385" t="str">
        <f t="shared" si="66"/>
        <v>Loading…</v>
      </c>
      <c r="P104" s="385" t="str">
        <f t="shared" si="66"/>
        <v>Loading…</v>
      </c>
      <c r="Q104" s="385" t="str">
        <f ca="1">IF(LEN(SWDATA!J96)=0,"",Q103)</f>
        <v>Loading . . .~~Loading . . .~~Loading . . .~~Loading . . .</v>
      </c>
      <c r="R104" s="386" t="str">
        <f>IF(LEN(SWDATA!C96)=0,"",SWDATA!C96)</f>
        <v>L1 Y1 Upside (Units)</v>
      </c>
      <c r="S104" s="256"/>
      <c r="T104" s="257" t="s">
        <v>365</v>
      </c>
      <c r="U104" s="258" t="s">
        <v>1032</v>
      </c>
      <c r="V104" s="258"/>
      <c r="W104" s="258" t="s">
        <v>976</v>
      </c>
      <c r="X104" s="259" t="s">
        <v>207</v>
      </c>
      <c r="Y104" s="353" t="str">
        <f ca="1">IF(OR(Is_Loading,LEN($A104)=0),"",INDIRECT("SWDATA!"&amp;Y$4&amp;$G104))</f>
        <v>-</v>
      </c>
      <c r="Z104" s="354" t="str">
        <f ca="1">IF(OR(Is_Loading,LEN($A104)=0),"",INDIRECT("SWDATA!"&amp;Z$4&amp;$G104))</f>
        <v>-</v>
      </c>
      <c r="AA104" s="354" t="str">
        <f ca="1">IF(OR(Is_Loading,LEN($A104)=0),"",INDIRECT("SWDATA!"&amp;AA$4&amp;$G104))</f>
        <v>-</v>
      </c>
      <c r="AB104" s="354" t="str">
        <f ca="1">IF(OR(Is_Loading,LEN($A104)=0),"",INDIRECT("SWDATA!"&amp;AB$4&amp;$G104))</f>
        <v>-</v>
      </c>
      <c r="AC104" s="354" t="str">
        <f ca="1">IF(OR(Is_Loading,LEN($A104)=0),"",INDIRECT("SWDATA!"&amp;AC$4&amp;$G104))</f>
        <v>-</v>
      </c>
      <c r="AD104" s="354" t="str">
        <f ca="1">IF(OR(Is_Loading,LEN($A104)=0),"",INDIRECT("SWDATA!"&amp;AD$4&amp;$G104))</f>
        <v>-</v>
      </c>
      <c r="AE104" s="354" t="str">
        <f ca="1">IF(OR(Is_Loading,LEN($A104)=0),"",INDIRECT("SWDATA!"&amp;AE$4&amp;$G104))</f>
        <v>-</v>
      </c>
      <c r="AF104" s="354" t="str">
        <f ca="1">IF(OR(Is_Loading,LEN($A104)=0),"",INDIRECT("SWDATA!"&amp;AF$4&amp;$G104))</f>
        <v>-</v>
      </c>
      <c r="AG104" s="354" t="str">
        <f ca="1">IF(OR(Is_Loading,LEN($A104)=0),"",INDIRECT("SWDATA!"&amp;AG$4&amp;$G104))</f>
        <v>-</v>
      </c>
      <c r="AH104" s="354" t="str">
        <f ca="1">IF(OR(Is_Loading,LEN($A104)=0),"",INDIRECT("SWDATA!"&amp;AH$4&amp;$G104))</f>
        <v>-</v>
      </c>
      <c r="AI104" s="354" t="str">
        <f ca="1">IF(OR(Is_Loading,LEN($A104)=0),"",INDIRECT("SWDATA!"&amp;AI$4&amp;$G104))</f>
        <v>-</v>
      </c>
      <c r="AJ104" s="354" t="str">
        <f ca="1">IF(OR(Is_Loading,LEN($A104)=0),"",INDIRECT("SWDATA!"&amp;AJ$4&amp;$G104))</f>
        <v>-</v>
      </c>
      <c r="AK104" s="354" t="str">
        <f t="shared" ref="AK104:AY119" ca="1" si="67">INDIRECT("SWDATA!"&amp;AK$4&amp;$G104)</f>
        <v>-</v>
      </c>
      <c r="AL104" s="354" t="str">
        <f t="shared" ca="1" si="67"/>
        <v>-</v>
      </c>
      <c r="AM104" s="354" t="str">
        <f t="shared" ca="1" si="67"/>
        <v>-</v>
      </c>
      <c r="AN104" s="354" t="str">
        <f t="shared" ca="1" si="67"/>
        <v>-</v>
      </c>
      <c r="AO104" s="354" t="str">
        <f t="shared" ca="1" si="67"/>
        <v>-</v>
      </c>
      <c r="AP104" s="354" t="str">
        <f t="shared" ca="1" si="67"/>
        <v>-</v>
      </c>
      <c r="AQ104" s="354" t="str">
        <f t="shared" ca="1" si="67"/>
        <v>-</v>
      </c>
      <c r="AR104" s="354" t="str">
        <f t="shared" ca="1" si="67"/>
        <v>-</v>
      </c>
      <c r="AS104" s="354" t="str">
        <f t="shared" ca="1" si="67"/>
        <v>-</v>
      </c>
      <c r="AT104" s="354" t="str">
        <f t="shared" ca="1" si="67"/>
        <v>-</v>
      </c>
      <c r="AU104" s="354" t="str">
        <f t="shared" ca="1" si="67"/>
        <v>-</v>
      </c>
      <c r="AV104" s="354" t="str">
        <f t="shared" ca="1" si="67"/>
        <v>-</v>
      </c>
      <c r="AW104" s="354" t="str">
        <f t="shared" ca="1" si="67"/>
        <v>-</v>
      </c>
      <c r="AX104" s="354" t="str">
        <f t="shared" ca="1" si="67"/>
        <v>-</v>
      </c>
      <c r="AY104" s="371" t="str">
        <f t="shared" ca="1" si="67"/>
        <v>-</v>
      </c>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410"/>
      <c r="CA104" s="410"/>
      <c r="CB104" s="410"/>
      <c r="CC104" s="410"/>
      <c r="CD104" s="410"/>
      <c r="CE104" s="410"/>
      <c r="CF104" s="410"/>
      <c r="CG104" s="410"/>
      <c r="CH104" s="410"/>
      <c r="CI104" s="410"/>
      <c r="CJ104" s="414"/>
      <c r="CK104" s="414"/>
      <c r="CL104" s="414"/>
      <c r="CM104" s="414"/>
      <c r="CN104" s="414"/>
      <c r="CO104" s="414"/>
      <c r="CP104" s="414"/>
      <c r="CQ104" s="414"/>
      <c r="CR104" s="414"/>
      <c r="CS104" s="414"/>
      <c r="CT104" s="414"/>
      <c r="CU104" s="414"/>
      <c r="CV104" s="414"/>
      <c r="CW104" s="414"/>
      <c r="CX104" s="414"/>
      <c r="CY104" s="414"/>
      <c r="CZ104" s="414"/>
      <c r="DA104" s="414"/>
      <c r="DB104" s="414"/>
      <c r="DC104" s="414"/>
      <c r="DD104" s="414"/>
      <c r="DE104" s="414"/>
      <c r="DF104" s="414"/>
      <c r="DG104" s="414"/>
      <c r="DH104" s="414"/>
      <c r="DI104" s="414"/>
      <c r="DJ104" s="414"/>
      <c r="DK104" s="415"/>
      <c r="DL104" s="416"/>
      <c r="DM104" s="416"/>
      <c r="DN104" s="416"/>
      <c r="DO104" s="416"/>
      <c r="DP104" s="250"/>
      <c r="DQ104" s="417"/>
      <c r="DR104" s="326"/>
      <c r="DS104" s="326"/>
      <c r="DT104" s="326"/>
      <c r="DU104" s="326"/>
      <c r="DV104" s="326"/>
      <c r="DW104" s="326"/>
      <c r="DX104" s="326"/>
      <c r="DY104" s="326"/>
      <c r="DZ104" s="326"/>
      <c r="EA104" s="326"/>
      <c r="EB104" s="326"/>
      <c r="EC104" s="326"/>
      <c r="ED104" s="326"/>
      <c r="EE104" s="326"/>
      <c r="EF104" s="326"/>
      <c r="EG104" s="326"/>
      <c r="EH104" s="326"/>
      <c r="EI104" s="326"/>
      <c r="EJ104" s="326"/>
      <c r="EK104" s="326"/>
      <c r="EL104" s="326"/>
      <c r="EM104" s="326"/>
      <c r="EN104" s="326"/>
      <c r="EO104" s="326"/>
      <c r="EP104" s="326"/>
      <c r="EQ104" s="326"/>
      <c r="ER104" s="326"/>
      <c r="ES104" s="326"/>
      <c r="ET104" s="326"/>
      <c r="EU104" s="326"/>
      <c r="EV104" s="326"/>
      <c r="EW104" s="326"/>
      <c r="EX104" s="326"/>
      <c r="EY104" s="326"/>
      <c r="EZ104" s="326"/>
      <c r="FA104" s="326"/>
      <c r="FB104" s="418"/>
      <c r="FC104" s="250"/>
      <c r="FD104" s="250"/>
      <c r="FE104" s="250"/>
      <c r="FF104" s="250"/>
      <c r="FG104" s="250"/>
      <c r="FH104" s="250"/>
      <c r="FI104" s="250"/>
      <c r="FJ104" s="250"/>
      <c r="FK104" s="250"/>
      <c r="FL104" s="250"/>
      <c r="FM104" s="250"/>
      <c r="FN104" s="250"/>
      <c r="FO104" s="250"/>
      <c r="FP104" s="250"/>
      <c r="FQ104" s="250"/>
      <c r="FR104" s="250"/>
      <c r="FS104" s="250"/>
      <c r="FT104" s="250"/>
      <c r="FU104" s="250"/>
      <c r="FV104" s="250"/>
      <c r="FW104" s="250"/>
      <c r="FX104" s="250"/>
      <c r="FY104" s="250"/>
      <c r="FZ104" s="250"/>
      <c r="GA104" s="250"/>
      <c r="GB104" s="250"/>
      <c r="GC104" s="250"/>
      <c r="GD104" s="250"/>
      <c r="GE104" s="250"/>
      <c r="GF104" s="250"/>
      <c r="GG104" s="250"/>
      <c r="GH104" s="250"/>
      <c r="GI104" s="250"/>
      <c r="GJ104" s="250"/>
      <c r="GK104" s="250"/>
      <c r="GL104" s="250"/>
      <c r="GM104" s="250"/>
      <c r="GN104" s="250"/>
      <c r="GO104" s="250"/>
      <c r="GP104" s="250"/>
      <c r="GQ104" s="250"/>
      <c r="GR104" s="250"/>
      <c r="GS104" s="250"/>
      <c r="GT104" s="250"/>
      <c r="GU104" s="250"/>
      <c r="GV104" s="250"/>
      <c r="GW104" s="250"/>
      <c r="GX104" s="250"/>
      <c r="GY104" s="250"/>
      <c r="GZ104" s="250"/>
      <c r="HA104" s="416"/>
      <c r="HB104" s="416"/>
      <c r="HC104" s="416"/>
      <c r="HD104" s="416"/>
      <c r="HE104" s="416"/>
      <c r="HF104" s="416"/>
      <c r="HG104" s="416"/>
      <c r="HH104" s="416"/>
      <c r="HI104" s="416"/>
      <c r="HJ104" s="416"/>
      <c r="HK104" s="416"/>
      <c r="HL104" s="416"/>
      <c r="HM104" s="416"/>
      <c r="HN104" s="416"/>
      <c r="ID104" s="411"/>
      <c r="IE104" s="411"/>
      <c r="IF104" s="411"/>
      <c r="IG104" s="411"/>
      <c r="IH104" s="411"/>
      <c r="II104" s="411"/>
      <c r="IJ104" s="411"/>
      <c r="IK104" s="411"/>
      <c r="IL104" s="411"/>
      <c r="IM104" s="411"/>
      <c r="IN104" s="411"/>
      <c r="IO104" s="411"/>
      <c r="IP104" s="411"/>
      <c r="IQ104" s="411"/>
      <c r="IR104" s="411"/>
      <c r="IS104" s="411"/>
      <c r="IT104" s="411"/>
      <c r="IU104" s="411"/>
      <c r="IV104" s="411"/>
      <c r="IW104" s="411"/>
      <c r="IX104" s="411"/>
      <c r="IY104" s="411"/>
      <c r="IZ104" s="411"/>
      <c r="JA104" s="411"/>
      <c r="JB104" s="411"/>
      <c r="JC104" s="411"/>
      <c r="JD104" s="411"/>
      <c r="JE104" s="411"/>
      <c r="JF104" s="411"/>
      <c r="JG104" s="411"/>
      <c r="JH104" s="411"/>
      <c r="JI104" s="411"/>
      <c r="JJ104" s="411"/>
      <c r="JK104" s="411"/>
      <c r="JL104" s="411"/>
      <c r="JM104" s="411"/>
      <c r="JN104" s="411"/>
      <c r="JO104" s="411"/>
      <c r="JP104" s="411"/>
      <c r="JQ104" s="411"/>
      <c r="JR104" s="411"/>
      <c r="JS104" s="411"/>
      <c r="JT104" s="411"/>
      <c r="JU104" s="411"/>
      <c r="JV104" s="411"/>
      <c r="JW104" s="411"/>
      <c r="JX104" s="411"/>
      <c r="JY104" s="411"/>
      <c r="JZ104" s="411"/>
      <c r="KA104" s="411"/>
      <c r="KB104" s="411"/>
      <c r="KC104" s="411"/>
      <c r="KD104" s="411"/>
      <c r="KE104" s="411"/>
      <c r="KF104" s="411"/>
      <c r="KG104" s="411"/>
      <c r="KH104" s="411"/>
      <c r="KI104" s="411"/>
      <c r="KJ104" s="411"/>
      <c r="KK104" s="411"/>
      <c r="KL104" s="411"/>
      <c r="KM104" s="411"/>
      <c r="KN104" s="411"/>
      <c r="KO104" s="411"/>
      <c r="KP104" s="411"/>
      <c r="KQ104" s="411"/>
      <c r="KR104" s="411"/>
      <c r="KS104" s="411"/>
      <c r="KT104" s="411"/>
      <c r="KU104" s="411"/>
      <c r="KV104" s="411"/>
      <c r="KW104" s="411"/>
      <c r="KX104" s="411"/>
      <c r="KY104" s="411"/>
      <c r="KZ104" s="411"/>
      <c r="LA104" s="411"/>
      <c r="LB104" s="411"/>
      <c r="LC104" s="411"/>
      <c r="LD104" s="411"/>
      <c r="LE104" s="411"/>
      <c r="LF104" s="411"/>
      <c r="LG104" s="411"/>
      <c r="LH104" s="411"/>
      <c r="LI104" s="411"/>
      <c r="LJ104" s="411"/>
      <c r="LK104" s="411"/>
      <c r="LL104" s="411"/>
      <c r="LM104" s="411"/>
      <c r="LN104" s="411"/>
      <c r="LO104" s="411"/>
      <c r="LP104" s="411"/>
      <c r="LQ104" s="411"/>
      <c r="LR104" s="411"/>
      <c r="LS104" s="411"/>
      <c r="LT104" s="411"/>
      <c r="LU104" s="411"/>
      <c r="LV104" s="411"/>
      <c r="LW104" s="411"/>
      <c r="LX104" s="411"/>
      <c r="LY104" s="411"/>
      <c r="LZ104" s="411"/>
      <c r="MA104" s="411"/>
      <c r="MB104" s="411"/>
      <c r="MC104" s="411"/>
      <c r="MD104" s="411"/>
      <c r="ME104" s="411"/>
      <c r="MF104" s="411"/>
      <c r="MG104" s="411"/>
      <c r="MH104" s="411"/>
      <c r="MI104" s="411"/>
      <c r="XDX104" s="420">
        <f t="shared" ca="1" si="58"/>
        <v>0</v>
      </c>
      <c r="XES104" s="411"/>
      <c r="XET104" s="411"/>
      <c r="XEU104" s="421"/>
    </row>
    <row r="105" spans="1:347 16352:16375" s="419" customFormat="1" ht="15" customHeight="1">
      <c r="A105" s="404" t="str">
        <f>SWDATA!O97</f>
        <v>1_PARENT00001_DMACTUALS_INDEPENDENT:CATALOGDETAIL:UNITS:No Perspective:default:Live:0</v>
      </c>
      <c r="B105" s="404">
        <f>SWDATA!M97</f>
        <v>1</v>
      </c>
      <c r="C105" s="405"/>
      <c r="D105" s="413">
        <f t="shared" si="61"/>
        <v>97</v>
      </c>
      <c r="E105" s="407">
        <f t="shared" si="62"/>
        <v>1</v>
      </c>
      <c r="F105" s="408">
        <f t="shared" si="63"/>
        <v>1</v>
      </c>
      <c r="G105" s="404">
        <f>ROW(SWDATA!M97)</f>
        <v>97</v>
      </c>
      <c r="H105" s="334"/>
      <c r="I105" s="335"/>
      <c r="J105" s="346" t="str">
        <f t="shared" si="64"/>
        <v>1_PARENT00001_DMACTUALS_INDEPENDENT:CATALOGDETAIL:UNITS:No Perspective:default:Live:0</v>
      </c>
      <c r="K105" s="347" t="str">
        <f t="shared" si="65"/>
        <v>U</v>
      </c>
      <c r="L105" s="347"/>
      <c r="M105" s="385" t="str">
        <f t="shared" si="66"/>
        <v>Loading…</v>
      </c>
      <c r="N105" s="385" t="str">
        <f t="shared" si="66"/>
        <v>Loading…</v>
      </c>
      <c r="O105" s="385" t="str">
        <f t="shared" si="66"/>
        <v>Loading…</v>
      </c>
      <c r="P105" s="385" t="str">
        <f t="shared" si="66"/>
        <v>Loading…</v>
      </c>
      <c r="Q105" s="385" t="str">
        <f ca="1">IF(LEN(SWDATA!J97)=0,"",Q104)</f>
        <v>Loading . . .~~Loading . . .~~Loading . . .~~Loading . . .</v>
      </c>
      <c r="R105" s="386" t="str">
        <f>IF(LEN(SWDATA!C97)=0,"",SWDATA!C97)</f>
        <v>L1 Y1 Consensus Forecast (Units)</v>
      </c>
      <c r="S105" s="256"/>
      <c r="T105" s="257" t="s">
        <v>365</v>
      </c>
      <c r="U105" s="258" t="s">
        <v>1032</v>
      </c>
      <c r="V105" s="258"/>
      <c r="W105" s="258" t="s">
        <v>1010</v>
      </c>
      <c r="X105" s="259" t="s">
        <v>207</v>
      </c>
      <c r="Y105" s="353" t="str">
        <f ca="1">IF(OR(Is_Loading,LEN($A105)=0),"",INDIRECT("SWDATA!"&amp;Y$4&amp;$G105))</f>
        <v>-</v>
      </c>
      <c r="Z105" s="354" t="str">
        <f ca="1">IF(OR(Is_Loading,LEN($A105)=0),"",INDIRECT("SWDATA!"&amp;Z$4&amp;$G105))</f>
        <v>-</v>
      </c>
      <c r="AA105" s="354" t="str">
        <f ca="1">IF(OR(Is_Loading,LEN($A105)=0),"",INDIRECT("SWDATA!"&amp;AA$4&amp;$G105))</f>
        <v>-</v>
      </c>
      <c r="AB105" s="354" t="str">
        <f ca="1">IF(OR(Is_Loading,LEN($A105)=0),"",INDIRECT("SWDATA!"&amp;AB$4&amp;$G105))</f>
        <v>-</v>
      </c>
      <c r="AC105" s="354" t="str">
        <f ca="1">IF(OR(Is_Loading,LEN($A105)=0),"",INDIRECT("SWDATA!"&amp;AC$4&amp;$G105))</f>
        <v>-</v>
      </c>
      <c r="AD105" s="354" t="str">
        <f ca="1">IF(OR(Is_Loading,LEN($A105)=0),"",INDIRECT("SWDATA!"&amp;AD$4&amp;$G105))</f>
        <v>-</v>
      </c>
      <c r="AE105" s="354" t="str">
        <f ca="1">IF(OR(Is_Loading,LEN($A105)=0),"",INDIRECT("SWDATA!"&amp;AE$4&amp;$G105))</f>
        <v>-</v>
      </c>
      <c r="AF105" s="354" t="str">
        <f ca="1">IF(OR(Is_Loading,LEN($A105)=0),"",INDIRECT("SWDATA!"&amp;AF$4&amp;$G105))</f>
        <v>-</v>
      </c>
      <c r="AG105" s="354" t="str">
        <f ca="1">IF(OR(Is_Loading,LEN($A105)=0),"",INDIRECT("SWDATA!"&amp;AG$4&amp;$G105))</f>
        <v>-</v>
      </c>
      <c r="AH105" s="354" t="str">
        <f ca="1">IF(OR(Is_Loading,LEN($A105)=0),"",INDIRECT("SWDATA!"&amp;AH$4&amp;$G105))</f>
        <v>-</v>
      </c>
      <c r="AI105" s="354" t="str">
        <f ca="1">IF(OR(Is_Loading,LEN($A105)=0),"",INDIRECT("SWDATA!"&amp;AI$4&amp;$G105))</f>
        <v>-</v>
      </c>
      <c r="AJ105" s="354" t="str">
        <f ca="1">IF(OR(Is_Loading,LEN($A105)=0),"",INDIRECT("SWDATA!"&amp;AJ$4&amp;$G105))</f>
        <v>-</v>
      </c>
      <c r="AK105" s="354" t="str">
        <f t="shared" ca="1" si="67"/>
        <v>-</v>
      </c>
      <c r="AL105" s="354" t="str">
        <f t="shared" ca="1" si="67"/>
        <v>-</v>
      </c>
      <c r="AM105" s="354" t="str">
        <f t="shared" ca="1" si="67"/>
        <v>-</v>
      </c>
      <c r="AN105" s="354" t="str">
        <f t="shared" ca="1" si="67"/>
        <v>-</v>
      </c>
      <c r="AO105" s="354" t="str">
        <f t="shared" ca="1" si="67"/>
        <v>-</v>
      </c>
      <c r="AP105" s="354" t="str">
        <f t="shared" ca="1" si="67"/>
        <v>-</v>
      </c>
      <c r="AQ105" s="354" t="str">
        <f t="shared" ca="1" si="67"/>
        <v>-</v>
      </c>
      <c r="AR105" s="354" t="str">
        <f t="shared" ca="1" si="67"/>
        <v>-</v>
      </c>
      <c r="AS105" s="354" t="str">
        <f t="shared" ca="1" si="67"/>
        <v>-</v>
      </c>
      <c r="AT105" s="354" t="str">
        <f t="shared" ca="1" si="67"/>
        <v>-</v>
      </c>
      <c r="AU105" s="354" t="str">
        <f t="shared" ca="1" si="67"/>
        <v>-</v>
      </c>
      <c r="AV105" s="354" t="str">
        <f t="shared" ca="1" si="67"/>
        <v>-</v>
      </c>
      <c r="AW105" s="354" t="str">
        <f t="shared" ca="1" si="67"/>
        <v>-</v>
      </c>
      <c r="AX105" s="354" t="str">
        <f t="shared" ca="1" si="67"/>
        <v>-</v>
      </c>
      <c r="AY105" s="371" t="str">
        <f t="shared" ca="1" si="67"/>
        <v>-</v>
      </c>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410"/>
      <c r="CA105" s="410"/>
      <c r="CB105" s="410"/>
      <c r="CC105" s="410"/>
      <c r="CD105" s="410"/>
      <c r="CE105" s="410"/>
      <c r="CF105" s="410"/>
      <c r="CG105" s="410"/>
      <c r="CH105" s="410"/>
      <c r="CI105" s="410"/>
      <c r="CJ105" s="414"/>
      <c r="CK105" s="414"/>
      <c r="CL105" s="414"/>
      <c r="CM105" s="414"/>
      <c r="CN105" s="414"/>
      <c r="CO105" s="414"/>
      <c r="CP105" s="414"/>
      <c r="CQ105" s="414"/>
      <c r="CR105" s="414"/>
      <c r="CS105" s="414"/>
      <c r="CT105" s="414"/>
      <c r="CU105" s="414"/>
      <c r="CV105" s="414"/>
      <c r="CW105" s="414"/>
      <c r="CX105" s="414"/>
      <c r="CY105" s="414"/>
      <c r="CZ105" s="414"/>
      <c r="DA105" s="414"/>
      <c r="DB105" s="414"/>
      <c r="DC105" s="414"/>
      <c r="DD105" s="414"/>
      <c r="DE105" s="414"/>
      <c r="DF105" s="414"/>
      <c r="DG105" s="414"/>
      <c r="DH105" s="414"/>
      <c r="DI105" s="414"/>
      <c r="DJ105" s="414"/>
      <c r="DK105" s="415"/>
      <c r="DL105" s="416"/>
      <c r="DM105" s="416"/>
      <c r="DN105" s="416"/>
      <c r="DO105" s="416"/>
      <c r="DP105" s="250"/>
      <c r="DQ105" s="417"/>
      <c r="DR105" s="326"/>
      <c r="DS105" s="326"/>
      <c r="DT105" s="326"/>
      <c r="DU105" s="326"/>
      <c r="DV105" s="326"/>
      <c r="DW105" s="326"/>
      <c r="DX105" s="326"/>
      <c r="DY105" s="326"/>
      <c r="DZ105" s="326"/>
      <c r="EA105" s="326"/>
      <c r="EB105" s="326"/>
      <c r="EC105" s="326"/>
      <c r="ED105" s="326"/>
      <c r="EE105" s="326"/>
      <c r="EF105" s="326"/>
      <c r="EG105" s="326"/>
      <c r="EH105" s="326"/>
      <c r="EI105" s="326"/>
      <c r="EJ105" s="326"/>
      <c r="EK105" s="326"/>
      <c r="EL105" s="326"/>
      <c r="EM105" s="326"/>
      <c r="EN105" s="326"/>
      <c r="EO105" s="326"/>
      <c r="EP105" s="326"/>
      <c r="EQ105" s="326"/>
      <c r="ER105" s="326"/>
      <c r="ES105" s="326"/>
      <c r="ET105" s="326"/>
      <c r="EU105" s="326"/>
      <c r="EV105" s="326"/>
      <c r="EW105" s="326"/>
      <c r="EX105" s="326"/>
      <c r="EY105" s="326"/>
      <c r="EZ105" s="326"/>
      <c r="FA105" s="326"/>
      <c r="FB105" s="418"/>
      <c r="FC105" s="250"/>
      <c r="FD105" s="250"/>
      <c r="FE105" s="250"/>
      <c r="FF105" s="250"/>
      <c r="FG105" s="250"/>
      <c r="FH105" s="250"/>
      <c r="FI105" s="250"/>
      <c r="FJ105" s="250"/>
      <c r="FK105" s="250"/>
      <c r="FL105" s="250"/>
      <c r="FM105" s="250"/>
      <c r="FN105" s="250"/>
      <c r="FO105" s="250"/>
      <c r="FP105" s="250"/>
      <c r="FQ105" s="250"/>
      <c r="FR105" s="250"/>
      <c r="FS105" s="250"/>
      <c r="FT105" s="250"/>
      <c r="FU105" s="250"/>
      <c r="FV105" s="250"/>
      <c r="FW105" s="250"/>
      <c r="FX105" s="250"/>
      <c r="FY105" s="250"/>
      <c r="FZ105" s="250"/>
      <c r="GA105" s="250"/>
      <c r="GB105" s="250"/>
      <c r="GC105" s="250"/>
      <c r="GD105" s="250"/>
      <c r="GE105" s="250"/>
      <c r="GF105" s="250"/>
      <c r="GG105" s="250"/>
      <c r="GH105" s="250"/>
      <c r="GI105" s="250"/>
      <c r="GJ105" s="250"/>
      <c r="GK105" s="250"/>
      <c r="GL105" s="250"/>
      <c r="GM105" s="250"/>
      <c r="GN105" s="250"/>
      <c r="GO105" s="250"/>
      <c r="GP105" s="250"/>
      <c r="GQ105" s="250"/>
      <c r="GR105" s="250"/>
      <c r="GS105" s="250"/>
      <c r="GT105" s="250"/>
      <c r="GU105" s="250"/>
      <c r="GV105" s="250"/>
      <c r="GW105" s="250"/>
      <c r="GX105" s="250"/>
      <c r="GY105" s="250"/>
      <c r="GZ105" s="250"/>
      <c r="HA105" s="416"/>
      <c r="HB105" s="416"/>
      <c r="HC105" s="416"/>
      <c r="HD105" s="416"/>
      <c r="HE105" s="416"/>
      <c r="HF105" s="416"/>
      <c r="HG105" s="416"/>
      <c r="HH105" s="416"/>
      <c r="HI105" s="416"/>
      <c r="HJ105" s="416"/>
      <c r="HK105" s="416"/>
      <c r="HL105" s="416"/>
      <c r="HM105" s="416"/>
      <c r="HN105" s="416"/>
      <c r="ID105" s="411"/>
      <c r="IE105" s="411"/>
      <c r="IF105" s="411"/>
      <c r="IG105" s="411"/>
      <c r="IH105" s="411"/>
      <c r="II105" s="411"/>
      <c r="IJ105" s="411"/>
      <c r="IK105" s="411"/>
      <c r="IL105" s="411"/>
      <c r="IM105" s="411"/>
      <c r="IN105" s="411"/>
      <c r="IO105" s="411"/>
      <c r="IP105" s="411"/>
      <c r="IQ105" s="411"/>
      <c r="IR105" s="411"/>
      <c r="IS105" s="411"/>
      <c r="IT105" s="411"/>
      <c r="IU105" s="411"/>
      <c r="IV105" s="411"/>
      <c r="IW105" s="411"/>
      <c r="IX105" s="411"/>
      <c r="IY105" s="411"/>
      <c r="IZ105" s="411"/>
      <c r="JA105" s="411"/>
      <c r="JB105" s="411"/>
      <c r="JC105" s="411"/>
      <c r="JD105" s="411"/>
      <c r="JE105" s="411"/>
      <c r="JF105" s="411"/>
      <c r="JG105" s="411"/>
      <c r="JH105" s="411"/>
      <c r="JI105" s="411"/>
      <c r="JJ105" s="411"/>
      <c r="JK105" s="411"/>
      <c r="JL105" s="411"/>
      <c r="JM105" s="411"/>
      <c r="JN105" s="411"/>
      <c r="JO105" s="411"/>
      <c r="JP105" s="411"/>
      <c r="JQ105" s="411"/>
      <c r="JR105" s="411"/>
      <c r="JS105" s="411"/>
      <c r="JT105" s="411"/>
      <c r="JU105" s="411"/>
      <c r="JV105" s="411"/>
      <c r="JW105" s="411"/>
      <c r="JX105" s="411"/>
      <c r="JY105" s="411"/>
      <c r="JZ105" s="411"/>
      <c r="KA105" s="411"/>
      <c r="KB105" s="411"/>
      <c r="KC105" s="411"/>
      <c r="KD105" s="411"/>
      <c r="KE105" s="411"/>
      <c r="KF105" s="411"/>
      <c r="KG105" s="411"/>
      <c r="KH105" s="411"/>
      <c r="KI105" s="411"/>
      <c r="KJ105" s="411"/>
      <c r="KK105" s="411"/>
      <c r="KL105" s="411"/>
      <c r="KM105" s="411"/>
      <c r="KN105" s="411"/>
      <c r="KO105" s="411"/>
      <c r="KP105" s="411"/>
      <c r="KQ105" s="411"/>
      <c r="KR105" s="411"/>
      <c r="KS105" s="411"/>
      <c r="KT105" s="411"/>
      <c r="KU105" s="411"/>
      <c r="KV105" s="411"/>
      <c r="KW105" s="411"/>
      <c r="KX105" s="411"/>
      <c r="KY105" s="411"/>
      <c r="KZ105" s="411"/>
      <c r="LA105" s="411"/>
      <c r="LB105" s="411"/>
      <c r="LC105" s="411"/>
      <c r="LD105" s="411"/>
      <c r="LE105" s="411"/>
      <c r="LF105" s="411"/>
      <c r="LG105" s="411"/>
      <c r="LH105" s="411"/>
      <c r="LI105" s="411"/>
      <c r="LJ105" s="411"/>
      <c r="LK105" s="411"/>
      <c r="LL105" s="411"/>
      <c r="LM105" s="411"/>
      <c r="LN105" s="411"/>
      <c r="LO105" s="411"/>
      <c r="LP105" s="411"/>
      <c r="LQ105" s="411"/>
      <c r="LR105" s="411"/>
      <c r="LS105" s="411"/>
      <c r="LT105" s="411"/>
      <c r="LU105" s="411"/>
      <c r="LV105" s="411"/>
      <c r="LW105" s="411"/>
      <c r="LX105" s="411"/>
      <c r="LY105" s="411"/>
      <c r="LZ105" s="411"/>
      <c r="MA105" s="411"/>
      <c r="MB105" s="411"/>
      <c r="MC105" s="411"/>
      <c r="MD105" s="411"/>
      <c r="ME105" s="411"/>
      <c r="MF105" s="411"/>
      <c r="MG105" s="411"/>
      <c r="MH105" s="411"/>
      <c r="MI105" s="411"/>
      <c r="XDX105" s="420">
        <f t="shared" ca="1" si="58"/>
        <v>0</v>
      </c>
      <c r="XES105" s="411"/>
      <c r="XET105" s="411"/>
      <c r="XEU105" s="421"/>
    </row>
    <row r="106" spans="1:347 16352:16375" s="419" customFormat="1" ht="15" customHeight="1">
      <c r="A106" s="404" t="str">
        <f>SWDATA!O98</f>
        <v>1_PARENT00001_DMACTUALS_INDEPENDENT:CATALOGDETAIL:UNITS:No Perspective:default:Live:0</v>
      </c>
      <c r="B106" s="404">
        <f>SWDATA!M98</f>
        <v>1</v>
      </c>
      <c r="C106" s="405"/>
      <c r="D106" s="413">
        <f t="shared" si="61"/>
        <v>98</v>
      </c>
      <c r="E106" s="407">
        <f t="shared" si="62"/>
        <v>1</v>
      </c>
      <c r="F106" s="408">
        <f t="shared" si="63"/>
        <v>1</v>
      </c>
      <c r="G106" s="404">
        <f>ROW(SWDATA!M98)</f>
        <v>98</v>
      </c>
      <c r="H106" s="334"/>
      <c r="I106" s="335"/>
      <c r="J106" s="346" t="str">
        <f t="shared" si="64"/>
        <v>1_PARENT00001_DMACTUALS_INDEPENDENT:CATALOGDETAIL:UNITS:No Perspective:default:Live:0</v>
      </c>
      <c r="K106" s="347" t="str">
        <f t="shared" si="65"/>
        <v>U</v>
      </c>
      <c r="L106" s="347"/>
      <c r="M106" s="385" t="str">
        <f t="shared" si="66"/>
        <v>Loading…</v>
      </c>
      <c r="N106" s="385" t="str">
        <f t="shared" si="66"/>
        <v>Loading…</v>
      </c>
      <c r="O106" s="385" t="str">
        <f t="shared" si="66"/>
        <v>Loading…</v>
      </c>
      <c r="P106" s="385" t="str">
        <f t="shared" si="66"/>
        <v>Loading…</v>
      </c>
      <c r="Q106" s="385" t="str">
        <f ca="1">IF(LEN(SWDATA!J98)=0,"",Q105)</f>
        <v>Loading . . .~~Loading . . .~~Loading . . .~~Loading . . .</v>
      </c>
      <c r="R106" s="386" t="str">
        <f>IF(LEN(SWDATA!C98)=0,"",SWDATA!C98)</f>
        <v>L1 Y1 TD Trial Seed (Units)</v>
      </c>
      <c r="S106" s="256"/>
      <c r="T106" s="257" t="s">
        <v>365</v>
      </c>
      <c r="U106" s="258" t="s">
        <v>1032</v>
      </c>
      <c r="V106" s="258"/>
      <c r="W106" s="258" t="s">
        <v>976</v>
      </c>
      <c r="X106" s="259" t="s">
        <v>207</v>
      </c>
      <c r="Y106" s="353" t="str">
        <f ca="1">IF(OR(Is_Loading,LEN($A106)=0),"",INDIRECT("SWDATA!"&amp;Y$4&amp;$G106))</f>
        <v>-</v>
      </c>
      <c r="Z106" s="354" t="str">
        <f ca="1">IF(OR(Is_Loading,LEN($A106)=0),"",INDIRECT("SWDATA!"&amp;Z$4&amp;$G106))</f>
        <v>-</v>
      </c>
      <c r="AA106" s="354" t="str">
        <f ca="1">IF(OR(Is_Loading,LEN($A106)=0),"",INDIRECT("SWDATA!"&amp;AA$4&amp;$G106))</f>
        <v>-</v>
      </c>
      <c r="AB106" s="354" t="str">
        <f ca="1">IF(OR(Is_Loading,LEN($A106)=0),"",INDIRECT("SWDATA!"&amp;AB$4&amp;$G106))</f>
        <v>-</v>
      </c>
      <c r="AC106" s="354" t="str">
        <f ca="1">IF(OR(Is_Loading,LEN($A106)=0),"",INDIRECT("SWDATA!"&amp;AC$4&amp;$G106))</f>
        <v>-</v>
      </c>
      <c r="AD106" s="354" t="str">
        <f ca="1">IF(OR(Is_Loading,LEN($A106)=0),"",INDIRECT("SWDATA!"&amp;AD$4&amp;$G106))</f>
        <v>-</v>
      </c>
      <c r="AE106" s="354" t="str">
        <f ca="1">IF(OR(Is_Loading,LEN($A106)=0),"",INDIRECT("SWDATA!"&amp;AE$4&amp;$G106))</f>
        <v>-</v>
      </c>
      <c r="AF106" s="354" t="str">
        <f ca="1">IF(OR(Is_Loading,LEN($A106)=0),"",INDIRECT("SWDATA!"&amp;AF$4&amp;$G106))</f>
        <v>-</v>
      </c>
      <c r="AG106" s="354" t="str">
        <f ca="1">IF(OR(Is_Loading,LEN($A106)=0),"",INDIRECT("SWDATA!"&amp;AG$4&amp;$G106))</f>
        <v>-</v>
      </c>
      <c r="AH106" s="354" t="str">
        <f ca="1">IF(OR(Is_Loading,LEN($A106)=0),"",INDIRECT("SWDATA!"&amp;AH$4&amp;$G106))</f>
        <v>-</v>
      </c>
      <c r="AI106" s="354" t="str">
        <f ca="1">IF(OR(Is_Loading,LEN($A106)=0),"",INDIRECT("SWDATA!"&amp;AI$4&amp;$G106))</f>
        <v>-</v>
      </c>
      <c r="AJ106" s="354" t="str">
        <f ca="1">IF(OR(Is_Loading,LEN($A106)=0),"",INDIRECT("SWDATA!"&amp;AJ$4&amp;$G106))</f>
        <v>-</v>
      </c>
      <c r="AK106" s="354" t="str">
        <f t="shared" ca="1" si="67"/>
        <v>-</v>
      </c>
      <c r="AL106" s="354" t="str">
        <f t="shared" ca="1" si="67"/>
        <v>-</v>
      </c>
      <c r="AM106" s="354" t="str">
        <f t="shared" ca="1" si="67"/>
        <v>-</v>
      </c>
      <c r="AN106" s="354" t="str">
        <f t="shared" ca="1" si="67"/>
        <v>-</v>
      </c>
      <c r="AO106" s="354" t="str">
        <f t="shared" ca="1" si="67"/>
        <v>-</v>
      </c>
      <c r="AP106" s="354" t="str">
        <f t="shared" ca="1" si="67"/>
        <v>-</v>
      </c>
      <c r="AQ106" s="354" t="str">
        <f t="shared" ca="1" si="67"/>
        <v>-</v>
      </c>
      <c r="AR106" s="354" t="str">
        <f t="shared" ca="1" si="67"/>
        <v>-</v>
      </c>
      <c r="AS106" s="354" t="str">
        <f t="shared" ca="1" si="67"/>
        <v>-</v>
      </c>
      <c r="AT106" s="354" t="str">
        <f t="shared" ca="1" si="67"/>
        <v>-</v>
      </c>
      <c r="AU106" s="354" t="str">
        <f t="shared" ca="1" si="67"/>
        <v>-</v>
      </c>
      <c r="AV106" s="354" t="str">
        <f t="shared" ca="1" si="67"/>
        <v>-</v>
      </c>
      <c r="AW106" s="354" t="str">
        <f t="shared" ca="1" si="67"/>
        <v>-</v>
      </c>
      <c r="AX106" s="354" t="str">
        <f t="shared" ca="1" si="67"/>
        <v>-</v>
      </c>
      <c r="AY106" s="371" t="str">
        <f t="shared" ca="1" si="67"/>
        <v>-</v>
      </c>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410"/>
      <c r="CA106" s="410"/>
      <c r="CB106" s="410"/>
      <c r="CC106" s="410"/>
      <c r="CD106" s="410"/>
      <c r="CE106" s="410"/>
      <c r="CF106" s="410"/>
      <c r="CG106" s="410"/>
      <c r="CH106" s="410"/>
      <c r="CI106" s="410"/>
      <c r="CJ106" s="414"/>
      <c r="CK106" s="414"/>
      <c r="CL106" s="414"/>
      <c r="CM106" s="414"/>
      <c r="CN106" s="414"/>
      <c r="CO106" s="414"/>
      <c r="CP106" s="414"/>
      <c r="CQ106" s="414"/>
      <c r="CR106" s="414"/>
      <c r="CS106" s="414"/>
      <c r="CT106" s="414"/>
      <c r="CU106" s="414"/>
      <c r="CV106" s="414"/>
      <c r="CW106" s="414"/>
      <c r="CX106" s="414"/>
      <c r="CY106" s="414"/>
      <c r="CZ106" s="414"/>
      <c r="DA106" s="414"/>
      <c r="DB106" s="414"/>
      <c r="DC106" s="414"/>
      <c r="DD106" s="414"/>
      <c r="DE106" s="414"/>
      <c r="DF106" s="414"/>
      <c r="DG106" s="414"/>
      <c r="DH106" s="414"/>
      <c r="DI106" s="414"/>
      <c r="DJ106" s="414"/>
      <c r="DK106" s="415"/>
      <c r="DL106" s="416"/>
      <c r="DM106" s="416"/>
      <c r="DN106" s="416"/>
      <c r="DO106" s="416"/>
      <c r="DP106" s="250"/>
      <c r="DQ106" s="417"/>
      <c r="DR106" s="326"/>
      <c r="DS106" s="326"/>
      <c r="DT106" s="326"/>
      <c r="DU106" s="326"/>
      <c r="DV106" s="326"/>
      <c r="DW106" s="326"/>
      <c r="DX106" s="326"/>
      <c r="DY106" s="326"/>
      <c r="DZ106" s="326"/>
      <c r="EA106" s="326"/>
      <c r="EB106" s="326"/>
      <c r="EC106" s="326"/>
      <c r="ED106" s="326"/>
      <c r="EE106" s="326"/>
      <c r="EF106" s="326"/>
      <c r="EG106" s="326"/>
      <c r="EH106" s="326"/>
      <c r="EI106" s="326"/>
      <c r="EJ106" s="326"/>
      <c r="EK106" s="326"/>
      <c r="EL106" s="326"/>
      <c r="EM106" s="326"/>
      <c r="EN106" s="326"/>
      <c r="EO106" s="326"/>
      <c r="EP106" s="326"/>
      <c r="EQ106" s="326"/>
      <c r="ER106" s="326"/>
      <c r="ES106" s="326"/>
      <c r="ET106" s="326"/>
      <c r="EU106" s="326"/>
      <c r="EV106" s="326"/>
      <c r="EW106" s="326"/>
      <c r="EX106" s="326"/>
      <c r="EY106" s="326"/>
      <c r="EZ106" s="326"/>
      <c r="FA106" s="326"/>
      <c r="FB106" s="418"/>
      <c r="FC106" s="250"/>
      <c r="FD106" s="250"/>
      <c r="FE106" s="250"/>
      <c r="FF106" s="250"/>
      <c r="FG106" s="250"/>
      <c r="FH106" s="250"/>
      <c r="FI106" s="250"/>
      <c r="FJ106" s="250"/>
      <c r="FK106" s="250"/>
      <c r="FL106" s="250"/>
      <c r="FM106" s="250"/>
      <c r="FN106" s="250"/>
      <c r="FO106" s="250"/>
      <c r="FP106" s="250"/>
      <c r="FQ106" s="250"/>
      <c r="FR106" s="250"/>
      <c r="FS106" s="250"/>
      <c r="FT106" s="250"/>
      <c r="FU106" s="250"/>
      <c r="FV106" s="250"/>
      <c r="FW106" s="250"/>
      <c r="FX106" s="250"/>
      <c r="FY106" s="250"/>
      <c r="FZ106" s="250"/>
      <c r="GA106" s="250"/>
      <c r="GB106" s="250"/>
      <c r="GC106" s="250"/>
      <c r="GD106" s="250"/>
      <c r="GE106" s="250"/>
      <c r="GF106" s="250"/>
      <c r="GG106" s="250"/>
      <c r="GH106" s="250"/>
      <c r="GI106" s="250"/>
      <c r="GJ106" s="250"/>
      <c r="GK106" s="250"/>
      <c r="GL106" s="250"/>
      <c r="GM106" s="250"/>
      <c r="GN106" s="250"/>
      <c r="GO106" s="250"/>
      <c r="GP106" s="250"/>
      <c r="GQ106" s="250"/>
      <c r="GR106" s="250"/>
      <c r="GS106" s="250"/>
      <c r="GT106" s="250"/>
      <c r="GU106" s="250"/>
      <c r="GV106" s="250"/>
      <c r="GW106" s="250"/>
      <c r="GX106" s="250"/>
      <c r="GY106" s="250"/>
      <c r="GZ106" s="250"/>
      <c r="HA106" s="416"/>
      <c r="HB106" s="416"/>
      <c r="HC106" s="416"/>
      <c r="HD106" s="416"/>
      <c r="HE106" s="416"/>
      <c r="HF106" s="416"/>
      <c r="HG106" s="416"/>
      <c r="HH106" s="416"/>
      <c r="HI106" s="416"/>
      <c r="HJ106" s="416"/>
      <c r="HK106" s="416"/>
      <c r="HL106" s="416"/>
      <c r="HM106" s="416"/>
      <c r="HN106" s="416"/>
      <c r="ID106" s="411"/>
      <c r="IE106" s="411"/>
      <c r="IF106" s="411"/>
      <c r="IG106" s="411"/>
      <c r="IH106" s="411"/>
      <c r="II106" s="411"/>
      <c r="IJ106" s="411"/>
      <c r="IK106" s="411"/>
      <c r="IL106" s="411"/>
      <c r="IM106" s="411"/>
      <c r="IN106" s="411"/>
      <c r="IO106" s="411"/>
      <c r="IP106" s="411"/>
      <c r="IQ106" s="411"/>
      <c r="IR106" s="411"/>
      <c r="IS106" s="411"/>
      <c r="IT106" s="411"/>
      <c r="IU106" s="411"/>
      <c r="IV106" s="411"/>
      <c r="IW106" s="411"/>
      <c r="IX106" s="411"/>
      <c r="IY106" s="411"/>
      <c r="IZ106" s="411"/>
      <c r="JA106" s="411"/>
      <c r="JB106" s="411"/>
      <c r="JC106" s="411"/>
      <c r="JD106" s="411"/>
      <c r="JE106" s="411"/>
      <c r="JF106" s="411"/>
      <c r="JG106" s="411"/>
      <c r="JH106" s="411"/>
      <c r="JI106" s="411"/>
      <c r="JJ106" s="411"/>
      <c r="JK106" s="411"/>
      <c r="JL106" s="411"/>
      <c r="JM106" s="411"/>
      <c r="JN106" s="411"/>
      <c r="JO106" s="411"/>
      <c r="JP106" s="411"/>
      <c r="JQ106" s="411"/>
      <c r="JR106" s="411"/>
      <c r="JS106" s="411"/>
      <c r="JT106" s="411"/>
      <c r="JU106" s="411"/>
      <c r="JV106" s="411"/>
      <c r="JW106" s="411"/>
      <c r="JX106" s="411"/>
      <c r="JY106" s="411"/>
      <c r="JZ106" s="411"/>
      <c r="KA106" s="411"/>
      <c r="KB106" s="411"/>
      <c r="KC106" s="411"/>
      <c r="KD106" s="411"/>
      <c r="KE106" s="411"/>
      <c r="KF106" s="411"/>
      <c r="KG106" s="411"/>
      <c r="KH106" s="411"/>
      <c r="KI106" s="411"/>
      <c r="KJ106" s="411"/>
      <c r="KK106" s="411"/>
      <c r="KL106" s="411"/>
      <c r="KM106" s="411"/>
      <c r="KN106" s="411"/>
      <c r="KO106" s="411"/>
      <c r="KP106" s="411"/>
      <c r="KQ106" s="411"/>
      <c r="KR106" s="411"/>
      <c r="KS106" s="411"/>
      <c r="KT106" s="411"/>
      <c r="KU106" s="411"/>
      <c r="KV106" s="411"/>
      <c r="KW106" s="411"/>
      <c r="KX106" s="411"/>
      <c r="KY106" s="411"/>
      <c r="KZ106" s="411"/>
      <c r="LA106" s="411"/>
      <c r="LB106" s="411"/>
      <c r="LC106" s="411"/>
      <c r="LD106" s="411"/>
      <c r="LE106" s="411"/>
      <c r="LF106" s="411"/>
      <c r="LG106" s="411"/>
      <c r="LH106" s="411"/>
      <c r="LI106" s="411"/>
      <c r="LJ106" s="411"/>
      <c r="LK106" s="411"/>
      <c r="LL106" s="411"/>
      <c r="LM106" s="411"/>
      <c r="LN106" s="411"/>
      <c r="LO106" s="411"/>
      <c r="LP106" s="411"/>
      <c r="LQ106" s="411"/>
      <c r="LR106" s="411"/>
      <c r="LS106" s="411"/>
      <c r="LT106" s="411"/>
      <c r="LU106" s="411"/>
      <c r="LV106" s="411"/>
      <c r="LW106" s="411"/>
      <c r="LX106" s="411"/>
      <c r="LY106" s="411"/>
      <c r="LZ106" s="411"/>
      <c r="MA106" s="411"/>
      <c r="MB106" s="411"/>
      <c r="MC106" s="411"/>
      <c r="MD106" s="411"/>
      <c r="ME106" s="411"/>
      <c r="MF106" s="411"/>
      <c r="MG106" s="411"/>
      <c r="MH106" s="411"/>
      <c r="MI106" s="411"/>
      <c r="XDX106" s="420">
        <f t="shared" ca="1" si="58"/>
        <v>0</v>
      </c>
      <c r="XES106" s="411"/>
      <c r="XET106" s="411"/>
      <c r="XEU106" s="421"/>
    </row>
    <row r="107" spans="1:347 16352:16375" s="419" customFormat="1" ht="15" customHeight="1">
      <c r="A107" s="404" t="str">
        <f>SWDATA!O99</f>
        <v>1_PARENT00001_DMACTUALS_INDEPENDENT:CATALOGDETAIL:UNITS:No Perspective:default:Live:0</v>
      </c>
      <c r="B107" s="404">
        <f>SWDATA!M99</f>
        <v>1</v>
      </c>
      <c r="C107" s="405"/>
      <c r="D107" s="413">
        <f t="shared" ref="D107:D113" si="68">G107</f>
        <v>99</v>
      </c>
      <c r="E107" s="407">
        <f t="shared" ref="E107:E113" si="69">B107</f>
        <v>1</v>
      </c>
      <c r="F107" s="408">
        <f t="shared" ref="F107:F113" si="70">IF(NOT(ISERROR(SEARCH("U",R107))),1,IF(NOT(ISERROR(SEARCH("/Unit",R107))),2,IF(NOT(ISERROR(SEARCH("Pct",R107))),2,1)))</f>
        <v>1</v>
      </c>
      <c r="G107" s="404">
        <f>ROW(SWDATA!M99)</f>
        <v>99</v>
      </c>
      <c r="H107" s="334"/>
      <c r="I107" s="335"/>
      <c r="J107" s="346" t="str">
        <f t="shared" ref="J107:J113" si="71">IF(ISERROR(FIND(":-1",A107)),A107,0)</f>
        <v>1_PARENT00001_DMACTUALS_INDEPENDENT:CATALOGDETAIL:UNITS:No Perspective:default:Live:0</v>
      </c>
      <c r="K107" s="347" t="str">
        <f t="shared" ref="K107:K113" si="72">IF(NOT(ISERROR(SEARCH("(Rev)",R107))),"R",IF(NOT(ISERROR(SEARCH("(Rev/",R107))),"R",IF(OR(NOT(ISERROR(SEARCH("(Pct)",R107)))),"P",IF(NOT(ISERROR(SEARCH("Units",R107))),"U",""))))</f>
        <v>U</v>
      </c>
      <c r="L107" s="347"/>
      <c r="M107" s="385" t="str">
        <f t="shared" ref="M107:P107" si="73">M106</f>
        <v>Loading…</v>
      </c>
      <c r="N107" s="385" t="str">
        <f t="shared" si="73"/>
        <v>Loading…</v>
      </c>
      <c r="O107" s="385" t="str">
        <f t="shared" si="73"/>
        <v>Loading…</v>
      </c>
      <c r="P107" s="385" t="str">
        <f t="shared" si="73"/>
        <v>Loading…</v>
      </c>
      <c r="Q107" s="385" t="str">
        <f ca="1">IF(LEN(SWDATA!J99)=0,"",Q106)</f>
        <v>Loading . . .~~Loading . . .~~Loading . . .~~Loading . . .</v>
      </c>
      <c r="R107" s="386" t="str">
        <f>IF(LEN(SWDATA!C99)=0,"",SWDATA!C99)</f>
        <v>L1 Y1 Marketing Samples (Units)</v>
      </c>
      <c r="S107" s="256"/>
      <c r="T107" s="257" t="s">
        <v>365</v>
      </c>
      <c r="U107" s="258" t="s">
        <v>1032</v>
      </c>
      <c r="V107" s="258"/>
      <c r="W107" s="258" t="s">
        <v>976</v>
      </c>
      <c r="X107" s="259" t="s">
        <v>207</v>
      </c>
      <c r="Y107" s="353" t="str">
        <f ca="1">IF(OR(Is_Loading,LEN($A107)=0),"",INDIRECT("SWDATA!"&amp;Y$4&amp;$G107))</f>
        <v>-</v>
      </c>
      <c r="Z107" s="354" t="str">
        <f ca="1">IF(OR(Is_Loading,LEN($A107)=0),"",INDIRECT("SWDATA!"&amp;Z$4&amp;$G107))</f>
        <v>-</v>
      </c>
      <c r="AA107" s="354" t="str">
        <f ca="1">IF(OR(Is_Loading,LEN($A107)=0),"",INDIRECT("SWDATA!"&amp;AA$4&amp;$G107))</f>
        <v>-</v>
      </c>
      <c r="AB107" s="354" t="str">
        <f ca="1">IF(OR(Is_Loading,LEN($A107)=0),"",INDIRECT("SWDATA!"&amp;AB$4&amp;$G107))</f>
        <v>-</v>
      </c>
      <c r="AC107" s="354" t="str">
        <f ca="1">IF(OR(Is_Loading,LEN($A107)=0),"",INDIRECT("SWDATA!"&amp;AC$4&amp;$G107))</f>
        <v>-</v>
      </c>
      <c r="AD107" s="354" t="str">
        <f ca="1">IF(OR(Is_Loading,LEN($A107)=0),"",INDIRECT("SWDATA!"&amp;AD$4&amp;$G107))</f>
        <v>-</v>
      </c>
      <c r="AE107" s="354" t="str">
        <f ca="1">IF(OR(Is_Loading,LEN($A107)=0),"",INDIRECT("SWDATA!"&amp;AE$4&amp;$G107))</f>
        <v>-</v>
      </c>
      <c r="AF107" s="354" t="str">
        <f ca="1">IF(OR(Is_Loading,LEN($A107)=0),"",INDIRECT("SWDATA!"&amp;AF$4&amp;$G107))</f>
        <v>-</v>
      </c>
      <c r="AG107" s="354" t="str">
        <f ca="1">IF(OR(Is_Loading,LEN($A107)=0),"",INDIRECT("SWDATA!"&amp;AG$4&amp;$G107))</f>
        <v>-</v>
      </c>
      <c r="AH107" s="354" t="str">
        <f ca="1">IF(OR(Is_Loading,LEN($A107)=0),"",INDIRECT("SWDATA!"&amp;AH$4&amp;$G107))</f>
        <v>-</v>
      </c>
      <c r="AI107" s="354" t="str">
        <f ca="1">IF(OR(Is_Loading,LEN($A107)=0),"",INDIRECT("SWDATA!"&amp;AI$4&amp;$G107))</f>
        <v>-</v>
      </c>
      <c r="AJ107" s="354" t="str">
        <f ca="1">IF(OR(Is_Loading,LEN($A107)=0),"",INDIRECT("SWDATA!"&amp;AJ$4&amp;$G107))</f>
        <v>-</v>
      </c>
      <c r="AK107" s="354" t="str">
        <f t="shared" ca="1" si="67"/>
        <v>-</v>
      </c>
      <c r="AL107" s="354" t="str">
        <f t="shared" ca="1" si="67"/>
        <v>-</v>
      </c>
      <c r="AM107" s="354" t="str">
        <f t="shared" ca="1" si="67"/>
        <v>-</v>
      </c>
      <c r="AN107" s="354" t="str">
        <f t="shared" ca="1" si="67"/>
        <v>-</v>
      </c>
      <c r="AO107" s="354" t="str">
        <f t="shared" ca="1" si="67"/>
        <v>-</v>
      </c>
      <c r="AP107" s="354" t="str">
        <f t="shared" ca="1" si="67"/>
        <v>-</v>
      </c>
      <c r="AQ107" s="354" t="str">
        <f t="shared" ca="1" si="67"/>
        <v>-</v>
      </c>
      <c r="AR107" s="354" t="str">
        <f t="shared" ca="1" si="67"/>
        <v>-</v>
      </c>
      <c r="AS107" s="354" t="str">
        <f t="shared" ca="1" si="67"/>
        <v>-</v>
      </c>
      <c r="AT107" s="354" t="str">
        <f t="shared" ca="1" si="67"/>
        <v>-</v>
      </c>
      <c r="AU107" s="354" t="str">
        <f t="shared" ca="1" si="67"/>
        <v>-</v>
      </c>
      <c r="AV107" s="354" t="str">
        <f t="shared" ca="1" si="67"/>
        <v>-</v>
      </c>
      <c r="AW107" s="354" t="str">
        <f t="shared" ca="1" si="67"/>
        <v>-</v>
      </c>
      <c r="AX107" s="354" t="str">
        <f t="shared" ca="1" si="67"/>
        <v>-</v>
      </c>
      <c r="AY107" s="371" t="str">
        <f t="shared" ca="1" si="67"/>
        <v>-</v>
      </c>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410"/>
      <c r="CA107" s="410"/>
      <c r="CB107" s="410"/>
      <c r="CC107" s="410"/>
      <c r="CD107" s="410"/>
      <c r="CE107" s="410"/>
      <c r="CF107" s="410"/>
      <c r="CG107" s="410"/>
      <c r="CH107" s="410"/>
      <c r="CI107" s="410"/>
      <c r="CJ107" s="414"/>
      <c r="CK107" s="414"/>
      <c r="CL107" s="414"/>
      <c r="CM107" s="414"/>
      <c r="CN107" s="414"/>
      <c r="CO107" s="414"/>
      <c r="CP107" s="414"/>
      <c r="CQ107" s="414"/>
      <c r="CR107" s="414"/>
      <c r="CS107" s="414"/>
      <c r="CT107" s="414"/>
      <c r="CU107" s="414"/>
      <c r="CV107" s="414"/>
      <c r="CW107" s="414"/>
      <c r="CX107" s="414"/>
      <c r="CY107" s="414"/>
      <c r="CZ107" s="414"/>
      <c r="DA107" s="414"/>
      <c r="DB107" s="414"/>
      <c r="DC107" s="414"/>
      <c r="DD107" s="414"/>
      <c r="DE107" s="414"/>
      <c r="DF107" s="414"/>
      <c r="DG107" s="414"/>
      <c r="DH107" s="414"/>
      <c r="DI107" s="414"/>
      <c r="DJ107" s="414"/>
      <c r="DK107" s="415"/>
      <c r="DL107" s="416"/>
      <c r="DM107" s="416"/>
      <c r="DN107" s="416"/>
      <c r="DO107" s="416"/>
      <c r="DP107" s="250"/>
      <c r="DQ107" s="417"/>
      <c r="DR107" s="326"/>
      <c r="DS107" s="326"/>
      <c r="DT107" s="326"/>
      <c r="DU107" s="326"/>
      <c r="DV107" s="326"/>
      <c r="DW107" s="326"/>
      <c r="DX107" s="326"/>
      <c r="DY107" s="326"/>
      <c r="DZ107" s="326"/>
      <c r="EA107" s="326"/>
      <c r="EB107" s="326"/>
      <c r="EC107" s="326"/>
      <c r="ED107" s="326"/>
      <c r="EE107" s="326"/>
      <c r="EF107" s="326"/>
      <c r="EG107" s="326"/>
      <c r="EH107" s="326"/>
      <c r="EI107" s="326"/>
      <c r="EJ107" s="326"/>
      <c r="EK107" s="326"/>
      <c r="EL107" s="326"/>
      <c r="EM107" s="326"/>
      <c r="EN107" s="326"/>
      <c r="EO107" s="326"/>
      <c r="EP107" s="326"/>
      <c r="EQ107" s="326"/>
      <c r="ER107" s="326"/>
      <c r="ES107" s="326"/>
      <c r="ET107" s="326"/>
      <c r="EU107" s="326"/>
      <c r="EV107" s="326"/>
      <c r="EW107" s="326"/>
      <c r="EX107" s="326"/>
      <c r="EY107" s="326"/>
      <c r="EZ107" s="326"/>
      <c r="FA107" s="326"/>
      <c r="FB107" s="418"/>
      <c r="FC107" s="250"/>
      <c r="FD107" s="250"/>
      <c r="FE107" s="250"/>
      <c r="FF107" s="250"/>
      <c r="FG107" s="250"/>
      <c r="FH107" s="250"/>
      <c r="FI107" s="250"/>
      <c r="FJ107" s="250"/>
      <c r="FK107" s="250"/>
      <c r="FL107" s="250"/>
      <c r="FM107" s="250"/>
      <c r="FN107" s="250"/>
      <c r="FO107" s="250"/>
      <c r="FP107" s="250"/>
      <c r="FQ107" s="250"/>
      <c r="FR107" s="250"/>
      <c r="FS107" s="250"/>
      <c r="FT107" s="250"/>
      <c r="FU107" s="250"/>
      <c r="FV107" s="250"/>
      <c r="FW107" s="250"/>
      <c r="FX107" s="250"/>
      <c r="FY107" s="250"/>
      <c r="FZ107" s="250"/>
      <c r="GA107" s="250"/>
      <c r="GB107" s="250"/>
      <c r="GC107" s="250"/>
      <c r="GD107" s="250"/>
      <c r="GE107" s="250"/>
      <c r="GF107" s="250"/>
      <c r="GG107" s="250"/>
      <c r="GH107" s="250"/>
      <c r="GI107" s="250"/>
      <c r="GJ107" s="250"/>
      <c r="GK107" s="250"/>
      <c r="GL107" s="250"/>
      <c r="GM107" s="250"/>
      <c r="GN107" s="250"/>
      <c r="GO107" s="250"/>
      <c r="GP107" s="250"/>
      <c r="GQ107" s="250"/>
      <c r="GR107" s="250"/>
      <c r="GS107" s="250"/>
      <c r="GT107" s="250"/>
      <c r="GU107" s="250"/>
      <c r="GV107" s="250"/>
      <c r="GW107" s="250"/>
      <c r="GX107" s="250"/>
      <c r="GY107" s="250"/>
      <c r="GZ107" s="250"/>
      <c r="HA107" s="416"/>
      <c r="HB107" s="416"/>
      <c r="HC107" s="416"/>
      <c r="HD107" s="416"/>
      <c r="HE107" s="416"/>
      <c r="HF107" s="416"/>
      <c r="HG107" s="416"/>
      <c r="HH107" s="416"/>
      <c r="HI107" s="416"/>
      <c r="HJ107" s="416"/>
      <c r="HK107" s="416"/>
      <c r="HL107" s="416"/>
      <c r="HM107" s="416"/>
      <c r="HN107" s="416"/>
      <c r="ID107" s="411"/>
      <c r="IE107" s="411"/>
      <c r="IF107" s="411"/>
      <c r="IG107" s="411"/>
      <c r="IH107" s="411"/>
      <c r="II107" s="411"/>
      <c r="IJ107" s="411"/>
      <c r="IK107" s="411"/>
      <c r="IL107" s="411"/>
      <c r="IM107" s="411"/>
      <c r="IN107" s="411"/>
      <c r="IO107" s="411"/>
      <c r="IP107" s="411"/>
      <c r="IQ107" s="411"/>
      <c r="IR107" s="411"/>
      <c r="IS107" s="411"/>
      <c r="IT107" s="411"/>
      <c r="IU107" s="411"/>
      <c r="IV107" s="411"/>
      <c r="IW107" s="411"/>
      <c r="IX107" s="411"/>
      <c r="IY107" s="411"/>
      <c r="IZ107" s="411"/>
      <c r="JA107" s="411"/>
      <c r="JB107" s="411"/>
      <c r="JC107" s="411"/>
      <c r="JD107" s="411"/>
      <c r="JE107" s="411"/>
      <c r="JF107" s="411"/>
      <c r="JG107" s="411"/>
      <c r="JH107" s="411"/>
      <c r="JI107" s="411"/>
      <c r="JJ107" s="411"/>
      <c r="JK107" s="411"/>
      <c r="JL107" s="411"/>
      <c r="JM107" s="411"/>
      <c r="JN107" s="411"/>
      <c r="JO107" s="411"/>
      <c r="JP107" s="411"/>
      <c r="JQ107" s="411"/>
      <c r="JR107" s="411"/>
      <c r="JS107" s="411"/>
      <c r="JT107" s="411"/>
      <c r="JU107" s="411"/>
      <c r="JV107" s="411"/>
      <c r="JW107" s="411"/>
      <c r="JX107" s="411"/>
      <c r="JY107" s="411"/>
      <c r="JZ107" s="411"/>
      <c r="KA107" s="411"/>
      <c r="KB107" s="411"/>
      <c r="KC107" s="411"/>
      <c r="KD107" s="411"/>
      <c r="KE107" s="411"/>
      <c r="KF107" s="411"/>
      <c r="KG107" s="411"/>
      <c r="KH107" s="411"/>
      <c r="KI107" s="411"/>
      <c r="KJ107" s="411"/>
      <c r="KK107" s="411"/>
      <c r="KL107" s="411"/>
      <c r="KM107" s="411"/>
      <c r="KN107" s="411"/>
      <c r="KO107" s="411"/>
      <c r="KP107" s="411"/>
      <c r="KQ107" s="411"/>
      <c r="KR107" s="411"/>
      <c r="KS107" s="411"/>
      <c r="KT107" s="411"/>
      <c r="KU107" s="411"/>
      <c r="KV107" s="411"/>
      <c r="KW107" s="411"/>
      <c r="KX107" s="411"/>
      <c r="KY107" s="411"/>
      <c r="KZ107" s="411"/>
      <c r="LA107" s="411"/>
      <c r="LB107" s="411"/>
      <c r="LC107" s="411"/>
      <c r="LD107" s="411"/>
      <c r="LE107" s="411"/>
      <c r="LF107" s="411"/>
      <c r="LG107" s="411"/>
      <c r="LH107" s="411"/>
      <c r="LI107" s="411"/>
      <c r="LJ107" s="411"/>
      <c r="LK107" s="411"/>
      <c r="LL107" s="411"/>
      <c r="LM107" s="411"/>
      <c r="LN107" s="411"/>
      <c r="LO107" s="411"/>
      <c r="LP107" s="411"/>
      <c r="LQ107" s="411"/>
      <c r="LR107" s="411"/>
      <c r="LS107" s="411"/>
      <c r="LT107" s="411"/>
      <c r="LU107" s="411"/>
      <c r="LV107" s="411"/>
      <c r="LW107" s="411"/>
      <c r="LX107" s="411"/>
      <c r="LY107" s="411"/>
      <c r="LZ107" s="411"/>
      <c r="MA107" s="411"/>
      <c r="MB107" s="411"/>
      <c r="MC107" s="411"/>
      <c r="MD107" s="411"/>
      <c r="ME107" s="411"/>
      <c r="MF107" s="411"/>
      <c r="MG107" s="411"/>
      <c r="MH107" s="411"/>
      <c r="MI107" s="411"/>
      <c r="XDX107" s="420">
        <f t="shared" ca="1" si="58"/>
        <v>0</v>
      </c>
      <c r="XES107" s="411"/>
      <c r="XET107" s="411"/>
      <c r="XEU107" s="421"/>
    </row>
    <row r="108" spans="1:347 16352:16375" s="419" customFormat="1" ht="15" customHeight="1">
      <c r="A108" s="404" t="str">
        <f>SWDATA!O100</f>
        <v>1_PARENT00001_DMACTUALS_INDEPENDENT:CATALOGDETAIL:UNITS:No Perspective:default:Live:0</v>
      </c>
      <c r="B108" s="404">
        <f>SWDATA!M100</f>
        <v>0</v>
      </c>
      <c r="C108" s="405"/>
      <c r="D108" s="413">
        <f t="shared" si="68"/>
        <v>100</v>
      </c>
      <c r="E108" s="407">
        <f t="shared" si="69"/>
        <v>0</v>
      </c>
      <c r="F108" s="408">
        <f t="shared" si="70"/>
        <v>1</v>
      </c>
      <c r="G108" s="404">
        <f>ROW(SWDATA!M100)</f>
        <v>100</v>
      </c>
      <c r="H108" s="334"/>
      <c r="I108" s="335"/>
      <c r="J108" s="346" t="str">
        <f t="shared" si="71"/>
        <v>1_PARENT00001_DMACTUALS_INDEPENDENT:CATALOGDETAIL:UNITS:No Perspective:default:Live:0</v>
      </c>
      <c r="K108" s="347" t="str">
        <f t="shared" si="72"/>
        <v>U</v>
      </c>
      <c r="L108" s="347"/>
      <c r="M108" s="385" t="str">
        <f t="shared" ref="M108:P108" si="74">M107</f>
        <v>Loading…</v>
      </c>
      <c r="N108" s="385" t="str">
        <f t="shared" si="74"/>
        <v>Loading…</v>
      </c>
      <c r="O108" s="385" t="str">
        <f t="shared" si="74"/>
        <v>Loading…</v>
      </c>
      <c r="P108" s="385" t="str">
        <f t="shared" si="74"/>
        <v>Loading…</v>
      </c>
      <c r="Q108" s="385" t="str">
        <f ca="1">IF(LEN(SWDATA!J100)=0,"",Q107)</f>
        <v>Loading . . .~~Loading . . .~~Loading . . .~~Loading . . .</v>
      </c>
      <c r="R108" s="386" t="str">
        <f>IF(LEN(SWDATA!C100)=0,"",SWDATA!C100)</f>
        <v>Monthly Statistical Forecast (units)</v>
      </c>
      <c r="S108" s="256"/>
      <c r="T108" s="257" t="s">
        <v>658</v>
      </c>
      <c r="U108" s="258"/>
      <c r="V108" s="258"/>
      <c r="W108" s="258" t="s">
        <v>1011</v>
      </c>
      <c r="X108" s="259" t="s">
        <v>207</v>
      </c>
      <c r="Y108" s="353" t="str">
        <f ca="1">IF(OR(Is_Loading,LEN($A108)=0),"",INDIRECT("SWDATA!"&amp;Y$4&amp;$G108))</f>
        <v>-</v>
      </c>
      <c r="Z108" s="354" t="str">
        <f ca="1">IF(OR(Is_Loading,LEN($A108)=0),"",INDIRECT("SWDATA!"&amp;Z$4&amp;$G108))</f>
        <v>-</v>
      </c>
      <c r="AA108" s="354" t="str">
        <f ca="1">IF(OR(Is_Loading,LEN($A108)=0),"",INDIRECT("SWDATA!"&amp;AA$4&amp;$G108))</f>
        <v>-</v>
      </c>
      <c r="AB108" s="354" t="str">
        <f ca="1">IF(OR(Is_Loading,LEN($A108)=0),"",INDIRECT("SWDATA!"&amp;AB$4&amp;$G108))</f>
        <v>-</v>
      </c>
      <c r="AC108" s="354" t="str">
        <f ca="1">IF(OR(Is_Loading,LEN($A108)=0),"",INDIRECT("SWDATA!"&amp;AC$4&amp;$G108))</f>
        <v>-</v>
      </c>
      <c r="AD108" s="354" t="str">
        <f ca="1">IF(OR(Is_Loading,LEN($A108)=0),"",INDIRECT("SWDATA!"&amp;AD$4&amp;$G108))</f>
        <v>-</v>
      </c>
      <c r="AE108" s="354" t="str">
        <f ca="1">IF(OR(Is_Loading,LEN($A108)=0),"",INDIRECT("SWDATA!"&amp;AE$4&amp;$G108))</f>
        <v>-</v>
      </c>
      <c r="AF108" s="354" t="str">
        <f ca="1">IF(OR(Is_Loading,LEN($A108)=0),"",INDIRECT("SWDATA!"&amp;AF$4&amp;$G108))</f>
        <v>-</v>
      </c>
      <c r="AG108" s="354" t="str">
        <f ca="1">IF(OR(Is_Loading,LEN($A108)=0),"",INDIRECT("SWDATA!"&amp;AG$4&amp;$G108))</f>
        <v>-</v>
      </c>
      <c r="AH108" s="354" t="str">
        <f ca="1">IF(OR(Is_Loading,LEN($A108)=0),"",INDIRECT("SWDATA!"&amp;AH$4&amp;$G108))</f>
        <v>-</v>
      </c>
      <c r="AI108" s="354" t="str">
        <f ca="1">IF(OR(Is_Loading,LEN($A108)=0),"",INDIRECT("SWDATA!"&amp;AI$4&amp;$G108))</f>
        <v>-</v>
      </c>
      <c r="AJ108" s="354" t="str">
        <f ca="1">IF(OR(Is_Loading,LEN($A108)=0),"",INDIRECT("SWDATA!"&amp;AJ$4&amp;$G108))</f>
        <v>-</v>
      </c>
      <c r="AK108" s="354" t="str">
        <f t="shared" ca="1" si="67"/>
        <v>-</v>
      </c>
      <c r="AL108" s="354" t="str">
        <f t="shared" ca="1" si="67"/>
        <v>-</v>
      </c>
      <c r="AM108" s="354" t="str">
        <f t="shared" ca="1" si="67"/>
        <v>-</v>
      </c>
      <c r="AN108" s="354" t="str">
        <f t="shared" ca="1" si="67"/>
        <v>-</v>
      </c>
      <c r="AO108" s="354" t="str">
        <f t="shared" ca="1" si="67"/>
        <v>-</v>
      </c>
      <c r="AP108" s="354" t="str">
        <f t="shared" ca="1" si="67"/>
        <v>-</v>
      </c>
      <c r="AQ108" s="354" t="str">
        <f t="shared" ca="1" si="67"/>
        <v>-</v>
      </c>
      <c r="AR108" s="354" t="str">
        <f t="shared" ca="1" si="67"/>
        <v>-</v>
      </c>
      <c r="AS108" s="354" t="str">
        <f t="shared" ca="1" si="67"/>
        <v>-</v>
      </c>
      <c r="AT108" s="354" t="str">
        <f t="shared" ca="1" si="67"/>
        <v>-</v>
      </c>
      <c r="AU108" s="354" t="str">
        <f t="shared" ca="1" si="67"/>
        <v>-</v>
      </c>
      <c r="AV108" s="354" t="str">
        <f t="shared" ca="1" si="67"/>
        <v>-</v>
      </c>
      <c r="AW108" s="354" t="str">
        <f t="shared" ca="1" si="67"/>
        <v>-</v>
      </c>
      <c r="AX108" s="354" t="str">
        <f t="shared" ca="1" si="67"/>
        <v>-</v>
      </c>
      <c r="AY108" s="371" t="str">
        <f t="shared" ca="1" si="67"/>
        <v>-</v>
      </c>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410"/>
      <c r="CA108" s="410"/>
      <c r="CB108" s="410"/>
      <c r="CC108" s="410"/>
      <c r="CD108" s="410"/>
      <c r="CE108" s="410"/>
      <c r="CF108" s="410"/>
      <c r="CG108" s="410"/>
      <c r="CH108" s="410"/>
      <c r="CI108" s="410"/>
      <c r="CJ108" s="414"/>
      <c r="CK108" s="414"/>
      <c r="CL108" s="414"/>
      <c r="CM108" s="414"/>
      <c r="CN108" s="414"/>
      <c r="CO108" s="414"/>
      <c r="CP108" s="414"/>
      <c r="CQ108" s="414"/>
      <c r="CR108" s="414"/>
      <c r="CS108" s="414"/>
      <c r="CT108" s="414"/>
      <c r="CU108" s="414"/>
      <c r="CV108" s="414"/>
      <c r="CW108" s="414"/>
      <c r="CX108" s="414"/>
      <c r="CY108" s="414"/>
      <c r="CZ108" s="414"/>
      <c r="DA108" s="414"/>
      <c r="DB108" s="414"/>
      <c r="DC108" s="414"/>
      <c r="DD108" s="414"/>
      <c r="DE108" s="414"/>
      <c r="DF108" s="414"/>
      <c r="DG108" s="414"/>
      <c r="DH108" s="414"/>
      <c r="DI108" s="414"/>
      <c r="DJ108" s="414"/>
      <c r="DK108" s="415"/>
      <c r="DL108" s="416"/>
      <c r="DM108" s="416"/>
      <c r="DN108" s="416"/>
      <c r="DO108" s="416"/>
      <c r="DP108" s="250"/>
      <c r="DQ108" s="417"/>
      <c r="DR108" s="326"/>
      <c r="DS108" s="326"/>
      <c r="DT108" s="326"/>
      <c r="DU108" s="326"/>
      <c r="DV108" s="326"/>
      <c r="DW108" s="326"/>
      <c r="DX108" s="326"/>
      <c r="DY108" s="326"/>
      <c r="DZ108" s="326"/>
      <c r="EA108" s="326"/>
      <c r="EB108" s="326"/>
      <c r="EC108" s="326"/>
      <c r="ED108" s="326"/>
      <c r="EE108" s="326"/>
      <c r="EF108" s="326"/>
      <c r="EG108" s="326"/>
      <c r="EH108" s="326"/>
      <c r="EI108" s="326"/>
      <c r="EJ108" s="326"/>
      <c r="EK108" s="326"/>
      <c r="EL108" s="326"/>
      <c r="EM108" s="326"/>
      <c r="EN108" s="326"/>
      <c r="EO108" s="326"/>
      <c r="EP108" s="326"/>
      <c r="EQ108" s="326"/>
      <c r="ER108" s="326"/>
      <c r="ES108" s="326"/>
      <c r="ET108" s="326"/>
      <c r="EU108" s="326"/>
      <c r="EV108" s="326"/>
      <c r="EW108" s="326"/>
      <c r="EX108" s="326"/>
      <c r="EY108" s="326"/>
      <c r="EZ108" s="326"/>
      <c r="FA108" s="326"/>
      <c r="FB108" s="418"/>
      <c r="FC108" s="250"/>
      <c r="FD108" s="250"/>
      <c r="FE108" s="250"/>
      <c r="FF108" s="250"/>
      <c r="FG108" s="250"/>
      <c r="FH108" s="250"/>
      <c r="FI108" s="250"/>
      <c r="FJ108" s="250"/>
      <c r="FK108" s="250"/>
      <c r="FL108" s="250"/>
      <c r="FM108" s="250"/>
      <c r="FN108" s="250"/>
      <c r="FO108" s="250"/>
      <c r="FP108" s="250"/>
      <c r="FQ108" s="250"/>
      <c r="FR108" s="250"/>
      <c r="FS108" s="250"/>
      <c r="FT108" s="250"/>
      <c r="FU108" s="250"/>
      <c r="FV108" s="250"/>
      <c r="FW108" s="250"/>
      <c r="FX108" s="250"/>
      <c r="FY108" s="250"/>
      <c r="FZ108" s="250"/>
      <c r="GA108" s="250"/>
      <c r="GB108" s="250"/>
      <c r="GC108" s="250"/>
      <c r="GD108" s="250"/>
      <c r="GE108" s="250"/>
      <c r="GF108" s="250"/>
      <c r="GG108" s="250"/>
      <c r="GH108" s="250"/>
      <c r="GI108" s="250"/>
      <c r="GJ108" s="250"/>
      <c r="GK108" s="250"/>
      <c r="GL108" s="250"/>
      <c r="GM108" s="250"/>
      <c r="GN108" s="250"/>
      <c r="GO108" s="250"/>
      <c r="GP108" s="250"/>
      <c r="GQ108" s="250"/>
      <c r="GR108" s="250"/>
      <c r="GS108" s="250"/>
      <c r="GT108" s="250"/>
      <c r="GU108" s="250"/>
      <c r="GV108" s="250"/>
      <c r="GW108" s="250"/>
      <c r="GX108" s="250"/>
      <c r="GY108" s="250"/>
      <c r="GZ108" s="250"/>
      <c r="HA108" s="416"/>
      <c r="HB108" s="416"/>
      <c r="HC108" s="416"/>
      <c r="HD108" s="416"/>
      <c r="HE108" s="416"/>
      <c r="HF108" s="416"/>
      <c r="HG108" s="416"/>
      <c r="HH108" s="416"/>
      <c r="HI108" s="416"/>
      <c r="HJ108" s="416"/>
      <c r="HK108" s="416"/>
      <c r="HL108" s="416"/>
      <c r="HM108" s="416"/>
      <c r="HN108" s="416"/>
      <c r="ID108" s="411"/>
      <c r="IE108" s="411"/>
      <c r="IF108" s="411"/>
      <c r="IG108" s="411"/>
      <c r="IH108" s="411"/>
      <c r="II108" s="411"/>
      <c r="IJ108" s="411"/>
      <c r="IK108" s="411"/>
      <c r="IL108" s="411"/>
      <c r="IM108" s="411"/>
      <c r="IN108" s="411"/>
      <c r="IO108" s="411"/>
      <c r="IP108" s="411"/>
      <c r="IQ108" s="411"/>
      <c r="IR108" s="411"/>
      <c r="IS108" s="411"/>
      <c r="IT108" s="411"/>
      <c r="IU108" s="411"/>
      <c r="IV108" s="411"/>
      <c r="IW108" s="411"/>
      <c r="IX108" s="411"/>
      <c r="IY108" s="411"/>
      <c r="IZ108" s="411"/>
      <c r="JA108" s="411"/>
      <c r="JB108" s="411"/>
      <c r="JC108" s="411"/>
      <c r="JD108" s="411"/>
      <c r="JE108" s="411"/>
      <c r="JF108" s="411"/>
      <c r="JG108" s="411"/>
      <c r="JH108" s="411"/>
      <c r="JI108" s="411"/>
      <c r="JJ108" s="411"/>
      <c r="JK108" s="411"/>
      <c r="JL108" s="411"/>
      <c r="JM108" s="411"/>
      <c r="JN108" s="411"/>
      <c r="JO108" s="411"/>
      <c r="JP108" s="411"/>
      <c r="JQ108" s="411"/>
      <c r="JR108" s="411"/>
      <c r="JS108" s="411"/>
      <c r="JT108" s="411"/>
      <c r="JU108" s="411"/>
      <c r="JV108" s="411"/>
      <c r="JW108" s="411"/>
      <c r="JX108" s="411"/>
      <c r="JY108" s="411"/>
      <c r="JZ108" s="411"/>
      <c r="KA108" s="411"/>
      <c r="KB108" s="411"/>
      <c r="KC108" s="411"/>
      <c r="KD108" s="411"/>
      <c r="KE108" s="411"/>
      <c r="KF108" s="411"/>
      <c r="KG108" s="411"/>
      <c r="KH108" s="411"/>
      <c r="KI108" s="411"/>
      <c r="KJ108" s="411"/>
      <c r="KK108" s="411"/>
      <c r="KL108" s="411"/>
      <c r="KM108" s="411"/>
      <c r="KN108" s="411"/>
      <c r="KO108" s="411"/>
      <c r="KP108" s="411"/>
      <c r="KQ108" s="411"/>
      <c r="KR108" s="411"/>
      <c r="KS108" s="411"/>
      <c r="KT108" s="411"/>
      <c r="KU108" s="411"/>
      <c r="KV108" s="411"/>
      <c r="KW108" s="411"/>
      <c r="KX108" s="411"/>
      <c r="KY108" s="411"/>
      <c r="KZ108" s="411"/>
      <c r="LA108" s="411"/>
      <c r="LB108" s="411"/>
      <c r="LC108" s="411"/>
      <c r="LD108" s="411"/>
      <c r="LE108" s="411"/>
      <c r="LF108" s="411"/>
      <c r="LG108" s="411"/>
      <c r="LH108" s="411"/>
      <c r="LI108" s="411"/>
      <c r="LJ108" s="411"/>
      <c r="LK108" s="411"/>
      <c r="LL108" s="411"/>
      <c r="LM108" s="411"/>
      <c r="LN108" s="411"/>
      <c r="LO108" s="411"/>
      <c r="LP108" s="411"/>
      <c r="LQ108" s="411"/>
      <c r="LR108" s="411"/>
      <c r="LS108" s="411"/>
      <c r="LT108" s="411"/>
      <c r="LU108" s="411"/>
      <c r="LV108" s="411"/>
      <c r="LW108" s="411"/>
      <c r="LX108" s="411"/>
      <c r="LY108" s="411"/>
      <c r="LZ108" s="411"/>
      <c r="MA108" s="411"/>
      <c r="MB108" s="411"/>
      <c r="MC108" s="411"/>
      <c r="MD108" s="411"/>
      <c r="ME108" s="411"/>
      <c r="MF108" s="411"/>
      <c r="MG108" s="411"/>
      <c r="MH108" s="411"/>
      <c r="MI108" s="411"/>
      <c r="XDX108" s="420">
        <f t="shared" ca="1" si="58"/>
        <v>0</v>
      </c>
      <c r="XES108" s="411"/>
      <c r="XET108" s="411"/>
      <c r="XEU108" s="421"/>
    </row>
    <row r="109" spans="1:347 16352:16375" s="419" customFormat="1" ht="15" customHeight="1">
      <c r="A109" s="404" t="str">
        <f>SWDATA!O101</f>
        <v>1_PARENT00001_DMACTUALS_INDEPENDENT:CATALOGDETAIL:UNITS:No Perspective:default:Live:0</v>
      </c>
      <c r="B109" s="404">
        <f>SWDATA!M101</f>
        <v>0</v>
      </c>
      <c r="C109" s="405"/>
      <c r="D109" s="413">
        <f t="shared" si="68"/>
        <v>101</v>
      </c>
      <c r="E109" s="407">
        <f t="shared" si="69"/>
        <v>0</v>
      </c>
      <c r="F109" s="408">
        <f t="shared" si="70"/>
        <v>1</v>
      </c>
      <c r="G109" s="404">
        <f>ROW(SWDATA!M101)</f>
        <v>101</v>
      </c>
      <c r="H109" s="334"/>
      <c r="I109" s="335"/>
      <c r="J109" s="346" t="str">
        <f t="shared" si="71"/>
        <v>1_PARENT00001_DMACTUALS_INDEPENDENT:CATALOGDETAIL:UNITS:No Perspective:default:Live:0</v>
      </c>
      <c r="K109" s="347" t="str">
        <f t="shared" si="72"/>
        <v>U</v>
      </c>
      <c r="L109" s="347"/>
      <c r="M109" s="385" t="str">
        <f t="shared" ref="M109:P109" si="75">M108</f>
        <v>Loading…</v>
      </c>
      <c r="N109" s="385" t="str">
        <f t="shared" si="75"/>
        <v>Loading…</v>
      </c>
      <c r="O109" s="385" t="str">
        <f t="shared" si="75"/>
        <v>Loading…</v>
      </c>
      <c r="P109" s="385" t="str">
        <f t="shared" si="75"/>
        <v>Loading…</v>
      </c>
      <c r="Q109" s="385" t="str">
        <f ca="1">IF(LEN(SWDATA!J101)=0,"",Q108)</f>
        <v>Loading . . .~~Loading . . .~~Loading . . .~~Loading . . .</v>
      </c>
      <c r="R109" s="386" t="str">
        <f>IF(LEN(SWDATA!C101)=0,"",SWDATA!C101)</f>
        <v>Input to Statistical Forecast (Units)</v>
      </c>
      <c r="S109" s="256"/>
      <c r="T109" s="257" t="s">
        <v>520</v>
      </c>
      <c r="U109" s="258"/>
      <c r="V109" s="258"/>
      <c r="W109" s="258" t="s">
        <v>1012</v>
      </c>
      <c r="X109" s="259" t="s">
        <v>207</v>
      </c>
      <c r="Y109" s="353" t="str">
        <f ca="1">IF(OR(Is_Loading,LEN($A109)=0),"",INDIRECT("SWDATA!"&amp;Y$4&amp;$G109))</f>
        <v>-</v>
      </c>
      <c r="Z109" s="354" t="str">
        <f ca="1">IF(OR(Is_Loading,LEN($A109)=0),"",INDIRECT("SWDATA!"&amp;Z$4&amp;$G109))</f>
        <v>-</v>
      </c>
      <c r="AA109" s="354" t="str">
        <f ca="1">IF(OR(Is_Loading,LEN($A109)=0),"",INDIRECT("SWDATA!"&amp;AA$4&amp;$G109))</f>
        <v>-</v>
      </c>
      <c r="AB109" s="354" t="str">
        <f ca="1">IF(OR(Is_Loading,LEN($A109)=0),"",INDIRECT("SWDATA!"&amp;AB$4&amp;$G109))</f>
        <v>-</v>
      </c>
      <c r="AC109" s="354" t="str">
        <f ca="1">IF(OR(Is_Loading,LEN($A109)=0),"",INDIRECT("SWDATA!"&amp;AC$4&amp;$G109))</f>
        <v>-</v>
      </c>
      <c r="AD109" s="354" t="str">
        <f ca="1">IF(OR(Is_Loading,LEN($A109)=0),"",INDIRECT("SWDATA!"&amp;AD$4&amp;$G109))</f>
        <v>-</v>
      </c>
      <c r="AE109" s="354" t="str">
        <f ca="1">IF(OR(Is_Loading,LEN($A109)=0),"",INDIRECT("SWDATA!"&amp;AE$4&amp;$G109))</f>
        <v>-</v>
      </c>
      <c r="AF109" s="354" t="str">
        <f ca="1">IF(OR(Is_Loading,LEN($A109)=0),"",INDIRECT("SWDATA!"&amp;AF$4&amp;$G109))</f>
        <v>-</v>
      </c>
      <c r="AG109" s="354" t="str">
        <f ca="1">IF(OR(Is_Loading,LEN($A109)=0),"",INDIRECT("SWDATA!"&amp;AG$4&amp;$G109))</f>
        <v>-</v>
      </c>
      <c r="AH109" s="354" t="str">
        <f ca="1">IF(OR(Is_Loading,LEN($A109)=0),"",INDIRECT("SWDATA!"&amp;AH$4&amp;$G109))</f>
        <v>-</v>
      </c>
      <c r="AI109" s="354" t="str">
        <f ca="1">IF(OR(Is_Loading,LEN($A109)=0),"",INDIRECT("SWDATA!"&amp;AI$4&amp;$G109))</f>
        <v>-</v>
      </c>
      <c r="AJ109" s="354" t="str">
        <f ca="1">IF(OR(Is_Loading,LEN($A109)=0),"",INDIRECT("SWDATA!"&amp;AJ$4&amp;$G109))</f>
        <v>-</v>
      </c>
      <c r="AK109" s="354" t="str">
        <f t="shared" ca="1" si="67"/>
        <v>-</v>
      </c>
      <c r="AL109" s="354" t="str">
        <f t="shared" ca="1" si="67"/>
        <v>-</v>
      </c>
      <c r="AM109" s="354" t="str">
        <f t="shared" ca="1" si="67"/>
        <v>-</v>
      </c>
      <c r="AN109" s="354" t="str">
        <f t="shared" ca="1" si="67"/>
        <v>-</v>
      </c>
      <c r="AO109" s="354" t="str">
        <f t="shared" ca="1" si="67"/>
        <v>-</v>
      </c>
      <c r="AP109" s="354" t="str">
        <f t="shared" ca="1" si="67"/>
        <v>-</v>
      </c>
      <c r="AQ109" s="354" t="str">
        <f t="shared" ca="1" si="67"/>
        <v>-</v>
      </c>
      <c r="AR109" s="354" t="str">
        <f t="shared" ca="1" si="67"/>
        <v>-</v>
      </c>
      <c r="AS109" s="354" t="str">
        <f t="shared" ca="1" si="67"/>
        <v>-</v>
      </c>
      <c r="AT109" s="354" t="str">
        <f t="shared" ca="1" si="67"/>
        <v>-</v>
      </c>
      <c r="AU109" s="354" t="str">
        <f t="shared" ca="1" si="67"/>
        <v>-</v>
      </c>
      <c r="AV109" s="354" t="str">
        <f t="shared" ca="1" si="67"/>
        <v>-</v>
      </c>
      <c r="AW109" s="354" t="str">
        <f t="shared" ca="1" si="67"/>
        <v>-</v>
      </c>
      <c r="AX109" s="354" t="str">
        <f t="shared" ca="1" si="67"/>
        <v>-</v>
      </c>
      <c r="AY109" s="371" t="str">
        <f t="shared" ca="1" si="67"/>
        <v>-</v>
      </c>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410"/>
      <c r="CA109" s="410"/>
      <c r="CB109" s="410"/>
      <c r="CC109" s="410"/>
      <c r="CD109" s="410"/>
      <c r="CE109" s="410"/>
      <c r="CF109" s="410"/>
      <c r="CG109" s="410"/>
      <c r="CH109" s="410"/>
      <c r="CI109" s="410"/>
      <c r="CJ109" s="414"/>
      <c r="CK109" s="414"/>
      <c r="CL109" s="414"/>
      <c r="CM109" s="414"/>
      <c r="CN109" s="414"/>
      <c r="CO109" s="414"/>
      <c r="CP109" s="414"/>
      <c r="CQ109" s="414"/>
      <c r="CR109" s="414"/>
      <c r="CS109" s="414"/>
      <c r="CT109" s="414"/>
      <c r="CU109" s="414"/>
      <c r="CV109" s="414"/>
      <c r="CW109" s="414"/>
      <c r="CX109" s="414"/>
      <c r="CY109" s="414"/>
      <c r="CZ109" s="414"/>
      <c r="DA109" s="414"/>
      <c r="DB109" s="414"/>
      <c r="DC109" s="414"/>
      <c r="DD109" s="414"/>
      <c r="DE109" s="414"/>
      <c r="DF109" s="414"/>
      <c r="DG109" s="414"/>
      <c r="DH109" s="414"/>
      <c r="DI109" s="414"/>
      <c r="DJ109" s="414"/>
      <c r="DK109" s="415"/>
      <c r="DL109" s="416"/>
      <c r="DM109" s="416"/>
      <c r="DN109" s="416"/>
      <c r="DO109" s="416"/>
      <c r="DP109" s="250"/>
      <c r="DQ109" s="417"/>
      <c r="DR109" s="326"/>
      <c r="DS109" s="326"/>
      <c r="DT109" s="326"/>
      <c r="DU109" s="326"/>
      <c r="DV109" s="326"/>
      <c r="DW109" s="326"/>
      <c r="DX109" s="326"/>
      <c r="DY109" s="326"/>
      <c r="DZ109" s="326"/>
      <c r="EA109" s="326"/>
      <c r="EB109" s="326"/>
      <c r="EC109" s="326"/>
      <c r="ED109" s="326"/>
      <c r="EE109" s="326"/>
      <c r="EF109" s="326"/>
      <c r="EG109" s="326"/>
      <c r="EH109" s="326"/>
      <c r="EI109" s="326"/>
      <c r="EJ109" s="326"/>
      <c r="EK109" s="326"/>
      <c r="EL109" s="326"/>
      <c r="EM109" s="326"/>
      <c r="EN109" s="326"/>
      <c r="EO109" s="326"/>
      <c r="EP109" s="326"/>
      <c r="EQ109" s="326"/>
      <c r="ER109" s="326"/>
      <c r="ES109" s="326"/>
      <c r="ET109" s="326"/>
      <c r="EU109" s="326"/>
      <c r="EV109" s="326"/>
      <c r="EW109" s="326"/>
      <c r="EX109" s="326"/>
      <c r="EY109" s="326"/>
      <c r="EZ109" s="326"/>
      <c r="FA109" s="326"/>
      <c r="FB109" s="418"/>
      <c r="FC109" s="250"/>
      <c r="FD109" s="250"/>
      <c r="FE109" s="250"/>
      <c r="FF109" s="250"/>
      <c r="FG109" s="250"/>
      <c r="FH109" s="250"/>
      <c r="FI109" s="250"/>
      <c r="FJ109" s="250"/>
      <c r="FK109" s="250"/>
      <c r="FL109" s="250"/>
      <c r="FM109" s="250"/>
      <c r="FN109" s="250"/>
      <c r="FO109" s="250"/>
      <c r="FP109" s="250"/>
      <c r="FQ109" s="250"/>
      <c r="FR109" s="250"/>
      <c r="FS109" s="250"/>
      <c r="FT109" s="250"/>
      <c r="FU109" s="250"/>
      <c r="FV109" s="250"/>
      <c r="FW109" s="250"/>
      <c r="FX109" s="250"/>
      <c r="FY109" s="250"/>
      <c r="FZ109" s="250"/>
      <c r="GA109" s="250"/>
      <c r="GB109" s="250"/>
      <c r="GC109" s="250"/>
      <c r="GD109" s="250"/>
      <c r="GE109" s="250"/>
      <c r="GF109" s="250"/>
      <c r="GG109" s="250"/>
      <c r="GH109" s="250"/>
      <c r="GI109" s="250"/>
      <c r="GJ109" s="250"/>
      <c r="GK109" s="250"/>
      <c r="GL109" s="250"/>
      <c r="GM109" s="250"/>
      <c r="GN109" s="250"/>
      <c r="GO109" s="250"/>
      <c r="GP109" s="250"/>
      <c r="GQ109" s="250"/>
      <c r="GR109" s="250"/>
      <c r="GS109" s="250"/>
      <c r="GT109" s="250"/>
      <c r="GU109" s="250"/>
      <c r="GV109" s="250"/>
      <c r="GW109" s="250"/>
      <c r="GX109" s="250"/>
      <c r="GY109" s="250"/>
      <c r="GZ109" s="250"/>
      <c r="HA109" s="416"/>
      <c r="HB109" s="416"/>
      <c r="HC109" s="416"/>
      <c r="HD109" s="416"/>
      <c r="HE109" s="416"/>
      <c r="HF109" s="416"/>
      <c r="HG109" s="416"/>
      <c r="HH109" s="416"/>
      <c r="HI109" s="416"/>
      <c r="HJ109" s="416"/>
      <c r="HK109" s="416"/>
      <c r="HL109" s="416"/>
      <c r="HM109" s="416"/>
      <c r="HN109" s="416"/>
      <c r="ID109" s="411"/>
      <c r="IE109" s="411"/>
      <c r="IF109" s="411"/>
      <c r="IG109" s="411"/>
      <c r="IH109" s="411"/>
      <c r="II109" s="411"/>
      <c r="IJ109" s="411"/>
      <c r="IK109" s="411"/>
      <c r="IL109" s="411"/>
      <c r="IM109" s="411"/>
      <c r="IN109" s="411"/>
      <c r="IO109" s="411"/>
      <c r="IP109" s="411"/>
      <c r="IQ109" s="411"/>
      <c r="IR109" s="411"/>
      <c r="IS109" s="411"/>
      <c r="IT109" s="411"/>
      <c r="IU109" s="411"/>
      <c r="IV109" s="411"/>
      <c r="IW109" s="411"/>
      <c r="IX109" s="411"/>
      <c r="IY109" s="411"/>
      <c r="IZ109" s="411"/>
      <c r="JA109" s="411"/>
      <c r="JB109" s="411"/>
      <c r="JC109" s="411"/>
      <c r="JD109" s="411"/>
      <c r="JE109" s="411"/>
      <c r="JF109" s="411"/>
      <c r="JG109" s="411"/>
      <c r="JH109" s="411"/>
      <c r="JI109" s="411"/>
      <c r="JJ109" s="411"/>
      <c r="JK109" s="411"/>
      <c r="JL109" s="411"/>
      <c r="JM109" s="411"/>
      <c r="JN109" s="411"/>
      <c r="JO109" s="411"/>
      <c r="JP109" s="411"/>
      <c r="JQ109" s="411"/>
      <c r="JR109" s="411"/>
      <c r="JS109" s="411"/>
      <c r="JT109" s="411"/>
      <c r="JU109" s="411"/>
      <c r="JV109" s="411"/>
      <c r="JW109" s="411"/>
      <c r="JX109" s="411"/>
      <c r="JY109" s="411"/>
      <c r="JZ109" s="411"/>
      <c r="KA109" s="411"/>
      <c r="KB109" s="411"/>
      <c r="KC109" s="411"/>
      <c r="KD109" s="411"/>
      <c r="KE109" s="411"/>
      <c r="KF109" s="411"/>
      <c r="KG109" s="411"/>
      <c r="KH109" s="411"/>
      <c r="KI109" s="411"/>
      <c r="KJ109" s="411"/>
      <c r="KK109" s="411"/>
      <c r="KL109" s="411"/>
      <c r="KM109" s="411"/>
      <c r="KN109" s="411"/>
      <c r="KO109" s="411"/>
      <c r="KP109" s="411"/>
      <c r="KQ109" s="411"/>
      <c r="KR109" s="411"/>
      <c r="KS109" s="411"/>
      <c r="KT109" s="411"/>
      <c r="KU109" s="411"/>
      <c r="KV109" s="411"/>
      <c r="KW109" s="411"/>
      <c r="KX109" s="411"/>
      <c r="KY109" s="411"/>
      <c r="KZ109" s="411"/>
      <c r="LA109" s="411"/>
      <c r="LB109" s="411"/>
      <c r="LC109" s="411"/>
      <c r="LD109" s="411"/>
      <c r="LE109" s="411"/>
      <c r="LF109" s="411"/>
      <c r="LG109" s="411"/>
      <c r="LH109" s="411"/>
      <c r="LI109" s="411"/>
      <c r="LJ109" s="411"/>
      <c r="LK109" s="411"/>
      <c r="LL109" s="411"/>
      <c r="LM109" s="411"/>
      <c r="LN109" s="411"/>
      <c r="LO109" s="411"/>
      <c r="LP109" s="411"/>
      <c r="LQ109" s="411"/>
      <c r="LR109" s="411"/>
      <c r="LS109" s="411"/>
      <c r="LT109" s="411"/>
      <c r="LU109" s="411"/>
      <c r="LV109" s="411"/>
      <c r="LW109" s="411"/>
      <c r="LX109" s="411"/>
      <c r="LY109" s="411"/>
      <c r="LZ109" s="411"/>
      <c r="MA109" s="411"/>
      <c r="MB109" s="411"/>
      <c r="MC109" s="411"/>
      <c r="MD109" s="411"/>
      <c r="ME109" s="411"/>
      <c r="MF109" s="411"/>
      <c r="MG109" s="411"/>
      <c r="MH109" s="411"/>
      <c r="MI109" s="411"/>
      <c r="XDX109" s="420">
        <f t="shared" ca="1" si="58"/>
        <v>0</v>
      </c>
      <c r="XES109" s="411"/>
      <c r="XET109" s="411"/>
      <c r="XEU109" s="421"/>
    </row>
    <row r="110" spans="1:347 16352:16375" s="419" customFormat="1" ht="15" customHeight="1">
      <c r="A110" s="404" t="str">
        <f>SWDATA!O102</f>
        <v>1_PARENT00001_DMACTUALS_INDEPENDENT:CATALOGDETAIL:UNITS:No Perspective:default:Live:0</v>
      </c>
      <c r="B110" s="404">
        <f>SWDATA!M102</f>
        <v>0</v>
      </c>
      <c r="C110" s="405"/>
      <c r="D110" s="413">
        <f t="shared" si="68"/>
        <v>102</v>
      </c>
      <c r="E110" s="407">
        <f t="shared" si="69"/>
        <v>0</v>
      </c>
      <c r="F110" s="408">
        <f t="shared" si="70"/>
        <v>1</v>
      </c>
      <c r="G110" s="404">
        <f>ROW(SWDATA!M102)</f>
        <v>102</v>
      </c>
      <c r="H110" s="334"/>
      <c r="I110" s="335"/>
      <c r="J110" s="346" t="str">
        <f t="shared" si="71"/>
        <v>1_PARENT00001_DMACTUALS_INDEPENDENT:CATALOGDETAIL:UNITS:No Perspective:default:Live:0</v>
      </c>
      <c r="K110" s="347" t="str">
        <f t="shared" si="72"/>
        <v>U</v>
      </c>
      <c r="L110" s="347"/>
      <c r="M110" s="385" t="str">
        <f t="shared" ref="M110:P110" si="76">M109</f>
        <v>Loading…</v>
      </c>
      <c r="N110" s="385" t="str">
        <f t="shared" si="76"/>
        <v>Loading…</v>
      </c>
      <c r="O110" s="385" t="str">
        <f t="shared" si="76"/>
        <v>Loading…</v>
      </c>
      <c r="P110" s="385" t="str">
        <f t="shared" si="76"/>
        <v>Loading…</v>
      </c>
      <c r="Q110" s="385" t="str">
        <f ca="1">IF(LEN(SWDATA!J102)=0,"",Q109)</f>
        <v>Loading . . .~~Loading . . .~~Loading . . .~~Loading . . .</v>
      </c>
      <c r="R110" s="386" t="str">
        <f>IF(LEN(SWDATA!C102)=0,"",SWDATA!C102)</f>
        <v>L4 CY Net Sales Forecast View (Units)</v>
      </c>
      <c r="S110" s="256"/>
      <c r="T110" s="257" t="s">
        <v>920</v>
      </c>
      <c r="U110" s="258"/>
      <c r="V110" s="258"/>
      <c r="W110" s="258" t="s">
        <v>1013</v>
      </c>
      <c r="X110" s="259" t="s">
        <v>207</v>
      </c>
      <c r="Y110" s="353" t="str">
        <f ca="1">IF(OR(Is_Loading,LEN($A110)=0),"",INDIRECT("SWDATA!"&amp;Y$4&amp;$G110))</f>
        <v>-</v>
      </c>
      <c r="Z110" s="354" t="str">
        <f ca="1">IF(OR(Is_Loading,LEN($A110)=0),"",INDIRECT("SWDATA!"&amp;Z$4&amp;$G110))</f>
        <v>-</v>
      </c>
      <c r="AA110" s="354" t="str">
        <f ca="1">IF(OR(Is_Loading,LEN($A110)=0),"",INDIRECT("SWDATA!"&amp;AA$4&amp;$G110))</f>
        <v>-</v>
      </c>
      <c r="AB110" s="354" t="str">
        <f ca="1">IF(OR(Is_Loading,LEN($A110)=0),"",INDIRECT("SWDATA!"&amp;AB$4&amp;$G110))</f>
        <v>-</v>
      </c>
      <c r="AC110" s="354" t="str">
        <f ca="1">IF(OR(Is_Loading,LEN($A110)=0),"",INDIRECT("SWDATA!"&amp;AC$4&amp;$G110))</f>
        <v>-</v>
      </c>
      <c r="AD110" s="354" t="str">
        <f ca="1">IF(OR(Is_Loading,LEN($A110)=0),"",INDIRECT("SWDATA!"&amp;AD$4&amp;$G110))</f>
        <v>-</v>
      </c>
      <c r="AE110" s="354" t="str">
        <f ca="1">IF(OR(Is_Loading,LEN($A110)=0),"",INDIRECT("SWDATA!"&amp;AE$4&amp;$G110))</f>
        <v>-</v>
      </c>
      <c r="AF110" s="354" t="str">
        <f ca="1">IF(OR(Is_Loading,LEN($A110)=0),"",INDIRECT("SWDATA!"&amp;AF$4&amp;$G110))</f>
        <v>-</v>
      </c>
      <c r="AG110" s="354" t="str">
        <f ca="1">IF(OR(Is_Loading,LEN($A110)=0),"",INDIRECT("SWDATA!"&amp;AG$4&amp;$G110))</f>
        <v>-</v>
      </c>
      <c r="AH110" s="354" t="str">
        <f ca="1">IF(OR(Is_Loading,LEN($A110)=0),"",INDIRECT("SWDATA!"&amp;AH$4&amp;$G110))</f>
        <v>-</v>
      </c>
      <c r="AI110" s="354" t="str">
        <f ca="1">IF(OR(Is_Loading,LEN($A110)=0),"",INDIRECT("SWDATA!"&amp;AI$4&amp;$G110))</f>
        <v>-</v>
      </c>
      <c r="AJ110" s="354" t="str">
        <f ca="1">IF(OR(Is_Loading,LEN($A110)=0),"",INDIRECT("SWDATA!"&amp;AJ$4&amp;$G110))</f>
        <v>-</v>
      </c>
      <c r="AK110" s="354" t="str">
        <f t="shared" ca="1" si="67"/>
        <v>-</v>
      </c>
      <c r="AL110" s="354" t="str">
        <f t="shared" ca="1" si="67"/>
        <v>-</v>
      </c>
      <c r="AM110" s="354" t="str">
        <f t="shared" ca="1" si="67"/>
        <v>-</v>
      </c>
      <c r="AN110" s="354" t="str">
        <f t="shared" ca="1" si="67"/>
        <v>-</v>
      </c>
      <c r="AO110" s="354" t="str">
        <f t="shared" ca="1" si="67"/>
        <v>-</v>
      </c>
      <c r="AP110" s="354" t="str">
        <f t="shared" ca="1" si="67"/>
        <v>-</v>
      </c>
      <c r="AQ110" s="354" t="str">
        <f t="shared" ca="1" si="67"/>
        <v>-</v>
      </c>
      <c r="AR110" s="354" t="str">
        <f t="shared" ca="1" si="67"/>
        <v>-</v>
      </c>
      <c r="AS110" s="354" t="str">
        <f t="shared" ca="1" si="67"/>
        <v>-</v>
      </c>
      <c r="AT110" s="354" t="str">
        <f t="shared" ca="1" si="67"/>
        <v>-</v>
      </c>
      <c r="AU110" s="354" t="str">
        <f t="shared" ca="1" si="67"/>
        <v>-</v>
      </c>
      <c r="AV110" s="354" t="str">
        <f t="shared" ca="1" si="67"/>
        <v>-</v>
      </c>
      <c r="AW110" s="354" t="str">
        <f t="shared" ca="1" si="67"/>
        <v>-</v>
      </c>
      <c r="AX110" s="354" t="str">
        <f t="shared" ca="1" si="67"/>
        <v>-</v>
      </c>
      <c r="AY110" s="371" t="str">
        <f t="shared" ca="1" si="67"/>
        <v>-</v>
      </c>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410"/>
      <c r="CA110" s="410"/>
      <c r="CB110" s="410"/>
      <c r="CC110" s="410"/>
      <c r="CD110" s="410"/>
      <c r="CE110" s="410"/>
      <c r="CF110" s="410"/>
      <c r="CG110" s="410"/>
      <c r="CH110" s="410"/>
      <c r="CI110" s="410"/>
      <c r="CJ110" s="414"/>
      <c r="CK110" s="414"/>
      <c r="CL110" s="414"/>
      <c r="CM110" s="414"/>
      <c r="CN110" s="414"/>
      <c r="CO110" s="414"/>
      <c r="CP110" s="414"/>
      <c r="CQ110" s="414"/>
      <c r="CR110" s="414"/>
      <c r="CS110" s="414"/>
      <c r="CT110" s="414"/>
      <c r="CU110" s="414"/>
      <c r="CV110" s="414"/>
      <c r="CW110" s="414"/>
      <c r="CX110" s="414"/>
      <c r="CY110" s="414"/>
      <c r="CZ110" s="414"/>
      <c r="DA110" s="414"/>
      <c r="DB110" s="414"/>
      <c r="DC110" s="414"/>
      <c r="DD110" s="414"/>
      <c r="DE110" s="414"/>
      <c r="DF110" s="414"/>
      <c r="DG110" s="414"/>
      <c r="DH110" s="414"/>
      <c r="DI110" s="414"/>
      <c r="DJ110" s="414"/>
      <c r="DK110" s="415"/>
      <c r="DL110" s="416"/>
      <c r="DM110" s="416"/>
      <c r="DN110" s="416"/>
      <c r="DO110" s="416"/>
      <c r="DP110" s="250"/>
      <c r="DQ110" s="417"/>
      <c r="DR110" s="326"/>
      <c r="DS110" s="326"/>
      <c r="DT110" s="326"/>
      <c r="DU110" s="326"/>
      <c r="DV110" s="326"/>
      <c r="DW110" s="326"/>
      <c r="DX110" s="326"/>
      <c r="DY110" s="326"/>
      <c r="DZ110" s="326"/>
      <c r="EA110" s="326"/>
      <c r="EB110" s="326"/>
      <c r="EC110" s="326"/>
      <c r="ED110" s="326"/>
      <c r="EE110" s="326"/>
      <c r="EF110" s="326"/>
      <c r="EG110" s="326"/>
      <c r="EH110" s="326"/>
      <c r="EI110" s="326"/>
      <c r="EJ110" s="326"/>
      <c r="EK110" s="326"/>
      <c r="EL110" s="326"/>
      <c r="EM110" s="326"/>
      <c r="EN110" s="326"/>
      <c r="EO110" s="326"/>
      <c r="EP110" s="326"/>
      <c r="EQ110" s="326"/>
      <c r="ER110" s="326"/>
      <c r="ES110" s="326"/>
      <c r="ET110" s="326"/>
      <c r="EU110" s="326"/>
      <c r="EV110" s="326"/>
      <c r="EW110" s="326"/>
      <c r="EX110" s="326"/>
      <c r="EY110" s="326"/>
      <c r="EZ110" s="326"/>
      <c r="FA110" s="326"/>
      <c r="FB110" s="418"/>
      <c r="FC110" s="250"/>
      <c r="FD110" s="250"/>
      <c r="FE110" s="250"/>
      <c r="FF110" s="250"/>
      <c r="FG110" s="250"/>
      <c r="FH110" s="250"/>
      <c r="FI110" s="250"/>
      <c r="FJ110" s="250"/>
      <c r="FK110" s="250"/>
      <c r="FL110" s="250"/>
      <c r="FM110" s="250"/>
      <c r="FN110" s="250"/>
      <c r="FO110" s="250"/>
      <c r="FP110" s="250"/>
      <c r="FQ110" s="250"/>
      <c r="FR110" s="250"/>
      <c r="FS110" s="250"/>
      <c r="FT110" s="250"/>
      <c r="FU110" s="250"/>
      <c r="FV110" s="250"/>
      <c r="FW110" s="250"/>
      <c r="FX110" s="250"/>
      <c r="FY110" s="250"/>
      <c r="FZ110" s="250"/>
      <c r="GA110" s="250"/>
      <c r="GB110" s="250"/>
      <c r="GC110" s="250"/>
      <c r="GD110" s="250"/>
      <c r="GE110" s="250"/>
      <c r="GF110" s="250"/>
      <c r="GG110" s="250"/>
      <c r="GH110" s="250"/>
      <c r="GI110" s="250"/>
      <c r="GJ110" s="250"/>
      <c r="GK110" s="250"/>
      <c r="GL110" s="250"/>
      <c r="GM110" s="250"/>
      <c r="GN110" s="250"/>
      <c r="GO110" s="250"/>
      <c r="GP110" s="250"/>
      <c r="GQ110" s="250"/>
      <c r="GR110" s="250"/>
      <c r="GS110" s="250"/>
      <c r="GT110" s="250"/>
      <c r="GU110" s="250"/>
      <c r="GV110" s="250"/>
      <c r="GW110" s="250"/>
      <c r="GX110" s="250"/>
      <c r="GY110" s="250"/>
      <c r="GZ110" s="250"/>
      <c r="HA110" s="416"/>
      <c r="HB110" s="416"/>
      <c r="HC110" s="416"/>
      <c r="HD110" s="416"/>
      <c r="HE110" s="416"/>
      <c r="HF110" s="416"/>
      <c r="HG110" s="416"/>
      <c r="HH110" s="416"/>
      <c r="HI110" s="416"/>
      <c r="HJ110" s="416"/>
      <c r="HK110" s="416"/>
      <c r="HL110" s="416"/>
      <c r="HM110" s="416"/>
      <c r="HN110" s="416"/>
      <c r="ID110" s="411"/>
      <c r="IE110" s="411"/>
      <c r="IF110" s="411"/>
      <c r="IG110" s="411"/>
      <c r="IH110" s="411"/>
      <c r="II110" s="411"/>
      <c r="IJ110" s="411"/>
      <c r="IK110" s="411"/>
      <c r="IL110" s="411"/>
      <c r="IM110" s="411"/>
      <c r="IN110" s="411"/>
      <c r="IO110" s="411"/>
      <c r="IP110" s="411"/>
      <c r="IQ110" s="411"/>
      <c r="IR110" s="411"/>
      <c r="IS110" s="411"/>
      <c r="IT110" s="411"/>
      <c r="IU110" s="411"/>
      <c r="IV110" s="411"/>
      <c r="IW110" s="411"/>
      <c r="IX110" s="411"/>
      <c r="IY110" s="411"/>
      <c r="IZ110" s="411"/>
      <c r="JA110" s="411"/>
      <c r="JB110" s="411"/>
      <c r="JC110" s="411"/>
      <c r="JD110" s="411"/>
      <c r="JE110" s="411"/>
      <c r="JF110" s="411"/>
      <c r="JG110" s="411"/>
      <c r="JH110" s="411"/>
      <c r="JI110" s="411"/>
      <c r="JJ110" s="411"/>
      <c r="JK110" s="411"/>
      <c r="JL110" s="411"/>
      <c r="JM110" s="411"/>
      <c r="JN110" s="411"/>
      <c r="JO110" s="411"/>
      <c r="JP110" s="411"/>
      <c r="JQ110" s="411"/>
      <c r="JR110" s="411"/>
      <c r="JS110" s="411"/>
      <c r="JT110" s="411"/>
      <c r="JU110" s="411"/>
      <c r="JV110" s="411"/>
      <c r="JW110" s="411"/>
      <c r="JX110" s="411"/>
      <c r="JY110" s="411"/>
      <c r="JZ110" s="411"/>
      <c r="KA110" s="411"/>
      <c r="KB110" s="411"/>
      <c r="KC110" s="411"/>
      <c r="KD110" s="411"/>
      <c r="KE110" s="411"/>
      <c r="KF110" s="411"/>
      <c r="KG110" s="411"/>
      <c r="KH110" s="411"/>
      <c r="KI110" s="411"/>
      <c r="KJ110" s="411"/>
      <c r="KK110" s="411"/>
      <c r="KL110" s="411"/>
      <c r="KM110" s="411"/>
      <c r="KN110" s="411"/>
      <c r="KO110" s="411"/>
      <c r="KP110" s="411"/>
      <c r="KQ110" s="411"/>
      <c r="KR110" s="411"/>
      <c r="KS110" s="411"/>
      <c r="KT110" s="411"/>
      <c r="KU110" s="411"/>
      <c r="KV110" s="411"/>
      <c r="KW110" s="411"/>
      <c r="KX110" s="411"/>
      <c r="KY110" s="411"/>
      <c r="KZ110" s="411"/>
      <c r="LA110" s="411"/>
      <c r="LB110" s="411"/>
      <c r="LC110" s="411"/>
      <c r="LD110" s="411"/>
      <c r="LE110" s="411"/>
      <c r="LF110" s="411"/>
      <c r="LG110" s="411"/>
      <c r="LH110" s="411"/>
      <c r="LI110" s="411"/>
      <c r="LJ110" s="411"/>
      <c r="LK110" s="411"/>
      <c r="LL110" s="411"/>
      <c r="LM110" s="411"/>
      <c r="LN110" s="411"/>
      <c r="LO110" s="411"/>
      <c r="LP110" s="411"/>
      <c r="LQ110" s="411"/>
      <c r="LR110" s="411"/>
      <c r="LS110" s="411"/>
      <c r="LT110" s="411"/>
      <c r="LU110" s="411"/>
      <c r="LV110" s="411"/>
      <c r="LW110" s="411"/>
      <c r="LX110" s="411"/>
      <c r="LY110" s="411"/>
      <c r="LZ110" s="411"/>
      <c r="MA110" s="411"/>
      <c r="MB110" s="411"/>
      <c r="MC110" s="411"/>
      <c r="MD110" s="411"/>
      <c r="ME110" s="411"/>
      <c r="MF110" s="411"/>
      <c r="MG110" s="411"/>
      <c r="MH110" s="411"/>
      <c r="MI110" s="411"/>
      <c r="XDX110" s="420">
        <f t="shared" ca="1" si="58"/>
        <v>0</v>
      </c>
      <c r="XES110" s="411"/>
      <c r="XET110" s="411"/>
      <c r="XEU110" s="421"/>
    </row>
    <row r="111" spans="1:347 16352:16375" s="419" customFormat="1" ht="15" customHeight="1">
      <c r="A111" s="404" t="str">
        <f>SWDATA!O103</f>
        <v>1_PARENT00001_DMACTUALS_INDEPENDENT:CATALOGDETAIL:UNITS:No Perspective:default:Live:0</v>
      </c>
      <c r="B111" s="404">
        <f>SWDATA!M103</f>
        <v>1</v>
      </c>
      <c r="C111" s="405"/>
      <c r="D111" s="413">
        <f t="shared" si="68"/>
        <v>103</v>
      </c>
      <c r="E111" s="407">
        <f t="shared" si="69"/>
        <v>1</v>
      </c>
      <c r="F111" s="408">
        <f t="shared" si="70"/>
        <v>1</v>
      </c>
      <c r="G111" s="404">
        <f>ROW(SWDATA!M103)</f>
        <v>103</v>
      </c>
      <c r="H111" s="334"/>
      <c r="I111" s="335"/>
      <c r="J111" s="346" t="str">
        <f t="shared" si="71"/>
        <v>1_PARENT00001_DMACTUALS_INDEPENDENT:CATALOGDETAIL:UNITS:No Perspective:default:Live:0</v>
      </c>
      <c r="K111" s="347" t="str">
        <f t="shared" si="72"/>
        <v>U</v>
      </c>
      <c r="L111" s="347"/>
      <c r="M111" s="385" t="str">
        <f t="shared" ref="M111:P111" si="77">M110</f>
        <v>Loading…</v>
      </c>
      <c r="N111" s="385" t="str">
        <f t="shared" si="77"/>
        <v>Loading…</v>
      </c>
      <c r="O111" s="385" t="str">
        <f t="shared" si="77"/>
        <v>Loading…</v>
      </c>
      <c r="P111" s="385" t="str">
        <f t="shared" si="77"/>
        <v>Loading…</v>
      </c>
      <c r="Q111" s="385" t="str">
        <f ca="1">IF(LEN(SWDATA!J103)=0,"",Q110)</f>
        <v>Loading . . .~~Loading . . .~~Loading . . .~~Loading . . .</v>
      </c>
      <c r="R111" s="386" t="str">
        <f>IF(LEN(SWDATA!C103)=0,"",SWDATA!C103)</f>
        <v>L4 Y1 Upside (Units)</v>
      </c>
      <c r="S111" s="256"/>
      <c r="T111" s="257" t="s">
        <v>365</v>
      </c>
      <c r="U111" s="258" t="s">
        <v>1028</v>
      </c>
      <c r="V111" s="258"/>
      <c r="W111" s="258" t="s">
        <v>976</v>
      </c>
      <c r="X111" s="259" t="s">
        <v>207</v>
      </c>
      <c r="Y111" s="353" t="str">
        <f ca="1">IF(OR(Is_Loading,LEN($A111)=0),"",INDIRECT("SWDATA!"&amp;Y$4&amp;$G111))</f>
        <v>-</v>
      </c>
      <c r="Z111" s="354" t="str">
        <f ca="1">IF(OR(Is_Loading,LEN($A111)=0),"",INDIRECT("SWDATA!"&amp;Z$4&amp;$G111))</f>
        <v>-</v>
      </c>
      <c r="AA111" s="354" t="str">
        <f ca="1">IF(OR(Is_Loading,LEN($A111)=0),"",INDIRECT("SWDATA!"&amp;AA$4&amp;$G111))</f>
        <v>-</v>
      </c>
      <c r="AB111" s="354" t="str">
        <f ca="1">IF(OR(Is_Loading,LEN($A111)=0),"",INDIRECT("SWDATA!"&amp;AB$4&amp;$G111))</f>
        <v>-</v>
      </c>
      <c r="AC111" s="354" t="str">
        <f ca="1">IF(OR(Is_Loading,LEN($A111)=0),"",INDIRECT("SWDATA!"&amp;AC$4&amp;$G111))</f>
        <v>-</v>
      </c>
      <c r="AD111" s="354" t="str">
        <f ca="1">IF(OR(Is_Loading,LEN($A111)=0),"",INDIRECT("SWDATA!"&amp;AD$4&amp;$G111))</f>
        <v>-</v>
      </c>
      <c r="AE111" s="354" t="str">
        <f ca="1">IF(OR(Is_Loading,LEN($A111)=0),"",INDIRECT("SWDATA!"&amp;AE$4&amp;$G111))</f>
        <v>-</v>
      </c>
      <c r="AF111" s="354" t="str">
        <f ca="1">IF(OR(Is_Loading,LEN($A111)=0),"",INDIRECT("SWDATA!"&amp;AF$4&amp;$G111))</f>
        <v>-</v>
      </c>
      <c r="AG111" s="354" t="str">
        <f ca="1">IF(OR(Is_Loading,LEN($A111)=0),"",INDIRECT("SWDATA!"&amp;AG$4&amp;$G111))</f>
        <v>-</v>
      </c>
      <c r="AH111" s="354" t="str">
        <f ca="1">IF(OR(Is_Loading,LEN($A111)=0),"",INDIRECT("SWDATA!"&amp;AH$4&amp;$G111))</f>
        <v>-</v>
      </c>
      <c r="AI111" s="354" t="str">
        <f ca="1">IF(OR(Is_Loading,LEN($A111)=0),"",INDIRECT("SWDATA!"&amp;AI$4&amp;$G111))</f>
        <v>-</v>
      </c>
      <c r="AJ111" s="354" t="str">
        <f ca="1">IF(OR(Is_Loading,LEN($A111)=0),"",INDIRECT("SWDATA!"&amp;AJ$4&amp;$G111))</f>
        <v>-</v>
      </c>
      <c r="AK111" s="354" t="str">
        <f t="shared" ca="1" si="67"/>
        <v>-</v>
      </c>
      <c r="AL111" s="354" t="str">
        <f t="shared" ca="1" si="67"/>
        <v>-</v>
      </c>
      <c r="AM111" s="354" t="str">
        <f t="shared" ca="1" si="67"/>
        <v>-</v>
      </c>
      <c r="AN111" s="354" t="str">
        <f t="shared" ca="1" si="67"/>
        <v>-</v>
      </c>
      <c r="AO111" s="354" t="str">
        <f t="shared" ca="1" si="67"/>
        <v>-</v>
      </c>
      <c r="AP111" s="354" t="str">
        <f t="shared" ca="1" si="67"/>
        <v>-</v>
      </c>
      <c r="AQ111" s="354" t="str">
        <f t="shared" ca="1" si="67"/>
        <v>-</v>
      </c>
      <c r="AR111" s="354" t="str">
        <f t="shared" ca="1" si="67"/>
        <v>-</v>
      </c>
      <c r="AS111" s="354" t="str">
        <f t="shared" ca="1" si="67"/>
        <v>-</v>
      </c>
      <c r="AT111" s="354" t="str">
        <f t="shared" ca="1" si="67"/>
        <v>-</v>
      </c>
      <c r="AU111" s="354" t="str">
        <f t="shared" ca="1" si="67"/>
        <v>-</v>
      </c>
      <c r="AV111" s="354" t="str">
        <f t="shared" ca="1" si="67"/>
        <v>-</v>
      </c>
      <c r="AW111" s="354" t="str">
        <f t="shared" ca="1" si="67"/>
        <v>-</v>
      </c>
      <c r="AX111" s="354" t="str">
        <f t="shared" ca="1" si="67"/>
        <v>-</v>
      </c>
      <c r="AY111" s="371" t="str">
        <f t="shared" ca="1" si="67"/>
        <v>-</v>
      </c>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410"/>
      <c r="CA111" s="410"/>
      <c r="CB111" s="410"/>
      <c r="CC111" s="410"/>
      <c r="CD111" s="410"/>
      <c r="CE111" s="410"/>
      <c r="CF111" s="410"/>
      <c r="CG111" s="410"/>
      <c r="CH111" s="410"/>
      <c r="CI111" s="410"/>
      <c r="CJ111" s="414"/>
      <c r="CK111" s="414"/>
      <c r="CL111" s="414"/>
      <c r="CM111" s="414"/>
      <c r="CN111" s="414"/>
      <c r="CO111" s="414"/>
      <c r="CP111" s="414"/>
      <c r="CQ111" s="414"/>
      <c r="CR111" s="414"/>
      <c r="CS111" s="414"/>
      <c r="CT111" s="414"/>
      <c r="CU111" s="414"/>
      <c r="CV111" s="414"/>
      <c r="CW111" s="414"/>
      <c r="CX111" s="414"/>
      <c r="CY111" s="414"/>
      <c r="CZ111" s="414"/>
      <c r="DA111" s="414"/>
      <c r="DB111" s="414"/>
      <c r="DC111" s="414"/>
      <c r="DD111" s="414"/>
      <c r="DE111" s="414"/>
      <c r="DF111" s="414"/>
      <c r="DG111" s="414"/>
      <c r="DH111" s="414"/>
      <c r="DI111" s="414"/>
      <c r="DJ111" s="414"/>
      <c r="DK111" s="415"/>
      <c r="DL111" s="416"/>
      <c r="DM111" s="416"/>
      <c r="DN111" s="416"/>
      <c r="DO111" s="416"/>
      <c r="DP111" s="250"/>
      <c r="DQ111" s="417"/>
      <c r="DR111" s="326"/>
      <c r="DS111" s="326"/>
      <c r="DT111" s="326"/>
      <c r="DU111" s="326"/>
      <c r="DV111" s="326"/>
      <c r="DW111" s="326"/>
      <c r="DX111" s="326"/>
      <c r="DY111" s="326"/>
      <c r="DZ111" s="326"/>
      <c r="EA111" s="326"/>
      <c r="EB111" s="326"/>
      <c r="EC111" s="326"/>
      <c r="ED111" s="326"/>
      <c r="EE111" s="326"/>
      <c r="EF111" s="326"/>
      <c r="EG111" s="326"/>
      <c r="EH111" s="326"/>
      <c r="EI111" s="326"/>
      <c r="EJ111" s="326"/>
      <c r="EK111" s="326"/>
      <c r="EL111" s="326"/>
      <c r="EM111" s="326"/>
      <c r="EN111" s="326"/>
      <c r="EO111" s="326"/>
      <c r="EP111" s="326"/>
      <c r="EQ111" s="326"/>
      <c r="ER111" s="326"/>
      <c r="ES111" s="326"/>
      <c r="ET111" s="326"/>
      <c r="EU111" s="326"/>
      <c r="EV111" s="326"/>
      <c r="EW111" s="326"/>
      <c r="EX111" s="326"/>
      <c r="EY111" s="326"/>
      <c r="EZ111" s="326"/>
      <c r="FA111" s="326"/>
      <c r="FB111" s="418"/>
      <c r="FC111" s="250"/>
      <c r="FD111" s="250"/>
      <c r="FE111" s="250"/>
      <c r="FF111" s="250"/>
      <c r="FG111" s="250"/>
      <c r="FH111" s="250"/>
      <c r="FI111" s="250"/>
      <c r="FJ111" s="250"/>
      <c r="FK111" s="250"/>
      <c r="FL111" s="250"/>
      <c r="FM111" s="250"/>
      <c r="FN111" s="250"/>
      <c r="FO111" s="250"/>
      <c r="FP111" s="250"/>
      <c r="FQ111" s="250"/>
      <c r="FR111" s="250"/>
      <c r="FS111" s="250"/>
      <c r="FT111" s="250"/>
      <c r="FU111" s="250"/>
      <c r="FV111" s="250"/>
      <c r="FW111" s="250"/>
      <c r="FX111" s="250"/>
      <c r="FY111" s="250"/>
      <c r="FZ111" s="250"/>
      <c r="GA111" s="250"/>
      <c r="GB111" s="250"/>
      <c r="GC111" s="250"/>
      <c r="GD111" s="250"/>
      <c r="GE111" s="250"/>
      <c r="GF111" s="250"/>
      <c r="GG111" s="250"/>
      <c r="GH111" s="250"/>
      <c r="GI111" s="250"/>
      <c r="GJ111" s="250"/>
      <c r="GK111" s="250"/>
      <c r="GL111" s="250"/>
      <c r="GM111" s="250"/>
      <c r="GN111" s="250"/>
      <c r="GO111" s="250"/>
      <c r="GP111" s="250"/>
      <c r="GQ111" s="250"/>
      <c r="GR111" s="250"/>
      <c r="GS111" s="250"/>
      <c r="GT111" s="250"/>
      <c r="GU111" s="250"/>
      <c r="GV111" s="250"/>
      <c r="GW111" s="250"/>
      <c r="GX111" s="250"/>
      <c r="GY111" s="250"/>
      <c r="GZ111" s="250"/>
      <c r="HA111" s="416"/>
      <c r="HB111" s="416"/>
      <c r="HC111" s="416"/>
      <c r="HD111" s="416"/>
      <c r="HE111" s="416"/>
      <c r="HF111" s="416"/>
      <c r="HG111" s="416"/>
      <c r="HH111" s="416"/>
      <c r="HI111" s="416"/>
      <c r="HJ111" s="416"/>
      <c r="HK111" s="416"/>
      <c r="HL111" s="416"/>
      <c r="HM111" s="416"/>
      <c r="HN111" s="416"/>
      <c r="ID111" s="411"/>
      <c r="IE111" s="411"/>
      <c r="IF111" s="411"/>
      <c r="IG111" s="411"/>
      <c r="IH111" s="411"/>
      <c r="II111" s="411"/>
      <c r="IJ111" s="411"/>
      <c r="IK111" s="411"/>
      <c r="IL111" s="411"/>
      <c r="IM111" s="411"/>
      <c r="IN111" s="411"/>
      <c r="IO111" s="411"/>
      <c r="IP111" s="411"/>
      <c r="IQ111" s="411"/>
      <c r="IR111" s="411"/>
      <c r="IS111" s="411"/>
      <c r="IT111" s="411"/>
      <c r="IU111" s="411"/>
      <c r="IV111" s="411"/>
      <c r="IW111" s="411"/>
      <c r="IX111" s="411"/>
      <c r="IY111" s="411"/>
      <c r="IZ111" s="411"/>
      <c r="JA111" s="411"/>
      <c r="JB111" s="411"/>
      <c r="JC111" s="411"/>
      <c r="JD111" s="411"/>
      <c r="JE111" s="411"/>
      <c r="JF111" s="411"/>
      <c r="JG111" s="411"/>
      <c r="JH111" s="411"/>
      <c r="JI111" s="411"/>
      <c r="JJ111" s="411"/>
      <c r="JK111" s="411"/>
      <c r="JL111" s="411"/>
      <c r="JM111" s="411"/>
      <c r="JN111" s="411"/>
      <c r="JO111" s="411"/>
      <c r="JP111" s="411"/>
      <c r="JQ111" s="411"/>
      <c r="JR111" s="411"/>
      <c r="JS111" s="411"/>
      <c r="JT111" s="411"/>
      <c r="JU111" s="411"/>
      <c r="JV111" s="411"/>
      <c r="JW111" s="411"/>
      <c r="JX111" s="411"/>
      <c r="JY111" s="411"/>
      <c r="JZ111" s="411"/>
      <c r="KA111" s="411"/>
      <c r="KB111" s="411"/>
      <c r="KC111" s="411"/>
      <c r="KD111" s="411"/>
      <c r="KE111" s="411"/>
      <c r="KF111" s="411"/>
      <c r="KG111" s="411"/>
      <c r="KH111" s="411"/>
      <c r="KI111" s="411"/>
      <c r="KJ111" s="411"/>
      <c r="KK111" s="411"/>
      <c r="KL111" s="411"/>
      <c r="KM111" s="411"/>
      <c r="KN111" s="411"/>
      <c r="KO111" s="411"/>
      <c r="KP111" s="411"/>
      <c r="KQ111" s="411"/>
      <c r="KR111" s="411"/>
      <c r="KS111" s="411"/>
      <c r="KT111" s="411"/>
      <c r="KU111" s="411"/>
      <c r="KV111" s="411"/>
      <c r="KW111" s="411"/>
      <c r="KX111" s="411"/>
      <c r="KY111" s="411"/>
      <c r="KZ111" s="411"/>
      <c r="LA111" s="411"/>
      <c r="LB111" s="411"/>
      <c r="LC111" s="411"/>
      <c r="LD111" s="411"/>
      <c r="LE111" s="411"/>
      <c r="LF111" s="411"/>
      <c r="LG111" s="411"/>
      <c r="LH111" s="411"/>
      <c r="LI111" s="411"/>
      <c r="LJ111" s="411"/>
      <c r="LK111" s="411"/>
      <c r="LL111" s="411"/>
      <c r="LM111" s="411"/>
      <c r="LN111" s="411"/>
      <c r="LO111" s="411"/>
      <c r="LP111" s="411"/>
      <c r="LQ111" s="411"/>
      <c r="LR111" s="411"/>
      <c r="LS111" s="411"/>
      <c r="LT111" s="411"/>
      <c r="LU111" s="411"/>
      <c r="LV111" s="411"/>
      <c r="LW111" s="411"/>
      <c r="LX111" s="411"/>
      <c r="LY111" s="411"/>
      <c r="LZ111" s="411"/>
      <c r="MA111" s="411"/>
      <c r="MB111" s="411"/>
      <c r="MC111" s="411"/>
      <c r="MD111" s="411"/>
      <c r="ME111" s="411"/>
      <c r="MF111" s="411"/>
      <c r="MG111" s="411"/>
      <c r="MH111" s="411"/>
      <c r="MI111" s="411"/>
      <c r="XDX111" s="420">
        <f t="shared" ca="1" si="58"/>
        <v>0</v>
      </c>
      <c r="XES111" s="411"/>
      <c r="XET111" s="411"/>
      <c r="XEU111" s="421"/>
    </row>
    <row r="112" spans="1:347 16352:16375" s="419" customFormat="1" ht="15" customHeight="1">
      <c r="A112" s="404" t="str">
        <f>SWDATA!O104</f>
        <v>1_PARENT00001_DMACTUALS_INDEPENDENT:CATALOGDETAIL:UNITS:No Perspective:default:Live:0</v>
      </c>
      <c r="B112" s="404">
        <f>SWDATA!M104</f>
        <v>0</v>
      </c>
      <c r="C112" s="405"/>
      <c r="D112" s="413">
        <f t="shared" si="68"/>
        <v>104</v>
      </c>
      <c r="E112" s="407">
        <f t="shared" si="69"/>
        <v>0</v>
      </c>
      <c r="F112" s="408">
        <f t="shared" si="70"/>
        <v>1</v>
      </c>
      <c r="G112" s="404">
        <f>ROW(SWDATA!M104)</f>
        <v>104</v>
      </c>
      <c r="H112" s="334"/>
      <c r="I112" s="335"/>
      <c r="J112" s="346" t="str">
        <f t="shared" si="71"/>
        <v>1_PARENT00001_DMACTUALS_INDEPENDENT:CATALOGDETAIL:UNITS:No Perspective:default:Live:0</v>
      </c>
      <c r="K112" s="347" t="str">
        <f t="shared" si="72"/>
        <v>U</v>
      </c>
      <c r="L112" s="347"/>
      <c r="M112" s="385" t="str">
        <f t="shared" ref="M112:P112" si="78">M111</f>
        <v>Loading…</v>
      </c>
      <c r="N112" s="385" t="str">
        <f t="shared" si="78"/>
        <v>Loading…</v>
      </c>
      <c r="O112" s="385" t="str">
        <f t="shared" si="78"/>
        <v>Loading…</v>
      </c>
      <c r="P112" s="385" t="str">
        <f t="shared" si="78"/>
        <v>Loading…</v>
      </c>
      <c r="Q112" s="385" t="str">
        <f ca="1">IF(LEN(SWDATA!J104)=0,"",Q111)</f>
        <v>Loading . . .~~Loading . . .~~Loading . . .~~Loading . . .</v>
      </c>
      <c r="R112" s="386" t="str">
        <f>IF(LEN(SWDATA!C104)=0,"",SWDATA!C104)</f>
        <v>L3 CY Net Sales Forecast View (Units)</v>
      </c>
      <c r="S112" s="256"/>
      <c r="T112" s="257" t="s">
        <v>920</v>
      </c>
      <c r="U112" s="258"/>
      <c r="V112" s="258"/>
      <c r="W112" s="258" t="s">
        <v>1014</v>
      </c>
      <c r="X112" s="259" t="s">
        <v>207</v>
      </c>
      <c r="Y112" s="353" t="str">
        <f ca="1">IF(OR(Is_Loading,LEN($A112)=0),"",INDIRECT("SWDATA!"&amp;Y$4&amp;$G112))</f>
        <v>-</v>
      </c>
      <c r="Z112" s="354" t="str">
        <f ca="1">IF(OR(Is_Loading,LEN($A112)=0),"",INDIRECT("SWDATA!"&amp;Z$4&amp;$G112))</f>
        <v>-</v>
      </c>
      <c r="AA112" s="354" t="str">
        <f ca="1">IF(OR(Is_Loading,LEN($A112)=0),"",INDIRECT("SWDATA!"&amp;AA$4&amp;$G112))</f>
        <v>-</v>
      </c>
      <c r="AB112" s="354" t="str">
        <f ca="1">IF(OR(Is_Loading,LEN($A112)=0),"",INDIRECT("SWDATA!"&amp;AB$4&amp;$G112))</f>
        <v>-</v>
      </c>
      <c r="AC112" s="354" t="str">
        <f ca="1">IF(OR(Is_Loading,LEN($A112)=0),"",INDIRECT("SWDATA!"&amp;AC$4&amp;$G112))</f>
        <v>-</v>
      </c>
      <c r="AD112" s="354" t="str">
        <f ca="1">IF(OR(Is_Loading,LEN($A112)=0),"",INDIRECT("SWDATA!"&amp;AD$4&amp;$G112))</f>
        <v>-</v>
      </c>
      <c r="AE112" s="354" t="str">
        <f ca="1">IF(OR(Is_Loading,LEN($A112)=0),"",INDIRECT("SWDATA!"&amp;AE$4&amp;$G112))</f>
        <v>-</v>
      </c>
      <c r="AF112" s="354" t="str">
        <f ca="1">IF(OR(Is_Loading,LEN($A112)=0),"",INDIRECT("SWDATA!"&amp;AF$4&amp;$G112))</f>
        <v>-</v>
      </c>
      <c r="AG112" s="354" t="str">
        <f ca="1">IF(OR(Is_Loading,LEN($A112)=0),"",INDIRECT("SWDATA!"&amp;AG$4&amp;$G112))</f>
        <v>-</v>
      </c>
      <c r="AH112" s="354" t="str">
        <f ca="1">IF(OR(Is_Loading,LEN($A112)=0),"",INDIRECT("SWDATA!"&amp;AH$4&amp;$G112))</f>
        <v>-</v>
      </c>
      <c r="AI112" s="354" t="str">
        <f ca="1">IF(OR(Is_Loading,LEN($A112)=0),"",INDIRECT("SWDATA!"&amp;AI$4&amp;$G112))</f>
        <v>-</v>
      </c>
      <c r="AJ112" s="354" t="str">
        <f ca="1">IF(OR(Is_Loading,LEN($A112)=0),"",INDIRECT("SWDATA!"&amp;AJ$4&amp;$G112))</f>
        <v>-</v>
      </c>
      <c r="AK112" s="354" t="str">
        <f t="shared" ca="1" si="67"/>
        <v>-</v>
      </c>
      <c r="AL112" s="354" t="str">
        <f t="shared" ca="1" si="67"/>
        <v>-</v>
      </c>
      <c r="AM112" s="354" t="str">
        <f t="shared" ca="1" si="67"/>
        <v>-</v>
      </c>
      <c r="AN112" s="354" t="str">
        <f t="shared" ca="1" si="67"/>
        <v>-</v>
      </c>
      <c r="AO112" s="354" t="str">
        <f t="shared" ca="1" si="67"/>
        <v>-</v>
      </c>
      <c r="AP112" s="354" t="str">
        <f t="shared" ca="1" si="67"/>
        <v>-</v>
      </c>
      <c r="AQ112" s="354" t="str">
        <f t="shared" ca="1" si="67"/>
        <v>-</v>
      </c>
      <c r="AR112" s="354" t="str">
        <f t="shared" ca="1" si="67"/>
        <v>-</v>
      </c>
      <c r="AS112" s="354" t="str">
        <f t="shared" ca="1" si="67"/>
        <v>-</v>
      </c>
      <c r="AT112" s="354" t="str">
        <f t="shared" ca="1" si="67"/>
        <v>-</v>
      </c>
      <c r="AU112" s="354" t="str">
        <f t="shared" ca="1" si="67"/>
        <v>-</v>
      </c>
      <c r="AV112" s="354" t="str">
        <f t="shared" ca="1" si="67"/>
        <v>-</v>
      </c>
      <c r="AW112" s="354" t="str">
        <f t="shared" ca="1" si="67"/>
        <v>-</v>
      </c>
      <c r="AX112" s="354" t="str">
        <f t="shared" ca="1" si="67"/>
        <v>-</v>
      </c>
      <c r="AY112" s="371" t="str">
        <f t="shared" ca="1" si="67"/>
        <v>-</v>
      </c>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410"/>
      <c r="CA112" s="410"/>
      <c r="CB112" s="410"/>
      <c r="CC112" s="410"/>
      <c r="CD112" s="410"/>
      <c r="CE112" s="410"/>
      <c r="CF112" s="410"/>
      <c r="CG112" s="410"/>
      <c r="CH112" s="410"/>
      <c r="CI112" s="410"/>
      <c r="CJ112" s="414"/>
      <c r="CK112" s="414"/>
      <c r="CL112" s="414"/>
      <c r="CM112" s="414"/>
      <c r="CN112" s="414"/>
      <c r="CO112" s="414"/>
      <c r="CP112" s="414"/>
      <c r="CQ112" s="414"/>
      <c r="CR112" s="414"/>
      <c r="CS112" s="414"/>
      <c r="CT112" s="414"/>
      <c r="CU112" s="414"/>
      <c r="CV112" s="414"/>
      <c r="CW112" s="414"/>
      <c r="CX112" s="414"/>
      <c r="CY112" s="414"/>
      <c r="CZ112" s="414"/>
      <c r="DA112" s="414"/>
      <c r="DB112" s="414"/>
      <c r="DC112" s="414"/>
      <c r="DD112" s="414"/>
      <c r="DE112" s="414"/>
      <c r="DF112" s="414"/>
      <c r="DG112" s="414"/>
      <c r="DH112" s="414"/>
      <c r="DI112" s="414"/>
      <c r="DJ112" s="414"/>
      <c r="DK112" s="415"/>
      <c r="DL112" s="416"/>
      <c r="DM112" s="416"/>
      <c r="DN112" s="416"/>
      <c r="DO112" s="416"/>
      <c r="DP112" s="250"/>
      <c r="DQ112" s="417"/>
      <c r="DR112" s="326"/>
      <c r="DS112" s="326"/>
      <c r="DT112" s="326"/>
      <c r="DU112" s="326"/>
      <c r="DV112" s="326"/>
      <c r="DW112" s="326"/>
      <c r="DX112" s="326"/>
      <c r="DY112" s="326"/>
      <c r="DZ112" s="326"/>
      <c r="EA112" s="326"/>
      <c r="EB112" s="326"/>
      <c r="EC112" s="326"/>
      <c r="ED112" s="326"/>
      <c r="EE112" s="326"/>
      <c r="EF112" s="326"/>
      <c r="EG112" s="326"/>
      <c r="EH112" s="326"/>
      <c r="EI112" s="326"/>
      <c r="EJ112" s="326"/>
      <c r="EK112" s="326"/>
      <c r="EL112" s="326"/>
      <c r="EM112" s="326"/>
      <c r="EN112" s="326"/>
      <c r="EO112" s="326"/>
      <c r="EP112" s="326"/>
      <c r="EQ112" s="326"/>
      <c r="ER112" s="326"/>
      <c r="ES112" s="326"/>
      <c r="ET112" s="326"/>
      <c r="EU112" s="326"/>
      <c r="EV112" s="326"/>
      <c r="EW112" s="326"/>
      <c r="EX112" s="326"/>
      <c r="EY112" s="326"/>
      <c r="EZ112" s="326"/>
      <c r="FA112" s="326"/>
      <c r="FB112" s="418"/>
      <c r="FC112" s="250"/>
      <c r="FD112" s="250"/>
      <c r="FE112" s="250"/>
      <c r="FF112" s="250"/>
      <c r="FG112" s="250"/>
      <c r="FH112" s="250"/>
      <c r="FI112" s="250"/>
      <c r="FJ112" s="250"/>
      <c r="FK112" s="250"/>
      <c r="FL112" s="250"/>
      <c r="FM112" s="250"/>
      <c r="FN112" s="250"/>
      <c r="FO112" s="250"/>
      <c r="FP112" s="250"/>
      <c r="FQ112" s="250"/>
      <c r="FR112" s="250"/>
      <c r="FS112" s="250"/>
      <c r="FT112" s="250"/>
      <c r="FU112" s="250"/>
      <c r="FV112" s="250"/>
      <c r="FW112" s="250"/>
      <c r="FX112" s="250"/>
      <c r="FY112" s="250"/>
      <c r="FZ112" s="250"/>
      <c r="GA112" s="250"/>
      <c r="GB112" s="250"/>
      <c r="GC112" s="250"/>
      <c r="GD112" s="250"/>
      <c r="GE112" s="250"/>
      <c r="GF112" s="250"/>
      <c r="GG112" s="250"/>
      <c r="GH112" s="250"/>
      <c r="GI112" s="250"/>
      <c r="GJ112" s="250"/>
      <c r="GK112" s="250"/>
      <c r="GL112" s="250"/>
      <c r="GM112" s="250"/>
      <c r="GN112" s="250"/>
      <c r="GO112" s="250"/>
      <c r="GP112" s="250"/>
      <c r="GQ112" s="250"/>
      <c r="GR112" s="250"/>
      <c r="GS112" s="250"/>
      <c r="GT112" s="250"/>
      <c r="GU112" s="250"/>
      <c r="GV112" s="250"/>
      <c r="GW112" s="250"/>
      <c r="GX112" s="250"/>
      <c r="GY112" s="250"/>
      <c r="GZ112" s="250"/>
      <c r="HA112" s="416"/>
      <c r="HB112" s="416"/>
      <c r="HC112" s="416"/>
      <c r="HD112" s="416"/>
      <c r="HE112" s="416"/>
      <c r="HF112" s="416"/>
      <c r="HG112" s="416"/>
      <c r="HH112" s="416"/>
      <c r="HI112" s="416"/>
      <c r="HJ112" s="416"/>
      <c r="HK112" s="416"/>
      <c r="HL112" s="416"/>
      <c r="HM112" s="416"/>
      <c r="HN112" s="416"/>
      <c r="ID112" s="411"/>
      <c r="IE112" s="411"/>
      <c r="IF112" s="411"/>
      <c r="IG112" s="411"/>
      <c r="IH112" s="411"/>
      <c r="II112" s="411"/>
      <c r="IJ112" s="411"/>
      <c r="IK112" s="411"/>
      <c r="IL112" s="411"/>
      <c r="IM112" s="411"/>
      <c r="IN112" s="411"/>
      <c r="IO112" s="411"/>
      <c r="IP112" s="411"/>
      <c r="IQ112" s="411"/>
      <c r="IR112" s="411"/>
      <c r="IS112" s="411"/>
      <c r="IT112" s="411"/>
      <c r="IU112" s="411"/>
      <c r="IV112" s="411"/>
      <c r="IW112" s="411"/>
      <c r="IX112" s="411"/>
      <c r="IY112" s="411"/>
      <c r="IZ112" s="411"/>
      <c r="JA112" s="411"/>
      <c r="JB112" s="411"/>
      <c r="JC112" s="411"/>
      <c r="JD112" s="411"/>
      <c r="JE112" s="411"/>
      <c r="JF112" s="411"/>
      <c r="JG112" s="411"/>
      <c r="JH112" s="411"/>
      <c r="JI112" s="411"/>
      <c r="JJ112" s="411"/>
      <c r="JK112" s="411"/>
      <c r="JL112" s="411"/>
      <c r="JM112" s="411"/>
      <c r="JN112" s="411"/>
      <c r="JO112" s="411"/>
      <c r="JP112" s="411"/>
      <c r="JQ112" s="411"/>
      <c r="JR112" s="411"/>
      <c r="JS112" s="411"/>
      <c r="JT112" s="411"/>
      <c r="JU112" s="411"/>
      <c r="JV112" s="411"/>
      <c r="JW112" s="411"/>
      <c r="JX112" s="411"/>
      <c r="JY112" s="411"/>
      <c r="JZ112" s="411"/>
      <c r="KA112" s="411"/>
      <c r="KB112" s="411"/>
      <c r="KC112" s="411"/>
      <c r="KD112" s="411"/>
      <c r="KE112" s="411"/>
      <c r="KF112" s="411"/>
      <c r="KG112" s="411"/>
      <c r="KH112" s="411"/>
      <c r="KI112" s="411"/>
      <c r="KJ112" s="411"/>
      <c r="KK112" s="411"/>
      <c r="KL112" s="411"/>
      <c r="KM112" s="411"/>
      <c r="KN112" s="411"/>
      <c r="KO112" s="411"/>
      <c r="KP112" s="411"/>
      <c r="KQ112" s="411"/>
      <c r="KR112" s="411"/>
      <c r="KS112" s="411"/>
      <c r="KT112" s="411"/>
      <c r="KU112" s="411"/>
      <c r="KV112" s="411"/>
      <c r="KW112" s="411"/>
      <c r="KX112" s="411"/>
      <c r="KY112" s="411"/>
      <c r="KZ112" s="411"/>
      <c r="LA112" s="411"/>
      <c r="LB112" s="411"/>
      <c r="LC112" s="411"/>
      <c r="LD112" s="411"/>
      <c r="LE112" s="411"/>
      <c r="LF112" s="411"/>
      <c r="LG112" s="411"/>
      <c r="LH112" s="411"/>
      <c r="LI112" s="411"/>
      <c r="LJ112" s="411"/>
      <c r="LK112" s="411"/>
      <c r="LL112" s="411"/>
      <c r="LM112" s="411"/>
      <c r="LN112" s="411"/>
      <c r="LO112" s="411"/>
      <c r="LP112" s="411"/>
      <c r="LQ112" s="411"/>
      <c r="LR112" s="411"/>
      <c r="LS112" s="411"/>
      <c r="LT112" s="411"/>
      <c r="LU112" s="411"/>
      <c r="LV112" s="411"/>
      <c r="LW112" s="411"/>
      <c r="LX112" s="411"/>
      <c r="LY112" s="411"/>
      <c r="LZ112" s="411"/>
      <c r="MA112" s="411"/>
      <c r="MB112" s="411"/>
      <c r="MC112" s="411"/>
      <c r="MD112" s="411"/>
      <c r="ME112" s="411"/>
      <c r="MF112" s="411"/>
      <c r="MG112" s="411"/>
      <c r="MH112" s="411"/>
      <c r="MI112" s="411"/>
      <c r="XDX112" s="420">
        <f t="shared" ca="1" si="58"/>
        <v>0</v>
      </c>
      <c r="XES112" s="411"/>
      <c r="XET112" s="411"/>
      <c r="XEU112" s="421"/>
    </row>
    <row r="113" spans="1:347 16352:16375" s="419" customFormat="1" ht="15" customHeight="1">
      <c r="A113" s="404" t="str">
        <f>SWDATA!O105</f>
        <v>1_PARENT00001_DMACTUALS_INDEPENDENT:CATALOGDETAIL:UNITS:No Perspective:default:Live:0</v>
      </c>
      <c r="B113" s="404">
        <f>SWDATA!M105</f>
        <v>0</v>
      </c>
      <c r="C113" s="405"/>
      <c r="D113" s="413">
        <f t="shared" si="68"/>
        <v>105</v>
      </c>
      <c r="E113" s="407">
        <f t="shared" si="69"/>
        <v>0</v>
      </c>
      <c r="F113" s="408">
        <f t="shared" si="70"/>
        <v>1</v>
      </c>
      <c r="G113" s="404">
        <f>ROW(SWDATA!M105)</f>
        <v>105</v>
      </c>
      <c r="H113" s="334"/>
      <c r="I113" s="335"/>
      <c r="J113" s="346" t="str">
        <f t="shared" si="71"/>
        <v>1_PARENT00001_DMACTUALS_INDEPENDENT:CATALOGDETAIL:UNITS:No Perspective:default:Live:0</v>
      </c>
      <c r="K113" s="347" t="str">
        <f t="shared" si="72"/>
        <v>U</v>
      </c>
      <c r="L113" s="347"/>
      <c r="M113" s="385" t="str">
        <f t="shared" ref="M113:P113" si="79">M112</f>
        <v>Loading…</v>
      </c>
      <c r="N113" s="385" t="str">
        <f t="shared" si="79"/>
        <v>Loading…</v>
      </c>
      <c r="O113" s="385" t="str">
        <f t="shared" si="79"/>
        <v>Loading…</v>
      </c>
      <c r="P113" s="385" t="str">
        <f t="shared" si="79"/>
        <v>Loading…</v>
      </c>
      <c r="Q113" s="385" t="str">
        <f ca="1">IF(LEN(SWDATA!J105)=0,"",Q112)</f>
        <v>Loading . . .~~Loading . . .~~Loading . . .~~Loading . . .</v>
      </c>
      <c r="R113" s="386" t="str">
        <f>IF(LEN(SWDATA!C105)=0,"",SWDATA!C105)</f>
        <v>L2 CY Net Sales Forecast View (Units)</v>
      </c>
      <c r="S113" s="256"/>
      <c r="T113" s="257" t="s">
        <v>920</v>
      </c>
      <c r="U113" s="258"/>
      <c r="V113" s="258"/>
      <c r="W113" s="258" t="s">
        <v>1015</v>
      </c>
      <c r="X113" s="259" t="s">
        <v>207</v>
      </c>
      <c r="Y113" s="353" t="str">
        <f ca="1">IF(OR(Is_Loading,LEN($A113)=0),"",INDIRECT("SWDATA!"&amp;Y$4&amp;$G113))</f>
        <v>-</v>
      </c>
      <c r="Z113" s="354" t="str">
        <f ca="1">IF(OR(Is_Loading,LEN($A113)=0),"",INDIRECT("SWDATA!"&amp;Z$4&amp;$G113))</f>
        <v>-</v>
      </c>
      <c r="AA113" s="354" t="str">
        <f ca="1">IF(OR(Is_Loading,LEN($A113)=0),"",INDIRECT("SWDATA!"&amp;AA$4&amp;$G113))</f>
        <v>-</v>
      </c>
      <c r="AB113" s="354" t="str">
        <f ca="1">IF(OR(Is_Loading,LEN($A113)=0),"",INDIRECT("SWDATA!"&amp;AB$4&amp;$G113))</f>
        <v>-</v>
      </c>
      <c r="AC113" s="354" t="str">
        <f ca="1">IF(OR(Is_Loading,LEN($A113)=0),"",INDIRECT("SWDATA!"&amp;AC$4&amp;$G113))</f>
        <v>-</v>
      </c>
      <c r="AD113" s="354" t="str">
        <f ca="1">IF(OR(Is_Loading,LEN($A113)=0),"",INDIRECT("SWDATA!"&amp;AD$4&amp;$G113))</f>
        <v>-</v>
      </c>
      <c r="AE113" s="354" t="str">
        <f ca="1">IF(OR(Is_Loading,LEN($A113)=0),"",INDIRECT("SWDATA!"&amp;AE$4&amp;$G113))</f>
        <v>-</v>
      </c>
      <c r="AF113" s="354" t="str">
        <f ca="1">IF(OR(Is_Loading,LEN($A113)=0),"",INDIRECT("SWDATA!"&amp;AF$4&amp;$G113))</f>
        <v>-</v>
      </c>
      <c r="AG113" s="354" t="str">
        <f ca="1">IF(OR(Is_Loading,LEN($A113)=0),"",INDIRECT("SWDATA!"&amp;AG$4&amp;$G113))</f>
        <v>-</v>
      </c>
      <c r="AH113" s="354" t="str">
        <f ca="1">IF(OR(Is_Loading,LEN($A113)=0),"",INDIRECT("SWDATA!"&amp;AH$4&amp;$G113))</f>
        <v>-</v>
      </c>
      <c r="AI113" s="354" t="str">
        <f ca="1">IF(OR(Is_Loading,LEN($A113)=0),"",INDIRECT("SWDATA!"&amp;AI$4&amp;$G113))</f>
        <v>-</v>
      </c>
      <c r="AJ113" s="354" t="str">
        <f ca="1">IF(OR(Is_Loading,LEN($A113)=0),"",INDIRECT("SWDATA!"&amp;AJ$4&amp;$G113))</f>
        <v>-</v>
      </c>
      <c r="AK113" s="354" t="str">
        <f t="shared" ca="1" si="67"/>
        <v>-</v>
      </c>
      <c r="AL113" s="354" t="str">
        <f t="shared" ca="1" si="67"/>
        <v>-</v>
      </c>
      <c r="AM113" s="354" t="str">
        <f t="shared" ca="1" si="67"/>
        <v>-</v>
      </c>
      <c r="AN113" s="354" t="str">
        <f t="shared" ca="1" si="67"/>
        <v>-</v>
      </c>
      <c r="AO113" s="354" t="str">
        <f t="shared" ca="1" si="67"/>
        <v>-</v>
      </c>
      <c r="AP113" s="354" t="str">
        <f t="shared" ca="1" si="67"/>
        <v>-</v>
      </c>
      <c r="AQ113" s="354" t="str">
        <f t="shared" ca="1" si="67"/>
        <v>-</v>
      </c>
      <c r="AR113" s="354" t="str">
        <f t="shared" ca="1" si="67"/>
        <v>-</v>
      </c>
      <c r="AS113" s="354" t="str">
        <f t="shared" ca="1" si="67"/>
        <v>-</v>
      </c>
      <c r="AT113" s="354" t="str">
        <f t="shared" ca="1" si="67"/>
        <v>-</v>
      </c>
      <c r="AU113" s="354" t="str">
        <f t="shared" ca="1" si="67"/>
        <v>-</v>
      </c>
      <c r="AV113" s="354" t="str">
        <f t="shared" ca="1" si="67"/>
        <v>-</v>
      </c>
      <c r="AW113" s="354" t="str">
        <f t="shared" ca="1" si="67"/>
        <v>-</v>
      </c>
      <c r="AX113" s="354" t="str">
        <f t="shared" ca="1" si="67"/>
        <v>-</v>
      </c>
      <c r="AY113" s="371" t="str">
        <f t="shared" ca="1" si="67"/>
        <v>-</v>
      </c>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410"/>
      <c r="CA113" s="410"/>
      <c r="CB113" s="410"/>
      <c r="CC113" s="410"/>
      <c r="CD113" s="410"/>
      <c r="CE113" s="410"/>
      <c r="CF113" s="410"/>
      <c r="CG113" s="410"/>
      <c r="CH113" s="410"/>
      <c r="CI113" s="410"/>
      <c r="CJ113" s="414"/>
      <c r="CK113" s="414"/>
      <c r="CL113" s="414"/>
      <c r="CM113" s="414"/>
      <c r="CN113" s="414"/>
      <c r="CO113" s="414"/>
      <c r="CP113" s="414"/>
      <c r="CQ113" s="414"/>
      <c r="CR113" s="414"/>
      <c r="CS113" s="414"/>
      <c r="CT113" s="414"/>
      <c r="CU113" s="414"/>
      <c r="CV113" s="414"/>
      <c r="CW113" s="414"/>
      <c r="CX113" s="414"/>
      <c r="CY113" s="414"/>
      <c r="CZ113" s="414"/>
      <c r="DA113" s="414"/>
      <c r="DB113" s="414"/>
      <c r="DC113" s="414"/>
      <c r="DD113" s="414"/>
      <c r="DE113" s="414"/>
      <c r="DF113" s="414"/>
      <c r="DG113" s="414"/>
      <c r="DH113" s="414"/>
      <c r="DI113" s="414"/>
      <c r="DJ113" s="414"/>
      <c r="DK113" s="415"/>
      <c r="DL113" s="416"/>
      <c r="DM113" s="416"/>
      <c r="DN113" s="416"/>
      <c r="DO113" s="416"/>
      <c r="DP113" s="250"/>
      <c r="DQ113" s="417"/>
      <c r="DR113" s="326"/>
      <c r="DS113" s="326"/>
      <c r="DT113" s="326"/>
      <c r="DU113" s="326"/>
      <c r="DV113" s="326"/>
      <c r="DW113" s="326"/>
      <c r="DX113" s="326"/>
      <c r="DY113" s="326"/>
      <c r="DZ113" s="326"/>
      <c r="EA113" s="326"/>
      <c r="EB113" s="326"/>
      <c r="EC113" s="326"/>
      <c r="ED113" s="326"/>
      <c r="EE113" s="326"/>
      <c r="EF113" s="326"/>
      <c r="EG113" s="326"/>
      <c r="EH113" s="326"/>
      <c r="EI113" s="326"/>
      <c r="EJ113" s="326"/>
      <c r="EK113" s="326"/>
      <c r="EL113" s="326"/>
      <c r="EM113" s="326"/>
      <c r="EN113" s="326"/>
      <c r="EO113" s="326"/>
      <c r="EP113" s="326"/>
      <c r="EQ113" s="326"/>
      <c r="ER113" s="326"/>
      <c r="ES113" s="326"/>
      <c r="ET113" s="326"/>
      <c r="EU113" s="326"/>
      <c r="EV113" s="326"/>
      <c r="EW113" s="326"/>
      <c r="EX113" s="326"/>
      <c r="EY113" s="326"/>
      <c r="EZ113" s="326"/>
      <c r="FA113" s="326"/>
      <c r="FB113" s="418"/>
      <c r="FC113" s="250"/>
      <c r="FD113" s="250"/>
      <c r="FE113" s="250"/>
      <c r="FF113" s="250"/>
      <c r="FG113" s="250"/>
      <c r="FH113" s="250"/>
      <c r="FI113" s="250"/>
      <c r="FJ113" s="250"/>
      <c r="FK113" s="250"/>
      <c r="FL113" s="250"/>
      <c r="FM113" s="250"/>
      <c r="FN113" s="250"/>
      <c r="FO113" s="250"/>
      <c r="FP113" s="250"/>
      <c r="FQ113" s="250"/>
      <c r="FR113" s="250"/>
      <c r="FS113" s="250"/>
      <c r="FT113" s="250"/>
      <c r="FU113" s="250"/>
      <c r="FV113" s="250"/>
      <c r="FW113" s="250"/>
      <c r="FX113" s="250"/>
      <c r="FY113" s="250"/>
      <c r="FZ113" s="250"/>
      <c r="GA113" s="250"/>
      <c r="GB113" s="250"/>
      <c r="GC113" s="250"/>
      <c r="GD113" s="250"/>
      <c r="GE113" s="250"/>
      <c r="GF113" s="250"/>
      <c r="GG113" s="250"/>
      <c r="GH113" s="250"/>
      <c r="GI113" s="250"/>
      <c r="GJ113" s="250"/>
      <c r="GK113" s="250"/>
      <c r="GL113" s="250"/>
      <c r="GM113" s="250"/>
      <c r="GN113" s="250"/>
      <c r="GO113" s="250"/>
      <c r="GP113" s="250"/>
      <c r="GQ113" s="250"/>
      <c r="GR113" s="250"/>
      <c r="GS113" s="250"/>
      <c r="GT113" s="250"/>
      <c r="GU113" s="250"/>
      <c r="GV113" s="250"/>
      <c r="GW113" s="250"/>
      <c r="GX113" s="250"/>
      <c r="GY113" s="250"/>
      <c r="GZ113" s="250"/>
      <c r="HA113" s="416"/>
      <c r="HB113" s="416"/>
      <c r="HC113" s="416"/>
      <c r="HD113" s="416"/>
      <c r="HE113" s="416"/>
      <c r="HF113" s="416"/>
      <c r="HG113" s="416"/>
      <c r="HH113" s="416"/>
      <c r="HI113" s="416"/>
      <c r="HJ113" s="416"/>
      <c r="HK113" s="416"/>
      <c r="HL113" s="416"/>
      <c r="HM113" s="416"/>
      <c r="HN113" s="416"/>
      <c r="ID113" s="411"/>
      <c r="IE113" s="411"/>
      <c r="IF113" s="411"/>
      <c r="IG113" s="411"/>
      <c r="IH113" s="411"/>
      <c r="II113" s="411"/>
      <c r="IJ113" s="411"/>
      <c r="IK113" s="411"/>
      <c r="IL113" s="411"/>
      <c r="IM113" s="411"/>
      <c r="IN113" s="411"/>
      <c r="IO113" s="411"/>
      <c r="IP113" s="411"/>
      <c r="IQ113" s="411"/>
      <c r="IR113" s="411"/>
      <c r="IS113" s="411"/>
      <c r="IT113" s="411"/>
      <c r="IU113" s="411"/>
      <c r="IV113" s="411"/>
      <c r="IW113" s="411"/>
      <c r="IX113" s="411"/>
      <c r="IY113" s="411"/>
      <c r="IZ113" s="411"/>
      <c r="JA113" s="411"/>
      <c r="JB113" s="411"/>
      <c r="JC113" s="411"/>
      <c r="JD113" s="411"/>
      <c r="JE113" s="411"/>
      <c r="JF113" s="411"/>
      <c r="JG113" s="411"/>
      <c r="JH113" s="411"/>
      <c r="JI113" s="411"/>
      <c r="JJ113" s="411"/>
      <c r="JK113" s="411"/>
      <c r="JL113" s="411"/>
      <c r="JM113" s="411"/>
      <c r="JN113" s="411"/>
      <c r="JO113" s="411"/>
      <c r="JP113" s="411"/>
      <c r="JQ113" s="411"/>
      <c r="JR113" s="411"/>
      <c r="JS113" s="411"/>
      <c r="JT113" s="411"/>
      <c r="JU113" s="411"/>
      <c r="JV113" s="411"/>
      <c r="JW113" s="411"/>
      <c r="JX113" s="411"/>
      <c r="JY113" s="411"/>
      <c r="JZ113" s="411"/>
      <c r="KA113" s="411"/>
      <c r="KB113" s="411"/>
      <c r="KC113" s="411"/>
      <c r="KD113" s="411"/>
      <c r="KE113" s="411"/>
      <c r="KF113" s="411"/>
      <c r="KG113" s="411"/>
      <c r="KH113" s="411"/>
      <c r="KI113" s="411"/>
      <c r="KJ113" s="411"/>
      <c r="KK113" s="411"/>
      <c r="KL113" s="411"/>
      <c r="KM113" s="411"/>
      <c r="KN113" s="411"/>
      <c r="KO113" s="411"/>
      <c r="KP113" s="411"/>
      <c r="KQ113" s="411"/>
      <c r="KR113" s="411"/>
      <c r="KS113" s="411"/>
      <c r="KT113" s="411"/>
      <c r="KU113" s="411"/>
      <c r="KV113" s="411"/>
      <c r="KW113" s="411"/>
      <c r="KX113" s="411"/>
      <c r="KY113" s="411"/>
      <c r="KZ113" s="411"/>
      <c r="LA113" s="411"/>
      <c r="LB113" s="411"/>
      <c r="LC113" s="411"/>
      <c r="LD113" s="411"/>
      <c r="LE113" s="411"/>
      <c r="LF113" s="411"/>
      <c r="LG113" s="411"/>
      <c r="LH113" s="411"/>
      <c r="LI113" s="411"/>
      <c r="LJ113" s="411"/>
      <c r="LK113" s="411"/>
      <c r="LL113" s="411"/>
      <c r="LM113" s="411"/>
      <c r="LN113" s="411"/>
      <c r="LO113" s="411"/>
      <c r="LP113" s="411"/>
      <c r="LQ113" s="411"/>
      <c r="LR113" s="411"/>
      <c r="LS113" s="411"/>
      <c r="LT113" s="411"/>
      <c r="LU113" s="411"/>
      <c r="LV113" s="411"/>
      <c r="LW113" s="411"/>
      <c r="LX113" s="411"/>
      <c r="LY113" s="411"/>
      <c r="LZ113" s="411"/>
      <c r="MA113" s="411"/>
      <c r="MB113" s="411"/>
      <c r="MC113" s="411"/>
      <c r="MD113" s="411"/>
      <c r="ME113" s="411"/>
      <c r="MF113" s="411"/>
      <c r="MG113" s="411"/>
      <c r="MH113" s="411"/>
      <c r="MI113" s="411"/>
      <c r="XDX113" s="420">
        <f t="shared" ca="1" si="58"/>
        <v>0</v>
      </c>
      <c r="XES113" s="411"/>
      <c r="XET113" s="411"/>
      <c r="XEU113" s="421"/>
    </row>
    <row r="114" spans="1:347 16352:16375" s="419" customFormat="1" ht="15" customHeight="1">
      <c r="A114" s="404" t="str">
        <f>SWDATA!O106</f>
        <v>1_PARENT00001_DMACTUALS_INDEPENDENT:CATALOGDETAIL:UNITS:No Perspective:default:Live:0</v>
      </c>
      <c r="B114" s="404">
        <f>SWDATA!M106</f>
        <v>0</v>
      </c>
      <c r="C114" s="405"/>
      <c r="D114" s="413">
        <f t="shared" ref="D114:D128" si="80">G114</f>
        <v>106</v>
      </c>
      <c r="E114" s="407">
        <f t="shared" ref="E114:E128" si="81">B114</f>
        <v>0</v>
      </c>
      <c r="F114" s="408">
        <f t="shared" ref="F114:F128" si="82">IF(NOT(ISERROR(SEARCH("U",R114))),1,IF(NOT(ISERROR(SEARCH("/Unit",R114))),2,IF(NOT(ISERROR(SEARCH("Pct",R114))),2,1)))</f>
        <v>1</v>
      </c>
      <c r="G114" s="404">
        <f>ROW(SWDATA!M106)</f>
        <v>106</v>
      </c>
      <c r="H114" s="334"/>
      <c r="I114" s="335"/>
      <c r="J114" s="346" t="str">
        <f t="shared" ref="J114:J128" si="83">IF(ISERROR(FIND(":-1",A114)),A114,0)</f>
        <v>1_PARENT00001_DMACTUALS_INDEPENDENT:CATALOGDETAIL:UNITS:No Perspective:default:Live:0</v>
      </c>
      <c r="K114" s="347" t="str">
        <f t="shared" ref="K114:K128" si="84">IF(NOT(ISERROR(SEARCH("(Rev)",R114))),"R",IF(NOT(ISERROR(SEARCH("(Rev/",R114))),"R",IF(OR(NOT(ISERROR(SEARCH("(Pct)",R114)))),"P",IF(NOT(ISERROR(SEARCH("Units",R114))),"U",""))))</f>
        <v>U</v>
      </c>
      <c r="L114" s="347"/>
      <c r="M114" s="385" t="str">
        <f t="shared" ref="M114:P114" si="85">M113</f>
        <v>Loading…</v>
      </c>
      <c r="N114" s="385" t="str">
        <f t="shared" si="85"/>
        <v>Loading…</v>
      </c>
      <c r="O114" s="385" t="str">
        <f t="shared" si="85"/>
        <v>Loading…</v>
      </c>
      <c r="P114" s="385" t="str">
        <f t="shared" si="85"/>
        <v>Loading…</v>
      </c>
      <c r="Q114" s="385" t="str">
        <f ca="1">IF(LEN(SWDATA!J106)=0,"",Q113)</f>
        <v>Loading . . .~~Loading . . .~~Loading . . .~~Loading . . .</v>
      </c>
      <c r="R114" s="386" t="str">
        <f>IF(LEN(SWDATA!C106)=0,"",SWDATA!C106)</f>
        <v>L1 CY Net Sales Forecast View (Units)</v>
      </c>
      <c r="S114" s="256"/>
      <c r="T114" s="257" t="s">
        <v>920</v>
      </c>
      <c r="U114" s="258"/>
      <c r="V114" s="258"/>
      <c r="W114" s="258" t="s">
        <v>1016</v>
      </c>
      <c r="X114" s="259" t="s">
        <v>207</v>
      </c>
      <c r="Y114" s="353" t="str">
        <f ca="1">IF(OR(Is_Loading,LEN($A114)=0),"",INDIRECT("SWDATA!"&amp;Y$4&amp;$G114))</f>
        <v>-</v>
      </c>
      <c r="Z114" s="354" t="str">
        <f ca="1">IF(OR(Is_Loading,LEN($A114)=0),"",INDIRECT("SWDATA!"&amp;Z$4&amp;$G114))</f>
        <v>-</v>
      </c>
      <c r="AA114" s="354" t="str">
        <f ca="1">IF(OR(Is_Loading,LEN($A114)=0),"",INDIRECT("SWDATA!"&amp;AA$4&amp;$G114))</f>
        <v>-</v>
      </c>
      <c r="AB114" s="354" t="str">
        <f ca="1">IF(OR(Is_Loading,LEN($A114)=0),"",INDIRECT("SWDATA!"&amp;AB$4&amp;$G114))</f>
        <v>-</v>
      </c>
      <c r="AC114" s="354" t="str">
        <f ca="1">IF(OR(Is_Loading,LEN($A114)=0),"",INDIRECT("SWDATA!"&amp;AC$4&amp;$G114))</f>
        <v>-</v>
      </c>
      <c r="AD114" s="354" t="str">
        <f ca="1">IF(OR(Is_Loading,LEN($A114)=0),"",INDIRECT("SWDATA!"&amp;AD$4&amp;$G114))</f>
        <v>-</v>
      </c>
      <c r="AE114" s="354" t="str">
        <f ca="1">IF(OR(Is_Loading,LEN($A114)=0),"",INDIRECT("SWDATA!"&amp;AE$4&amp;$G114))</f>
        <v>-</v>
      </c>
      <c r="AF114" s="354" t="str">
        <f ca="1">IF(OR(Is_Loading,LEN($A114)=0),"",INDIRECT("SWDATA!"&amp;AF$4&amp;$G114))</f>
        <v>-</v>
      </c>
      <c r="AG114" s="354" t="str">
        <f ca="1">IF(OR(Is_Loading,LEN($A114)=0),"",INDIRECT("SWDATA!"&amp;AG$4&amp;$G114))</f>
        <v>-</v>
      </c>
      <c r="AH114" s="354" t="str">
        <f ca="1">IF(OR(Is_Loading,LEN($A114)=0),"",INDIRECT("SWDATA!"&amp;AH$4&amp;$G114))</f>
        <v>-</v>
      </c>
      <c r="AI114" s="354" t="str">
        <f ca="1">IF(OR(Is_Loading,LEN($A114)=0),"",INDIRECT("SWDATA!"&amp;AI$4&amp;$G114))</f>
        <v>-</v>
      </c>
      <c r="AJ114" s="354" t="str">
        <f ca="1">IF(OR(Is_Loading,LEN($A114)=0),"",INDIRECT("SWDATA!"&amp;AJ$4&amp;$G114))</f>
        <v>-</v>
      </c>
      <c r="AK114" s="354" t="str">
        <f t="shared" ca="1" si="67"/>
        <v>-</v>
      </c>
      <c r="AL114" s="354" t="str">
        <f t="shared" ca="1" si="67"/>
        <v>-</v>
      </c>
      <c r="AM114" s="354" t="str">
        <f t="shared" ca="1" si="67"/>
        <v>-</v>
      </c>
      <c r="AN114" s="354" t="str">
        <f t="shared" ca="1" si="67"/>
        <v>-</v>
      </c>
      <c r="AO114" s="354" t="str">
        <f t="shared" ca="1" si="67"/>
        <v>-</v>
      </c>
      <c r="AP114" s="354" t="str">
        <f t="shared" ca="1" si="67"/>
        <v>-</v>
      </c>
      <c r="AQ114" s="354" t="str">
        <f t="shared" ca="1" si="67"/>
        <v>-</v>
      </c>
      <c r="AR114" s="354" t="str">
        <f t="shared" ca="1" si="67"/>
        <v>-</v>
      </c>
      <c r="AS114" s="354" t="str">
        <f t="shared" ca="1" si="67"/>
        <v>-</v>
      </c>
      <c r="AT114" s="354" t="str">
        <f t="shared" ca="1" si="67"/>
        <v>-</v>
      </c>
      <c r="AU114" s="354" t="str">
        <f t="shared" ca="1" si="67"/>
        <v>-</v>
      </c>
      <c r="AV114" s="354" t="str">
        <f t="shared" ca="1" si="67"/>
        <v>-</v>
      </c>
      <c r="AW114" s="354" t="str">
        <f t="shared" ca="1" si="67"/>
        <v>-</v>
      </c>
      <c r="AX114" s="354" t="str">
        <f t="shared" ca="1" si="67"/>
        <v>-</v>
      </c>
      <c r="AY114" s="371" t="str">
        <f t="shared" ca="1" si="67"/>
        <v>-</v>
      </c>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410"/>
      <c r="CA114" s="410"/>
      <c r="CB114" s="410"/>
      <c r="CC114" s="410"/>
      <c r="CD114" s="410"/>
      <c r="CE114" s="410"/>
      <c r="CF114" s="410"/>
      <c r="CG114" s="410"/>
      <c r="CH114" s="410"/>
      <c r="CI114" s="410"/>
      <c r="CJ114" s="414"/>
      <c r="CK114" s="414"/>
      <c r="CL114" s="414"/>
      <c r="CM114" s="414"/>
      <c r="CN114" s="414"/>
      <c r="CO114" s="414"/>
      <c r="CP114" s="414"/>
      <c r="CQ114" s="414"/>
      <c r="CR114" s="414"/>
      <c r="CS114" s="414"/>
      <c r="CT114" s="414"/>
      <c r="CU114" s="414"/>
      <c r="CV114" s="414"/>
      <c r="CW114" s="414"/>
      <c r="CX114" s="414"/>
      <c r="CY114" s="414"/>
      <c r="CZ114" s="414"/>
      <c r="DA114" s="414"/>
      <c r="DB114" s="414"/>
      <c r="DC114" s="414"/>
      <c r="DD114" s="414"/>
      <c r="DE114" s="414"/>
      <c r="DF114" s="414"/>
      <c r="DG114" s="414"/>
      <c r="DH114" s="414"/>
      <c r="DI114" s="414"/>
      <c r="DJ114" s="414"/>
      <c r="DK114" s="415"/>
      <c r="DL114" s="416"/>
      <c r="DM114" s="416"/>
      <c r="DN114" s="416"/>
      <c r="DO114" s="416"/>
      <c r="DP114" s="250"/>
      <c r="DQ114" s="417"/>
      <c r="DR114" s="326"/>
      <c r="DS114" s="326"/>
      <c r="DT114" s="326"/>
      <c r="DU114" s="326"/>
      <c r="DV114" s="326"/>
      <c r="DW114" s="326"/>
      <c r="DX114" s="326"/>
      <c r="DY114" s="326"/>
      <c r="DZ114" s="326"/>
      <c r="EA114" s="326"/>
      <c r="EB114" s="326"/>
      <c r="EC114" s="326"/>
      <c r="ED114" s="326"/>
      <c r="EE114" s="326"/>
      <c r="EF114" s="326"/>
      <c r="EG114" s="326"/>
      <c r="EH114" s="326"/>
      <c r="EI114" s="326"/>
      <c r="EJ114" s="326"/>
      <c r="EK114" s="326"/>
      <c r="EL114" s="326"/>
      <c r="EM114" s="326"/>
      <c r="EN114" s="326"/>
      <c r="EO114" s="326"/>
      <c r="EP114" s="326"/>
      <c r="EQ114" s="326"/>
      <c r="ER114" s="326"/>
      <c r="ES114" s="326"/>
      <c r="ET114" s="326"/>
      <c r="EU114" s="326"/>
      <c r="EV114" s="326"/>
      <c r="EW114" s="326"/>
      <c r="EX114" s="326"/>
      <c r="EY114" s="326"/>
      <c r="EZ114" s="326"/>
      <c r="FA114" s="326"/>
      <c r="FB114" s="418"/>
      <c r="FC114" s="250"/>
      <c r="FD114" s="250"/>
      <c r="FE114" s="250"/>
      <c r="FF114" s="250"/>
      <c r="FG114" s="250"/>
      <c r="FH114" s="250"/>
      <c r="FI114" s="250"/>
      <c r="FJ114" s="250"/>
      <c r="FK114" s="250"/>
      <c r="FL114" s="250"/>
      <c r="FM114" s="250"/>
      <c r="FN114" s="250"/>
      <c r="FO114" s="250"/>
      <c r="FP114" s="250"/>
      <c r="FQ114" s="250"/>
      <c r="FR114" s="250"/>
      <c r="FS114" s="250"/>
      <c r="FT114" s="250"/>
      <c r="FU114" s="250"/>
      <c r="FV114" s="250"/>
      <c r="FW114" s="250"/>
      <c r="FX114" s="250"/>
      <c r="FY114" s="250"/>
      <c r="FZ114" s="250"/>
      <c r="GA114" s="250"/>
      <c r="GB114" s="250"/>
      <c r="GC114" s="250"/>
      <c r="GD114" s="250"/>
      <c r="GE114" s="250"/>
      <c r="GF114" s="250"/>
      <c r="GG114" s="250"/>
      <c r="GH114" s="250"/>
      <c r="GI114" s="250"/>
      <c r="GJ114" s="250"/>
      <c r="GK114" s="250"/>
      <c r="GL114" s="250"/>
      <c r="GM114" s="250"/>
      <c r="GN114" s="250"/>
      <c r="GO114" s="250"/>
      <c r="GP114" s="250"/>
      <c r="GQ114" s="250"/>
      <c r="GR114" s="250"/>
      <c r="GS114" s="250"/>
      <c r="GT114" s="250"/>
      <c r="GU114" s="250"/>
      <c r="GV114" s="250"/>
      <c r="GW114" s="250"/>
      <c r="GX114" s="250"/>
      <c r="GY114" s="250"/>
      <c r="GZ114" s="250"/>
      <c r="HA114" s="416"/>
      <c r="HB114" s="416"/>
      <c r="HC114" s="416"/>
      <c r="HD114" s="416"/>
      <c r="HE114" s="416"/>
      <c r="HF114" s="416"/>
      <c r="HG114" s="416"/>
      <c r="HH114" s="416"/>
      <c r="HI114" s="416"/>
      <c r="HJ114" s="416"/>
      <c r="HK114" s="416"/>
      <c r="HL114" s="416"/>
      <c r="HM114" s="416"/>
      <c r="HN114" s="416"/>
      <c r="ID114" s="411"/>
      <c r="IE114" s="411"/>
      <c r="IF114" s="411"/>
      <c r="IG114" s="411"/>
      <c r="IH114" s="411"/>
      <c r="II114" s="411"/>
      <c r="IJ114" s="411"/>
      <c r="IK114" s="411"/>
      <c r="IL114" s="411"/>
      <c r="IM114" s="411"/>
      <c r="IN114" s="411"/>
      <c r="IO114" s="411"/>
      <c r="IP114" s="411"/>
      <c r="IQ114" s="411"/>
      <c r="IR114" s="411"/>
      <c r="IS114" s="411"/>
      <c r="IT114" s="411"/>
      <c r="IU114" s="411"/>
      <c r="IV114" s="411"/>
      <c r="IW114" s="411"/>
      <c r="IX114" s="411"/>
      <c r="IY114" s="411"/>
      <c r="IZ114" s="411"/>
      <c r="JA114" s="411"/>
      <c r="JB114" s="411"/>
      <c r="JC114" s="411"/>
      <c r="JD114" s="411"/>
      <c r="JE114" s="411"/>
      <c r="JF114" s="411"/>
      <c r="JG114" s="411"/>
      <c r="JH114" s="411"/>
      <c r="JI114" s="411"/>
      <c r="JJ114" s="411"/>
      <c r="JK114" s="411"/>
      <c r="JL114" s="411"/>
      <c r="JM114" s="411"/>
      <c r="JN114" s="411"/>
      <c r="JO114" s="411"/>
      <c r="JP114" s="411"/>
      <c r="JQ114" s="411"/>
      <c r="JR114" s="411"/>
      <c r="JS114" s="411"/>
      <c r="JT114" s="411"/>
      <c r="JU114" s="411"/>
      <c r="JV114" s="411"/>
      <c r="JW114" s="411"/>
      <c r="JX114" s="411"/>
      <c r="JY114" s="411"/>
      <c r="JZ114" s="411"/>
      <c r="KA114" s="411"/>
      <c r="KB114" s="411"/>
      <c r="KC114" s="411"/>
      <c r="KD114" s="411"/>
      <c r="KE114" s="411"/>
      <c r="KF114" s="411"/>
      <c r="KG114" s="411"/>
      <c r="KH114" s="411"/>
      <c r="KI114" s="411"/>
      <c r="KJ114" s="411"/>
      <c r="KK114" s="411"/>
      <c r="KL114" s="411"/>
      <c r="KM114" s="411"/>
      <c r="KN114" s="411"/>
      <c r="KO114" s="411"/>
      <c r="KP114" s="411"/>
      <c r="KQ114" s="411"/>
      <c r="KR114" s="411"/>
      <c r="KS114" s="411"/>
      <c r="KT114" s="411"/>
      <c r="KU114" s="411"/>
      <c r="KV114" s="411"/>
      <c r="KW114" s="411"/>
      <c r="KX114" s="411"/>
      <c r="KY114" s="411"/>
      <c r="KZ114" s="411"/>
      <c r="LA114" s="411"/>
      <c r="LB114" s="411"/>
      <c r="LC114" s="411"/>
      <c r="LD114" s="411"/>
      <c r="LE114" s="411"/>
      <c r="LF114" s="411"/>
      <c r="LG114" s="411"/>
      <c r="LH114" s="411"/>
      <c r="LI114" s="411"/>
      <c r="LJ114" s="411"/>
      <c r="LK114" s="411"/>
      <c r="LL114" s="411"/>
      <c r="LM114" s="411"/>
      <c r="LN114" s="411"/>
      <c r="LO114" s="411"/>
      <c r="LP114" s="411"/>
      <c r="LQ114" s="411"/>
      <c r="LR114" s="411"/>
      <c r="LS114" s="411"/>
      <c r="LT114" s="411"/>
      <c r="LU114" s="411"/>
      <c r="LV114" s="411"/>
      <c r="LW114" s="411"/>
      <c r="LX114" s="411"/>
      <c r="LY114" s="411"/>
      <c r="LZ114" s="411"/>
      <c r="MA114" s="411"/>
      <c r="MB114" s="411"/>
      <c r="MC114" s="411"/>
      <c r="MD114" s="411"/>
      <c r="ME114" s="411"/>
      <c r="MF114" s="411"/>
      <c r="MG114" s="411"/>
      <c r="MH114" s="411"/>
      <c r="MI114" s="411"/>
      <c r="XDX114" s="420">
        <f t="shared" ca="1" si="58"/>
        <v>0</v>
      </c>
      <c r="XES114" s="411"/>
      <c r="XET114" s="411"/>
      <c r="XEU114" s="421"/>
    </row>
    <row r="115" spans="1:347 16352:16375" s="419" customFormat="1" ht="15" customHeight="1">
      <c r="A115" s="404" t="str">
        <f>SWDATA!O107</f>
        <v>1_PARENT00001_DMACTUALS_INDEPENDENT:CATALOGDETAIL:UNITS:No Perspective:default:Live:0</v>
      </c>
      <c r="B115" s="404">
        <f>SWDATA!M107</f>
        <v>1</v>
      </c>
      <c r="C115" s="405"/>
      <c r="D115" s="413">
        <f t="shared" si="80"/>
        <v>107</v>
      </c>
      <c r="E115" s="407">
        <f t="shared" si="81"/>
        <v>1</v>
      </c>
      <c r="F115" s="408">
        <f t="shared" si="82"/>
        <v>1</v>
      </c>
      <c r="G115" s="404">
        <f>ROW(SWDATA!M107)</f>
        <v>107</v>
      </c>
      <c r="H115" s="334"/>
      <c r="I115" s="335"/>
      <c r="J115" s="346" t="str">
        <f t="shared" si="83"/>
        <v>1_PARENT00001_DMACTUALS_INDEPENDENT:CATALOGDETAIL:UNITS:No Perspective:default:Live:0</v>
      </c>
      <c r="K115" s="347" t="str">
        <f t="shared" si="84"/>
        <v>P</v>
      </c>
      <c r="L115" s="347"/>
      <c r="M115" s="385" t="str">
        <f t="shared" ref="M115:P115" si="86">M114</f>
        <v>Loading…</v>
      </c>
      <c r="N115" s="385" t="str">
        <f t="shared" si="86"/>
        <v>Loading…</v>
      </c>
      <c r="O115" s="385" t="str">
        <f t="shared" si="86"/>
        <v>Loading…</v>
      </c>
      <c r="P115" s="385" t="str">
        <f t="shared" si="86"/>
        <v>Loading…</v>
      </c>
      <c r="Q115" s="385" t="str">
        <f ca="1">IF(LEN(SWDATA!J107)=0,"",Q114)</f>
        <v>Loading . . .~~Loading . . .~~Loading . . .~~Loading . . .</v>
      </c>
      <c r="R115" s="386" t="str">
        <f>IF(LEN(SWDATA!C107)=0,"",SWDATA!C107)</f>
        <v>L1 Y1 Return Rate (Pct)</v>
      </c>
      <c r="S115" s="256"/>
      <c r="T115" s="257" t="s">
        <v>365</v>
      </c>
      <c r="U115" s="258" t="s">
        <v>1032</v>
      </c>
      <c r="V115" s="258"/>
      <c r="W115" s="258" t="s">
        <v>1017</v>
      </c>
      <c r="X115" s="259" t="s">
        <v>207</v>
      </c>
      <c r="Y115" s="426" t="str">
        <f ca="1">IF(OR(Is_Loading,LEN($A115)=0),"",INDIRECT("SWDATA!"&amp;Y$4&amp;$G115))</f>
        <v>-</v>
      </c>
      <c r="Z115" s="427" t="str">
        <f ca="1">IF(OR(Is_Loading,LEN($A115)=0),"",INDIRECT("SWDATA!"&amp;Z$4&amp;$G115))</f>
        <v>-</v>
      </c>
      <c r="AA115" s="427" t="str">
        <f ca="1">IF(OR(Is_Loading,LEN($A115)=0),"",INDIRECT("SWDATA!"&amp;AA$4&amp;$G115))</f>
        <v>-</v>
      </c>
      <c r="AB115" s="427" t="str">
        <f ca="1">IF(OR(Is_Loading,LEN($A115)=0),"",INDIRECT("SWDATA!"&amp;AB$4&amp;$G115))</f>
        <v>-</v>
      </c>
      <c r="AC115" s="427" t="str">
        <f ca="1">IF(OR(Is_Loading,LEN($A115)=0),"",INDIRECT("SWDATA!"&amp;AC$4&amp;$G115))</f>
        <v>-</v>
      </c>
      <c r="AD115" s="427" t="str">
        <f ca="1">IF(OR(Is_Loading,LEN($A115)=0),"",INDIRECT("SWDATA!"&amp;AD$4&amp;$G115))</f>
        <v>-</v>
      </c>
      <c r="AE115" s="427" t="str">
        <f ca="1">IF(OR(Is_Loading,LEN($A115)=0),"",INDIRECT("SWDATA!"&amp;AE$4&amp;$G115))</f>
        <v>-</v>
      </c>
      <c r="AF115" s="427" t="str">
        <f ca="1">IF(OR(Is_Loading,LEN($A115)=0),"",INDIRECT("SWDATA!"&amp;AF$4&amp;$G115))</f>
        <v>-</v>
      </c>
      <c r="AG115" s="427" t="str">
        <f ca="1">IF(OR(Is_Loading,LEN($A115)=0),"",INDIRECT("SWDATA!"&amp;AG$4&amp;$G115))</f>
        <v>-</v>
      </c>
      <c r="AH115" s="427" t="str">
        <f ca="1">IF(OR(Is_Loading,LEN($A115)=0),"",INDIRECT("SWDATA!"&amp;AH$4&amp;$G115))</f>
        <v>-</v>
      </c>
      <c r="AI115" s="427" t="str">
        <f ca="1">IF(OR(Is_Loading,LEN($A115)=0),"",INDIRECT("SWDATA!"&amp;AI$4&amp;$G115))</f>
        <v>-</v>
      </c>
      <c r="AJ115" s="427" t="str">
        <f ca="1">IF(OR(Is_Loading,LEN($A115)=0),"",INDIRECT("SWDATA!"&amp;AJ$4&amp;$G115))</f>
        <v>-</v>
      </c>
      <c r="AK115" s="427" t="str">
        <f t="shared" ca="1" si="67"/>
        <v>-</v>
      </c>
      <c r="AL115" s="427" t="str">
        <f t="shared" ca="1" si="67"/>
        <v>-</v>
      </c>
      <c r="AM115" s="427" t="str">
        <f t="shared" ca="1" si="67"/>
        <v>-</v>
      </c>
      <c r="AN115" s="427" t="str">
        <f t="shared" ca="1" si="67"/>
        <v>-</v>
      </c>
      <c r="AO115" s="427" t="str">
        <f t="shared" ca="1" si="67"/>
        <v>-</v>
      </c>
      <c r="AP115" s="427" t="str">
        <f t="shared" ca="1" si="67"/>
        <v>-</v>
      </c>
      <c r="AQ115" s="427" t="str">
        <f t="shared" ca="1" si="67"/>
        <v>-</v>
      </c>
      <c r="AR115" s="427" t="str">
        <f t="shared" ca="1" si="67"/>
        <v>-</v>
      </c>
      <c r="AS115" s="427" t="str">
        <f t="shared" ca="1" si="67"/>
        <v>-</v>
      </c>
      <c r="AT115" s="427" t="str">
        <f t="shared" ca="1" si="67"/>
        <v>-</v>
      </c>
      <c r="AU115" s="427" t="str">
        <f t="shared" ca="1" si="67"/>
        <v>-</v>
      </c>
      <c r="AV115" s="427" t="str">
        <f t="shared" ca="1" si="67"/>
        <v>-</v>
      </c>
      <c r="AW115" s="427" t="str">
        <f t="shared" ca="1" si="67"/>
        <v>-</v>
      </c>
      <c r="AX115" s="427" t="str">
        <f t="shared" ca="1" si="67"/>
        <v>-</v>
      </c>
      <c r="AY115" s="428" t="str">
        <f t="shared" ca="1" si="67"/>
        <v>-</v>
      </c>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410"/>
      <c r="CA115" s="410"/>
      <c r="CB115" s="410"/>
      <c r="CC115" s="410"/>
      <c r="CD115" s="410"/>
      <c r="CE115" s="410"/>
      <c r="CF115" s="410"/>
      <c r="CG115" s="410"/>
      <c r="CH115" s="410"/>
      <c r="CI115" s="410"/>
      <c r="CJ115" s="414"/>
      <c r="CK115" s="414"/>
      <c r="CL115" s="414"/>
      <c r="CM115" s="414"/>
      <c r="CN115" s="414"/>
      <c r="CO115" s="414"/>
      <c r="CP115" s="414"/>
      <c r="CQ115" s="414"/>
      <c r="CR115" s="414"/>
      <c r="CS115" s="414"/>
      <c r="CT115" s="414"/>
      <c r="CU115" s="414"/>
      <c r="CV115" s="414"/>
      <c r="CW115" s="414"/>
      <c r="CX115" s="414"/>
      <c r="CY115" s="414"/>
      <c r="CZ115" s="414"/>
      <c r="DA115" s="414"/>
      <c r="DB115" s="414"/>
      <c r="DC115" s="414"/>
      <c r="DD115" s="414"/>
      <c r="DE115" s="414"/>
      <c r="DF115" s="414"/>
      <c r="DG115" s="414"/>
      <c r="DH115" s="414"/>
      <c r="DI115" s="414"/>
      <c r="DJ115" s="414"/>
      <c r="DK115" s="415"/>
      <c r="DL115" s="416"/>
      <c r="DM115" s="416"/>
      <c r="DN115" s="416"/>
      <c r="DO115" s="416"/>
      <c r="DP115" s="250"/>
      <c r="DQ115" s="417"/>
      <c r="DR115" s="326"/>
      <c r="DS115" s="326"/>
      <c r="DT115" s="326"/>
      <c r="DU115" s="326"/>
      <c r="DV115" s="326"/>
      <c r="DW115" s="326"/>
      <c r="DX115" s="326"/>
      <c r="DY115" s="326"/>
      <c r="DZ115" s="326"/>
      <c r="EA115" s="326"/>
      <c r="EB115" s="326"/>
      <c r="EC115" s="326"/>
      <c r="ED115" s="326"/>
      <c r="EE115" s="326"/>
      <c r="EF115" s="326"/>
      <c r="EG115" s="326"/>
      <c r="EH115" s="326"/>
      <c r="EI115" s="326"/>
      <c r="EJ115" s="326"/>
      <c r="EK115" s="326"/>
      <c r="EL115" s="326"/>
      <c r="EM115" s="326"/>
      <c r="EN115" s="326"/>
      <c r="EO115" s="326"/>
      <c r="EP115" s="326"/>
      <c r="EQ115" s="326"/>
      <c r="ER115" s="326"/>
      <c r="ES115" s="326"/>
      <c r="ET115" s="326"/>
      <c r="EU115" s="326"/>
      <c r="EV115" s="326"/>
      <c r="EW115" s="326"/>
      <c r="EX115" s="326"/>
      <c r="EY115" s="326"/>
      <c r="EZ115" s="326"/>
      <c r="FA115" s="326"/>
      <c r="FB115" s="418"/>
      <c r="FC115" s="250"/>
      <c r="FD115" s="250"/>
      <c r="FE115" s="250"/>
      <c r="FF115" s="250"/>
      <c r="FG115" s="250"/>
      <c r="FH115" s="250"/>
      <c r="FI115" s="250"/>
      <c r="FJ115" s="250"/>
      <c r="FK115" s="250"/>
      <c r="FL115" s="250"/>
      <c r="FM115" s="250"/>
      <c r="FN115" s="250"/>
      <c r="FO115" s="250"/>
      <c r="FP115" s="250"/>
      <c r="FQ115" s="250"/>
      <c r="FR115" s="250"/>
      <c r="FS115" s="250"/>
      <c r="FT115" s="250"/>
      <c r="FU115" s="250"/>
      <c r="FV115" s="250"/>
      <c r="FW115" s="250"/>
      <c r="FX115" s="250"/>
      <c r="FY115" s="250"/>
      <c r="FZ115" s="250"/>
      <c r="GA115" s="250"/>
      <c r="GB115" s="250"/>
      <c r="GC115" s="250"/>
      <c r="GD115" s="250"/>
      <c r="GE115" s="250"/>
      <c r="GF115" s="250"/>
      <c r="GG115" s="250"/>
      <c r="GH115" s="250"/>
      <c r="GI115" s="250"/>
      <c r="GJ115" s="250"/>
      <c r="GK115" s="250"/>
      <c r="GL115" s="250"/>
      <c r="GM115" s="250"/>
      <c r="GN115" s="250"/>
      <c r="GO115" s="250"/>
      <c r="GP115" s="250"/>
      <c r="GQ115" s="250"/>
      <c r="GR115" s="250"/>
      <c r="GS115" s="250"/>
      <c r="GT115" s="250"/>
      <c r="GU115" s="250"/>
      <c r="GV115" s="250"/>
      <c r="GW115" s="250"/>
      <c r="GX115" s="250"/>
      <c r="GY115" s="250"/>
      <c r="GZ115" s="250"/>
      <c r="HA115" s="416"/>
      <c r="HB115" s="416"/>
      <c r="HC115" s="416"/>
      <c r="HD115" s="416"/>
      <c r="HE115" s="416"/>
      <c r="HF115" s="416"/>
      <c r="HG115" s="416"/>
      <c r="HH115" s="416"/>
      <c r="HI115" s="416"/>
      <c r="HJ115" s="416"/>
      <c r="HK115" s="416"/>
      <c r="HL115" s="416"/>
      <c r="HM115" s="416"/>
      <c r="HN115" s="416"/>
      <c r="ID115" s="411"/>
      <c r="IE115" s="411"/>
      <c r="IF115" s="411"/>
      <c r="IG115" s="411"/>
      <c r="IH115" s="411"/>
      <c r="II115" s="411"/>
      <c r="IJ115" s="411"/>
      <c r="IK115" s="411"/>
      <c r="IL115" s="411"/>
      <c r="IM115" s="411"/>
      <c r="IN115" s="411"/>
      <c r="IO115" s="411"/>
      <c r="IP115" s="411"/>
      <c r="IQ115" s="411"/>
      <c r="IR115" s="411"/>
      <c r="IS115" s="411"/>
      <c r="IT115" s="411"/>
      <c r="IU115" s="411"/>
      <c r="IV115" s="411"/>
      <c r="IW115" s="411"/>
      <c r="IX115" s="411"/>
      <c r="IY115" s="411"/>
      <c r="IZ115" s="411"/>
      <c r="JA115" s="411"/>
      <c r="JB115" s="411"/>
      <c r="JC115" s="411"/>
      <c r="JD115" s="411"/>
      <c r="JE115" s="411"/>
      <c r="JF115" s="411"/>
      <c r="JG115" s="411"/>
      <c r="JH115" s="411"/>
      <c r="JI115" s="411"/>
      <c r="JJ115" s="411"/>
      <c r="JK115" s="411"/>
      <c r="JL115" s="411"/>
      <c r="JM115" s="411"/>
      <c r="JN115" s="411"/>
      <c r="JO115" s="411"/>
      <c r="JP115" s="411"/>
      <c r="JQ115" s="411"/>
      <c r="JR115" s="411"/>
      <c r="JS115" s="411"/>
      <c r="JT115" s="411"/>
      <c r="JU115" s="411"/>
      <c r="JV115" s="411"/>
      <c r="JW115" s="411"/>
      <c r="JX115" s="411"/>
      <c r="JY115" s="411"/>
      <c r="JZ115" s="411"/>
      <c r="KA115" s="411"/>
      <c r="KB115" s="411"/>
      <c r="KC115" s="411"/>
      <c r="KD115" s="411"/>
      <c r="KE115" s="411"/>
      <c r="KF115" s="411"/>
      <c r="KG115" s="411"/>
      <c r="KH115" s="411"/>
      <c r="KI115" s="411"/>
      <c r="KJ115" s="411"/>
      <c r="KK115" s="411"/>
      <c r="KL115" s="411"/>
      <c r="KM115" s="411"/>
      <c r="KN115" s="411"/>
      <c r="KO115" s="411"/>
      <c r="KP115" s="411"/>
      <c r="KQ115" s="411"/>
      <c r="KR115" s="411"/>
      <c r="KS115" s="411"/>
      <c r="KT115" s="411"/>
      <c r="KU115" s="411"/>
      <c r="KV115" s="411"/>
      <c r="KW115" s="411"/>
      <c r="KX115" s="411"/>
      <c r="KY115" s="411"/>
      <c r="KZ115" s="411"/>
      <c r="LA115" s="411"/>
      <c r="LB115" s="411"/>
      <c r="LC115" s="411"/>
      <c r="LD115" s="411"/>
      <c r="LE115" s="411"/>
      <c r="LF115" s="411"/>
      <c r="LG115" s="411"/>
      <c r="LH115" s="411"/>
      <c r="LI115" s="411"/>
      <c r="LJ115" s="411"/>
      <c r="LK115" s="411"/>
      <c r="LL115" s="411"/>
      <c r="LM115" s="411"/>
      <c r="LN115" s="411"/>
      <c r="LO115" s="411"/>
      <c r="LP115" s="411"/>
      <c r="LQ115" s="411"/>
      <c r="LR115" s="411"/>
      <c r="LS115" s="411"/>
      <c r="LT115" s="411"/>
      <c r="LU115" s="411"/>
      <c r="LV115" s="411"/>
      <c r="LW115" s="411"/>
      <c r="LX115" s="411"/>
      <c r="LY115" s="411"/>
      <c r="LZ115" s="411"/>
      <c r="MA115" s="411"/>
      <c r="MB115" s="411"/>
      <c r="MC115" s="411"/>
      <c r="MD115" s="411"/>
      <c r="ME115" s="411"/>
      <c r="MF115" s="411"/>
      <c r="MG115" s="411"/>
      <c r="MH115" s="411"/>
      <c r="MI115" s="411"/>
      <c r="XDX115" s="420">
        <f t="shared" ca="1" si="58"/>
        <v>0</v>
      </c>
      <c r="XES115" s="411"/>
      <c r="XET115" s="411"/>
      <c r="XEU115" s="421"/>
    </row>
    <row r="116" spans="1:347 16352:16375" s="419" customFormat="1" ht="15" customHeight="1">
      <c r="A116" s="404" t="str">
        <f>SWDATA!O108</f>
        <v>1_PARENT00001_DMACTUALS_INDEPENDENT:CATALOGDETAIL:UNITS:No Perspective:default:Live:0</v>
      </c>
      <c r="B116" s="404">
        <f>SWDATA!M108</f>
        <v>1</v>
      </c>
      <c r="C116" s="405"/>
      <c r="D116" s="413">
        <f t="shared" si="80"/>
        <v>108</v>
      </c>
      <c r="E116" s="407">
        <f t="shared" si="81"/>
        <v>1</v>
      </c>
      <c r="F116" s="408">
        <f t="shared" si="82"/>
        <v>1</v>
      </c>
      <c r="G116" s="404">
        <f>ROW(SWDATA!M108)</f>
        <v>108</v>
      </c>
      <c r="H116" s="334"/>
      <c r="I116" s="335"/>
      <c r="J116" s="346" t="str">
        <f t="shared" si="83"/>
        <v>1_PARENT00001_DMACTUALS_INDEPENDENT:CATALOGDETAIL:UNITS:No Perspective:default:Live:0</v>
      </c>
      <c r="K116" s="347" t="str">
        <f t="shared" si="84"/>
        <v>U</v>
      </c>
      <c r="L116" s="347"/>
      <c r="M116" s="385" t="str">
        <f t="shared" ref="M116:P116" si="87">M115</f>
        <v>Loading…</v>
      </c>
      <c r="N116" s="385" t="str">
        <f t="shared" si="87"/>
        <v>Loading…</v>
      </c>
      <c r="O116" s="385" t="str">
        <f t="shared" si="87"/>
        <v>Loading…</v>
      </c>
      <c r="P116" s="385" t="str">
        <f t="shared" si="87"/>
        <v>Loading…</v>
      </c>
      <c r="Q116" s="385" t="str">
        <f ca="1">IF(LEN(SWDATA!J108)=0,"",Q115)</f>
        <v>Loading . . .~~Loading . . .~~Loading . . .~~Loading . . .</v>
      </c>
      <c r="R116" s="386" t="str">
        <f>IF(LEN(SWDATA!C108)=0,"",SWDATA!C108)</f>
        <v>L1 Y2 Net Sales Forecast (Units)</v>
      </c>
      <c r="S116" s="256"/>
      <c r="T116" s="257" t="s">
        <v>365</v>
      </c>
      <c r="U116" s="258" t="s">
        <v>1032</v>
      </c>
      <c r="V116" s="258"/>
      <c r="W116" s="258" t="s">
        <v>1018</v>
      </c>
      <c r="X116" s="259" t="s">
        <v>207</v>
      </c>
      <c r="Y116" s="353" t="str">
        <f ca="1">IF(OR(Is_Loading,LEN($A116)=0),"",INDIRECT("SWDATA!"&amp;Y$4&amp;$G116))</f>
        <v>-</v>
      </c>
      <c r="Z116" s="354" t="str">
        <f ca="1">IF(OR(Is_Loading,LEN($A116)=0),"",INDIRECT("SWDATA!"&amp;Z$4&amp;$G116))</f>
        <v>-</v>
      </c>
      <c r="AA116" s="354" t="str">
        <f ca="1">IF(OR(Is_Loading,LEN($A116)=0),"",INDIRECT("SWDATA!"&amp;AA$4&amp;$G116))</f>
        <v>-</v>
      </c>
      <c r="AB116" s="354" t="str">
        <f ca="1">IF(OR(Is_Loading,LEN($A116)=0),"",INDIRECT("SWDATA!"&amp;AB$4&amp;$G116))</f>
        <v>-</v>
      </c>
      <c r="AC116" s="354" t="str">
        <f ca="1">IF(OR(Is_Loading,LEN($A116)=0),"",INDIRECT("SWDATA!"&amp;AC$4&amp;$G116))</f>
        <v>-</v>
      </c>
      <c r="AD116" s="354" t="str">
        <f ca="1">IF(OR(Is_Loading,LEN($A116)=0),"",INDIRECT("SWDATA!"&amp;AD$4&amp;$G116))</f>
        <v>-</v>
      </c>
      <c r="AE116" s="354" t="str">
        <f ca="1">IF(OR(Is_Loading,LEN($A116)=0),"",INDIRECT("SWDATA!"&amp;AE$4&amp;$G116))</f>
        <v>-</v>
      </c>
      <c r="AF116" s="354" t="str">
        <f ca="1">IF(OR(Is_Loading,LEN($A116)=0),"",INDIRECT("SWDATA!"&amp;AF$4&amp;$G116))</f>
        <v>-</v>
      </c>
      <c r="AG116" s="354" t="str">
        <f ca="1">IF(OR(Is_Loading,LEN($A116)=0),"",INDIRECT("SWDATA!"&amp;AG$4&amp;$G116))</f>
        <v>-</v>
      </c>
      <c r="AH116" s="354" t="str">
        <f ca="1">IF(OR(Is_Loading,LEN($A116)=0),"",INDIRECT("SWDATA!"&amp;AH$4&amp;$G116))</f>
        <v>-</v>
      </c>
      <c r="AI116" s="354" t="str">
        <f ca="1">IF(OR(Is_Loading,LEN($A116)=0),"",INDIRECT("SWDATA!"&amp;AI$4&amp;$G116))</f>
        <v>-</v>
      </c>
      <c r="AJ116" s="354" t="str">
        <f ca="1">IF(OR(Is_Loading,LEN($A116)=0),"",INDIRECT("SWDATA!"&amp;AJ$4&amp;$G116))</f>
        <v>-</v>
      </c>
      <c r="AK116" s="354" t="str">
        <f t="shared" ca="1" si="67"/>
        <v>-</v>
      </c>
      <c r="AL116" s="354" t="str">
        <f t="shared" ca="1" si="67"/>
        <v>-</v>
      </c>
      <c r="AM116" s="354" t="str">
        <f t="shared" ca="1" si="67"/>
        <v>-</v>
      </c>
      <c r="AN116" s="354" t="str">
        <f t="shared" ca="1" si="67"/>
        <v>-</v>
      </c>
      <c r="AO116" s="354" t="str">
        <f t="shared" ca="1" si="67"/>
        <v>-</v>
      </c>
      <c r="AP116" s="354" t="str">
        <f t="shared" ca="1" si="67"/>
        <v>-</v>
      </c>
      <c r="AQ116" s="354" t="str">
        <f t="shared" ca="1" si="67"/>
        <v>-</v>
      </c>
      <c r="AR116" s="354" t="str">
        <f t="shared" ca="1" si="67"/>
        <v>-</v>
      </c>
      <c r="AS116" s="354" t="str">
        <f t="shared" ca="1" si="67"/>
        <v>-</v>
      </c>
      <c r="AT116" s="354" t="str">
        <f t="shared" ca="1" si="67"/>
        <v>-</v>
      </c>
      <c r="AU116" s="354" t="str">
        <f t="shared" ca="1" si="67"/>
        <v>-</v>
      </c>
      <c r="AV116" s="354" t="str">
        <f t="shared" ca="1" si="67"/>
        <v>-</v>
      </c>
      <c r="AW116" s="354" t="str">
        <f t="shared" ca="1" si="67"/>
        <v>-</v>
      </c>
      <c r="AX116" s="354" t="str">
        <f t="shared" ca="1" si="67"/>
        <v>-</v>
      </c>
      <c r="AY116" s="371" t="str">
        <f t="shared" ca="1" si="67"/>
        <v>-</v>
      </c>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410"/>
      <c r="CA116" s="410"/>
      <c r="CB116" s="410"/>
      <c r="CC116" s="410"/>
      <c r="CD116" s="410"/>
      <c r="CE116" s="410"/>
      <c r="CF116" s="410"/>
      <c r="CG116" s="410"/>
      <c r="CH116" s="410"/>
      <c r="CI116" s="410"/>
      <c r="CJ116" s="414"/>
      <c r="CK116" s="414"/>
      <c r="CL116" s="414"/>
      <c r="CM116" s="414"/>
      <c r="CN116" s="414"/>
      <c r="CO116" s="414"/>
      <c r="CP116" s="414"/>
      <c r="CQ116" s="414"/>
      <c r="CR116" s="414"/>
      <c r="CS116" s="414"/>
      <c r="CT116" s="414"/>
      <c r="CU116" s="414"/>
      <c r="CV116" s="414"/>
      <c r="CW116" s="414"/>
      <c r="CX116" s="414"/>
      <c r="CY116" s="414"/>
      <c r="CZ116" s="414"/>
      <c r="DA116" s="414"/>
      <c r="DB116" s="414"/>
      <c r="DC116" s="414"/>
      <c r="DD116" s="414"/>
      <c r="DE116" s="414"/>
      <c r="DF116" s="414"/>
      <c r="DG116" s="414"/>
      <c r="DH116" s="414"/>
      <c r="DI116" s="414"/>
      <c r="DJ116" s="414"/>
      <c r="DK116" s="415"/>
      <c r="DL116" s="416"/>
      <c r="DM116" s="416"/>
      <c r="DN116" s="416"/>
      <c r="DO116" s="416"/>
      <c r="DP116" s="250"/>
      <c r="DQ116" s="417"/>
      <c r="DR116" s="326"/>
      <c r="DS116" s="326"/>
      <c r="DT116" s="326"/>
      <c r="DU116" s="326"/>
      <c r="DV116" s="326"/>
      <c r="DW116" s="326"/>
      <c r="DX116" s="326"/>
      <c r="DY116" s="326"/>
      <c r="DZ116" s="326"/>
      <c r="EA116" s="326"/>
      <c r="EB116" s="326"/>
      <c r="EC116" s="326"/>
      <c r="ED116" s="326"/>
      <c r="EE116" s="326"/>
      <c r="EF116" s="326"/>
      <c r="EG116" s="326"/>
      <c r="EH116" s="326"/>
      <c r="EI116" s="326"/>
      <c r="EJ116" s="326"/>
      <c r="EK116" s="326"/>
      <c r="EL116" s="326"/>
      <c r="EM116" s="326"/>
      <c r="EN116" s="326"/>
      <c r="EO116" s="326"/>
      <c r="EP116" s="326"/>
      <c r="EQ116" s="326"/>
      <c r="ER116" s="326"/>
      <c r="ES116" s="326"/>
      <c r="ET116" s="326"/>
      <c r="EU116" s="326"/>
      <c r="EV116" s="326"/>
      <c r="EW116" s="326"/>
      <c r="EX116" s="326"/>
      <c r="EY116" s="326"/>
      <c r="EZ116" s="326"/>
      <c r="FA116" s="326"/>
      <c r="FB116" s="418"/>
      <c r="FC116" s="250"/>
      <c r="FD116" s="250"/>
      <c r="FE116" s="250"/>
      <c r="FF116" s="250"/>
      <c r="FG116" s="250"/>
      <c r="FH116" s="250"/>
      <c r="FI116" s="250"/>
      <c r="FJ116" s="250"/>
      <c r="FK116" s="250"/>
      <c r="FL116" s="250"/>
      <c r="FM116" s="250"/>
      <c r="FN116" s="250"/>
      <c r="FO116" s="250"/>
      <c r="FP116" s="250"/>
      <c r="FQ116" s="250"/>
      <c r="FR116" s="250"/>
      <c r="FS116" s="250"/>
      <c r="FT116" s="250"/>
      <c r="FU116" s="250"/>
      <c r="FV116" s="250"/>
      <c r="FW116" s="250"/>
      <c r="FX116" s="250"/>
      <c r="FY116" s="250"/>
      <c r="FZ116" s="250"/>
      <c r="GA116" s="250"/>
      <c r="GB116" s="250"/>
      <c r="GC116" s="250"/>
      <c r="GD116" s="250"/>
      <c r="GE116" s="250"/>
      <c r="GF116" s="250"/>
      <c r="GG116" s="250"/>
      <c r="GH116" s="250"/>
      <c r="GI116" s="250"/>
      <c r="GJ116" s="250"/>
      <c r="GK116" s="250"/>
      <c r="GL116" s="250"/>
      <c r="GM116" s="250"/>
      <c r="GN116" s="250"/>
      <c r="GO116" s="250"/>
      <c r="GP116" s="250"/>
      <c r="GQ116" s="250"/>
      <c r="GR116" s="250"/>
      <c r="GS116" s="250"/>
      <c r="GT116" s="250"/>
      <c r="GU116" s="250"/>
      <c r="GV116" s="250"/>
      <c r="GW116" s="250"/>
      <c r="GX116" s="250"/>
      <c r="GY116" s="250"/>
      <c r="GZ116" s="250"/>
      <c r="HA116" s="416"/>
      <c r="HB116" s="416"/>
      <c r="HC116" s="416"/>
      <c r="HD116" s="416"/>
      <c r="HE116" s="416"/>
      <c r="HF116" s="416"/>
      <c r="HG116" s="416"/>
      <c r="HH116" s="416"/>
      <c r="HI116" s="416"/>
      <c r="HJ116" s="416"/>
      <c r="HK116" s="416"/>
      <c r="HL116" s="416"/>
      <c r="HM116" s="416"/>
      <c r="HN116" s="416"/>
      <c r="ID116" s="411"/>
      <c r="IE116" s="411"/>
      <c r="IF116" s="411"/>
      <c r="IG116" s="411"/>
      <c r="IH116" s="411"/>
      <c r="II116" s="411"/>
      <c r="IJ116" s="411"/>
      <c r="IK116" s="411"/>
      <c r="IL116" s="411"/>
      <c r="IM116" s="411"/>
      <c r="IN116" s="411"/>
      <c r="IO116" s="411"/>
      <c r="IP116" s="411"/>
      <c r="IQ116" s="411"/>
      <c r="IR116" s="411"/>
      <c r="IS116" s="411"/>
      <c r="IT116" s="411"/>
      <c r="IU116" s="411"/>
      <c r="IV116" s="411"/>
      <c r="IW116" s="411"/>
      <c r="IX116" s="411"/>
      <c r="IY116" s="411"/>
      <c r="IZ116" s="411"/>
      <c r="JA116" s="411"/>
      <c r="JB116" s="411"/>
      <c r="JC116" s="411"/>
      <c r="JD116" s="411"/>
      <c r="JE116" s="411"/>
      <c r="JF116" s="411"/>
      <c r="JG116" s="411"/>
      <c r="JH116" s="411"/>
      <c r="JI116" s="411"/>
      <c r="JJ116" s="411"/>
      <c r="JK116" s="411"/>
      <c r="JL116" s="411"/>
      <c r="JM116" s="411"/>
      <c r="JN116" s="411"/>
      <c r="JO116" s="411"/>
      <c r="JP116" s="411"/>
      <c r="JQ116" s="411"/>
      <c r="JR116" s="411"/>
      <c r="JS116" s="411"/>
      <c r="JT116" s="411"/>
      <c r="JU116" s="411"/>
      <c r="JV116" s="411"/>
      <c r="JW116" s="411"/>
      <c r="JX116" s="411"/>
      <c r="JY116" s="411"/>
      <c r="JZ116" s="411"/>
      <c r="KA116" s="411"/>
      <c r="KB116" s="411"/>
      <c r="KC116" s="411"/>
      <c r="KD116" s="411"/>
      <c r="KE116" s="411"/>
      <c r="KF116" s="411"/>
      <c r="KG116" s="411"/>
      <c r="KH116" s="411"/>
      <c r="KI116" s="411"/>
      <c r="KJ116" s="411"/>
      <c r="KK116" s="411"/>
      <c r="KL116" s="411"/>
      <c r="KM116" s="411"/>
      <c r="KN116" s="411"/>
      <c r="KO116" s="411"/>
      <c r="KP116" s="411"/>
      <c r="KQ116" s="411"/>
      <c r="KR116" s="411"/>
      <c r="KS116" s="411"/>
      <c r="KT116" s="411"/>
      <c r="KU116" s="411"/>
      <c r="KV116" s="411"/>
      <c r="KW116" s="411"/>
      <c r="KX116" s="411"/>
      <c r="KY116" s="411"/>
      <c r="KZ116" s="411"/>
      <c r="LA116" s="411"/>
      <c r="LB116" s="411"/>
      <c r="LC116" s="411"/>
      <c r="LD116" s="411"/>
      <c r="LE116" s="411"/>
      <c r="LF116" s="411"/>
      <c r="LG116" s="411"/>
      <c r="LH116" s="411"/>
      <c r="LI116" s="411"/>
      <c r="LJ116" s="411"/>
      <c r="LK116" s="411"/>
      <c r="LL116" s="411"/>
      <c r="LM116" s="411"/>
      <c r="LN116" s="411"/>
      <c r="LO116" s="411"/>
      <c r="LP116" s="411"/>
      <c r="LQ116" s="411"/>
      <c r="LR116" s="411"/>
      <c r="LS116" s="411"/>
      <c r="LT116" s="411"/>
      <c r="LU116" s="411"/>
      <c r="LV116" s="411"/>
      <c r="LW116" s="411"/>
      <c r="LX116" s="411"/>
      <c r="LY116" s="411"/>
      <c r="LZ116" s="411"/>
      <c r="MA116" s="411"/>
      <c r="MB116" s="411"/>
      <c r="MC116" s="411"/>
      <c r="MD116" s="411"/>
      <c r="ME116" s="411"/>
      <c r="MF116" s="411"/>
      <c r="MG116" s="411"/>
      <c r="MH116" s="411"/>
      <c r="MI116" s="411"/>
      <c r="XDX116" s="420">
        <f t="shared" ca="1" si="58"/>
        <v>0</v>
      </c>
      <c r="XES116" s="411"/>
      <c r="XET116" s="411"/>
      <c r="XEU116" s="421"/>
    </row>
    <row r="117" spans="1:347 16352:16375" s="419" customFormat="1" ht="15" customHeight="1">
      <c r="A117" s="404" t="str">
        <f>SWDATA!O109</f>
        <v>1_PARENT00001_DMACTUALS_INDEPENDENT:CATALOGDETAIL:UNITS:No Perspective:default:Live:0</v>
      </c>
      <c r="B117" s="404">
        <f>SWDATA!M109</f>
        <v>1</v>
      </c>
      <c r="C117" s="405"/>
      <c r="D117" s="413">
        <f t="shared" si="80"/>
        <v>109</v>
      </c>
      <c r="E117" s="407">
        <f t="shared" si="81"/>
        <v>1</v>
      </c>
      <c r="F117" s="408">
        <f t="shared" si="82"/>
        <v>1</v>
      </c>
      <c r="G117" s="404">
        <f>ROW(SWDATA!M109)</f>
        <v>109</v>
      </c>
      <c r="H117" s="334"/>
      <c r="I117" s="335"/>
      <c r="J117" s="346" t="str">
        <f t="shared" si="83"/>
        <v>1_PARENT00001_DMACTUALS_INDEPENDENT:CATALOGDETAIL:UNITS:No Perspective:default:Live:0</v>
      </c>
      <c r="K117" s="347" t="str">
        <f t="shared" si="84"/>
        <v>U</v>
      </c>
      <c r="L117" s="347"/>
      <c r="M117" s="385" t="str">
        <f t="shared" ref="M117:P117" si="88">M116</f>
        <v>Loading…</v>
      </c>
      <c r="N117" s="385" t="str">
        <f t="shared" si="88"/>
        <v>Loading…</v>
      </c>
      <c r="O117" s="385" t="str">
        <f t="shared" si="88"/>
        <v>Loading…</v>
      </c>
      <c r="P117" s="385" t="str">
        <f t="shared" si="88"/>
        <v>Loading…</v>
      </c>
      <c r="Q117" s="385" t="str">
        <f ca="1">IF(LEN(SWDATA!J109)=0,"",Q116)</f>
        <v>Loading . . .~~Loading . . .~~Loading . . .~~Loading . . .</v>
      </c>
      <c r="R117" s="386" t="str">
        <f>IF(LEN(SWDATA!C109)=0,"",SWDATA!C109)</f>
        <v>L1 Y3 Net Sales Forecast (Units)</v>
      </c>
      <c r="S117" s="256"/>
      <c r="T117" s="257" t="s">
        <v>365</v>
      </c>
      <c r="U117" s="258" t="s">
        <v>1032</v>
      </c>
      <c r="V117" s="258"/>
      <c r="W117" s="258" t="s">
        <v>1018</v>
      </c>
      <c r="X117" s="259" t="s">
        <v>207</v>
      </c>
      <c r="Y117" s="353" t="str">
        <f ca="1">IF(OR(Is_Loading,LEN($A117)=0),"",INDIRECT("SWDATA!"&amp;Y$4&amp;$G117))</f>
        <v>-</v>
      </c>
      <c r="Z117" s="354" t="str">
        <f ca="1">IF(OR(Is_Loading,LEN($A117)=0),"",INDIRECT("SWDATA!"&amp;Z$4&amp;$G117))</f>
        <v>-</v>
      </c>
      <c r="AA117" s="354" t="str">
        <f ca="1">IF(OR(Is_Loading,LEN($A117)=0),"",INDIRECT("SWDATA!"&amp;AA$4&amp;$G117))</f>
        <v>-</v>
      </c>
      <c r="AB117" s="354" t="str">
        <f ca="1">IF(OR(Is_Loading,LEN($A117)=0),"",INDIRECT("SWDATA!"&amp;AB$4&amp;$G117))</f>
        <v>-</v>
      </c>
      <c r="AC117" s="354" t="str">
        <f ca="1">IF(OR(Is_Loading,LEN($A117)=0),"",INDIRECT("SWDATA!"&amp;AC$4&amp;$G117))</f>
        <v>-</v>
      </c>
      <c r="AD117" s="354" t="str">
        <f ca="1">IF(OR(Is_Loading,LEN($A117)=0),"",INDIRECT("SWDATA!"&amp;AD$4&amp;$G117))</f>
        <v>-</v>
      </c>
      <c r="AE117" s="354" t="str">
        <f ca="1">IF(OR(Is_Loading,LEN($A117)=0),"",INDIRECT("SWDATA!"&amp;AE$4&amp;$G117))</f>
        <v>-</v>
      </c>
      <c r="AF117" s="354" t="str">
        <f ca="1">IF(OR(Is_Loading,LEN($A117)=0),"",INDIRECT("SWDATA!"&amp;AF$4&amp;$G117))</f>
        <v>-</v>
      </c>
      <c r="AG117" s="354" t="str">
        <f ca="1">IF(OR(Is_Loading,LEN($A117)=0),"",INDIRECT("SWDATA!"&amp;AG$4&amp;$G117))</f>
        <v>-</v>
      </c>
      <c r="AH117" s="354" t="str">
        <f ca="1">IF(OR(Is_Loading,LEN($A117)=0),"",INDIRECT("SWDATA!"&amp;AH$4&amp;$G117))</f>
        <v>-</v>
      </c>
      <c r="AI117" s="354" t="str">
        <f ca="1">IF(OR(Is_Loading,LEN($A117)=0),"",INDIRECT("SWDATA!"&amp;AI$4&amp;$G117))</f>
        <v>-</v>
      </c>
      <c r="AJ117" s="354" t="str">
        <f ca="1">IF(OR(Is_Loading,LEN($A117)=0),"",INDIRECT("SWDATA!"&amp;AJ$4&amp;$G117))</f>
        <v>-</v>
      </c>
      <c r="AK117" s="354" t="str">
        <f t="shared" ca="1" si="67"/>
        <v>-</v>
      </c>
      <c r="AL117" s="354" t="str">
        <f t="shared" ca="1" si="67"/>
        <v>-</v>
      </c>
      <c r="AM117" s="354" t="str">
        <f t="shared" ca="1" si="67"/>
        <v>-</v>
      </c>
      <c r="AN117" s="354" t="str">
        <f t="shared" ca="1" si="67"/>
        <v>-</v>
      </c>
      <c r="AO117" s="354" t="str">
        <f t="shared" ca="1" si="67"/>
        <v>-</v>
      </c>
      <c r="AP117" s="354" t="str">
        <f t="shared" ca="1" si="67"/>
        <v>-</v>
      </c>
      <c r="AQ117" s="354" t="str">
        <f t="shared" ca="1" si="67"/>
        <v>-</v>
      </c>
      <c r="AR117" s="354" t="str">
        <f t="shared" ca="1" si="67"/>
        <v>-</v>
      </c>
      <c r="AS117" s="354" t="str">
        <f t="shared" ca="1" si="67"/>
        <v>-</v>
      </c>
      <c r="AT117" s="354" t="str">
        <f t="shared" ca="1" si="67"/>
        <v>-</v>
      </c>
      <c r="AU117" s="354" t="str">
        <f t="shared" ca="1" si="67"/>
        <v>-</v>
      </c>
      <c r="AV117" s="354" t="str">
        <f t="shared" ca="1" si="67"/>
        <v>-</v>
      </c>
      <c r="AW117" s="354" t="str">
        <f t="shared" ca="1" si="67"/>
        <v>-</v>
      </c>
      <c r="AX117" s="354" t="str">
        <f t="shared" ca="1" si="67"/>
        <v>-</v>
      </c>
      <c r="AY117" s="371" t="str">
        <f t="shared" ca="1" si="67"/>
        <v>-</v>
      </c>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410"/>
      <c r="CA117" s="410"/>
      <c r="CB117" s="410"/>
      <c r="CC117" s="410"/>
      <c r="CD117" s="410"/>
      <c r="CE117" s="410"/>
      <c r="CF117" s="410"/>
      <c r="CG117" s="410"/>
      <c r="CH117" s="410"/>
      <c r="CI117" s="410"/>
      <c r="CJ117" s="414"/>
      <c r="CK117" s="414"/>
      <c r="CL117" s="414"/>
      <c r="CM117" s="414"/>
      <c r="CN117" s="414"/>
      <c r="CO117" s="414"/>
      <c r="CP117" s="414"/>
      <c r="CQ117" s="414"/>
      <c r="CR117" s="414"/>
      <c r="CS117" s="414"/>
      <c r="CT117" s="414"/>
      <c r="CU117" s="414"/>
      <c r="CV117" s="414"/>
      <c r="CW117" s="414"/>
      <c r="CX117" s="414"/>
      <c r="CY117" s="414"/>
      <c r="CZ117" s="414"/>
      <c r="DA117" s="414"/>
      <c r="DB117" s="414"/>
      <c r="DC117" s="414"/>
      <c r="DD117" s="414"/>
      <c r="DE117" s="414"/>
      <c r="DF117" s="414"/>
      <c r="DG117" s="414"/>
      <c r="DH117" s="414"/>
      <c r="DI117" s="414"/>
      <c r="DJ117" s="414"/>
      <c r="DK117" s="415"/>
      <c r="DL117" s="416"/>
      <c r="DM117" s="416"/>
      <c r="DN117" s="416"/>
      <c r="DO117" s="416"/>
      <c r="DP117" s="250"/>
      <c r="DQ117" s="417"/>
      <c r="DR117" s="326"/>
      <c r="DS117" s="326"/>
      <c r="DT117" s="326"/>
      <c r="DU117" s="326"/>
      <c r="DV117" s="326"/>
      <c r="DW117" s="326"/>
      <c r="DX117" s="326"/>
      <c r="DY117" s="326"/>
      <c r="DZ117" s="326"/>
      <c r="EA117" s="326"/>
      <c r="EB117" s="326"/>
      <c r="EC117" s="326"/>
      <c r="ED117" s="326"/>
      <c r="EE117" s="326"/>
      <c r="EF117" s="326"/>
      <c r="EG117" s="326"/>
      <c r="EH117" s="326"/>
      <c r="EI117" s="326"/>
      <c r="EJ117" s="326"/>
      <c r="EK117" s="326"/>
      <c r="EL117" s="326"/>
      <c r="EM117" s="326"/>
      <c r="EN117" s="326"/>
      <c r="EO117" s="326"/>
      <c r="EP117" s="326"/>
      <c r="EQ117" s="326"/>
      <c r="ER117" s="326"/>
      <c r="ES117" s="326"/>
      <c r="ET117" s="326"/>
      <c r="EU117" s="326"/>
      <c r="EV117" s="326"/>
      <c r="EW117" s="326"/>
      <c r="EX117" s="326"/>
      <c r="EY117" s="326"/>
      <c r="EZ117" s="326"/>
      <c r="FA117" s="326"/>
      <c r="FB117" s="418"/>
      <c r="FC117" s="250"/>
      <c r="FD117" s="250"/>
      <c r="FE117" s="250"/>
      <c r="FF117" s="250"/>
      <c r="FG117" s="250"/>
      <c r="FH117" s="250"/>
      <c r="FI117" s="250"/>
      <c r="FJ117" s="250"/>
      <c r="FK117" s="250"/>
      <c r="FL117" s="250"/>
      <c r="FM117" s="250"/>
      <c r="FN117" s="250"/>
      <c r="FO117" s="250"/>
      <c r="FP117" s="250"/>
      <c r="FQ117" s="250"/>
      <c r="FR117" s="250"/>
      <c r="FS117" s="250"/>
      <c r="FT117" s="250"/>
      <c r="FU117" s="250"/>
      <c r="FV117" s="250"/>
      <c r="FW117" s="250"/>
      <c r="FX117" s="250"/>
      <c r="FY117" s="250"/>
      <c r="FZ117" s="250"/>
      <c r="GA117" s="250"/>
      <c r="GB117" s="250"/>
      <c r="GC117" s="250"/>
      <c r="GD117" s="250"/>
      <c r="GE117" s="250"/>
      <c r="GF117" s="250"/>
      <c r="GG117" s="250"/>
      <c r="GH117" s="250"/>
      <c r="GI117" s="250"/>
      <c r="GJ117" s="250"/>
      <c r="GK117" s="250"/>
      <c r="GL117" s="250"/>
      <c r="GM117" s="250"/>
      <c r="GN117" s="250"/>
      <c r="GO117" s="250"/>
      <c r="GP117" s="250"/>
      <c r="GQ117" s="250"/>
      <c r="GR117" s="250"/>
      <c r="GS117" s="250"/>
      <c r="GT117" s="250"/>
      <c r="GU117" s="250"/>
      <c r="GV117" s="250"/>
      <c r="GW117" s="250"/>
      <c r="GX117" s="250"/>
      <c r="GY117" s="250"/>
      <c r="GZ117" s="250"/>
      <c r="HA117" s="416"/>
      <c r="HB117" s="416"/>
      <c r="HC117" s="416"/>
      <c r="HD117" s="416"/>
      <c r="HE117" s="416"/>
      <c r="HF117" s="416"/>
      <c r="HG117" s="416"/>
      <c r="HH117" s="416"/>
      <c r="HI117" s="416"/>
      <c r="HJ117" s="416"/>
      <c r="HK117" s="416"/>
      <c r="HL117" s="416"/>
      <c r="HM117" s="416"/>
      <c r="HN117" s="416"/>
      <c r="ID117" s="411"/>
      <c r="IE117" s="411"/>
      <c r="IF117" s="411"/>
      <c r="IG117" s="411"/>
      <c r="IH117" s="411"/>
      <c r="II117" s="411"/>
      <c r="IJ117" s="411"/>
      <c r="IK117" s="411"/>
      <c r="IL117" s="411"/>
      <c r="IM117" s="411"/>
      <c r="IN117" s="411"/>
      <c r="IO117" s="411"/>
      <c r="IP117" s="411"/>
      <c r="IQ117" s="411"/>
      <c r="IR117" s="411"/>
      <c r="IS117" s="411"/>
      <c r="IT117" s="411"/>
      <c r="IU117" s="411"/>
      <c r="IV117" s="411"/>
      <c r="IW117" s="411"/>
      <c r="IX117" s="411"/>
      <c r="IY117" s="411"/>
      <c r="IZ117" s="411"/>
      <c r="JA117" s="411"/>
      <c r="JB117" s="411"/>
      <c r="JC117" s="411"/>
      <c r="JD117" s="411"/>
      <c r="JE117" s="411"/>
      <c r="JF117" s="411"/>
      <c r="JG117" s="411"/>
      <c r="JH117" s="411"/>
      <c r="JI117" s="411"/>
      <c r="JJ117" s="411"/>
      <c r="JK117" s="411"/>
      <c r="JL117" s="411"/>
      <c r="JM117" s="411"/>
      <c r="JN117" s="411"/>
      <c r="JO117" s="411"/>
      <c r="JP117" s="411"/>
      <c r="JQ117" s="411"/>
      <c r="JR117" s="411"/>
      <c r="JS117" s="411"/>
      <c r="JT117" s="411"/>
      <c r="JU117" s="411"/>
      <c r="JV117" s="411"/>
      <c r="JW117" s="411"/>
      <c r="JX117" s="411"/>
      <c r="JY117" s="411"/>
      <c r="JZ117" s="411"/>
      <c r="KA117" s="411"/>
      <c r="KB117" s="411"/>
      <c r="KC117" s="411"/>
      <c r="KD117" s="411"/>
      <c r="KE117" s="411"/>
      <c r="KF117" s="411"/>
      <c r="KG117" s="411"/>
      <c r="KH117" s="411"/>
      <c r="KI117" s="411"/>
      <c r="KJ117" s="411"/>
      <c r="KK117" s="411"/>
      <c r="KL117" s="411"/>
      <c r="KM117" s="411"/>
      <c r="KN117" s="411"/>
      <c r="KO117" s="411"/>
      <c r="KP117" s="411"/>
      <c r="KQ117" s="411"/>
      <c r="KR117" s="411"/>
      <c r="KS117" s="411"/>
      <c r="KT117" s="411"/>
      <c r="KU117" s="411"/>
      <c r="KV117" s="411"/>
      <c r="KW117" s="411"/>
      <c r="KX117" s="411"/>
      <c r="KY117" s="411"/>
      <c r="KZ117" s="411"/>
      <c r="LA117" s="411"/>
      <c r="LB117" s="411"/>
      <c r="LC117" s="411"/>
      <c r="LD117" s="411"/>
      <c r="LE117" s="411"/>
      <c r="LF117" s="411"/>
      <c r="LG117" s="411"/>
      <c r="LH117" s="411"/>
      <c r="LI117" s="411"/>
      <c r="LJ117" s="411"/>
      <c r="LK117" s="411"/>
      <c r="LL117" s="411"/>
      <c r="LM117" s="411"/>
      <c r="LN117" s="411"/>
      <c r="LO117" s="411"/>
      <c r="LP117" s="411"/>
      <c r="LQ117" s="411"/>
      <c r="LR117" s="411"/>
      <c r="LS117" s="411"/>
      <c r="LT117" s="411"/>
      <c r="LU117" s="411"/>
      <c r="LV117" s="411"/>
      <c r="LW117" s="411"/>
      <c r="LX117" s="411"/>
      <c r="LY117" s="411"/>
      <c r="LZ117" s="411"/>
      <c r="MA117" s="411"/>
      <c r="MB117" s="411"/>
      <c r="MC117" s="411"/>
      <c r="MD117" s="411"/>
      <c r="ME117" s="411"/>
      <c r="MF117" s="411"/>
      <c r="MG117" s="411"/>
      <c r="MH117" s="411"/>
      <c r="MI117" s="411"/>
      <c r="XDX117" s="420">
        <f t="shared" ca="1" si="58"/>
        <v>0</v>
      </c>
      <c r="XES117" s="411"/>
      <c r="XET117" s="411"/>
      <c r="XEU117" s="421"/>
    </row>
    <row r="118" spans="1:347 16352:16375" s="419" customFormat="1" ht="15" customHeight="1">
      <c r="A118" s="404" t="str">
        <f>SWDATA!O110</f>
        <v>1_PARENT00001_DMACTUALS_INDEPENDENT:CATALOGDETAIL:UNITS:No Perspective:default:Live:0</v>
      </c>
      <c r="B118" s="404">
        <f>SWDATA!M110</f>
        <v>1</v>
      </c>
      <c r="C118" s="405"/>
      <c r="D118" s="413">
        <f t="shared" si="80"/>
        <v>110</v>
      </c>
      <c r="E118" s="407">
        <f t="shared" si="81"/>
        <v>1</v>
      </c>
      <c r="F118" s="408">
        <f t="shared" si="82"/>
        <v>1</v>
      </c>
      <c r="G118" s="404">
        <f>ROW(SWDATA!M110)</f>
        <v>110</v>
      </c>
      <c r="H118" s="334"/>
      <c r="I118" s="335"/>
      <c r="J118" s="346" t="str">
        <f t="shared" si="83"/>
        <v>1_PARENT00001_DMACTUALS_INDEPENDENT:CATALOGDETAIL:UNITS:No Perspective:default:Live:0</v>
      </c>
      <c r="K118" s="347" t="str">
        <f t="shared" si="84"/>
        <v>U</v>
      </c>
      <c r="L118" s="347"/>
      <c r="M118" s="385" t="str">
        <f t="shared" ref="M118:P118" si="89">M117</f>
        <v>Loading…</v>
      </c>
      <c r="N118" s="385" t="str">
        <f t="shared" si="89"/>
        <v>Loading…</v>
      </c>
      <c r="O118" s="385" t="str">
        <f t="shared" si="89"/>
        <v>Loading…</v>
      </c>
      <c r="P118" s="385" t="str">
        <f t="shared" si="89"/>
        <v>Loading…</v>
      </c>
      <c r="Q118" s="385" t="str">
        <f ca="1">IF(LEN(SWDATA!J110)=0,"",Q117)</f>
        <v>Loading . . .~~Loading . . .~~Loading . . .~~Loading . . .</v>
      </c>
      <c r="R118" s="386" t="str">
        <f>IF(LEN(SWDATA!C110)=0,"",SWDATA!C110)</f>
        <v>L1 PM Hybrid Maximum (Units)</v>
      </c>
      <c r="S118" s="256"/>
      <c r="T118" s="257" t="s">
        <v>365</v>
      </c>
      <c r="U118" s="258" t="s">
        <v>1025</v>
      </c>
      <c r="V118" s="258"/>
      <c r="W118" s="258" t="s">
        <v>976</v>
      </c>
      <c r="X118" s="259" t="s">
        <v>207</v>
      </c>
      <c r="Y118" s="353" t="str">
        <f ca="1">IF(OR(Is_Loading,LEN($A118)=0),"",INDIRECT("SWDATA!"&amp;Y$4&amp;$G118))</f>
        <v>-</v>
      </c>
      <c r="Z118" s="354" t="str">
        <f ca="1">IF(OR(Is_Loading,LEN($A118)=0),"",INDIRECT("SWDATA!"&amp;Z$4&amp;$G118))</f>
        <v>-</v>
      </c>
      <c r="AA118" s="354" t="str">
        <f ca="1">IF(OR(Is_Loading,LEN($A118)=0),"",INDIRECT("SWDATA!"&amp;AA$4&amp;$G118))</f>
        <v>-</v>
      </c>
      <c r="AB118" s="354" t="str">
        <f ca="1">IF(OR(Is_Loading,LEN($A118)=0),"",INDIRECT("SWDATA!"&amp;AB$4&amp;$G118))</f>
        <v>-</v>
      </c>
      <c r="AC118" s="354" t="str">
        <f ca="1">IF(OR(Is_Loading,LEN($A118)=0),"",INDIRECT("SWDATA!"&amp;AC$4&amp;$G118))</f>
        <v>-</v>
      </c>
      <c r="AD118" s="354" t="str">
        <f ca="1">IF(OR(Is_Loading,LEN($A118)=0),"",INDIRECT("SWDATA!"&amp;AD$4&amp;$G118))</f>
        <v>-</v>
      </c>
      <c r="AE118" s="354" t="str">
        <f ca="1">IF(OR(Is_Loading,LEN($A118)=0),"",INDIRECT("SWDATA!"&amp;AE$4&amp;$G118))</f>
        <v>-</v>
      </c>
      <c r="AF118" s="354" t="str">
        <f ca="1">IF(OR(Is_Loading,LEN($A118)=0),"",INDIRECT("SWDATA!"&amp;AF$4&amp;$G118))</f>
        <v>-</v>
      </c>
      <c r="AG118" s="354" t="str">
        <f ca="1">IF(OR(Is_Loading,LEN($A118)=0),"",INDIRECT("SWDATA!"&amp;AG$4&amp;$G118))</f>
        <v>-</v>
      </c>
      <c r="AH118" s="354" t="str">
        <f ca="1">IF(OR(Is_Loading,LEN($A118)=0),"",INDIRECT("SWDATA!"&amp;AH$4&amp;$G118))</f>
        <v>-</v>
      </c>
      <c r="AI118" s="354" t="str">
        <f ca="1">IF(OR(Is_Loading,LEN($A118)=0),"",INDIRECT("SWDATA!"&amp;AI$4&amp;$G118))</f>
        <v>-</v>
      </c>
      <c r="AJ118" s="354" t="str">
        <f ca="1">IF(OR(Is_Loading,LEN($A118)=0),"",INDIRECT("SWDATA!"&amp;AJ$4&amp;$G118))</f>
        <v>-</v>
      </c>
      <c r="AK118" s="354" t="str">
        <f t="shared" ca="1" si="67"/>
        <v>-</v>
      </c>
      <c r="AL118" s="354" t="str">
        <f t="shared" ca="1" si="67"/>
        <v>-</v>
      </c>
      <c r="AM118" s="354" t="str">
        <f t="shared" ca="1" si="67"/>
        <v>-</v>
      </c>
      <c r="AN118" s="354" t="str">
        <f t="shared" ca="1" si="67"/>
        <v>-</v>
      </c>
      <c r="AO118" s="354" t="str">
        <f t="shared" ca="1" si="67"/>
        <v>-</v>
      </c>
      <c r="AP118" s="354" t="str">
        <f t="shared" ca="1" si="67"/>
        <v>-</v>
      </c>
      <c r="AQ118" s="354" t="str">
        <f t="shared" ca="1" si="67"/>
        <v>-</v>
      </c>
      <c r="AR118" s="354" t="str">
        <f t="shared" ca="1" si="67"/>
        <v>-</v>
      </c>
      <c r="AS118" s="354" t="str">
        <f t="shared" ca="1" si="67"/>
        <v>-</v>
      </c>
      <c r="AT118" s="354" t="str">
        <f t="shared" ca="1" si="67"/>
        <v>-</v>
      </c>
      <c r="AU118" s="354" t="str">
        <f t="shared" ca="1" si="67"/>
        <v>-</v>
      </c>
      <c r="AV118" s="354" t="str">
        <f t="shared" ca="1" si="67"/>
        <v>-</v>
      </c>
      <c r="AW118" s="354" t="str">
        <f t="shared" ca="1" si="67"/>
        <v>-</v>
      </c>
      <c r="AX118" s="354" t="str">
        <f t="shared" ca="1" si="67"/>
        <v>-</v>
      </c>
      <c r="AY118" s="371" t="str">
        <f t="shared" ca="1" si="67"/>
        <v>-</v>
      </c>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410"/>
      <c r="CA118" s="410"/>
      <c r="CB118" s="410"/>
      <c r="CC118" s="410"/>
      <c r="CD118" s="410"/>
      <c r="CE118" s="410"/>
      <c r="CF118" s="410"/>
      <c r="CG118" s="410"/>
      <c r="CH118" s="410"/>
      <c r="CI118" s="410"/>
      <c r="CJ118" s="414"/>
      <c r="CK118" s="414"/>
      <c r="CL118" s="414"/>
      <c r="CM118" s="414"/>
      <c r="CN118" s="414"/>
      <c r="CO118" s="414"/>
      <c r="CP118" s="414"/>
      <c r="CQ118" s="414"/>
      <c r="CR118" s="414"/>
      <c r="CS118" s="414"/>
      <c r="CT118" s="414"/>
      <c r="CU118" s="414"/>
      <c r="CV118" s="414"/>
      <c r="CW118" s="414"/>
      <c r="CX118" s="414"/>
      <c r="CY118" s="414"/>
      <c r="CZ118" s="414"/>
      <c r="DA118" s="414"/>
      <c r="DB118" s="414"/>
      <c r="DC118" s="414"/>
      <c r="DD118" s="414"/>
      <c r="DE118" s="414"/>
      <c r="DF118" s="414"/>
      <c r="DG118" s="414"/>
      <c r="DH118" s="414"/>
      <c r="DI118" s="414"/>
      <c r="DJ118" s="414"/>
      <c r="DK118" s="415"/>
      <c r="DL118" s="416"/>
      <c r="DM118" s="416"/>
      <c r="DN118" s="416"/>
      <c r="DO118" s="416"/>
      <c r="DP118" s="250"/>
      <c r="DQ118" s="417"/>
      <c r="DR118" s="326"/>
      <c r="DS118" s="326"/>
      <c r="DT118" s="326"/>
      <c r="DU118" s="326"/>
      <c r="DV118" s="326"/>
      <c r="DW118" s="326"/>
      <c r="DX118" s="326"/>
      <c r="DY118" s="326"/>
      <c r="DZ118" s="326"/>
      <c r="EA118" s="326"/>
      <c r="EB118" s="326"/>
      <c r="EC118" s="326"/>
      <c r="ED118" s="326"/>
      <c r="EE118" s="326"/>
      <c r="EF118" s="326"/>
      <c r="EG118" s="326"/>
      <c r="EH118" s="326"/>
      <c r="EI118" s="326"/>
      <c r="EJ118" s="326"/>
      <c r="EK118" s="326"/>
      <c r="EL118" s="326"/>
      <c r="EM118" s="326"/>
      <c r="EN118" s="326"/>
      <c r="EO118" s="326"/>
      <c r="EP118" s="326"/>
      <c r="EQ118" s="326"/>
      <c r="ER118" s="326"/>
      <c r="ES118" s="326"/>
      <c r="ET118" s="326"/>
      <c r="EU118" s="326"/>
      <c r="EV118" s="326"/>
      <c r="EW118" s="326"/>
      <c r="EX118" s="326"/>
      <c r="EY118" s="326"/>
      <c r="EZ118" s="326"/>
      <c r="FA118" s="326"/>
      <c r="FB118" s="418"/>
      <c r="FC118" s="250"/>
      <c r="FD118" s="250"/>
      <c r="FE118" s="250"/>
      <c r="FF118" s="250"/>
      <c r="FG118" s="250"/>
      <c r="FH118" s="250"/>
      <c r="FI118" s="250"/>
      <c r="FJ118" s="250"/>
      <c r="FK118" s="250"/>
      <c r="FL118" s="250"/>
      <c r="FM118" s="250"/>
      <c r="FN118" s="250"/>
      <c r="FO118" s="250"/>
      <c r="FP118" s="250"/>
      <c r="FQ118" s="250"/>
      <c r="FR118" s="250"/>
      <c r="FS118" s="250"/>
      <c r="FT118" s="250"/>
      <c r="FU118" s="250"/>
      <c r="FV118" s="250"/>
      <c r="FW118" s="250"/>
      <c r="FX118" s="250"/>
      <c r="FY118" s="250"/>
      <c r="FZ118" s="250"/>
      <c r="GA118" s="250"/>
      <c r="GB118" s="250"/>
      <c r="GC118" s="250"/>
      <c r="GD118" s="250"/>
      <c r="GE118" s="250"/>
      <c r="GF118" s="250"/>
      <c r="GG118" s="250"/>
      <c r="GH118" s="250"/>
      <c r="GI118" s="250"/>
      <c r="GJ118" s="250"/>
      <c r="GK118" s="250"/>
      <c r="GL118" s="250"/>
      <c r="GM118" s="250"/>
      <c r="GN118" s="250"/>
      <c r="GO118" s="250"/>
      <c r="GP118" s="250"/>
      <c r="GQ118" s="250"/>
      <c r="GR118" s="250"/>
      <c r="GS118" s="250"/>
      <c r="GT118" s="250"/>
      <c r="GU118" s="250"/>
      <c r="GV118" s="250"/>
      <c r="GW118" s="250"/>
      <c r="GX118" s="250"/>
      <c r="GY118" s="250"/>
      <c r="GZ118" s="250"/>
      <c r="HA118" s="416"/>
      <c r="HB118" s="416"/>
      <c r="HC118" s="416"/>
      <c r="HD118" s="416"/>
      <c r="HE118" s="416"/>
      <c r="HF118" s="416"/>
      <c r="HG118" s="416"/>
      <c r="HH118" s="416"/>
      <c r="HI118" s="416"/>
      <c r="HJ118" s="416"/>
      <c r="HK118" s="416"/>
      <c r="HL118" s="416"/>
      <c r="HM118" s="416"/>
      <c r="HN118" s="416"/>
      <c r="ID118" s="411"/>
      <c r="IE118" s="411"/>
      <c r="IF118" s="411"/>
      <c r="IG118" s="411"/>
      <c r="IH118" s="411"/>
      <c r="II118" s="411"/>
      <c r="IJ118" s="411"/>
      <c r="IK118" s="411"/>
      <c r="IL118" s="411"/>
      <c r="IM118" s="411"/>
      <c r="IN118" s="411"/>
      <c r="IO118" s="411"/>
      <c r="IP118" s="411"/>
      <c r="IQ118" s="411"/>
      <c r="IR118" s="411"/>
      <c r="IS118" s="411"/>
      <c r="IT118" s="411"/>
      <c r="IU118" s="411"/>
      <c r="IV118" s="411"/>
      <c r="IW118" s="411"/>
      <c r="IX118" s="411"/>
      <c r="IY118" s="411"/>
      <c r="IZ118" s="411"/>
      <c r="JA118" s="411"/>
      <c r="JB118" s="411"/>
      <c r="JC118" s="411"/>
      <c r="JD118" s="411"/>
      <c r="JE118" s="411"/>
      <c r="JF118" s="411"/>
      <c r="JG118" s="411"/>
      <c r="JH118" s="411"/>
      <c r="JI118" s="411"/>
      <c r="JJ118" s="411"/>
      <c r="JK118" s="411"/>
      <c r="JL118" s="411"/>
      <c r="JM118" s="411"/>
      <c r="JN118" s="411"/>
      <c r="JO118" s="411"/>
      <c r="JP118" s="411"/>
      <c r="JQ118" s="411"/>
      <c r="JR118" s="411"/>
      <c r="JS118" s="411"/>
      <c r="JT118" s="411"/>
      <c r="JU118" s="411"/>
      <c r="JV118" s="411"/>
      <c r="JW118" s="411"/>
      <c r="JX118" s="411"/>
      <c r="JY118" s="411"/>
      <c r="JZ118" s="411"/>
      <c r="KA118" s="411"/>
      <c r="KB118" s="411"/>
      <c r="KC118" s="411"/>
      <c r="KD118" s="411"/>
      <c r="KE118" s="411"/>
      <c r="KF118" s="411"/>
      <c r="KG118" s="411"/>
      <c r="KH118" s="411"/>
      <c r="KI118" s="411"/>
      <c r="KJ118" s="411"/>
      <c r="KK118" s="411"/>
      <c r="KL118" s="411"/>
      <c r="KM118" s="411"/>
      <c r="KN118" s="411"/>
      <c r="KO118" s="411"/>
      <c r="KP118" s="411"/>
      <c r="KQ118" s="411"/>
      <c r="KR118" s="411"/>
      <c r="KS118" s="411"/>
      <c r="KT118" s="411"/>
      <c r="KU118" s="411"/>
      <c r="KV118" s="411"/>
      <c r="KW118" s="411"/>
      <c r="KX118" s="411"/>
      <c r="KY118" s="411"/>
      <c r="KZ118" s="411"/>
      <c r="LA118" s="411"/>
      <c r="LB118" s="411"/>
      <c r="LC118" s="411"/>
      <c r="LD118" s="411"/>
      <c r="LE118" s="411"/>
      <c r="LF118" s="411"/>
      <c r="LG118" s="411"/>
      <c r="LH118" s="411"/>
      <c r="LI118" s="411"/>
      <c r="LJ118" s="411"/>
      <c r="LK118" s="411"/>
      <c r="LL118" s="411"/>
      <c r="LM118" s="411"/>
      <c r="LN118" s="411"/>
      <c r="LO118" s="411"/>
      <c r="LP118" s="411"/>
      <c r="LQ118" s="411"/>
      <c r="LR118" s="411"/>
      <c r="LS118" s="411"/>
      <c r="LT118" s="411"/>
      <c r="LU118" s="411"/>
      <c r="LV118" s="411"/>
      <c r="LW118" s="411"/>
      <c r="LX118" s="411"/>
      <c r="LY118" s="411"/>
      <c r="LZ118" s="411"/>
      <c r="MA118" s="411"/>
      <c r="MB118" s="411"/>
      <c r="MC118" s="411"/>
      <c r="MD118" s="411"/>
      <c r="ME118" s="411"/>
      <c r="MF118" s="411"/>
      <c r="MG118" s="411"/>
      <c r="MH118" s="411"/>
      <c r="MI118" s="411"/>
      <c r="XDX118" s="420">
        <f t="shared" ca="1" si="58"/>
        <v>0</v>
      </c>
      <c r="XES118" s="411"/>
      <c r="XET118" s="411"/>
      <c r="XEU118" s="421"/>
    </row>
    <row r="119" spans="1:347 16352:16375" s="419" customFormat="1" ht="15" customHeight="1">
      <c r="A119" s="404" t="str">
        <f>SWDATA!O111</f>
        <v>1_PARENT00001_DMACTUALS_INDEPENDENT:CATALOGDETAIL:UNITS:No Perspective:default:Live:0</v>
      </c>
      <c r="B119" s="404">
        <f>SWDATA!M111</f>
        <v>0</v>
      </c>
      <c r="C119" s="405"/>
      <c r="D119" s="413">
        <f t="shared" si="80"/>
        <v>111</v>
      </c>
      <c r="E119" s="407">
        <f t="shared" si="81"/>
        <v>0</v>
      </c>
      <c r="F119" s="408">
        <f t="shared" si="82"/>
        <v>1</v>
      </c>
      <c r="G119" s="404">
        <f>ROW(SWDATA!M111)</f>
        <v>111</v>
      </c>
      <c r="H119" s="334"/>
      <c r="I119" s="335"/>
      <c r="J119" s="346" t="str">
        <f t="shared" si="83"/>
        <v>1_PARENT00001_DMACTUALS_INDEPENDENT:CATALOGDETAIL:UNITS:No Perspective:default:Live:0</v>
      </c>
      <c r="K119" s="347" t="str">
        <f t="shared" si="84"/>
        <v>U</v>
      </c>
      <c r="L119" s="347"/>
      <c r="M119" s="385" t="str">
        <f t="shared" ref="M119:P119" si="90">M118</f>
        <v>Loading…</v>
      </c>
      <c r="N119" s="385" t="str">
        <f t="shared" si="90"/>
        <v>Loading…</v>
      </c>
      <c r="O119" s="385" t="str">
        <f t="shared" si="90"/>
        <v>Loading…</v>
      </c>
      <c r="P119" s="385" t="str">
        <f t="shared" si="90"/>
        <v>Loading…</v>
      </c>
      <c r="Q119" s="385" t="str">
        <f ca="1">IF(LEN(SWDATA!J111)=0,"",Q118)</f>
        <v>Loading . . .~~Loading . . .~~Loading . . .~~Loading . . .</v>
      </c>
      <c r="R119" s="386" t="str">
        <f>IF(LEN(SWDATA!C111)=0,"",SWDATA!C111)</f>
        <v>PM Y1 Total Gross Forecast Mfg Req (Units)</v>
      </c>
      <c r="S119" s="256"/>
      <c r="T119" s="257" t="s">
        <v>658</v>
      </c>
      <c r="U119" s="258"/>
      <c r="V119" s="258"/>
      <c r="W119" s="258" t="s">
        <v>1019</v>
      </c>
      <c r="X119" s="259" t="s">
        <v>207</v>
      </c>
      <c r="Y119" s="353" t="str">
        <f ca="1">IF(OR(Is_Loading,LEN($A119)=0),"",INDIRECT("SWDATA!"&amp;Y$4&amp;$G119))</f>
        <v>-</v>
      </c>
      <c r="Z119" s="354" t="str">
        <f ca="1">IF(OR(Is_Loading,LEN($A119)=0),"",INDIRECT("SWDATA!"&amp;Z$4&amp;$G119))</f>
        <v>-</v>
      </c>
      <c r="AA119" s="354" t="str">
        <f ca="1">IF(OR(Is_Loading,LEN($A119)=0),"",INDIRECT("SWDATA!"&amp;AA$4&amp;$G119))</f>
        <v>-</v>
      </c>
      <c r="AB119" s="354" t="str">
        <f ca="1">IF(OR(Is_Loading,LEN($A119)=0),"",INDIRECT("SWDATA!"&amp;AB$4&amp;$G119))</f>
        <v>-</v>
      </c>
      <c r="AC119" s="354" t="str">
        <f ca="1">IF(OR(Is_Loading,LEN($A119)=0),"",INDIRECT("SWDATA!"&amp;AC$4&amp;$G119))</f>
        <v>-</v>
      </c>
      <c r="AD119" s="354" t="str">
        <f ca="1">IF(OR(Is_Loading,LEN($A119)=0),"",INDIRECT("SWDATA!"&amp;AD$4&amp;$G119))</f>
        <v>-</v>
      </c>
      <c r="AE119" s="354" t="str">
        <f ca="1">IF(OR(Is_Loading,LEN($A119)=0),"",INDIRECT("SWDATA!"&amp;AE$4&amp;$G119))</f>
        <v>-</v>
      </c>
      <c r="AF119" s="354" t="str">
        <f ca="1">IF(OR(Is_Loading,LEN($A119)=0),"",INDIRECT("SWDATA!"&amp;AF$4&amp;$G119))</f>
        <v>-</v>
      </c>
      <c r="AG119" s="354" t="str">
        <f ca="1">IF(OR(Is_Loading,LEN($A119)=0),"",INDIRECT("SWDATA!"&amp;AG$4&amp;$G119))</f>
        <v>-</v>
      </c>
      <c r="AH119" s="354" t="str">
        <f ca="1">IF(OR(Is_Loading,LEN($A119)=0),"",INDIRECT("SWDATA!"&amp;AH$4&amp;$G119))</f>
        <v>-</v>
      </c>
      <c r="AI119" s="354" t="str">
        <f ca="1">IF(OR(Is_Loading,LEN($A119)=0),"",INDIRECT("SWDATA!"&amp;AI$4&amp;$G119))</f>
        <v>-</v>
      </c>
      <c r="AJ119" s="354" t="str">
        <f ca="1">IF(OR(Is_Loading,LEN($A119)=0),"",INDIRECT("SWDATA!"&amp;AJ$4&amp;$G119))</f>
        <v>-</v>
      </c>
      <c r="AK119" s="354" t="str">
        <f t="shared" ca="1" si="67"/>
        <v>-</v>
      </c>
      <c r="AL119" s="354" t="str">
        <f t="shared" ca="1" si="67"/>
        <v>-</v>
      </c>
      <c r="AM119" s="354" t="str">
        <f t="shared" ca="1" si="67"/>
        <v>-</v>
      </c>
      <c r="AN119" s="354" t="str">
        <f t="shared" ca="1" si="67"/>
        <v>-</v>
      </c>
      <c r="AO119" s="354" t="str">
        <f t="shared" ca="1" si="67"/>
        <v>-</v>
      </c>
      <c r="AP119" s="354" t="str">
        <f t="shared" ca="1" si="67"/>
        <v>-</v>
      </c>
      <c r="AQ119" s="354" t="str">
        <f t="shared" ca="1" si="67"/>
        <v>-</v>
      </c>
      <c r="AR119" s="354" t="str">
        <f t="shared" ca="1" si="67"/>
        <v>-</v>
      </c>
      <c r="AS119" s="354" t="str">
        <f t="shared" ca="1" si="67"/>
        <v>-</v>
      </c>
      <c r="AT119" s="354" t="str">
        <f t="shared" ca="1" si="67"/>
        <v>-</v>
      </c>
      <c r="AU119" s="354" t="str">
        <f t="shared" ca="1" si="67"/>
        <v>-</v>
      </c>
      <c r="AV119" s="354" t="str">
        <f t="shared" ca="1" si="67"/>
        <v>-</v>
      </c>
      <c r="AW119" s="354" t="str">
        <f t="shared" ca="1" si="67"/>
        <v>-</v>
      </c>
      <c r="AX119" s="354" t="str">
        <f t="shared" ca="1" si="67"/>
        <v>-</v>
      </c>
      <c r="AY119" s="371" t="str">
        <f t="shared" ca="1" si="67"/>
        <v>-</v>
      </c>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410"/>
      <c r="CA119" s="410"/>
      <c r="CB119" s="410"/>
      <c r="CC119" s="410"/>
      <c r="CD119" s="410"/>
      <c r="CE119" s="410"/>
      <c r="CF119" s="410"/>
      <c r="CG119" s="410"/>
      <c r="CH119" s="410"/>
      <c r="CI119" s="410"/>
      <c r="CJ119" s="414"/>
      <c r="CK119" s="414"/>
      <c r="CL119" s="414"/>
      <c r="CM119" s="414"/>
      <c r="CN119" s="414"/>
      <c r="CO119" s="414"/>
      <c r="CP119" s="414"/>
      <c r="CQ119" s="414"/>
      <c r="CR119" s="414"/>
      <c r="CS119" s="414"/>
      <c r="CT119" s="414"/>
      <c r="CU119" s="414"/>
      <c r="CV119" s="414"/>
      <c r="CW119" s="414"/>
      <c r="CX119" s="414"/>
      <c r="CY119" s="414"/>
      <c r="CZ119" s="414"/>
      <c r="DA119" s="414"/>
      <c r="DB119" s="414"/>
      <c r="DC119" s="414"/>
      <c r="DD119" s="414"/>
      <c r="DE119" s="414"/>
      <c r="DF119" s="414"/>
      <c r="DG119" s="414"/>
      <c r="DH119" s="414"/>
      <c r="DI119" s="414"/>
      <c r="DJ119" s="414"/>
      <c r="DK119" s="415"/>
      <c r="DL119" s="416"/>
      <c r="DM119" s="416"/>
      <c r="DN119" s="416"/>
      <c r="DO119" s="416"/>
      <c r="DP119" s="250"/>
      <c r="DQ119" s="417"/>
      <c r="DR119" s="326"/>
      <c r="DS119" s="326"/>
      <c r="DT119" s="326"/>
      <c r="DU119" s="326"/>
      <c r="DV119" s="326"/>
      <c r="DW119" s="326"/>
      <c r="DX119" s="326"/>
      <c r="DY119" s="326"/>
      <c r="DZ119" s="326"/>
      <c r="EA119" s="326"/>
      <c r="EB119" s="326"/>
      <c r="EC119" s="326"/>
      <c r="ED119" s="326"/>
      <c r="EE119" s="326"/>
      <c r="EF119" s="326"/>
      <c r="EG119" s="326"/>
      <c r="EH119" s="326"/>
      <c r="EI119" s="326"/>
      <c r="EJ119" s="326"/>
      <c r="EK119" s="326"/>
      <c r="EL119" s="326"/>
      <c r="EM119" s="326"/>
      <c r="EN119" s="326"/>
      <c r="EO119" s="326"/>
      <c r="EP119" s="326"/>
      <c r="EQ119" s="326"/>
      <c r="ER119" s="326"/>
      <c r="ES119" s="326"/>
      <c r="ET119" s="326"/>
      <c r="EU119" s="326"/>
      <c r="EV119" s="326"/>
      <c r="EW119" s="326"/>
      <c r="EX119" s="326"/>
      <c r="EY119" s="326"/>
      <c r="EZ119" s="326"/>
      <c r="FA119" s="326"/>
      <c r="FB119" s="418"/>
      <c r="FC119" s="250"/>
      <c r="FD119" s="250"/>
      <c r="FE119" s="250"/>
      <c r="FF119" s="250"/>
      <c r="FG119" s="250"/>
      <c r="FH119" s="250"/>
      <c r="FI119" s="250"/>
      <c r="FJ119" s="250"/>
      <c r="FK119" s="250"/>
      <c r="FL119" s="250"/>
      <c r="FM119" s="250"/>
      <c r="FN119" s="250"/>
      <c r="FO119" s="250"/>
      <c r="FP119" s="250"/>
      <c r="FQ119" s="250"/>
      <c r="FR119" s="250"/>
      <c r="FS119" s="250"/>
      <c r="FT119" s="250"/>
      <c r="FU119" s="250"/>
      <c r="FV119" s="250"/>
      <c r="FW119" s="250"/>
      <c r="FX119" s="250"/>
      <c r="FY119" s="250"/>
      <c r="FZ119" s="250"/>
      <c r="GA119" s="250"/>
      <c r="GB119" s="250"/>
      <c r="GC119" s="250"/>
      <c r="GD119" s="250"/>
      <c r="GE119" s="250"/>
      <c r="GF119" s="250"/>
      <c r="GG119" s="250"/>
      <c r="GH119" s="250"/>
      <c r="GI119" s="250"/>
      <c r="GJ119" s="250"/>
      <c r="GK119" s="250"/>
      <c r="GL119" s="250"/>
      <c r="GM119" s="250"/>
      <c r="GN119" s="250"/>
      <c r="GO119" s="250"/>
      <c r="GP119" s="250"/>
      <c r="GQ119" s="250"/>
      <c r="GR119" s="250"/>
      <c r="GS119" s="250"/>
      <c r="GT119" s="250"/>
      <c r="GU119" s="250"/>
      <c r="GV119" s="250"/>
      <c r="GW119" s="250"/>
      <c r="GX119" s="250"/>
      <c r="GY119" s="250"/>
      <c r="GZ119" s="250"/>
      <c r="HA119" s="416"/>
      <c r="HB119" s="416"/>
      <c r="HC119" s="416"/>
      <c r="HD119" s="416"/>
      <c r="HE119" s="416"/>
      <c r="HF119" s="416"/>
      <c r="HG119" s="416"/>
      <c r="HH119" s="416"/>
      <c r="HI119" s="416"/>
      <c r="HJ119" s="416"/>
      <c r="HK119" s="416"/>
      <c r="HL119" s="416"/>
      <c r="HM119" s="416"/>
      <c r="HN119" s="416"/>
      <c r="ID119" s="411"/>
      <c r="IE119" s="411"/>
      <c r="IF119" s="411"/>
      <c r="IG119" s="411"/>
      <c r="IH119" s="411"/>
      <c r="II119" s="411"/>
      <c r="IJ119" s="411"/>
      <c r="IK119" s="411"/>
      <c r="IL119" s="411"/>
      <c r="IM119" s="411"/>
      <c r="IN119" s="411"/>
      <c r="IO119" s="411"/>
      <c r="IP119" s="411"/>
      <c r="IQ119" s="411"/>
      <c r="IR119" s="411"/>
      <c r="IS119" s="411"/>
      <c r="IT119" s="411"/>
      <c r="IU119" s="411"/>
      <c r="IV119" s="411"/>
      <c r="IW119" s="411"/>
      <c r="IX119" s="411"/>
      <c r="IY119" s="411"/>
      <c r="IZ119" s="411"/>
      <c r="JA119" s="411"/>
      <c r="JB119" s="411"/>
      <c r="JC119" s="411"/>
      <c r="JD119" s="411"/>
      <c r="JE119" s="411"/>
      <c r="JF119" s="411"/>
      <c r="JG119" s="411"/>
      <c r="JH119" s="411"/>
      <c r="JI119" s="411"/>
      <c r="JJ119" s="411"/>
      <c r="JK119" s="411"/>
      <c r="JL119" s="411"/>
      <c r="JM119" s="411"/>
      <c r="JN119" s="411"/>
      <c r="JO119" s="411"/>
      <c r="JP119" s="411"/>
      <c r="JQ119" s="411"/>
      <c r="JR119" s="411"/>
      <c r="JS119" s="411"/>
      <c r="JT119" s="411"/>
      <c r="JU119" s="411"/>
      <c r="JV119" s="411"/>
      <c r="JW119" s="411"/>
      <c r="JX119" s="411"/>
      <c r="JY119" s="411"/>
      <c r="JZ119" s="411"/>
      <c r="KA119" s="411"/>
      <c r="KB119" s="411"/>
      <c r="KC119" s="411"/>
      <c r="KD119" s="411"/>
      <c r="KE119" s="411"/>
      <c r="KF119" s="411"/>
      <c r="KG119" s="411"/>
      <c r="KH119" s="411"/>
      <c r="KI119" s="411"/>
      <c r="KJ119" s="411"/>
      <c r="KK119" s="411"/>
      <c r="KL119" s="411"/>
      <c r="KM119" s="411"/>
      <c r="KN119" s="411"/>
      <c r="KO119" s="411"/>
      <c r="KP119" s="411"/>
      <c r="KQ119" s="411"/>
      <c r="KR119" s="411"/>
      <c r="KS119" s="411"/>
      <c r="KT119" s="411"/>
      <c r="KU119" s="411"/>
      <c r="KV119" s="411"/>
      <c r="KW119" s="411"/>
      <c r="KX119" s="411"/>
      <c r="KY119" s="411"/>
      <c r="KZ119" s="411"/>
      <c r="LA119" s="411"/>
      <c r="LB119" s="411"/>
      <c r="LC119" s="411"/>
      <c r="LD119" s="411"/>
      <c r="LE119" s="411"/>
      <c r="LF119" s="411"/>
      <c r="LG119" s="411"/>
      <c r="LH119" s="411"/>
      <c r="LI119" s="411"/>
      <c r="LJ119" s="411"/>
      <c r="LK119" s="411"/>
      <c r="LL119" s="411"/>
      <c r="LM119" s="411"/>
      <c r="LN119" s="411"/>
      <c r="LO119" s="411"/>
      <c r="LP119" s="411"/>
      <c r="LQ119" s="411"/>
      <c r="LR119" s="411"/>
      <c r="LS119" s="411"/>
      <c r="LT119" s="411"/>
      <c r="LU119" s="411"/>
      <c r="LV119" s="411"/>
      <c r="LW119" s="411"/>
      <c r="LX119" s="411"/>
      <c r="LY119" s="411"/>
      <c r="LZ119" s="411"/>
      <c r="MA119" s="411"/>
      <c r="MB119" s="411"/>
      <c r="MC119" s="411"/>
      <c r="MD119" s="411"/>
      <c r="ME119" s="411"/>
      <c r="MF119" s="411"/>
      <c r="MG119" s="411"/>
      <c r="MH119" s="411"/>
      <c r="MI119" s="411"/>
      <c r="XDX119" s="420">
        <f t="shared" ca="1" si="58"/>
        <v>0</v>
      </c>
      <c r="XES119" s="411"/>
      <c r="XET119" s="411"/>
      <c r="XEU119" s="421"/>
    </row>
    <row r="120" spans="1:347 16352:16375" s="419" customFormat="1" ht="15" customHeight="1">
      <c r="A120" s="404" t="str">
        <f>SWDATA!O112</f>
        <v>1_PARENT00001_DMACTUALS_INDEPENDENT:CATALOGDETAIL:UNITS:No Perspective:default:Live:0</v>
      </c>
      <c r="B120" s="404">
        <f>SWDATA!M112</f>
        <v>0</v>
      </c>
      <c r="C120" s="405"/>
      <c r="D120" s="413">
        <f t="shared" si="80"/>
        <v>112</v>
      </c>
      <c r="E120" s="407">
        <f t="shared" si="81"/>
        <v>0</v>
      </c>
      <c r="F120" s="408">
        <f t="shared" si="82"/>
        <v>1</v>
      </c>
      <c r="G120" s="404">
        <f>ROW(SWDATA!M112)</f>
        <v>112</v>
      </c>
      <c r="H120" s="334"/>
      <c r="I120" s="335"/>
      <c r="J120" s="346" t="str">
        <f t="shared" si="83"/>
        <v>1_PARENT00001_DMACTUALS_INDEPENDENT:CATALOGDETAIL:UNITS:No Perspective:default:Live:0</v>
      </c>
      <c r="K120" s="347" t="str">
        <f t="shared" si="84"/>
        <v>U</v>
      </c>
      <c r="L120" s="347"/>
      <c r="M120" s="385" t="str">
        <f t="shared" ref="M120:P120" si="91">M119</f>
        <v>Loading…</v>
      </c>
      <c r="N120" s="385" t="str">
        <f t="shared" si="91"/>
        <v>Loading…</v>
      </c>
      <c r="O120" s="385" t="str">
        <f t="shared" si="91"/>
        <v>Loading…</v>
      </c>
      <c r="P120" s="385" t="str">
        <f t="shared" si="91"/>
        <v>Loading…</v>
      </c>
      <c r="Q120" s="385" t="str">
        <f ca="1">IF(LEN(SWDATA!J112)=0,"",Q119)</f>
        <v>Loading . . .~~Loading . . .~~Loading . . .~~Loading . . .</v>
      </c>
      <c r="R120" s="386" t="str">
        <f>IF(LEN(SWDATA!C112)=0,"",SWDATA!C112)</f>
        <v>Open Order Qty (Units)</v>
      </c>
      <c r="S120" s="256"/>
      <c r="T120" s="257" t="s">
        <v>520</v>
      </c>
      <c r="U120" s="258"/>
      <c r="V120" s="258"/>
      <c r="W120" s="258" t="s">
        <v>1006</v>
      </c>
      <c r="X120" s="259" t="s">
        <v>207</v>
      </c>
      <c r="Y120" s="353" t="str">
        <f ca="1">IF(OR(Is_Loading,LEN($A120)=0),"",INDIRECT("SWDATA!"&amp;Y$4&amp;$G120))</f>
        <v>-</v>
      </c>
      <c r="Z120" s="354" t="str">
        <f ca="1">IF(OR(Is_Loading,LEN($A120)=0),"",INDIRECT("SWDATA!"&amp;Z$4&amp;$G120))</f>
        <v>-</v>
      </c>
      <c r="AA120" s="354" t="str">
        <f ca="1">IF(OR(Is_Loading,LEN($A120)=0),"",INDIRECT("SWDATA!"&amp;AA$4&amp;$G120))</f>
        <v>-</v>
      </c>
      <c r="AB120" s="354" t="str">
        <f ca="1">IF(OR(Is_Loading,LEN($A120)=0),"",INDIRECT("SWDATA!"&amp;AB$4&amp;$G120))</f>
        <v>-</v>
      </c>
      <c r="AC120" s="354" t="str">
        <f ca="1">IF(OR(Is_Loading,LEN($A120)=0),"",INDIRECT("SWDATA!"&amp;AC$4&amp;$G120))</f>
        <v>-</v>
      </c>
      <c r="AD120" s="354" t="str">
        <f ca="1">IF(OR(Is_Loading,LEN($A120)=0),"",INDIRECT("SWDATA!"&amp;AD$4&amp;$G120))</f>
        <v>-</v>
      </c>
      <c r="AE120" s="354" t="str">
        <f ca="1">IF(OR(Is_Loading,LEN($A120)=0),"",INDIRECT("SWDATA!"&amp;AE$4&amp;$G120))</f>
        <v>-</v>
      </c>
      <c r="AF120" s="354" t="str">
        <f ca="1">IF(OR(Is_Loading,LEN($A120)=0),"",INDIRECT("SWDATA!"&amp;AF$4&amp;$G120))</f>
        <v>-</v>
      </c>
      <c r="AG120" s="354" t="str">
        <f ca="1">IF(OR(Is_Loading,LEN($A120)=0),"",INDIRECT("SWDATA!"&amp;AG$4&amp;$G120))</f>
        <v>-</v>
      </c>
      <c r="AH120" s="354" t="str">
        <f ca="1">IF(OR(Is_Loading,LEN($A120)=0),"",INDIRECT("SWDATA!"&amp;AH$4&amp;$G120))</f>
        <v>-</v>
      </c>
      <c r="AI120" s="354" t="str">
        <f ca="1">IF(OR(Is_Loading,LEN($A120)=0),"",INDIRECT("SWDATA!"&amp;AI$4&amp;$G120))</f>
        <v>-</v>
      </c>
      <c r="AJ120" s="354" t="str">
        <f ca="1">IF(OR(Is_Loading,LEN($A120)=0),"",INDIRECT("SWDATA!"&amp;AJ$4&amp;$G120))</f>
        <v>-</v>
      </c>
      <c r="AK120" s="354" t="str">
        <f t="shared" ref="AK120:AY128" ca="1" si="92">INDIRECT("SWDATA!"&amp;AK$4&amp;$G120)</f>
        <v>-</v>
      </c>
      <c r="AL120" s="354" t="str">
        <f t="shared" ca="1" si="92"/>
        <v>-</v>
      </c>
      <c r="AM120" s="354" t="str">
        <f t="shared" ca="1" si="92"/>
        <v>-</v>
      </c>
      <c r="AN120" s="354" t="str">
        <f t="shared" ca="1" si="92"/>
        <v>-</v>
      </c>
      <c r="AO120" s="354" t="str">
        <f t="shared" ca="1" si="92"/>
        <v>-</v>
      </c>
      <c r="AP120" s="354" t="str">
        <f t="shared" ca="1" si="92"/>
        <v>-</v>
      </c>
      <c r="AQ120" s="354" t="str">
        <f t="shared" ca="1" si="92"/>
        <v>-</v>
      </c>
      <c r="AR120" s="354" t="str">
        <f t="shared" ca="1" si="92"/>
        <v>-</v>
      </c>
      <c r="AS120" s="354" t="str">
        <f t="shared" ca="1" si="92"/>
        <v>-</v>
      </c>
      <c r="AT120" s="354" t="str">
        <f t="shared" ca="1" si="92"/>
        <v>-</v>
      </c>
      <c r="AU120" s="354" t="str">
        <f t="shared" ca="1" si="92"/>
        <v>-</v>
      </c>
      <c r="AV120" s="354" t="str">
        <f t="shared" ca="1" si="92"/>
        <v>-</v>
      </c>
      <c r="AW120" s="354" t="str">
        <f t="shared" ca="1" si="92"/>
        <v>-</v>
      </c>
      <c r="AX120" s="354" t="str">
        <f t="shared" ca="1" si="92"/>
        <v>-</v>
      </c>
      <c r="AY120" s="371" t="str">
        <f t="shared" ca="1" si="92"/>
        <v>-</v>
      </c>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410"/>
      <c r="CA120" s="410"/>
      <c r="CB120" s="410"/>
      <c r="CC120" s="410"/>
      <c r="CD120" s="410"/>
      <c r="CE120" s="410"/>
      <c r="CF120" s="410"/>
      <c r="CG120" s="410"/>
      <c r="CH120" s="410"/>
      <c r="CI120" s="410"/>
      <c r="CJ120" s="414"/>
      <c r="CK120" s="414"/>
      <c r="CL120" s="414"/>
      <c r="CM120" s="414"/>
      <c r="CN120" s="414"/>
      <c r="CO120" s="414"/>
      <c r="CP120" s="414"/>
      <c r="CQ120" s="414"/>
      <c r="CR120" s="414"/>
      <c r="CS120" s="414"/>
      <c r="CT120" s="414"/>
      <c r="CU120" s="414"/>
      <c r="CV120" s="414"/>
      <c r="CW120" s="414"/>
      <c r="CX120" s="414"/>
      <c r="CY120" s="414"/>
      <c r="CZ120" s="414"/>
      <c r="DA120" s="414"/>
      <c r="DB120" s="414"/>
      <c r="DC120" s="414"/>
      <c r="DD120" s="414"/>
      <c r="DE120" s="414"/>
      <c r="DF120" s="414"/>
      <c r="DG120" s="414"/>
      <c r="DH120" s="414"/>
      <c r="DI120" s="414"/>
      <c r="DJ120" s="414"/>
      <c r="DK120" s="415"/>
      <c r="DL120" s="416"/>
      <c r="DM120" s="416"/>
      <c r="DN120" s="416"/>
      <c r="DO120" s="416"/>
      <c r="DP120" s="250"/>
      <c r="DQ120" s="417"/>
      <c r="DR120" s="326"/>
      <c r="DS120" s="326"/>
      <c r="DT120" s="326"/>
      <c r="DU120" s="326"/>
      <c r="DV120" s="326"/>
      <c r="DW120" s="326"/>
      <c r="DX120" s="326"/>
      <c r="DY120" s="326"/>
      <c r="DZ120" s="326"/>
      <c r="EA120" s="326"/>
      <c r="EB120" s="326"/>
      <c r="EC120" s="326"/>
      <c r="ED120" s="326"/>
      <c r="EE120" s="326"/>
      <c r="EF120" s="326"/>
      <c r="EG120" s="326"/>
      <c r="EH120" s="326"/>
      <c r="EI120" s="326"/>
      <c r="EJ120" s="326"/>
      <c r="EK120" s="326"/>
      <c r="EL120" s="326"/>
      <c r="EM120" s="326"/>
      <c r="EN120" s="326"/>
      <c r="EO120" s="326"/>
      <c r="EP120" s="326"/>
      <c r="EQ120" s="326"/>
      <c r="ER120" s="326"/>
      <c r="ES120" s="326"/>
      <c r="ET120" s="326"/>
      <c r="EU120" s="326"/>
      <c r="EV120" s="326"/>
      <c r="EW120" s="326"/>
      <c r="EX120" s="326"/>
      <c r="EY120" s="326"/>
      <c r="EZ120" s="326"/>
      <c r="FA120" s="326"/>
      <c r="FB120" s="418"/>
      <c r="FC120" s="250"/>
      <c r="FD120" s="250"/>
      <c r="FE120" s="250"/>
      <c r="FF120" s="250"/>
      <c r="FG120" s="250"/>
      <c r="FH120" s="250"/>
      <c r="FI120" s="250"/>
      <c r="FJ120" s="250"/>
      <c r="FK120" s="250"/>
      <c r="FL120" s="250"/>
      <c r="FM120" s="250"/>
      <c r="FN120" s="250"/>
      <c r="FO120" s="250"/>
      <c r="FP120" s="250"/>
      <c r="FQ120" s="250"/>
      <c r="FR120" s="250"/>
      <c r="FS120" s="250"/>
      <c r="FT120" s="250"/>
      <c r="FU120" s="250"/>
      <c r="FV120" s="250"/>
      <c r="FW120" s="250"/>
      <c r="FX120" s="250"/>
      <c r="FY120" s="250"/>
      <c r="FZ120" s="250"/>
      <c r="GA120" s="250"/>
      <c r="GB120" s="250"/>
      <c r="GC120" s="250"/>
      <c r="GD120" s="250"/>
      <c r="GE120" s="250"/>
      <c r="GF120" s="250"/>
      <c r="GG120" s="250"/>
      <c r="GH120" s="250"/>
      <c r="GI120" s="250"/>
      <c r="GJ120" s="250"/>
      <c r="GK120" s="250"/>
      <c r="GL120" s="250"/>
      <c r="GM120" s="250"/>
      <c r="GN120" s="250"/>
      <c r="GO120" s="250"/>
      <c r="GP120" s="250"/>
      <c r="GQ120" s="250"/>
      <c r="GR120" s="250"/>
      <c r="GS120" s="250"/>
      <c r="GT120" s="250"/>
      <c r="GU120" s="250"/>
      <c r="GV120" s="250"/>
      <c r="GW120" s="250"/>
      <c r="GX120" s="250"/>
      <c r="GY120" s="250"/>
      <c r="GZ120" s="250"/>
      <c r="HA120" s="416"/>
      <c r="HB120" s="416"/>
      <c r="HC120" s="416"/>
      <c r="HD120" s="416"/>
      <c r="HE120" s="416"/>
      <c r="HF120" s="416"/>
      <c r="HG120" s="416"/>
      <c r="HH120" s="416"/>
      <c r="HI120" s="416"/>
      <c r="HJ120" s="416"/>
      <c r="HK120" s="416"/>
      <c r="HL120" s="416"/>
      <c r="HM120" s="416"/>
      <c r="HN120" s="416"/>
      <c r="ID120" s="411"/>
      <c r="IE120" s="411"/>
      <c r="IF120" s="411"/>
      <c r="IG120" s="411"/>
      <c r="IH120" s="411"/>
      <c r="II120" s="411"/>
      <c r="IJ120" s="411"/>
      <c r="IK120" s="411"/>
      <c r="IL120" s="411"/>
      <c r="IM120" s="411"/>
      <c r="IN120" s="411"/>
      <c r="IO120" s="411"/>
      <c r="IP120" s="411"/>
      <c r="IQ120" s="411"/>
      <c r="IR120" s="411"/>
      <c r="IS120" s="411"/>
      <c r="IT120" s="411"/>
      <c r="IU120" s="411"/>
      <c r="IV120" s="411"/>
      <c r="IW120" s="411"/>
      <c r="IX120" s="411"/>
      <c r="IY120" s="411"/>
      <c r="IZ120" s="411"/>
      <c r="JA120" s="411"/>
      <c r="JB120" s="411"/>
      <c r="JC120" s="411"/>
      <c r="JD120" s="411"/>
      <c r="JE120" s="411"/>
      <c r="JF120" s="411"/>
      <c r="JG120" s="411"/>
      <c r="JH120" s="411"/>
      <c r="JI120" s="411"/>
      <c r="JJ120" s="411"/>
      <c r="JK120" s="411"/>
      <c r="JL120" s="411"/>
      <c r="JM120" s="411"/>
      <c r="JN120" s="411"/>
      <c r="JO120" s="411"/>
      <c r="JP120" s="411"/>
      <c r="JQ120" s="411"/>
      <c r="JR120" s="411"/>
      <c r="JS120" s="411"/>
      <c r="JT120" s="411"/>
      <c r="JU120" s="411"/>
      <c r="JV120" s="411"/>
      <c r="JW120" s="411"/>
      <c r="JX120" s="411"/>
      <c r="JY120" s="411"/>
      <c r="JZ120" s="411"/>
      <c r="KA120" s="411"/>
      <c r="KB120" s="411"/>
      <c r="KC120" s="411"/>
      <c r="KD120" s="411"/>
      <c r="KE120" s="411"/>
      <c r="KF120" s="411"/>
      <c r="KG120" s="411"/>
      <c r="KH120" s="411"/>
      <c r="KI120" s="411"/>
      <c r="KJ120" s="411"/>
      <c r="KK120" s="411"/>
      <c r="KL120" s="411"/>
      <c r="KM120" s="411"/>
      <c r="KN120" s="411"/>
      <c r="KO120" s="411"/>
      <c r="KP120" s="411"/>
      <c r="KQ120" s="411"/>
      <c r="KR120" s="411"/>
      <c r="KS120" s="411"/>
      <c r="KT120" s="411"/>
      <c r="KU120" s="411"/>
      <c r="KV120" s="411"/>
      <c r="KW120" s="411"/>
      <c r="KX120" s="411"/>
      <c r="KY120" s="411"/>
      <c r="KZ120" s="411"/>
      <c r="LA120" s="411"/>
      <c r="LB120" s="411"/>
      <c r="LC120" s="411"/>
      <c r="LD120" s="411"/>
      <c r="LE120" s="411"/>
      <c r="LF120" s="411"/>
      <c r="LG120" s="411"/>
      <c r="LH120" s="411"/>
      <c r="LI120" s="411"/>
      <c r="LJ120" s="411"/>
      <c r="LK120" s="411"/>
      <c r="LL120" s="411"/>
      <c r="LM120" s="411"/>
      <c r="LN120" s="411"/>
      <c r="LO120" s="411"/>
      <c r="LP120" s="411"/>
      <c r="LQ120" s="411"/>
      <c r="LR120" s="411"/>
      <c r="LS120" s="411"/>
      <c r="LT120" s="411"/>
      <c r="LU120" s="411"/>
      <c r="LV120" s="411"/>
      <c r="LW120" s="411"/>
      <c r="LX120" s="411"/>
      <c r="LY120" s="411"/>
      <c r="LZ120" s="411"/>
      <c r="MA120" s="411"/>
      <c r="MB120" s="411"/>
      <c r="MC120" s="411"/>
      <c r="MD120" s="411"/>
      <c r="ME120" s="411"/>
      <c r="MF120" s="411"/>
      <c r="MG120" s="411"/>
      <c r="MH120" s="411"/>
      <c r="MI120" s="411"/>
      <c r="XDX120" s="420">
        <f t="shared" ca="1" si="58"/>
        <v>0</v>
      </c>
      <c r="XES120" s="411"/>
      <c r="XET120" s="411"/>
      <c r="XEU120" s="421"/>
    </row>
    <row r="121" spans="1:347 16352:16375" s="419" customFormat="1" ht="15" customHeight="1">
      <c r="A121" s="404" t="str">
        <f>SWDATA!O113</f>
        <v>1_PARENT00001_DMACTUALS_INDEPENDENT:CATALOGDETAIL:UNITS:No Perspective:default:Live:0</v>
      </c>
      <c r="B121" s="404">
        <f>SWDATA!M113</f>
        <v>0</v>
      </c>
      <c r="C121" s="405"/>
      <c r="D121" s="413">
        <f t="shared" si="80"/>
        <v>113</v>
      </c>
      <c r="E121" s="407">
        <f t="shared" si="81"/>
        <v>0</v>
      </c>
      <c r="F121" s="408">
        <f t="shared" si="82"/>
        <v>1</v>
      </c>
      <c r="G121" s="404">
        <f>ROW(SWDATA!M113)</f>
        <v>113</v>
      </c>
      <c r="H121" s="334"/>
      <c r="I121" s="335"/>
      <c r="J121" s="346" t="str">
        <f t="shared" si="83"/>
        <v>1_PARENT00001_DMACTUALS_INDEPENDENT:CATALOGDETAIL:UNITS:No Perspective:default:Live:0</v>
      </c>
      <c r="K121" s="347" t="str">
        <f t="shared" si="84"/>
        <v>U</v>
      </c>
      <c r="L121" s="347"/>
      <c r="M121" s="385" t="str">
        <f t="shared" ref="M121:P121" si="93">M120</f>
        <v>Loading…</v>
      </c>
      <c r="N121" s="385" t="str">
        <f t="shared" si="93"/>
        <v>Loading…</v>
      </c>
      <c r="O121" s="385" t="str">
        <f t="shared" si="93"/>
        <v>Loading…</v>
      </c>
      <c r="P121" s="385" t="str">
        <f t="shared" si="93"/>
        <v>Loading…</v>
      </c>
      <c r="Q121" s="385" t="str">
        <f ca="1">IF(LEN(SWDATA!J113)=0,"",Q120)</f>
        <v>Loading . . .~~Loading . . .~~Loading . . .~~Loading . . .</v>
      </c>
      <c r="R121" s="386" t="str">
        <f>IF(LEN(SWDATA!C113)=0,"",SWDATA!C113)</f>
        <v>Sched Shpmt Qty (Units)</v>
      </c>
      <c r="S121" s="256"/>
      <c r="T121" s="257" t="s">
        <v>520</v>
      </c>
      <c r="U121" s="258"/>
      <c r="V121" s="258"/>
      <c r="W121" s="258" t="s">
        <v>1006</v>
      </c>
      <c r="X121" s="259" t="s">
        <v>207</v>
      </c>
      <c r="Y121" s="353" t="str">
        <f ca="1">IF(OR(Is_Loading,LEN($A121)=0),"",INDIRECT("SWDATA!"&amp;Y$4&amp;$G121))</f>
        <v>-</v>
      </c>
      <c r="Z121" s="354" t="str">
        <f ca="1">IF(OR(Is_Loading,LEN($A121)=0),"",INDIRECT("SWDATA!"&amp;Z$4&amp;$G121))</f>
        <v>-</v>
      </c>
      <c r="AA121" s="354" t="str">
        <f ca="1">IF(OR(Is_Loading,LEN($A121)=0),"",INDIRECT("SWDATA!"&amp;AA$4&amp;$G121))</f>
        <v>-</v>
      </c>
      <c r="AB121" s="354" t="str">
        <f ca="1">IF(OR(Is_Loading,LEN($A121)=0),"",INDIRECT("SWDATA!"&amp;AB$4&amp;$G121))</f>
        <v>-</v>
      </c>
      <c r="AC121" s="354" t="str">
        <f ca="1">IF(OR(Is_Loading,LEN($A121)=0),"",INDIRECT("SWDATA!"&amp;AC$4&amp;$G121))</f>
        <v>-</v>
      </c>
      <c r="AD121" s="354" t="str">
        <f ca="1">IF(OR(Is_Loading,LEN($A121)=0),"",INDIRECT("SWDATA!"&amp;AD$4&amp;$G121))</f>
        <v>-</v>
      </c>
      <c r="AE121" s="354" t="str">
        <f ca="1">IF(OR(Is_Loading,LEN($A121)=0),"",INDIRECT("SWDATA!"&amp;AE$4&amp;$G121))</f>
        <v>-</v>
      </c>
      <c r="AF121" s="354" t="str">
        <f ca="1">IF(OR(Is_Loading,LEN($A121)=0),"",INDIRECT("SWDATA!"&amp;AF$4&amp;$G121))</f>
        <v>-</v>
      </c>
      <c r="AG121" s="354" t="str">
        <f ca="1">IF(OR(Is_Loading,LEN($A121)=0),"",INDIRECT("SWDATA!"&amp;AG$4&amp;$G121))</f>
        <v>-</v>
      </c>
      <c r="AH121" s="354" t="str">
        <f ca="1">IF(OR(Is_Loading,LEN($A121)=0),"",INDIRECT("SWDATA!"&amp;AH$4&amp;$G121))</f>
        <v>-</v>
      </c>
      <c r="AI121" s="354" t="str">
        <f ca="1">IF(OR(Is_Loading,LEN($A121)=0),"",INDIRECT("SWDATA!"&amp;AI$4&amp;$G121))</f>
        <v>-</v>
      </c>
      <c r="AJ121" s="354" t="str">
        <f ca="1">IF(OR(Is_Loading,LEN($A121)=0),"",INDIRECT("SWDATA!"&amp;AJ$4&amp;$G121))</f>
        <v>-</v>
      </c>
      <c r="AK121" s="354" t="str">
        <f t="shared" ca="1" si="92"/>
        <v>-</v>
      </c>
      <c r="AL121" s="354" t="str">
        <f t="shared" ca="1" si="92"/>
        <v>-</v>
      </c>
      <c r="AM121" s="354" t="str">
        <f t="shared" ca="1" si="92"/>
        <v>-</v>
      </c>
      <c r="AN121" s="354" t="str">
        <f t="shared" ca="1" si="92"/>
        <v>-</v>
      </c>
      <c r="AO121" s="354" t="str">
        <f t="shared" ca="1" si="92"/>
        <v>-</v>
      </c>
      <c r="AP121" s="354" t="str">
        <f t="shared" ca="1" si="92"/>
        <v>-</v>
      </c>
      <c r="AQ121" s="354" t="str">
        <f t="shared" ca="1" si="92"/>
        <v>-</v>
      </c>
      <c r="AR121" s="354" t="str">
        <f t="shared" ca="1" si="92"/>
        <v>-</v>
      </c>
      <c r="AS121" s="354" t="str">
        <f t="shared" ca="1" si="92"/>
        <v>-</v>
      </c>
      <c r="AT121" s="354" t="str">
        <f t="shared" ca="1" si="92"/>
        <v>-</v>
      </c>
      <c r="AU121" s="354" t="str">
        <f t="shared" ca="1" si="92"/>
        <v>-</v>
      </c>
      <c r="AV121" s="354" t="str">
        <f t="shared" ca="1" si="92"/>
        <v>-</v>
      </c>
      <c r="AW121" s="354" t="str">
        <f t="shared" ca="1" si="92"/>
        <v>-</v>
      </c>
      <c r="AX121" s="354" t="str">
        <f t="shared" ca="1" si="92"/>
        <v>-</v>
      </c>
      <c r="AY121" s="371" t="str">
        <f t="shared" ca="1" si="92"/>
        <v>-</v>
      </c>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410"/>
      <c r="CA121" s="410"/>
      <c r="CB121" s="410"/>
      <c r="CC121" s="410"/>
      <c r="CD121" s="410"/>
      <c r="CE121" s="410"/>
      <c r="CF121" s="410"/>
      <c r="CG121" s="410"/>
      <c r="CH121" s="410"/>
      <c r="CI121" s="410"/>
      <c r="CJ121" s="414"/>
      <c r="CK121" s="414"/>
      <c r="CL121" s="414"/>
      <c r="CM121" s="414"/>
      <c r="CN121" s="414"/>
      <c r="CO121" s="414"/>
      <c r="CP121" s="414"/>
      <c r="CQ121" s="414"/>
      <c r="CR121" s="414"/>
      <c r="CS121" s="414"/>
      <c r="CT121" s="414"/>
      <c r="CU121" s="414"/>
      <c r="CV121" s="414"/>
      <c r="CW121" s="414"/>
      <c r="CX121" s="414"/>
      <c r="CY121" s="414"/>
      <c r="CZ121" s="414"/>
      <c r="DA121" s="414"/>
      <c r="DB121" s="414"/>
      <c r="DC121" s="414"/>
      <c r="DD121" s="414"/>
      <c r="DE121" s="414"/>
      <c r="DF121" s="414"/>
      <c r="DG121" s="414"/>
      <c r="DH121" s="414"/>
      <c r="DI121" s="414"/>
      <c r="DJ121" s="414"/>
      <c r="DK121" s="415"/>
      <c r="DL121" s="416"/>
      <c r="DM121" s="416"/>
      <c r="DN121" s="416"/>
      <c r="DO121" s="416"/>
      <c r="DP121" s="250"/>
      <c r="DQ121" s="417"/>
      <c r="DR121" s="326"/>
      <c r="DS121" s="326"/>
      <c r="DT121" s="326"/>
      <c r="DU121" s="326"/>
      <c r="DV121" s="326"/>
      <c r="DW121" s="326"/>
      <c r="DX121" s="326"/>
      <c r="DY121" s="326"/>
      <c r="DZ121" s="326"/>
      <c r="EA121" s="326"/>
      <c r="EB121" s="326"/>
      <c r="EC121" s="326"/>
      <c r="ED121" s="326"/>
      <c r="EE121" s="326"/>
      <c r="EF121" s="326"/>
      <c r="EG121" s="326"/>
      <c r="EH121" s="326"/>
      <c r="EI121" s="326"/>
      <c r="EJ121" s="326"/>
      <c r="EK121" s="326"/>
      <c r="EL121" s="326"/>
      <c r="EM121" s="326"/>
      <c r="EN121" s="326"/>
      <c r="EO121" s="326"/>
      <c r="EP121" s="326"/>
      <c r="EQ121" s="326"/>
      <c r="ER121" s="326"/>
      <c r="ES121" s="326"/>
      <c r="ET121" s="326"/>
      <c r="EU121" s="326"/>
      <c r="EV121" s="326"/>
      <c r="EW121" s="326"/>
      <c r="EX121" s="326"/>
      <c r="EY121" s="326"/>
      <c r="EZ121" s="326"/>
      <c r="FA121" s="326"/>
      <c r="FB121" s="418"/>
      <c r="FC121" s="250"/>
      <c r="FD121" s="250"/>
      <c r="FE121" s="250"/>
      <c r="FF121" s="250"/>
      <c r="FG121" s="250"/>
      <c r="FH121" s="250"/>
      <c r="FI121" s="250"/>
      <c r="FJ121" s="250"/>
      <c r="FK121" s="250"/>
      <c r="FL121" s="250"/>
      <c r="FM121" s="250"/>
      <c r="FN121" s="250"/>
      <c r="FO121" s="250"/>
      <c r="FP121" s="250"/>
      <c r="FQ121" s="250"/>
      <c r="FR121" s="250"/>
      <c r="FS121" s="250"/>
      <c r="FT121" s="250"/>
      <c r="FU121" s="250"/>
      <c r="FV121" s="250"/>
      <c r="FW121" s="250"/>
      <c r="FX121" s="250"/>
      <c r="FY121" s="250"/>
      <c r="FZ121" s="250"/>
      <c r="GA121" s="250"/>
      <c r="GB121" s="250"/>
      <c r="GC121" s="250"/>
      <c r="GD121" s="250"/>
      <c r="GE121" s="250"/>
      <c r="GF121" s="250"/>
      <c r="GG121" s="250"/>
      <c r="GH121" s="250"/>
      <c r="GI121" s="250"/>
      <c r="GJ121" s="250"/>
      <c r="GK121" s="250"/>
      <c r="GL121" s="250"/>
      <c r="GM121" s="250"/>
      <c r="GN121" s="250"/>
      <c r="GO121" s="250"/>
      <c r="GP121" s="250"/>
      <c r="GQ121" s="250"/>
      <c r="GR121" s="250"/>
      <c r="GS121" s="250"/>
      <c r="GT121" s="250"/>
      <c r="GU121" s="250"/>
      <c r="GV121" s="250"/>
      <c r="GW121" s="250"/>
      <c r="GX121" s="250"/>
      <c r="GY121" s="250"/>
      <c r="GZ121" s="250"/>
      <c r="HA121" s="416"/>
      <c r="HB121" s="416"/>
      <c r="HC121" s="416"/>
      <c r="HD121" s="416"/>
      <c r="HE121" s="416"/>
      <c r="HF121" s="416"/>
      <c r="HG121" s="416"/>
      <c r="HH121" s="416"/>
      <c r="HI121" s="416"/>
      <c r="HJ121" s="416"/>
      <c r="HK121" s="416"/>
      <c r="HL121" s="416"/>
      <c r="HM121" s="416"/>
      <c r="HN121" s="416"/>
      <c r="ID121" s="411"/>
      <c r="IE121" s="411"/>
      <c r="IF121" s="411"/>
      <c r="IG121" s="411"/>
      <c r="IH121" s="411"/>
      <c r="II121" s="411"/>
      <c r="IJ121" s="411"/>
      <c r="IK121" s="411"/>
      <c r="IL121" s="411"/>
      <c r="IM121" s="411"/>
      <c r="IN121" s="411"/>
      <c r="IO121" s="411"/>
      <c r="IP121" s="411"/>
      <c r="IQ121" s="411"/>
      <c r="IR121" s="411"/>
      <c r="IS121" s="411"/>
      <c r="IT121" s="411"/>
      <c r="IU121" s="411"/>
      <c r="IV121" s="411"/>
      <c r="IW121" s="411"/>
      <c r="IX121" s="411"/>
      <c r="IY121" s="411"/>
      <c r="IZ121" s="411"/>
      <c r="JA121" s="411"/>
      <c r="JB121" s="411"/>
      <c r="JC121" s="411"/>
      <c r="JD121" s="411"/>
      <c r="JE121" s="411"/>
      <c r="JF121" s="411"/>
      <c r="JG121" s="411"/>
      <c r="JH121" s="411"/>
      <c r="JI121" s="411"/>
      <c r="JJ121" s="411"/>
      <c r="JK121" s="411"/>
      <c r="JL121" s="411"/>
      <c r="JM121" s="411"/>
      <c r="JN121" s="411"/>
      <c r="JO121" s="411"/>
      <c r="JP121" s="411"/>
      <c r="JQ121" s="411"/>
      <c r="JR121" s="411"/>
      <c r="JS121" s="411"/>
      <c r="JT121" s="411"/>
      <c r="JU121" s="411"/>
      <c r="JV121" s="411"/>
      <c r="JW121" s="411"/>
      <c r="JX121" s="411"/>
      <c r="JY121" s="411"/>
      <c r="JZ121" s="411"/>
      <c r="KA121" s="411"/>
      <c r="KB121" s="411"/>
      <c r="KC121" s="411"/>
      <c r="KD121" s="411"/>
      <c r="KE121" s="411"/>
      <c r="KF121" s="411"/>
      <c r="KG121" s="411"/>
      <c r="KH121" s="411"/>
      <c r="KI121" s="411"/>
      <c r="KJ121" s="411"/>
      <c r="KK121" s="411"/>
      <c r="KL121" s="411"/>
      <c r="KM121" s="411"/>
      <c r="KN121" s="411"/>
      <c r="KO121" s="411"/>
      <c r="KP121" s="411"/>
      <c r="KQ121" s="411"/>
      <c r="KR121" s="411"/>
      <c r="KS121" s="411"/>
      <c r="KT121" s="411"/>
      <c r="KU121" s="411"/>
      <c r="KV121" s="411"/>
      <c r="KW121" s="411"/>
      <c r="KX121" s="411"/>
      <c r="KY121" s="411"/>
      <c r="KZ121" s="411"/>
      <c r="LA121" s="411"/>
      <c r="LB121" s="411"/>
      <c r="LC121" s="411"/>
      <c r="LD121" s="411"/>
      <c r="LE121" s="411"/>
      <c r="LF121" s="411"/>
      <c r="LG121" s="411"/>
      <c r="LH121" s="411"/>
      <c r="LI121" s="411"/>
      <c r="LJ121" s="411"/>
      <c r="LK121" s="411"/>
      <c r="LL121" s="411"/>
      <c r="LM121" s="411"/>
      <c r="LN121" s="411"/>
      <c r="LO121" s="411"/>
      <c r="LP121" s="411"/>
      <c r="LQ121" s="411"/>
      <c r="LR121" s="411"/>
      <c r="LS121" s="411"/>
      <c r="LT121" s="411"/>
      <c r="LU121" s="411"/>
      <c r="LV121" s="411"/>
      <c r="LW121" s="411"/>
      <c r="LX121" s="411"/>
      <c r="LY121" s="411"/>
      <c r="LZ121" s="411"/>
      <c r="MA121" s="411"/>
      <c r="MB121" s="411"/>
      <c r="MC121" s="411"/>
      <c r="MD121" s="411"/>
      <c r="ME121" s="411"/>
      <c r="MF121" s="411"/>
      <c r="MG121" s="411"/>
      <c r="MH121" s="411"/>
      <c r="MI121" s="411"/>
      <c r="XDX121" s="420">
        <f t="shared" ca="1" si="58"/>
        <v>0</v>
      </c>
      <c r="XES121" s="411"/>
      <c r="XET121" s="411"/>
      <c r="XEU121" s="421"/>
    </row>
    <row r="122" spans="1:347 16352:16375" s="419" customFormat="1" ht="15" customHeight="1">
      <c r="A122" s="404" t="str">
        <f>SWDATA!O114</f>
        <v>1_PARENT00001_DMACTUALS_INDEPENDENT:CATALOGDETAIL:UNITS:No Perspective:default:Live:0</v>
      </c>
      <c r="B122" s="404">
        <f>SWDATA!M114</f>
        <v>0</v>
      </c>
      <c r="C122" s="405"/>
      <c r="D122" s="413">
        <f t="shared" si="80"/>
        <v>114</v>
      </c>
      <c r="E122" s="407">
        <f t="shared" si="81"/>
        <v>0</v>
      </c>
      <c r="F122" s="408">
        <f t="shared" si="82"/>
        <v>1</v>
      </c>
      <c r="G122" s="404">
        <f>ROW(SWDATA!M114)</f>
        <v>114</v>
      </c>
      <c r="H122" s="334"/>
      <c r="I122" s="335"/>
      <c r="J122" s="346" t="str">
        <f t="shared" si="83"/>
        <v>1_PARENT00001_DMACTUALS_INDEPENDENT:CATALOGDETAIL:UNITS:No Perspective:default:Live:0</v>
      </c>
      <c r="K122" s="347" t="str">
        <f t="shared" si="84"/>
        <v>U</v>
      </c>
      <c r="L122" s="347"/>
      <c r="M122" s="385" t="str">
        <f t="shared" ref="M122:P122" si="94">M121</f>
        <v>Loading…</v>
      </c>
      <c r="N122" s="385" t="str">
        <f t="shared" si="94"/>
        <v>Loading…</v>
      </c>
      <c r="O122" s="385" t="str">
        <f t="shared" si="94"/>
        <v>Loading…</v>
      </c>
      <c r="P122" s="385" t="str">
        <f t="shared" si="94"/>
        <v>Loading…</v>
      </c>
      <c r="Q122" s="385" t="str">
        <f ca="1">IF(LEN(SWDATA!J114)=0,"",Q121)</f>
        <v>Loading . . .~~Loading . . .~~Loading . . .~~Loading . . .</v>
      </c>
      <c r="R122" s="386" t="str">
        <f>IF(LEN(SWDATA!C114)=0,"",SWDATA!C114)</f>
        <v>Recall Qty (Units)</v>
      </c>
      <c r="S122" s="256"/>
      <c r="T122" s="257" t="s">
        <v>520</v>
      </c>
      <c r="U122" s="258"/>
      <c r="V122" s="258"/>
      <c r="W122" s="258" t="s">
        <v>1006</v>
      </c>
      <c r="X122" s="259" t="s">
        <v>207</v>
      </c>
      <c r="Y122" s="353" t="str">
        <f ca="1">IF(OR(Is_Loading,LEN($A122)=0),"",INDIRECT("SWDATA!"&amp;Y$4&amp;$G122))</f>
        <v>-</v>
      </c>
      <c r="Z122" s="354" t="str">
        <f ca="1">IF(OR(Is_Loading,LEN($A122)=0),"",INDIRECT("SWDATA!"&amp;Z$4&amp;$G122))</f>
        <v>-</v>
      </c>
      <c r="AA122" s="354" t="str">
        <f ca="1">IF(OR(Is_Loading,LEN($A122)=0),"",INDIRECT("SWDATA!"&amp;AA$4&amp;$G122))</f>
        <v>-</v>
      </c>
      <c r="AB122" s="354" t="str">
        <f ca="1">IF(OR(Is_Loading,LEN($A122)=0),"",INDIRECT("SWDATA!"&amp;AB$4&amp;$G122))</f>
        <v>-</v>
      </c>
      <c r="AC122" s="354" t="str">
        <f ca="1">IF(OR(Is_Loading,LEN($A122)=0),"",INDIRECT("SWDATA!"&amp;AC$4&amp;$G122))</f>
        <v>-</v>
      </c>
      <c r="AD122" s="354" t="str">
        <f ca="1">IF(OR(Is_Loading,LEN($A122)=0),"",INDIRECT("SWDATA!"&amp;AD$4&amp;$G122))</f>
        <v>-</v>
      </c>
      <c r="AE122" s="354" t="str">
        <f ca="1">IF(OR(Is_Loading,LEN($A122)=0),"",INDIRECT("SWDATA!"&amp;AE$4&amp;$G122))</f>
        <v>-</v>
      </c>
      <c r="AF122" s="354" t="str">
        <f ca="1">IF(OR(Is_Loading,LEN($A122)=0),"",INDIRECT("SWDATA!"&amp;AF$4&amp;$G122))</f>
        <v>-</v>
      </c>
      <c r="AG122" s="354" t="str">
        <f ca="1">IF(OR(Is_Loading,LEN($A122)=0),"",INDIRECT("SWDATA!"&amp;AG$4&amp;$G122))</f>
        <v>-</v>
      </c>
      <c r="AH122" s="354" t="str">
        <f ca="1">IF(OR(Is_Loading,LEN($A122)=0),"",INDIRECT("SWDATA!"&amp;AH$4&amp;$G122))</f>
        <v>-</v>
      </c>
      <c r="AI122" s="354" t="str">
        <f ca="1">IF(OR(Is_Loading,LEN($A122)=0),"",INDIRECT("SWDATA!"&amp;AI$4&amp;$G122))</f>
        <v>-</v>
      </c>
      <c r="AJ122" s="354" t="str">
        <f ca="1">IF(OR(Is_Loading,LEN($A122)=0),"",INDIRECT("SWDATA!"&amp;AJ$4&amp;$G122))</f>
        <v>-</v>
      </c>
      <c r="AK122" s="354" t="str">
        <f t="shared" ca="1" si="92"/>
        <v>-</v>
      </c>
      <c r="AL122" s="354" t="str">
        <f t="shared" ca="1" si="92"/>
        <v>-</v>
      </c>
      <c r="AM122" s="354" t="str">
        <f t="shared" ca="1" si="92"/>
        <v>-</v>
      </c>
      <c r="AN122" s="354" t="str">
        <f t="shared" ca="1" si="92"/>
        <v>-</v>
      </c>
      <c r="AO122" s="354" t="str">
        <f t="shared" ca="1" si="92"/>
        <v>-</v>
      </c>
      <c r="AP122" s="354" t="str">
        <f t="shared" ca="1" si="92"/>
        <v>-</v>
      </c>
      <c r="AQ122" s="354" t="str">
        <f t="shared" ca="1" si="92"/>
        <v>-</v>
      </c>
      <c r="AR122" s="354" t="str">
        <f t="shared" ca="1" si="92"/>
        <v>-</v>
      </c>
      <c r="AS122" s="354" t="str">
        <f t="shared" ca="1" si="92"/>
        <v>-</v>
      </c>
      <c r="AT122" s="354" t="str">
        <f t="shared" ca="1" si="92"/>
        <v>-</v>
      </c>
      <c r="AU122" s="354" t="str">
        <f t="shared" ca="1" si="92"/>
        <v>-</v>
      </c>
      <c r="AV122" s="354" t="str">
        <f t="shared" ca="1" si="92"/>
        <v>-</v>
      </c>
      <c r="AW122" s="354" t="str">
        <f t="shared" ca="1" si="92"/>
        <v>-</v>
      </c>
      <c r="AX122" s="354" t="str">
        <f t="shared" ca="1" si="92"/>
        <v>-</v>
      </c>
      <c r="AY122" s="371" t="str">
        <f t="shared" ca="1" si="92"/>
        <v>-</v>
      </c>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410"/>
      <c r="CA122" s="410"/>
      <c r="CB122" s="410"/>
      <c r="CC122" s="410"/>
      <c r="CD122" s="410"/>
      <c r="CE122" s="410"/>
      <c r="CF122" s="410"/>
      <c r="CG122" s="410"/>
      <c r="CH122" s="410"/>
      <c r="CI122" s="410"/>
      <c r="CJ122" s="414"/>
      <c r="CK122" s="414"/>
      <c r="CL122" s="414"/>
      <c r="CM122" s="414"/>
      <c r="CN122" s="414"/>
      <c r="CO122" s="414"/>
      <c r="CP122" s="414"/>
      <c r="CQ122" s="414"/>
      <c r="CR122" s="414"/>
      <c r="CS122" s="414"/>
      <c r="CT122" s="414"/>
      <c r="CU122" s="414"/>
      <c r="CV122" s="414"/>
      <c r="CW122" s="414"/>
      <c r="CX122" s="414"/>
      <c r="CY122" s="414"/>
      <c r="CZ122" s="414"/>
      <c r="DA122" s="414"/>
      <c r="DB122" s="414"/>
      <c r="DC122" s="414"/>
      <c r="DD122" s="414"/>
      <c r="DE122" s="414"/>
      <c r="DF122" s="414"/>
      <c r="DG122" s="414"/>
      <c r="DH122" s="414"/>
      <c r="DI122" s="414"/>
      <c r="DJ122" s="414"/>
      <c r="DK122" s="415"/>
      <c r="DL122" s="416"/>
      <c r="DM122" s="416"/>
      <c r="DN122" s="416"/>
      <c r="DO122" s="416"/>
      <c r="DP122" s="250"/>
      <c r="DQ122" s="417"/>
      <c r="DR122" s="326"/>
      <c r="DS122" s="326"/>
      <c r="DT122" s="326"/>
      <c r="DU122" s="326"/>
      <c r="DV122" s="326"/>
      <c r="DW122" s="326"/>
      <c r="DX122" s="326"/>
      <c r="DY122" s="326"/>
      <c r="DZ122" s="326"/>
      <c r="EA122" s="326"/>
      <c r="EB122" s="326"/>
      <c r="EC122" s="326"/>
      <c r="ED122" s="326"/>
      <c r="EE122" s="326"/>
      <c r="EF122" s="326"/>
      <c r="EG122" s="326"/>
      <c r="EH122" s="326"/>
      <c r="EI122" s="326"/>
      <c r="EJ122" s="326"/>
      <c r="EK122" s="326"/>
      <c r="EL122" s="326"/>
      <c r="EM122" s="326"/>
      <c r="EN122" s="326"/>
      <c r="EO122" s="326"/>
      <c r="EP122" s="326"/>
      <c r="EQ122" s="326"/>
      <c r="ER122" s="326"/>
      <c r="ES122" s="326"/>
      <c r="ET122" s="326"/>
      <c r="EU122" s="326"/>
      <c r="EV122" s="326"/>
      <c r="EW122" s="326"/>
      <c r="EX122" s="326"/>
      <c r="EY122" s="326"/>
      <c r="EZ122" s="326"/>
      <c r="FA122" s="326"/>
      <c r="FB122" s="418"/>
      <c r="FC122" s="250"/>
      <c r="FD122" s="250"/>
      <c r="FE122" s="250"/>
      <c r="FF122" s="250"/>
      <c r="FG122" s="250"/>
      <c r="FH122" s="250"/>
      <c r="FI122" s="250"/>
      <c r="FJ122" s="250"/>
      <c r="FK122" s="250"/>
      <c r="FL122" s="250"/>
      <c r="FM122" s="250"/>
      <c r="FN122" s="250"/>
      <c r="FO122" s="250"/>
      <c r="FP122" s="250"/>
      <c r="FQ122" s="250"/>
      <c r="FR122" s="250"/>
      <c r="FS122" s="250"/>
      <c r="FT122" s="250"/>
      <c r="FU122" s="250"/>
      <c r="FV122" s="250"/>
      <c r="FW122" s="250"/>
      <c r="FX122" s="250"/>
      <c r="FY122" s="250"/>
      <c r="FZ122" s="250"/>
      <c r="GA122" s="250"/>
      <c r="GB122" s="250"/>
      <c r="GC122" s="250"/>
      <c r="GD122" s="250"/>
      <c r="GE122" s="250"/>
      <c r="GF122" s="250"/>
      <c r="GG122" s="250"/>
      <c r="GH122" s="250"/>
      <c r="GI122" s="250"/>
      <c r="GJ122" s="250"/>
      <c r="GK122" s="250"/>
      <c r="GL122" s="250"/>
      <c r="GM122" s="250"/>
      <c r="GN122" s="250"/>
      <c r="GO122" s="250"/>
      <c r="GP122" s="250"/>
      <c r="GQ122" s="250"/>
      <c r="GR122" s="250"/>
      <c r="GS122" s="250"/>
      <c r="GT122" s="250"/>
      <c r="GU122" s="250"/>
      <c r="GV122" s="250"/>
      <c r="GW122" s="250"/>
      <c r="GX122" s="250"/>
      <c r="GY122" s="250"/>
      <c r="GZ122" s="250"/>
      <c r="HA122" s="416"/>
      <c r="HB122" s="416"/>
      <c r="HC122" s="416"/>
      <c r="HD122" s="416"/>
      <c r="HE122" s="416"/>
      <c r="HF122" s="416"/>
      <c r="HG122" s="416"/>
      <c r="HH122" s="416"/>
      <c r="HI122" s="416"/>
      <c r="HJ122" s="416"/>
      <c r="HK122" s="416"/>
      <c r="HL122" s="416"/>
      <c r="HM122" s="416"/>
      <c r="HN122" s="416"/>
      <c r="ID122" s="411"/>
      <c r="IE122" s="411"/>
      <c r="IF122" s="411"/>
      <c r="IG122" s="411"/>
      <c r="IH122" s="411"/>
      <c r="II122" s="411"/>
      <c r="IJ122" s="411"/>
      <c r="IK122" s="411"/>
      <c r="IL122" s="411"/>
      <c r="IM122" s="411"/>
      <c r="IN122" s="411"/>
      <c r="IO122" s="411"/>
      <c r="IP122" s="411"/>
      <c r="IQ122" s="411"/>
      <c r="IR122" s="411"/>
      <c r="IS122" s="411"/>
      <c r="IT122" s="411"/>
      <c r="IU122" s="411"/>
      <c r="IV122" s="411"/>
      <c r="IW122" s="411"/>
      <c r="IX122" s="411"/>
      <c r="IY122" s="411"/>
      <c r="IZ122" s="411"/>
      <c r="JA122" s="411"/>
      <c r="JB122" s="411"/>
      <c r="JC122" s="411"/>
      <c r="JD122" s="411"/>
      <c r="JE122" s="411"/>
      <c r="JF122" s="411"/>
      <c r="JG122" s="411"/>
      <c r="JH122" s="411"/>
      <c r="JI122" s="411"/>
      <c r="JJ122" s="411"/>
      <c r="JK122" s="411"/>
      <c r="JL122" s="411"/>
      <c r="JM122" s="411"/>
      <c r="JN122" s="411"/>
      <c r="JO122" s="411"/>
      <c r="JP122" s="411"/>
      <c r="JQ122" s="411"/>
      <c r="JR122" s="411"/>
      <c r="JS122" s="411"/>
      <c r="JT122" s="411"/>
      <c r="JU122" s="411"/>
      <c r="JV122" s="411"/>
      <c r="JW122" s="411"/>
      <c r="JX122" s="411"/>
      <c r="JY122" s="411"/>
      <c r="JZ122" s="411"/>
      <c r="KA122" s="411"/>
      <c r="KB122" s="411"/>
      <c r="KC122" s="411"/>
      <c r="KD122" s="411"/>
      <c r="KE122" s="411"/>
      <c r="KF122" s="411"/>
      <c r="KG122" s="411"/>
      <c r="KH122" s="411"/>
      <c r="KI122" s="411"/>
      <c r="KJ122" s="411"/>
      <c r="KK122" s="411"/>
      <c r="KL122" s="411"/>
      <c r="KM122" s="411"/>
      <c r="KN122" s="411"/>
      <c r="KO122" s="411"/>
      <c r="KP122" s="411"/>
      <c r="KQ122" s="411"/>
      <c r="KR122" s="411"/>
      <c r="KS122" s="411"/>
      <c r="KT122" s="411"/>
      <c r="KU122" s="411"/>
      <c r="KV122" s="411"/>
      <c r="KW122" s="411"/>
      <c r="KX122" s="411"/>
      <c r="KY122" s="411"/>
      <c r="KZ122" s="411"/>
      <c r="LA122" s="411"/>
      <c r="LB122" s="411"/>
      <c r="LC122" s="411"/>
      <c r="LD122" s="411"/>
      <c r="LE122" s="411"/>
      <c r="LF122" s="411"/>
      <c r="LG122" s="411"/>
      <c r="LH122" s="411"/>
      <c r="LI122" s="411"/>
      <c r="LJ122" s="411"/>
      <c r="LK122" s="411"/>
      <c r="LL122" s="411"/>
      <c r="LM122" s="411"/>
      <c r="LN122" s="411"/>
      <c r="LO122" s="411"/>
      <c r="LP122" s="411"/>
      <c r="LQ122" s="411"/>
      <c r="LR122" s="411"/>
      <c r="LS122" s="411"/>
      <c r="LT122" s="411"/>
      <c r="LU122" s="411"/>
      <c r="LV122" s="411"/>
      <c r="LW122" s="411"/>
      <c r="LX122" s="411"/>
      <c r="LY122" s="411"/>
      <c r="LZ122" s="411"/>
      <c r="MA122" s="411"/>
      <c r="MB122" s="411"/>
      <c r="MC122" s="411"/>
      <c r="MD122" s="411"/>
      <c r="ME122" s="411"/>
      <c r="MF122" s="411"/>
      <c r="MG122" s="411"/>
      <c r="MH122" s="411"/>
      <c r="MI122" s="411"/>
      <c r="XDX122" s="420">
        <f t="shared" ca="1" si="58"/>
        <v>0</v>
      </c>
      <c r="XES122" s="411"/>
      <c r="XET122" s="411"/>
      <c r="XEU122" s="421"/>
    </row>
    <row r="123" spans="1:347 16352:16375" s="419" customFormat="1" ht="15" customHeight="1">
      <c r="A123" s="404" t="str">
        <f>SWDATA!O115</f>
        <v>1_PARENT00001_DMACTUALS_INDEPENDENT:CATALOGDETAIL:UNITS:No Perspective:default:Live:0</v>
      </c>
      <c r="B123" s="404">
        <f>SWDATA!M115</f>
        <v>0</v>
      </c>
      <c r="C123" s="405"/>
      <c r="D123" s="413">
        <f t="shared" si="80"/>
        <v>115</v>
      </c>
      <c r="E123" s="407">
        <f t="shared" si="81"/>
        <v>0</v>
      </c>
      <c r="F123" s="408">
        <f t="shared" si="82"/>
        <v>1</v>
      </c>
      <c r="G123" s="404">
        <f>ROW(SWDATA!M115)</f>
        <v>115</v>
      </c>
      <c r="H123" s="334"/>
      <c r="I123" s="335"/>
      <c r="J123" s="346" t="str">
        <f t="shared" si="83"/>
        <v>1_PARENT00001_DMACTUALS_INDEPENDENT:CATALOGDETAIL:UNITS:No Perspective:default:Live:0</v>
      </c>
      <c r="K123" s="347" t="str">
        <f t="shared" si="84"/>
        <v>U</v>
      </c>
      <c r="L123" s="347"/>
      <c r="M123" s="385" t="str">
        <f t="shared" ref="M123:P123" si="95">M122</f>
        <v>Loading…</v>
      </c>
      <c r="N123" s="385" t="str">
        <f t="shared" si="95"/>
        <v>Loading…</v>
      </c>
      <c r="O123" s="385" t="str">
        <f t="shared" si="95"/>
        <v>Loading…</v>
      </c>
      <c r="P123" s="385" t="str">
        <f t="shared" si="95"/>
        <v>Loading…</v>
      </c>
      <c r="Q123" s="385" t="str">
        <f ca="1">IF(LEN(SWDATA!J115)=0,"",Q122)</f>
        <v>Loading . . .~~Loading . . .~~Loading . . .~~Loading . . .</v>
      </c>
      <c r="R123" s="386" t="str">
        <f>IF(LEN(SWDATA!C115)=0,"",SWDATA!C115)</f>
        <v>Gross Sales Actuals (Units)</v>
      </c>
      <c r="S123" s="256"/>
      <c r="T123" s="257" t="s">
        <v>520</v>
      </c>
      <c r="U123" s="258"/>
      <c r="V123" s="258"/>
      <c r="W123" s="258" t="s">
        <v>1006</v>
      </c>
      <c r="X123" s="259" t="s">
        <v>207</v>
      </c>
      <c r="Y123" s="353" t="str">
        <f ca="1">IF(OR(Is_Loading,LEN($A123)=0),"",INDIRECT("SWDATA!"&amp;Y$4&amp;$G123))</f>
        <v>-</v>
      </c>
      <c r="Z123" s="354" t="str">
        <f ca="1">IF(OR(Is_Loading,LEN($A123)=0),"",INDIRECT("SWDATA!"&amp;Z$4&amp;$G123))</f>
        <v>-</v>
      </c>
      <c r="AA123" s="354" t="str">
        <f ca="1">IF(OR(Is_Loading,LEN($A123)=0),"",INDIRECT("SWDATA!"&amp;AA$4&amp;$G123))</f>
        <v>-</v>
      </c>
      <c r="AB123" s="354" t="str">
        <f ca="1">IF(OR(Is_Loading,LEN($A123)=0),"",INDIRECT("SWDATA!"&amp;AB$4&amp;$G123))</f>
        <v>-</v>
      </c>
      <c r="AC123" s="354" t="str">
        <f ca="1">IF(OR(Is_Loading,LEN($A123)=0),"",INDIRECT("SWDATA!"&amp;AC$4&amp;$G123))</f>
        <v>-</v>
      </c>
      <c r="AD123" s="354" t="str">
        <f ca="1">IF(OR(Is_Loading,LEN($A123)=0),"",INDIRECT("SWDATA!"&amp;AD$4&amp;$G123))</f>
        <v>-</v>
      </c>
      <c r="AE123" s="354" t="str">
        <f ca="1">IF(OR(Is_Loading,LEN($A123)=0),"",INDIRECT("SWDATA!"&amp;AE$4&amp;$G123))</f>
        <v>-</v>
      </c>
      <c r="AF123" s="354" t="str">
        <f ca="1">IF(OR(Is_Loading,LEN($A123)=0),"",INDIRECT("SWDATA!"&amp;AF$4&amp;$G123))</f>
        <v>-</v>
      </c>
      <c r="AG123" s="354" t="str">
        <f ca="1">IF(OR(Is_Loading,LEN($A123)=0),"",INDIRECT("SWDATA!"&amp;AG$4&amp;$G123))</f>
        <v>-</v>
      </c>
      <c r="AH123" s="354" t="str">
        <f ca="1">IF(OR(Is_Loading,LEN($A123)=0),"",INDIRECT("SWDATA!"&amp;AH$4&amp;$G123))</f>
        <v>-</v>
      </c>
      <c r="AI123" s="354" t="str">
        <f ca="1">IF(OR(Is_Loading,LEN($A123)=0),"",INDIRECT("SWDATA!"&amp;AI$4&amp;$G123))</f>
        <v>-</v>
      </c>
      <c r="AJ123" s="354" t="str">
        <f ca="1">IF(OR(Is_Loading,LEN($A123)=0),"",INDIRECT("SWDATA!"&amp;AJ$4&amp;$G123))</f>
        <v>-</v>
      </c>
      <c r="AK123" s="354" t="str">
        <f t="shared" ca="1" si="92"/>
        <v>-</v>
      </c>
      <c r="AL123" s="354" t="str">
        <f t="shared" ca="1" si="92"/>
        <v>-</v>
      </c>
      <c r="AM123" s="354" t="str">
        <f t="shared" ca="1" si="92"/>
        <v>-</v>
      </c>
      <c r="AN123" s="354" t="str">
        <f t="shared" ca="1" si="92"/>
        <v>-</v>
      </c>
      <c r="AO123" s="354" t="str">
        <f t="shared" ca="1" si="92"/>
        <v>-</v>
      </c>
      <c r="AP123" s="354" t="str">
        <f t="shared" ca="1" si="92"/>
        <v>-</v>
      </c>
      <c r="AQ123" s="354" t="str">
        <f t="shared" ca="1" si="92"/>
        <v>-</v>
      </c>
      <c r="AR123" s="354" t="str">
        <f t="shared" ca="1" si="92"/>
        <v>-</v>
      </c>
      <c r="AS123" s="354" t="str">
        <f t="shared" ca="1" si="92"/>
        <v>-</v>
      </c>
      <c r="AT123" s="354" t="str">
        <f t="shared" ca="1" si="92"/>
        <v>-</v>
      </c>
      <c r="AU123" s="354" t="str">
        <f t="shared" ca="1" si="92"/>
        <v>-</v>
      </c>
      <c r="AV123" s="354" t="str">
        <f t="shared" ca="1" si="92"/>
        <v>-</v>
      </c>
      <c r="AW123" s="354" t="str">
        <f t="shared" ca="1" si="92"/>
        <v>-</v>
      </c>
      <c r="AX123" s="354" t="str">
        <f t="shared" ca="1" si="92"/>
        <v>-</v>
      </c>
      <c r="AY123" s="371" t="str">
        <f t="shared" ca="1" si="92"/>
        <v>-</v>
      </c>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410"/>
      <c r="CA123" s="410"/>
      <c r="CB123" s="410"/>
      <c r="CC123" s="410"/>
      <c r="CD123" s="410"/>
      <c r="CE123" s="410"/>
      <c r="CF123" s="410"/>
      <c r="CG123" s="410"/>
      <c r="CH123" s="410"/>
      <c r="CI123" s="410"/>
      <c r="CJ123" s="414"/>
      <c r="CK123" s="414"/>
      <c r="CL123" s="414"/>
      <c r="CM123" s="414"/>
      <c r="CN123" s="414"/>
      <c r="CO123" s="414"/>
      <c r="CP123" s="414"/>
      <c r="CQ123" s="414"/>
      <c r="CR123" s="414"/>
      <c r="CS123" s="414"/>
      <c r="CT123" s="414"/>
      <c r="CU123" s="414"/>
      <c r="CV123" s="414"/>
      <c r="CW123" s="414"/>
      <c r="CX123" s="414"/>
      <c r="CY123" s="414"/>
      <c r="CZ123" s="414"/>
      <c r="DA123" s="414"/>
      <c r="DB123" s="414"/>
      <c r="DC123" s="414"/>
      <c r="DD123" s="414"/>
      <c r="DE123" s="414"/>
      <c r="DF123" s="414"/>
      <c r="DG123" s="414"/>
      <c r="DH123" s="414"/>
      <c r="DI123" s="414"/>
      <c r="DJ123" s="414"/>
      <c r="DK123" s="415"/>
      <c r="DL123" s="416"/>
      <c r="DM123" s="416"/>
      <c r="DN123" s="416"/>
      <c r="DO123" s="416"/>
      <c r="DP123" s="250"/>
      <c r="DQ123" s="417"/>
      <c r="DR123" s="326"/>
      <c r="DS123" s="326"/>
      <c r="DT123" s="326"/>
      <c r="DU123" s="326"/>
      <c r="DV123" s="326"/>
      <c r="DW123" s="326"/>
      <c r="DX123" s="326"/>
      <c r="DY123" s="326"/>
      <c r="DZ123" s="326"/>
      <c r="EA123" s="326"/>
      <c r="EB123" s="326"/>
      <c r="EC123" s="326"/>
      <c r="ED123" s="326"/>
      <c r="EE123" s="326"/>
      <c r="EF123" s="326"/>
      <c r="EG123" s="326"/>
      <c r="EH123" s="326"/>
      <c r="EI123" s="326"/>
      <c r="EJ123" s="326"/>
      <c r="EK123" s="326"/>
      <c r="EL123" s="326"/>
      <c r="EM123" s="326"/>
      <c r="EN123" s="326"/>
      <c r="EO123" s="326"/>
      <c r="EP123" s="326"/>
      <c r="EQ123" s="326"/>
      <c r="ER123" s="326"/>
      <c r="ES123" s="326"/>
      <c r="ET123" s="326"/>
      <c r="EU123" s="326"/>
      <c r="EV123" s="326"/>
      <c r="EW123" s="326"/>
      <c r="EX123" s="326"/>
      <c r="EY123" s="326"/>
      <c r="EZ123" s="326"/>
      <c r="FA123" s="326"/>
      <c r="FB123" s="418"/>
      <c r="FC123" s="250"/>
      <c r="FD123" s="250"/>
      <c r="FE123" s="250"/>
      <c r="FF123" s="250"/>
      <c r="FG123" s="250"/>
      <c r="FH123" s="250"/>
      <c r="FI123" s="250"/>
      <c r="FJ123" s="250"/>
      <c r="FK123" s="250"/>
      <c r="FL123" s="250"/>
      <c r="FM123" s="250"/>
      <c r="FN123" s="250"/>
      <c r="FO123" s="250"/>
      <c r="FP123" s="250"/>
      <c r="FQ123" s="250"/>
      <c r="FR123" s="250"/>
      <c r="FS123" s="250"/>
      <c r="FT123" s="250"/>
      <c r="FU123" s="250"/>
      <c r="FV123" s="250"/>
      <c r="FW123" s="250"/>
      <c r="FX123" s="250"/>
      <c r="FY123" s="250"/>
      <c r="FZ123" s="250"/>
      <c r="GA123" s="250"/>
      <c r="GB123" s="250"/>
      <c r="GC123" s="250"/>
      <c r="GD123" s="250"/>
      <c r="GE123" s="250"/>
      <c r="GF123" s="250"/>
      <c r="GG123" s="250"/>
      <c r="GH123" s="250"/>
      <c r="GI123" s="250"/>
      <c r="GJ123" s="250"/>
      <c r="GK123" s="250"/>
      <c r="GL123" s="250"/>
      <c r="GM123" s="250"/>
      <c r="GN123" s="250"/>
      <c r="GO123" s="250"/>
      <c r="GP123" s="250"/>
      <c r="GQ123" s="250"/>
      <c r="GR123" s="250"/>
      <c r="GS123" s="250"/>
      <c r="GT123" s="250"/>
      <c r="GU123" s="250"/>
      <c r="GV123" s="250"/>
      <c r="GW123" s="250"/>
      <c r="GX123" s="250"/>
      <c r="GY123" s="250"/>
      <c r="GZ123" s="250"/>
      <c r="HA123" s="416"/>
      <c r="HB123" s="416"/>
      <c r="HC123" s="416"/>
      <c r="HD123" s="416"/>
      <c r="HE123" s="416"/>
      <c r="HF123" s="416"/>
      <c r="HG123" s="416"/>
      <c r="HH123" s="416"/>
      <c r="HI123" s="416"/>
      <c r="HJ123" s="416"/>
      <c r="HK123" s="416"/>
      <c r="HL123" s="416"/>
      <c r="HM123" s="416"/>
      <c r="HN123" s="416"/>
      <c r="ID123" s="411"/>
      <c r="IE123" s="411"/>
      <c r="IF123" s="411"/>
      <c r="IG123" s="411"/>
      <c r="IH123" s="411"/>
      <c r="II123" s="411"/>
      <c r="IJ123" s="411"/>
      <c r="IK123" s="411"/>
      <c r="IL123" s="411"/>
      <c r="IM123" s="411"/>
      <c r="IN123" s="411"/>
      <c r="IO123" s="411"/>
      <c r="IP123" s="411"/>
      <c r="IQ123" s="411"/>
      <c r="IR123" s="411"/>
      <c r="IS123" s="411"/>
      <c r="IT123" s="411"/>
      <c r="IU123" s="411"/>
      <c r="IV123" s="411"/>
      <c r="IW123" s="411"/>
      <c r="IX123" s="411"/>
      <c r="IY123" s="411"/>
      <c r="IZ123" s="411"/>
      <c r="JA123" s="411"/>
      <c r="JB123" s="411"/>
      <c r="JC123" s="411"/>
      <c r="JD123" s="411"/>
      <c r="JE123" s="411"/>
      <c r="JF123" s="411"/>
      <c r="JG123" s="411"/>
      <c r="JH123" s="411"/>
      <c r="JI123" s="411"/>
      <c r="JJ123" s="411"/>
      <c r="JK123" s="411"/>
      <c r="JL123" s="411"/>
      <c r="JM123" s="411"/>
      <c r="JN123" s="411"/>
      <c r="JO123" s="411"/>
      <c r="JP123" s="411"/>
      <c r="JQ123" s="411"/>
      <c r="JR123" s="411"/>
      <c r="JS123" s="411"/>
      <c r="JT123" s="411"/>
      <c r="JU123" s="411"/>
      <c r="JV123" s="411"/>
      <c r="JW123" s="411"/>
      <c r="JX123" s="411"/>
      <c r="JY123" s="411"/>
      <c r="JZ123" s="411"/>
      <c r="KA123" s="411"/>
      <c r="KB123" s="411"/>
      <c r="KC123" s="411"/>
      <c r="KD123" s="411"/>
      <c r="KE123" s="411"/>
      <c r="KF123" s="411"/>
      <c r="KG123" s="411"/>
      <c r="KH123" s="411"/>
      <c r="KI123" s="411"/>
      <c r="KJ123" s="411"/>
      <c r="KK123" s="411"/>
      <c r="KL123" s="411"/>
      <c r="KM123" s="411"/>
      <c r="KN123" s="411"/>
      <c r="KO123" s="411"/>
      <c r="KP123" s="411"/>
      <c r="KQ123" s="411"/>
      <c r="KR123" s="411"/>
      <c r="KS123" s="411"/>
      <c r="KT123" s="411"/>
      <c r="KU123" s="411"/>
      <c r="KV123" s="411"/>
      <c r="KW123" s="411"/>
      <c r="KX123" s="411"/>
      <c r="KY123" s="411"/>
      <c r="KZ123" s="411"/>
      <c r="LA123" s="411"/>
      <c r="LB123" s="411"/>
      <c r="LC123" s="411"/>
      <c r="LD123" s="411"/>
      <c r="LE123" s="411"/>
      <c r="LF123" s="411"/>
      <c r="LG123" s="411"/>
      <c r="LH123" s="411"/>
      <c r="LI123" s="411"/>
      <c r="LJ123" s="411"/>
      <c r="LK123" s="411"/>
      <c r="LL123" s="411"/>
      <c r="LM123" s="411"/>
      <c r="LN123" s="411"/>
      <c r="LO123" s="411"/>
      <c r="LP123" s="411"/>
      <c r="LQ123" s="411"/>
      <c r="LR123" s="411"/>
      <c r="LS123" s="411"/>
      <c r="LT123" s="411"/>
      <c r="LU123" s="411"/>
      <c r="LV123" s="411"/>
      <c r="LW123" s="411"/>
      <c r="LX123" s="411"/>
      <c r="LY123" s="411"/>
      <c r="LZ123" s="411"/>
      <c r="MA123" s="411"/>
      <c r="MB123" s="411"/>
      <c r="MC123" s="411"/>
      <c r="MD123" s="411"/>
      <c r="ME123" s="411"/>
      <c r="MF123" s="411"/>
      <c r="MG123" s="411"/>
      <c r="MH123" s="411"/>
      <c r="MI123" s="411"/>
      <c r="XDX123" s="420">
        <f t="shared" ca="1" si="58"/>
        <v>0</v>
      </c>
      <c r="XES123" s="411"/>
      <c r="XET123" s="411"/>
      <c r="XEU123" s="421"/>
    </row>
    <row r="124" spans="1:347 16352:16375" s="419" customFormat="1" ht="15" customHeight="1">
      <c r="A124" s="404" t="str">
        <f>SWDATA!O116</f>
        <v>1_PARENT00001_DMACTUALS_INDEPENDENT:CATALOGDETAIL:UNITS:No Perspective:default:Live:0</v>
      </c>
      <c r="B124" s="404">
        <f>SWDATA!M116</f>
        <v>0</v>
      </c>
      <c r="C124" s="405"/>
      <c r="D124" s="413">
        <f t="shared" si="80"/>
        <v>116</v>
      </c>
      <c r="E124" s="407">
        <f t="shared" si="81"/>
        <v>0</v>
      </c>
      <c r="F124" s="408">
        <f t="shared" si="82"/>
        <v>1</v>
      </c>
      <c r="G124" s="404">
        <f>ROW(SWDATA!M116)</f>
        <v>116</v>
      </c>
      <c r="H124" s="334"/>
      <c r="I124" s="335"/>
      <c r="J124" s="346" t="str">
        <f t="shared" si="83"/>
        <v>1_PARENT00001_DMACTUALS_INDEPENDENT:CATALOGDETAIL:UNITS:No Perspective:default:Live:0</v>
      </c>
      <c r="K124" s="347" t="str">
        <f t="shared" si="84"/>
        <v>U</v>
      </c>
      <c r="L124" s="347"/>
      <c r="M124" s="385" t="str">
        <f t="shared" ref="M124:P124" si="96">M123</f>
        <v>Loading…</v>
      </c>
      <c r="N124" s="385" t="str">
        <f t="shared" si="96"/>
        <v>Loading…</v>
      </c>
      <c r="O124" s="385" t="str">
        <f t="shared" si="96"/>
        <v>Loading…</v>
      </c>
      <c r="P124" s="385" t="str">
        <f t="shared" si="96"/>
        <v>Loading…</v>
      </c>
      <c r="Q124" s="385" t="str">
        <f ca="1">IF(LEN(SWDATA!J116)=0,"",Q123)</f>
        <v>Loading . . .~~Loading . . .~~Loading . . .~~Loading . . .</v>
      </c>
      <c r="R124" s="386" t="str">
        <f>IF(LEN(SWDATA!C116)=0,"",SWDATA!C116)</f>
        <v>Returns Actuals (Units)</v>
      </c>
      <c r="S124" s="256"/>
      <c r="T124" s="257" t="s">
        <v>520</v>
      </c>
      <c r="U124" s="258"/>
      <c r="V124" s="258"/>
      <c r="W124" s="258" t="s">
        <v>1006</v>
      </c>
      <c r="X124" s="259" t="s">
        <v>207</v>
      </c>
      <c r="Y124" s="353" t="str">
        <f ca="1">IF(OR(Is_Loading,LEN($A124)=0),"",INDIRECT("SWDATA!"&amp;Y$4&amp;$G124))</f>
        <v>-</v>
      </c>
      <c r="Z124" s="354" t="str">
        <f ca="1">IF(OR(Is_Loading,LEN($A124)=0),"",INDIRECT("SWDATA!"&amp;Z$4&amp;$G124))</f>
        <v>-</v>
      </c>
      <c r="AA124" s="354" t="str">
        <f ca="1">IF(OR(Is_Loading,LEN($A124)=0),"",INDIRECT("SWDATA!"&amp;AA$4&amp;$G124))</f>
        <v>-</v>
      </c>
      <c r="AB124" s="354" t="str">
        <f ca="1">IF(OR(Is_Loading,LEN($A124)=0),"",INDIRECT("SWDATA!"&amp;AB$4&amp;$G124))</f>
        <v>-</v>
      </c>
      <c r="AC124" s="354" t="str">
        <f ca="1">IF(OR(Is_Loading,LEN($A124)=0),"",INDIRECT("SWDATA!"&amp;AC$4&amp;$G124))</f>
        <v>-</v>
      </c>
      <c r="AD124" s="354" t="str">
        <f ca="1">IF(OR(Is_Loading,LEN($A124)=0),"",INDIRECT("SWDATA!"&amp;AD$4&amp;$G124))</f>
        <v>-</v>
      </c>
      <c r="AE124" s="354" t="str">
        <f ca="1">IF(OR(Is_Loading,LEN($A124)=0),"",INDIRECT("SWDATA!"&amp;AE$4&amp;$G124))</f>
        <v>-</v>
      </c>
      <c r="AF124" s="354" t="str">
        <f ca="1">IF(OR(Is_Loading,LEN($A124)=0),"",INDIRECT("SWDATA!"&amp;AF$4&amp;$G124))</f>
        <v>-</v>
      </c>
      <c r="AG124" s="354" t="str">
        <f ca="1">IF(OR(Is_Loading,LEN($A124)=0),"",INDIRECT("SWDATA!"&amp;AG$4&amp;$G124))</f>
        <v>-</v>
      </c>
      <c r="AH124" s="354" t="str">
        <f ca="1">IF(OR(Is_Loading,LEN($A124)=0),"",INDIRECT("SWDATA!"&amp;AH$4&amp;$G124))</f>
        <v>-</v>
      </c>
      <c r="AI124" s="354" t="str">
        <f ca="1">IF(OR(Is_Loading,LEN($A124)=0),"",INDIRECT("SWDATA!"&amp;AI$4&amp;$G124))</f>
        <v>-</v>
      </c>
      <c r="AJ124" s="354" t="str">
        <f ca="1">IF(OR(Is_Loading,LEN($A124)=0),"",INDIRECT("SWDATA!"&amp;AJ$4&amp;$G124))</f>
        <v>-</v>
      </c>
      <c r="AK124" s="354" t="str">
        <f t="shared" ca="1" si="92"/>
        <v>-</v>
      </c>
      <c r="AL124" s="354" t="str">
        <f t="shared" ca="1" si="92"/>
        <v>-</v>
      </c>
      <c r="AM124" s="354" t="str">
        <f t="shared" ca="1" si="92"/>
        <v>-</v>
      </c>
      <c r="AN124" s="354" t="str">
        <f t="shared" ca="1" si="92"/>
        <v>-</v>
      </c>
      <c r="AO124" s="354" t="str">
        <f t="shared" ca="1" si="92"/>
        <v>-</v>
      </c>
      <c r="AP124" s="354" t="str">
        <f t="shared" ca="1" si="92"/>
        <v>-</v>
      </c>
      <c r="AQ124" s="354" t="str">
        <f t="shared" ca="1" si="92"/>
        <v>-</v>
      </c>
      <c r="AR124" s="354" t="str">
        <f t="shared" ca="1" si="92"/>
        <v>-</v>
      </c>
      <c r="AS124" s="354" t="str">
        <f t="shared" ca="1" si="92"/>
        <v>-</v>
      </c>
      <c r="AT124" s="354" t="str">
        <f t="shared" ca="1" si="92"/>
        <v>-</v>
      </c>
      <c r="AU124" s="354" t="str">
        <f t="shared" ca="1" si="92"/>
        <v>-</v>
      </c>
      <c r="AV124" s="354" t="str">
        <f t="shared" ca="1" si="92"/>
        <v>-</v>
      </c>
      <c r="AW124" s="354" t="str">
        <f t="shared" ca="1" si="92"/>
        <v>-</v>
      </c>
      <c r="AX124" s="354" t="str">
        <f t="shared" ca="1" si="92"/>
        <v>-</v>
      </c>
      <c r="AY124" s="371" t="str">
        <f t="shared" ca="1" si="92"/>
        <v>-</v>
      </c>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410"/>
      <c r="CA124" s="410"/>
      <c r="CB124" s="410"/>
      <c r="CC124" s="410"/>
      <c r="CD124" s="410"/>
      <c r="CE124" s="410"/>
      <c r="CF124" s="410"/>
      <c r="CG124" s="410"/>
      <c r="CH124" s="410"/>
      <c r="CI124" s="410"/>
      <c r="CJ124" s="414"/>
      <c r="CK124" s="414"/>
      <c r="CL124" s="414"/>
      <c r="CM124" s="414"/>
      <c r="CN124" s="414"/>
      <c r="CO124" s="414"/>
      <c r="CP124" s="414"/>
      <c r="CQ124" s="414"/>
      <c r="CR124" s="414"/>
      <c r="CS124" s="414"/>
      <c r="CT124" s="414"/>
      <c r="CU124" s="414"/>
      <c r="CV124" s="414"/>
      <c r="CW124" s="414"/>
      <c r="CX124" s="414"/>
      <c r="CY124" s="414"/>
      <c r="CZ124" s="414"/>
      <c r="DA124" s="414"/>
      <c r="DB124" s="414"/>
      <c r="DC124" s="414"/>
      <c r="DD124" s="414"/>
      <c r="DE124" s="414"/>
      <c r="DF124" s="414"/>
      <c r="DG124" s="414"/>
      <c r="DH124" s="414"/>
      <c r="DI124" s="414"/>
      <c r="DJ124" s="414"/>
      <c r="DK124" s="415"/>
      <c r="DL124" s="416"/>
      <c r="DM124" s="416"/>
      <c r="DN124" s="416"/>
      <c r="DO124" s="416"/>
      <c r="DP124" s="250"/>
      <c r="DQ124" s="417"/>
      <c r="DR124" s="326"/>
      <c r="DS124" s="326"/>
      <c r="DT124" s="326"/>
      <c r="DU124" s="326"/>
      <c r="DV124" s="326"/>
      <c r="DW124" s="326"/>
      <c r="DX124" s="326"/>
      <c r="DY124" s="326"/>
      <c r="DZ124" s="326"/>
      <c r="EA124" s="326"/>
      <c r="EB124" s="326"/>
      <c r="EC124" s="326"/>
      <c r="ED124" s="326"/>
      <c r="EE124" s="326"/>
      <c r="EF124" s="326"/>
      <c r="EG124" s="326"/>
      <c r="EH124" s="326"/>
      <c r="EI124" s="326"/>
      <c r="EJ124" s="326"/>
      <c r="EK124" s="326"/>
      <c r="EL124" s="326"/>
      <c r="EM124" s="326"/>
      <c r="EN124" s="326"/>
      <c r="EO124" s="326"/>
      <c r="EP124" s="326"/>
      <c r="EQ124" s="326"/>
      <c r="ER124" s="326"/>
      <c r="ES124" s="326"/>
      <c r="ET124" s="326"/>
      <c r="EU124" s="326"/>
      <c r="EV124" s="326"/>
      <c r="EW124" s="326"/>
      <c r="EX124" s="326"/>
      <c r="EY124" s="326"/>
      <c r="EZ124" s="326"/>
      <c r="FA124" s="326"/>
      <c r="FB124" s="418"/>
      <c r="FC124" s="250"/>
      <c r="FD124" s="250"/>
      <c r="FE124" s="250"/>
      <c r="FF124" s="250"/>
      <c r="FG124" s="250"/>
      <c r="FH124" s="250"/>
      <c r="FI124" s="250"/>
      <c r="FJ124" s="250"/>
      <c r="FK124" s="250"/>
      <c r="FL124" s="250"/>
      <c r="FM124" s="250"/>
      <c r="FN124" s="250"/>
      <c r="FO124" s="250"/>
      <c r="FP124" s="250"/>
      <c r="FQ124" s="250"/>
      <c r="FR124" s="250"/>
      <c r="FS124" s="250"/>
      <c r="FT124" s="250"/>
      <c r="FU124" s="250"/>
      <c r="FV124" s="250"/>
      <c r="FW124" s="250"/>
      <c r="FX124" s="250"/>
      <c r="FY124" s="250"/>
      <c r="FZ124" s="250"/>
      <c r="GA124" s="250"/>
      <c r="GB124" s="250"/>
      <c r="GC124" s="250"/>
      <c r="GD124" s="250"/>
      <c r="GE124" s="250"/>
      <c r="GF124" s="250"/>
      <c r="GG124" s="250"/>
      <c r="GH124" s="250"/>
      <c r="GI124" s="250"/>
      <c r="GJ124" s="250"/>
      <c r="GK124" s="250"/>
      <c r="GL124" s="250"/>
      <c r="GM124" s="250"/>
      <c r="GN124" s="250"/>
      <c r="GO124" s="250"/>
      <c r="GP124" s="250"/>
      <c r="GQ124" s="250"/>
      <c r="GR124" s="250"/>
      <c r="GS124" s="250"/>
      <c r="GT124" s="250"/>
      <c r="GU124" s="250"/>
      <c r="GV124" s="250"/>
      <c r="GW124" s="250"/>
      <c r="GX124" s="250"/>
      <c r="GY124" s="250"/>
      <c r="GZ124" s="250"/>
      <c r="HA124" s="416"/>
      <c r="HB124" s="416"/>
      <c r="HC124" s="416"/>
      <c r="HD124" s="416"/>
      <c r="HE124" s="416"/>
      <c r="HF124" s="416"/>
      <c r="HG124" s="416"/>
      <c r="HH124" s="416"/>
      <c r="HI124" s="416"/>
      <c r="HJ124" s="416"/>
      <c r="HK124" s="416"/>
      <c r="HL124" s="416"/>
      <c r="HM124" s="416"/>
      <c r="HN124" s="416"/>
      <c r="ID124" s="411"/>
      <c r="IE124" s="411"/>
      <c r="IF124" s="411"/>
      <c r="IG124" s="411"/>
      <c r="IH124" s="411"/>
      <c r="II124" s="411"/>
      <c r="IJ124" s="411"/>
      <c r="IK124" s="411"/>
      <c r="IL124" s="411"/>
      <c r="IM124" s="411"/>
      <c r="IN124" s="411"/>
      <c r="IO124" s="411"/>
      <c r="IP124" s="411"/>
      <c r="IQ124" s="411"/>
      <c r="IR124" s="411"/>
      <c r="IS124" s="411"/>
      <c r="IT124" s="411"/>
      <c r="IU124" s="411"/>
      <c r="IV124" s="411"/>
      <c r="IW124" s="411"/>
      <c r="IX124" s="411"/>
      <c r="IY124" s="411"/>
      <c r="IZ124" s="411"/>
      <c r="JA124" s="411"/>
      <c r="JB124" s="411"/>
      <c r="JC124" s="411"/>
      <c r="JD124" s="411"/>
      <c r="JE124" s="411"/>
      <c r="JF124" s="411"/>
      <c r="JG124" s="411"/>
      <c r="JH124" s="411"/>
      <c r="JI124" s="411"/>
      <c r="JJ124" s="411"/>
      <c r="JK124" s="411"/>
      <c r="JL124" s="411"/>
      <c r="JM124" s="411"/>
      <c r="JN124" s="411"/>
      <c r="JO124" s="411"/>
      <c r="JP124" s="411"/>
      <c r="JQ124" s="411"/>
      <c r="JR124" s="411"/>
      <c r="JS124" s="411"/>
      <c r="JT124" s="411"/>
      <c r="JU124" s="411"/>
      <c r="JV124" s="411"/>
      <c r="JW124" s="411"/>
      <c r="JX124" s="411"/>
      <c r="JY124" s="411"/>
      <c r="JZ124" s="411"/>
      <c r="KA124" s="411"/>
      <c r="KB124" s="411"/>
      <c r="KC124" s="411"/>
      <c r="KD124" s="411"/>
      <c r="KE124" s="411"/>
      <c r="KF124" s="411"/>
      <c r="KG124" s="411"/>
      <c r="KH124" s="411"/>
      <c r="KI124" s="411"/>
      <c r="KJ124" s="411"/>
      <c r="KK124" s="411"/>
      <c r="KL124" s="411"/>
      <c r="KM124" s="411"/>
      <c r="KN124" s="411"/>
      <c r="KO124" s="411"/>
      <c r="KP124" s="411"/>
      <c r="KQ124" s="411"/>
      <c r="KR124" s="411"/>
      <c r="KS124" s="411"/>
      <c r="KT124" s="411"/>
      <c r="KU124" s="411"/>
      <c r="KV124" s="411"/>
      <c r="KW124" s="411"/>
      <c r="KX124" s="411"/>
      <c r="KY124" s="411"/>
      <c r="KZ124" s="411"/>
      <c r="LA124" s="411"/>
      <c r="LB124" s="411"/>
      <c r="LC124" s="411"/>
      <c r="LD124" s="411"/>
      <c r="LE124" s="411"/>
      <c r="LF124" s="411"/>
      <c r="LG124" s="411"/>
      <c r="LH124" s="411"/>
      <c r="LI124" s="411"/>
      <c r="LJ124" s="411"/>
      <c r="LK124" s="411"/>
      <c r="LL124" s="411"/>
      <c r="LM124" s="411"/>
      <c r="LN124" s="411"/>
      <c r="LO124" s="411"/>
      <c r="LP124" s="411"/>
      <c r="LQ124" s="411"/>
      <c r="LR124" s="411"/>
      <c r="LS124" s="411"/>
      <c r="LT124" s="411"/>
      <c r="LU124" s="411"/>
      <c r="LV124" s="411"/>
      <c r="LW124" s="411"/>
      <c r="LX124" s="411"/>
      <c r="LY124" s="411"/>
      <c r="LZ124" s="411"/>
      <c r="MA124" s="411"/>
      <c r="MB124" s="411"/>
      <c r="MC124" s="411"/>
      <c r="MD124" s="411"/>
      <c r="ME124" s="411"/>
      <c r="MF124" s="411"/>
      <c r="MG124" s="411"/>
      <c r="MH124" s="411"/>
      <c r="MI124" s="411"/>
      <c r="XDX124" s="420">
        <f t="shared" ca="1" si="58"/>
        <v>0</v>
      </c>
      <c r="XES124" s="411"/>
      <c r="XET124" s="411"/>
      <c r="XEU124" s="421"/>
    </row>
    <row r="125" spans="1:347 16352:16375" s="419" customFormat="1" ht="15" customHeight="1">
      <c r="A125" s="404" t="str">
        <f>SWDATA!O117</f>
        <v>1_PARENT00001_DMACTUALS_INDEPENDENT:CATALOGDETAIL:UNITS:No Perspective:default:Live:0</v>
      </c>
      <c r="B125" s="404">
        <f>SWDATA!M117</f>
        <v>0</v>
      </c>
      <c r="C125" s="405"/>
      <c r="D125" s="413">
        <f t="shared" si="80"/>
        <v>117</v>
      </c>
      <c r="E125" s="407">
        <f t="shared" si="81"/>
        <v>0</v>
      </c>
      <c r="F125" s="408">
        <f t="shared" si="82"/>
        <v>1</v>
      </c>
      <c r="G125" s="404">
        <f>ROW(SWDATA!M117)</f>
        <v>117</v>
      </c>
      <c r="H125" s="334"/>
      <c r="I125" s="335"/>
      <c r="J125" s="346" t="str">
        <f t="shared" si="83"/>
        <v>1_PARENT00001_DMACTUALS_INDEPENDENT:CATALOGDETAIL:UNITS:No Perspective:default:Live:0</v>
      </c>
      <c r="K125" s="347" t="str">
        <f t="shared" si="84"/>
        <v>U</v>
      </c>
      <c r="L125" s="347"/>
      <c r="M125" s="385" t="str">
        <f t="shared" ref="M125:P125" si="97">M124</f>
        <v>Loading…</v>
      </c>
      <c r="N125" s="385" t="str">
        <f t="shared" si="97"/>
        <v>Loading…</v>
      </c>
      <c r="O125" s="385" t="str">
        <f t="shared" si="97"/>
        <v>Loading…</v>
      </c>
      <c r="P125" s="385" t="str">
        <f t="shared" si="97"/>
        <v>Loading…</v>
      </c>
      <c r="Q125" s="385" t="str">
        <f ca="1">IF(LEN(SWDATA!J117)=0,"",Q124)</f>
        <v>Loading . . .~~Loading . . .~~Loading . . .~~Loading . . .</v>
      </c>
      <c r="R125" s="386" t="str">
        <f>IF(LEN(SWDATA!C117)=0,"",SWDATA!C117)</f>
        <v>BBA Orders (Units)</v>
      </c>
      <c r="S125" s="256"/>
      <c r="T125" s="257" t="s">
        <v>520</v>
      </c>
      <c r="U125" s="258"/>
      <c r="V125" s="258"/>
      <c r="W125" s="258" t="s">
        <v>1006</v>
      </c>
      <c r="X125" s="259" t="s">
        <v>207</v>
      </c>
      <c r="Y125" s="353" t="str">
        <f ca="1">IF(OR(Is_Loading,LEN($A125)=0),"",INDIRECT("SWDATA!"&amp;Y$4&amp;$G125))</f>
        <v>-</v>
      </c>
      <c r="Z125" s="354" t="str">
        <f ca="1">IF(OR(Is_Loading,LEN($A125)=0),"",INDIRECT("SWDATA!"&amp;Z$4&amp;$G125))</f>
        <v>-</v>
      </c>
      <c r="AA125" s="354" t="str">
        <f ca="1">IF(OR(Is_Loading,LEN($A125)=0),"",INDIRECT("SWDATA!"&amp;AA$4&amp;$G125))</f>
        <v>-</v>
      </c>
      <c r="AB125" s="354" t="str">
        <f ca="1">IF(OR(Is_Loading,LEN($A125)=0),"",INDIRECT("SWDATA!"&amp;AB$4&amp;$G125))</f>
        <v>-</v>
      </c>
      <c r="AC125" s="354" t="str">
        <f ca="1">IF(OR(Is_Loading,LEN($A125)=0),"",INDIRECT("SWDATA!"&amp;AC$4&amp;$G125))</f>
        <v>-</v>
      </c>
      <c r="AD125" s="354" t="str">
        <f ca="1">IF(OR(Is_Loading,LEN($A125)=0),"",INDIRECT("SWDATA!"&amp;AD$4&amp;$G125))</f>
        <v>-</v>
      </c>
      <c r="AE125" s="354" t="str">
        <f ca="1">IF(OR(Is_Loading,LEN($A125)=0),"",INDIRECT("SWDATA!"&amp;AE$4&amp;$G125))</f>
        <v>-</v>
      </c>
      <c r="AF125" s="354" t="str">
        <f ca="1">IF(OR(Is_Loading,LEN($A125)=0),"",INDIRECT("SWDATA!"&amp;AF$4&amp;$G125))</f>
        <v>-</v>
      </c>
      <c r="AG125" s="354" t="str">
        <f ca="1">IF(OR(Is_Loading,LEN($A125)=0),"",INDIRECT("SWDATA!"&amp;AG$4&amp;$G125))</f>
        <v>-</v>
      </c>
      <c r="AH125" s="354" t="str">
        <f ca="1">IF(OR(Is_Loading,LEN($A125)=0),"",INDIRECT("SWDATA!"&amp;AH$4&amp;$G125))</f>
        <v>-</v>
      </c>
      <c r="AI125" s="354" t="str">
        <f ca="1">IF(OR(Is_Loading,LEN($A125)=0),"",INDIRECT("SWDATA!"&amp;AI$4&amp;$G125))</f>
        <v>-</v>
      </c>
      <c r="AJ125" s="354" t="str">
        <f ca="1">IF(OR(Is_Loading,LEN($A125)=0),"",INDIRECT("SWDATA!"&amp;AJ$4&amp;$G125))</f>
        <v>-</v>
      </c>
      <c r="AK125" s="354" t="str">
        <f t="shared" ca="1" si="92"/>
        <v>-</v>
      </c>
      <c r="AL125" s="354" t="str">
        <f t="shared" ca="1" si="92"/>
        <v>-</v>
      </c>
      <c r="AM125" s="354" t="str">
        <f t="shared" ca="1" si="92"/>
        <v>-</v>
      </c>
      <c r="AN125" s="354" t="str">
        <f t="shared" ca="1" si="92"/>
        <v>-</v>
      </c>
      <c r="AO125" s="354" t="str">
        <f t="shared" ca="1" si="92"/>
        <v>-</v>
      </c>
      <c r="AP125" s="354" t="str">
        <f t="shared" ca="1" si="92"/>
        <v>-</v>
      </c>
      <c r="AQ125" s="354" t="str">
        <f t="shared" ca="1" si="92"/>
        <v>-</v>
      </c>
      <c r="AR125" s="354" t="str">
        <f t="shared" ca="1" si="92"/>
        <v>-</v>
      </c>
      <c r="AS125" s="354" t="str">
        <f t="shared" ca="1" si="92"/>
        <v>-</v>
      </c>
      <c r="AT125" s="354" t="str">
        <f t="shared" ca="1" si="92"/>
        <v>-</v>
      </c>
      <c r="AU125" s="354" t="str">
        <f t="shared" ca="1" si="92"/>
        <v>-</v>
      </c>
      <c r="AV125" s="354" t="str">
        <f t="shared" ca="1" si="92"/>
        <v>-</v>
      </c>
      <c r="AW125" s="354" t="str">
        <f t="shared" ca="1" si="92"/>
        <v>-</v>
      </c>
      <c r="AX125" s="354" t="str">
        <f t="shared" ca="1" si="92"/>
        <v>-</v>
      </c>
      <c r="AY125" s="371" t="str">
        <f t="shared" ca="1" si="92"/>
        <v>-</v>
      </c>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410"/>
      <c r="CA125" s="410"/>
      <c r="CB125" s="410"/>
      <c r="CC125" s="410"/>
      <c r="CD125" s="410"/>
      <c r="CE125" s="410"/>
      <c r="CF125" s="410"/>
      <c r="CG125" s="410"/>
      <c r="CH125" s="410"/>
      <c r="CI125" s="410"/>
      <c r="CJ125" s="414"/>
      <c r="CK125" s="414"/>
      <c r="CL125" s="414"/>
      <c r="CM125" s="414"/>
      <c r="CN125" s="414"/>
      <c r="CO125" s="414"/>
      <c r="CP125" s="414"/>
      <c r="CQ125" s="414"/>
      <c r="CR125" s="414"/>
      <c r="CS125" s="414"/>
      <c r="CT125" s="414"/>
      <c r="CU125" s="414"/>
      <c r="CV125" s="414"/>
      <c r="CW125" s="414"/>
      <c r="CX125" s="414"/>
      <c r="CY125" s="414"/>
      <c r="CZ125" s="414"/>
      <c r="DA125" s="414"/>
      <c r="DB125" s="414"/>
      <c r="DC125" s="414"/>
      <c r="DD125" s="414"/>
      <c r="DE125" s="414"/>
      <c r="DF125" s="414"/>
      <c r="DG125" s="414"/>
      <c r="DH125" s="414"/>
      <c r="DI125" s="414"/>
      <c r="DJ125" s="414"/>
      <c r="DK125" s="415"/>
      <c r="DL125" s="416"/>
      <c r="DM125" s="416"/>
      <c r="DN125" s="416"/>
      <c r="DO125" s="416"/>
      <c r="DP125" s="250"/>
      <c r="DQ125" s="417"/>
      <c r="DR125" s="326"/>
      <c r="DS125" s="326"/>
      <c r="DT125" s="326"/>
      <c r="DU125" s="326"/>
      <c r="DV125" s="326"/>
      <c r="DW125" s="326"/>
      <c r="DX125" s="326"/>
      <c r="DY125" s="326"/>
      <c r="DZ125" s="326"/>
      <c r="EA125" s="326"/>
      <c r="EB125" s="326"/>
      <c r="EC125" s="326"/>
      <c r="ED125" s="326"/>
      <c r="EE125" s="326"/>
      <c r="EF125" s="326"/>
      <c r="EG125" s="326"/>
      <c r="EH125" s="326"/>
      <c r="EI125" s="326"/>
      <c r="EJ125" s="326"/>
      <c r="EK125" s="326"/>
      <c r="EL125" s="326"/>
      <c r="EM125" s="326"/>
      <c r="EN125" s="326"/>
      <c r="EO125" s="326"/>
      <c r="EP125" s="326"/>
      <c r="EQ125" s="326"/>
      <c r="ER125" s="326"/>
      <c r="ES125" s="326"/>
      <c r="ET125" s="326"/>
      <c r="EU125" s="326"/>
      <c r="EV125" s="326"/>
      <c r="EW125" s="326"/>
      <c r="EX125" s="326"/>
      <c r="EY125" s="326"/>
      <c r="EZ125" s="326"/>
      <c r="FA125" s="326"/>
      <c r="FB125" s="418"/>
      <c r="FC125" s="250"/>
      <c r="FD125" s="250"/>
      <c r="FE125" s="250"/>
      <c r="FF125" s="250"/>
      <c r="FG125" s="250"/>
      <c r="FH125" s="250"/>
      <c r="FI125" s="250"/>
      <c r="FJ125" s="250"/>
      <c r="FK125" s="250"/>
      <c r="FL125" s="250"/>
      <c r="FM125" s="250"/>
      <c r="FN125" s="250"/>
      <c r="FO125" s="250"/>
      <c r="FP125" s="250"/>
      <c r="FQ125" s="250"/>
      <c r="FR125" s="250"/>
      <c r="FS125" s="250"/>
      <c r="FT125" s="250"/>
      <c r="FU125" s="250"/>
      <c r="FV125" s="250"/>
      <c r="FW125" s="250"/>
      <c r="FX125" s="250"/>
      <c r="FY125" s="250"/>
      <c r="FZ125" s="250"/>
      <c r="GA125" s="250"/>
      <c r="GB125" s="250"/>
      <c r="GC125" s="250"/>
      <c r="GD125" s="250"/>
      <c r="GE125" s="250"/>
      <c r="GF125" s="250"/>
      <c r="GG125" s="250"/>
      <c r="GH125" s="250"/>
      <c r="GI125" s="250"/>
      <c r="GJ125" s="250"/>
      <c r="GK125" s="250"/>
      <c r="GL125" s="250"/>
      <c r="GM125" s="250"/>
      <c r="GN125" s="250"/>
      <c r="GO125" s="250"/>
      <c r="GP125" s="250"/>
      <c r="GQ125" s="250"/>
      <c r="GR125" s="250"/>
      <c r="GS125" s="250"/>
      <c r="GT125" s="250"/>
      <c r="GU125" s="250"/>
      <c r="GV125" s="250"/>
      <c r="GW125" s="250"/>
      <c r="GX125" s="250"/>
      <c r="GY125" s="250"/>
      <c r="GZ125" s="250"/>
      <c r="HA125" s="416"/>
      <c r="HB125" s="416"/>
      <c r="HC125" s="416"/>
      <c r="HD125" s="416"/>
      <c r="HE125" s="416"/>
      <c r="HF125" s="416"/>
      <c r="HG125" s="416"/>
      <c r="HH125" s="416"/>
      <c r="HI125" s="416"/>
      <c r="HJ125" s="416"/>
      <c r="HK125" s="416"/>
      <c r="HL125" s="416"/>
      <c r="HM125" s="416"/>
      <c r="HN125" s="416"/>
      <c r="ID125" s="411"/>
      <c r="IE125" s="411"/>
      <c r="IF125" s="411"/>
      <c r="IG125" s="411"/>
      <c r="IH125" s="411"/>
      <c r="II125" s="411"/>
      <c r="IJ125" s="411"/>
      <c r="IK125" s="411"/>
      <c r="IL125" s="411"/>
      <c r="IM125" s="411"/>
      <c r="IN125" s="411"/>
      <c r="IO125" s="411"/>
      <c r="IP125" s="411"/>
      <c r="IQ125" s="411"/>
      <c r="IR125" s="411"/>
      <c r="IS125" s="411"/>
      <c r="IT125" s="411"/>
      <c r="IU125" s="411"/>
      <c r="IV125" s="411"/>
      <c r="IW125" s="411"/>
      <c r="IX125" s="411"/>
      <c r="IY125" s="411"/>
      <c r="IZ125" s="411"/>
      <c r="JA125" s="411"/>
      <c r="JB125" s="411"/>
      <c r="JC125" s="411"/>
      <c r="JD125" s="411"/>
      <c r="JE125" s="411"/>
      <c r="JF125" s="411"/>
      <c r="JG125" s="411"/>
      <c r="JH125" s="411"/>
      <c r="JI125" s="411"/>
      <c r="JJ125" s="411"/>
      <c r="JK125" s="411"/>
      <c r="JL125" s="411"/>
      <c r="JM125" s="411"/>
      <c r="JN125" s="411"/>
      <c r="JO125" s="411"/>
      <c r="JP125" s="411"/>
      <c r="JQ125" s="411"/>
      <c r="JR125" s="411"/>
      <c r="JS125" s="411"/>
      <c r="JT125" s="411"/>
      <c r="JU125" s="411"/>
      <c r="JV125" s="411"/>
      <c r="JW125" s="411"/>
      <c r="JX125" s="411"/>
      <c r="JY125" s="411"/>
      <c r="JZ125" s="411"/>
      <c r="KA125" s="411"/>
      <c r="KB125" s="411"/>
      <c r="KC125" s="411"/>
      <c r="KD125" s="411"/>
      <c r="KE125" s="411"/>
      <c r="KF125" s="411"/>
      <c r="KG125" s="411"/>
      <c r="KH125" s="411"/>
      <c r="KI125" s="411"/>
      <c r="KJ125" s="411"/>
      <c r="KK125" s="411"/>
      <c r="KL125" s="411"/>
      <c r="KM125" s="411"/>
      <c r="KN125" s="411"/>
      <c r="KO125" s="411"/>
      <c r="KP125" s="411"/>
      <c r="KQ125" s="411"/>
      <c r="KR125" s="411"/>
      <c r="KS125" s="411"/>
      <c r="KT125" s="411"/>
      <c r="KU125" s="411"/>
      <c r="KV125" s="411"/>
      <c r="KW125" s="411"/>
      <c r="KX125" s="411"/>
      <c r="KY125" s="411"/>
      <c r="KZ125" s="411"/>
      <c r="LA125" s="411"/>
      <c r="LB125" s="411"/>
      <c r="LC125" s="411"/>
      <c r="LD125" s="411"/>
      <c r="LE125" s="411"/>
      <c r="LF125" s="411"/>
      <c r="LG125" s="411"/>
      <c r="LH125" s="411"/>
      <c r="LI125" s="411"/>
      <c r="LJ125" s="411"/>
      <c r="LK125" s="411"/>
      <c r="LL125" s="411"/>
      <c r="LM125" s="411"/>
      <c r="LN125" s="411"/>
      <c r="LO125" s="411"/>
      <c r="LP125" s="411"/>
      <c r="LQ125" s="411"/>
      <c r="LR125" s="411"/>
      <c r="LS125" s="411"/>
      <c r="LT125" s="411"/>
      <c r="LU125" s="411"/>
      <c r="LV125" s="411"/>
      <c r="LW125" s="411"/>
      <c r="LX125" s="411"/>
      <c r="LY125" s="411"/>
      <c r="LZ125" s="411"/>
      <c r="MA125" s="411"/>
      <c r="MB125" s="411"/>
      <c r="MC125" s="411"/>
      <c r="MD125" s="411"/>
      <c r="ME125" s="411"/>
      <c r="MF125" s="411"/>
      <c r="MG125" s="411"/>
      <c r="MH125" s="411"/>
      <c r="MI125" s="411"/>
      <c r="XDX125" s="420">
        <f t="shared" ca="1" si="58"/>
        <v>0</v>
      </c>
      <c r="XES125" s="411"/>
      <c r="XET125" s="411"/>
      <c r="XEU125" s="421"/>
    </row>
    <row r="126" spans="1:347 16352:16375" s="419" customFormat="1" ht="15" customHeight="1">
      <c r="A126" s="404" t="str">
        <f>SWDATA!O118</f>
        <v>1_PARENT00001_DMACTUALS_INDEPENDENT:CATALOGDETAIL:UNITS:No Perspective:default:Live:0</v>
      </c>
      <c r="B126" s="404">
        <f>SWDATA!M118</f>
        <v>0</v>
      </c>
      <c r="C126" s="405"/>
      <c r="D126" s="413">
        <f t="shared" si="80"/>
        <v>118</v>
      </c>
      <c r="E126" s="407">
        <f t="shared" si="81"/>
        <v>0</v>
      </c>
      <c r="F126" s="408">
        <f t="shared" si="82"/>
        <v>1</v>
      </c>
      <c r="G126" s="404">
        <f>ROW(SWDATA!M118)</f>
        <v>118</v>
      </c>
      <c r="H126" s="334"/>
      <c r="I126" s="335"/>
      <c r="J126" s="346" t="str">
        <f t="shared" si="83"/>
        <v>1_PARENT00001_DMACTUALS_INDEPENDENT:CATALOGDETAIL:UNITS:No Perspective:default:Live:0</v>
      </c>
      <c r="K126" s="347" t="str">
        <f t="shared" si="84"/>
        <v>U</v>
      </c>
      <c r="L126" s="347"/>
      <c r="M126" s="385" t="str">
        <f t="shared" ref="M126:P126" si="98">M125</f>
        <v>Loading…</v>
      </c>
      <c r="N126" s="385" t="str">
        <f t="shared" si="98"/>
        <v>Loading…</v>
      </c>
      <c r="O126" s="385" t="str">
        <f t="shared" si="98"/>
        <v>Loading…</v>
      </c>
      <c r="P126" s="385" t="str">
        <f t="shared" si="98"/>
        <v>Loading…</v>
      </c>
      <c r="Q126" s="385" t="str">
        <f ca="1">IF(LEN(SWDATA!J118)=0,"",Q125)</f>
        <v>Loading . . .~~Loading . . .~~Loading . . .~~Loading . . .</v>
      </c>
      <c r="R126" s="386" t="str">
        <f>IF(LEN(SWDATA!C118)=0,"",SWDATA!C118)</f>
        <v>L2 Reserve Supply Virtual Bucket (Units)</v>
      </c>
      <c r="S126" s="256"/>
      <c r="T126" s="257" t="s">
        <v>975</v>
      </c>
      <c r="U126" s="258"/>
      <c r="V126" s="258"/>
      <c r="W126" s="258" t="s">
        <v>1006</v>
      </c>
      <c r="X126" s="259" t="s">
        <v>207</v>
      </c>
      <c r="Y126" s="353" t="str">
        <f ca="1">IF(OR(Is_Loading,LEN($A126)=0),"",INDIRECT("SWDATA!"&amp;Y$4&amp;$G126))</f>
        <v>-</v>
      </c>
      <c r="Z126" s="354" t="str">
        <f ca="1">IF(OR(Is_Loading,LEN($A126)=0),"",INDIRECT("SWDATA!"&amp;Z$4&amp;$G126))</f>
        <v>-</v>
      </c>
      <c r="AA126" s="354" t="str">
        <f ca="1">IF(OR(Is_Loading,LEN($A126)=0),"",INDIRECT("SWDATA!"&amp;AA$4&amp;$G126))</f>
        <v>-</v>
      </c>
      <c r="AB126" s="354" t="str">
        <f ca="1">IF(OR(Is_Loading,LEN($A126)=0),"",INDIRECT("SWDATA!"&amp;AB$4&amp;$G126))</f>
        <v>-</v>
      </c>
      <c r="AC126" s="354" t="str">
        <f ca="1">IF(OR(Is_Loading,LEN($A126)=0),"",INDIRECT("SWDATA!"&amp;AC$4&amp;$G126))</f>
        <v>-</v>
      </c>
      <c r="AD126" s="354" t="str">
        <f ca="1">IF(OR(Is_Loading,LEN($A126)=0),"",INDIRECT("SWDATA!"&amp;AD$4&amp;$G126))</f>
        <v>-</v>
      </c>
      <c r="AE126" s="354" t="str">
        <f ca="1">IF(OR(Is_Loading,LEN($A126)=0),"",INDIRECT("SWDATA!"&amp;AE$4&amp;$G126))</f>
        <v>-</v>
      </c>
      <c r="AF126" s="354" t="str">
        <f ca="1">IF(OR(Is_Loading,LEN($A126)=0),"",INDIRECT("SWDATA!"&amp;AF$4&amp;$G126))</f>
        <v>-</v>
      </c>
      <c r="AG126" s="354" t="str">
        <f ca="1">IF(OR(Is_Loading,LEN($A126)=0),"",INDIRECT("SWDATA!"&amp;AG$4&amp;$G126))</f>
        <v>-</v>
      </c>
      <c r="AH126" s="354" t="str">
        <f ca="1">IF(OR(Is_Loading,LEN($A126)=0),"",INDIRECT("SWDATA!"&amp;AH$4&amp;$G126))</f>
        <v>-</v>
      </c>
      <c r="AI126" s="354" t="str">
        <f ca="1">IF(OR(Is_Loading,LEN($A126)=0),"",INDIRECT("SWDATA!"&amp;AI$4&amp;$G126))</f>
        <v>-</v>
      </c>
      <c r="AJ126" s="354" t="str">
        <f ca="1">IF(OR(Is_Loading,LEN($A126)=0),"",INDIRECT("SWDATA!"&amp;AJ$4&amp;$G126))</f>
        <v>-</v>
      </c>
      <c r="AK126" s="354" t="str">
        <f t="shared" ca="1" si="92"/>
        <v>-</v>
      </c>
      <c r="AL126" s="354" t="str">
        <f t="shared" ca="1" si="92"/>
        <v>-</v>
      </c>
      <c r="AM126" s="354" t="str">
        <f t="shared" ca="1" si="92"/>
        <v>-</v>
      </c>
      <c r="AN126" s="354" t="str">
        <f t="shared" ca="1" si="92"/>
        <v>-</v>
      </c>
      <c r="AO126" s="354" t="str">
        <f t="shared" ca="1" si="92"/>
        <v>-</v>
      </c>
      <c r="AP126" s="354" t="str">
        <f t="shared" ca="1" si="92"/>
        <v>-</v>
      </c>
      <c r="AQ126" s="354" t="str">
        <f t="shared" ca="1" si="92"/>
        <v>-</v>
      </c>
      <c r="AR126" s="354" t="str">
        <f t="shared" ca="1" si="92"/>
        <v>-</v>
      </c>
      <c r="AS126" s="354" t="str">
        <f t="shared" ca="1" si="92"/>
        <v>-</v>
      </c>
      <c r="AT126" s="354" t="str">
        <f t="shared" ca="1" si="92"/>
        <v>-</v>
      </c>
      <c r="AU126" s="354" t="str">
        <f t="shared" ca="1" si="92"/>
        <v>-</v>
      </c>
      <c r="AV126" s="354" t="str">
        <f t="shared" ca="1" si="92"/>
        <v>-</v>
      </c>
      <c r="AW126" s="354" t="str">
        <f t="shared" ca="1" si="92"/>
        <v>-</v>
      </c>
      <c r="AX126" s="354" t="str">
        <f t="shared" ca="1" si="92"/>
        <v>-</v>
      </c>
      <c r="AY126" s="371" t="str">
        <f t="shared" ca="1" si="92"/>
        <v>-</v>
      </c>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410"/>
      <c r="CA126" s="410"/>
      <c r="CB126" s="410"/>
      <c r="CC126" s="410"/>
      <c r="CD126" s="410"/>
      <c r="CE126" s="410"/>
      <c r="CF126" s="410"/>
      <c r="CG126" s="410"/>
      <c r="CH126" s="410"/>
      <c r="CI126" s="410"/>
      <c r="CJ126" s="414"/>
      <c r="CK126" s="414"/>
      <c r="CL126" s="414"/>
      <c r="CM126" s="414"/>
      <c r="CN126" s="414"/>
      <c r="CO126" s="414"/>
      <c r="CP126" s="414"/>
      <c r="CQ126" s="414"/>
      <c r="CR126" s="414"/>
      <c r="CS126" s="414"/>
      <c r="CT126" s="414"/>
      <c r="CU126" s="414"/>
      <c r="CV126" s="414"/>
      <c r="CW126" s="414"/>
      <c r="CX126" s="414"/>
      <c r="CY126" s="414"/>
      <c r="CZ126" s="414"/>
      <c r="DA126" s="414"/>
      <c r="DB126" s="414"/>
      <c r="DC126" s="414"/>
      <c r="DD126" s="414"/>
      <c r="DE126" s="414"/>
      <c r="DF126" s="414"/>
      <c r="DG126" s="414"/>
      <c r="DH126" s="414"/>
      <c r="DI126" s="414"/>
      <c r="DJ126" s="414"/>
      <c r="DK126" s="415"/>
      <c r="DL126" s="416"/>
      <c r="DM126" s="416"/>
      <c r="DN126" s="416"/>
      <c r="DO126" s="416"/>
      <c r="DP126" s="250"/>
      <c r="DQ126" s="417"/>
      <c r="DR126" s="326"/>
      <c r="DS126" s="326"/>
      <c r="DT126" s="326"/>
      <c r="DU126" s="326"/>
      <c r="DV126" s="326"/>
      <c r="DW126" s="326"/>
      <c r="DX126" s="326"/>
      <c r="DY126" s="326"/>
      <c r="DZ126" s="326"/>
      <c r="EA126" s="326"/>
      <c r="EB126" s="326"/>
      <c r="EC126" s="326"/>
      <c r="ED126" s="326"/>
      <c r="EE126" s="326"/>
      <c r="EF126" s="326"/>
      <c r="EG126" s="326"/>
      <c r="EH126" s="326"/>
      <c r="EI126" s="326"/>
      <c r="EJ126" s="326"/>
      <c r="EK126" s="326"/>
      <c r="EL126" s="326"/>
      <c r="EM126" s="326"/>
      <c r="EN126" s="326"/>
      <c r="EO126" s="326"/>
      <c r="EP126" s="326"/>
      <c r="EQ126" s="326"/>
      <c r="ER126" s="326"/>
      <c r="ES126" s="326"/>
      <c r="ET126" s="326"/>
      <c r="EU126" s="326"/>
      <c r="EV126" s="326"/>
      <c r="EW126" s="326"/>
      <c r="EX126" s="326"/>
      <c r="EY126" s="326"/>
      <c r="EZ126" s="326"/>
      <c r="FA126" s="326"/>
      <c r="FB126" s="418"/>
      <c r="FC126" s="250"/>
      <c r="FD126" s="250"/>
      <c r="FE126" s="250"/>
      <c r="FF126" s="250"/>
      <c r="FG126" s="250"/>
      <c r="FH126" s="250"/>
      <c r="FI126" s="250"/>
      <c r="FJ126" s="250"/>
      <c r="FK126" s="250"/>
      <c r="FL126" s="250"/>
      <c r="FM126" s="250"/>
      <c r="FN126" s="250"/>
      <c r="FO126" s="250"/>
      <c r="FP126" s="250"/>
      <c r="FQ126" s="250"/>
      <c r="FR126" s="250"/>
      <c r="FS126" s="250"/>
      <c r="FT126" s="250"/>
      <c r="FU126" s="250"/>
      <c r="FV126" s="250"/>
      <c r="FW126" s="250"/>
      <c r="FX126" s="250"/>
      <c r="FY126" s="250"/>
      <c r="FZ126" s="250"/>
      <c r="GA126" s="250"/>
      <c r="GB126" s="250"/>
      <c r="GC126" s="250"/>
      <c r="GD126" s="250"/>
      <c r="GE126" s="250"/>
      <c r="GF126" s="250"/>
      <c r="GG126" s="250"/>
      <c r="GH126" s="250"/>
      <c r="GI126" s="250"/>
      <c r="GJ126" s="250"/>
      <c r="GK126" s="250"/>
      <c r="GL126" s="250"/>
      <c r="GM126" s="250"/>
      <c r="GN126" s="250"/>
      <c r="GO126" s="250"/>
      <c r="GP126" s="250"/>
      <c r="GQ126" s="250"/>
      <c r="GR126" s="250"/>
      <c r="GS126" s="250"/>
      <c r="GT126" s="250"/>
      <c r="GU126" s="250"/>
      <c r="GV126" s="250"/>
      <c r="GW126" s="250"/>
      <c r="GX126" s="250"/>
      <c r="GY126" s="250"/>
      <c r="GZ126" s="250"/>
      <c r="HA126" s="416"/>
      <c r="HB126" s="416"/>
      <c r="HC126" s="416"/>
      <c r="HD126" s="416"/>
      <c r="HE126" s="416"/>
      <c r="HF126" s="416"/>
      <c r="HG126" s="416"/>
      <c r="HH126" s="416"/>
      <c r="HI126" s="416"/>
      <c r="HJ126" s="416"/>
      <c r="HK126" s="416"/>
      <c r="HL126" s="416"/>
      <c r="HM126" s="416"/>
      <c r="HN126" s="416"/>
      <c r="ID126" s="411"/>
      <c r="IE126" s="411"/>
      <c r="IF126" s="411"/>
      <c r="IG126" s="411"/>
      <c r="IH126" s="411"/>
      <c r="II126" s="411"/>
      <c r="IJ126" s="411"/>
      <c r="IK126" s="411"/>
      <c r="IL126" s="411"/>
      <c r="IM126" s="411"/>
      <c r="IN126" s="411"/>
      <c r="IO126" s="411"/>
      <c r="IP126" s="411"/>
      <c r="IQ126" s="411"/>
      <c r="IR126" s="411"/>
      <c r="IS126" s="411"/>
      <c r="IT126" s="411"/>
      <c r="IU126" s="411"/>
      <c r="IV126" s="411"/>
      <c r="IW126" s="411"/>
      <c r="IX126" s="411"/>
      <c r="IY126" s="411"/>
      <c r="IZ126" s="411"/>
      <c r="JA126" s="411"/>
      <c r="JB126" s="411"/>
      <c r="JC126" s="411"/>
      <c r="JD126" s="411"/>
      <c r="JE126" s="411"/>
      <c r="JF126" s="411"/>
      <c r="JG126" s="411"/>
      <c r="JH126" s="411"/>
      <c r="JI126" s="411"/>
      <c r="JJ126" s="411"/>
      <c r="JK126" s="411"/>
      <c r="JL126" s="411"/>
      <c r="JM126" s="411"/>
      <c r="JN126" s="411"/>
      <c r="JO126" s="411"/>
      <c r="JP126" s="411"/>
      <c r="JQ126" s="411"/>
      <c r="JR126" s="411"/>
      <c r="JS126" s="411"/>
      <c r="JT126" s="411"/>
      <c r="JU126" s="411"/>
      <c r="JV126" s="411"/>
      <c r="JW126" s="411"/>
      <c r="JX126" s="411"/>
      <c r="JY126" s="411"/>
      <c r="JZ126" s="411"/>
      <c r="KA126" s="411"/>
      <c r="KB126" s="411"/>
      <c r="KC126" s="411"/>
      <c r="KD126" s="411"/>
      <c r="KE126" s="411"/>
      <c r="KF126" s="411"/>
      <c r="KG126" s="411"/>
      <c r="KH126" s="411"/>
      <c r="KI126" s="411"/>
      <c r="KJ126" s="411"/>
      <c r="KK126" s="411"/>
      <c r="KL126" s="411"/>
      <c r="KM126" s="411"/>
      <c r="KN126" s="411"/>
      <c r="KO126" s="411"/>
      <c r="KP126" s="411"/>
      <c r="KQ126" s="411"/>
      <c r="KR126" s="411"/>
      <c r="KS126" s="411"/>
      <c r="KT126" s="411"/>
      <c r="KU126" s="411"/>
      <c r="KV126" s="411"/>
      <c r="KW126" s="411"/>
      <c r="KX126" s="411"/>
      <c r="KY126" s="411"/>
      <c r="KZ126" s="411"/>
      <c r="LA126" s="411"/>
      <c r="LB126" s="411"/>
      <c r="LC126" s="411"/>
      <c r="LD126" s="411"/>
      <c r="LE126" s="411"/>
      <c r="LF126" s="411"/>
      <c r="LG126" s="411"/>
      <c r="LH126" s="411"/>
      <c r="LI126" s="411"/>
      <c r="LJ126" s="411"/>
      <c r="LK126" s="411"/>
      <c r="LL126" s="411"/>
      <c r="LM126" s="411"/>
      <c r="LN126" s="411"/>
      <c r="LO126" s="411"/>
      <c r="LP126" s="411"/>
      <c r="LQ126" s="411"/>
      <c r="LR126" s="411"/>
      <c r="LS126" s="411"/>
      <c r="LT126" s="411"/>
      <c r="LU126" s="411"/>
      <c r="LV126" s="411"/>
      <c r="LW126" s="411"/>
      <c r="LX126" s="411"/>
      <c r="LY126" s="411"/>
      <c r="LZ126" s="411"/>
      <c r="MA126" s="411"/>
      <c r="MB126" s="411"/>
      <c r="MC126" s="411"/>
      <c r="MD126" s="411"/>
      <c r="ME126" s="411"/>
      <c r="MF126" s="411"/>
      <c r="MG126" s="411"/>
      <c r="MH126" s="411"/>
      <c r="MI126" s="411"/>
      <c r="XDX126" s="420">
        <f t="shared" ca="1" si="58"/>
        <v>0</v>
      </c>
      <c r="XES126" s="411"/>
      <c r="XET126" s="411"/>
      <c r="XEU126" s="421"/>
    </row>
    <row r="127" spans="1:347 16352:16375" s="419" customFormat="1" ht="15" customHeight="1">
      <c r="A127" s="404" t="str">
        <f>SWDATA!O119</f>
        <v>1_PARENT00001_DMACTUALS_INDEPENDENT:CATALOGDETAIL:UNITS:No Perspective:default:Live:0</v>
      </c>
      <c r="B127" s="404">
        <f>SWDATA!M119</f>
        <v>0</v>
      </c>
      <c r="C127" s="405"/>
      <c r="D127" s="413">
        <f t="shared" si="80"/>
        <v>119</v>
      </c>
      <c r="E127" s="407">
        <f t="shared" si="81"/>
        <v>0</v>
      </c>
      <c r="F127" s="408">
        <f t="shared" si="82"/>
        <v>1</v>
      </c>
      <c r="G127" s="404">
        <f>ROW(SWDATA!M119)</f>
        <v>119</v>
      </c>
      <c r="H127" s="334"/>
      <c r="I127" s="335"/>
      <c r="J127" s="346" t="str">
        <f t="shared" si="83"/>
        <v>1_PARENT00001_DMACTUALS_INDEPENDENT:CATALOGDETAIL:UNITS:No Perspective:default:Live:0</v>
      </c>
      <c r="K127" s="347" t="str">
        <f t="shared" si="84"/>
        <v>U</v>
      </c>
      <c r="L127" s="347"/>
      <c r="M127" s="385" t="str">
        <f t="shared" ref="M127:P127" si="99">M126</f>
        <v>Loading…</v>
      </c>
      <c r="N127" s="385" t="str">
        <f t="shared" si="99"/>
        <v>Loading…</v>
      </c>
      <c r="O127" s="385" t="str">
        <f t="shared" si="99"/>
        <v>Loading…</v>
      </c>
      <c r="P127" s="385" t="str">
        <f t="shared" si="99"/>
        <v>Loading…</v>
      </c>
      <c r="Q127" s="385" t="str">
        <f ca="1">IF(LEN(SWDATA!J119)=0,"",Q126)</f>
        <v>Loading . . .~~Loading . . .~~Loading . . .~~Loading . . .</v>
      </c>
      <c r="R127" s="386" t="str">
        <f>IF(LEN(SWDATA!C119)=0,"",SWDATA!C119)</f>
        <v>L3 Reserve Supply Virtual Bucket (Units)</v>
      </c>
      <c r="S127" s="256"/>
      <c r="T127" s="257" t="s">
        <v>975</v>
      </c>
      <c r="U127" s="258"/>
      <c r="V127" s="258"/>
      <c r="W127" s="258" t="s">
        <v>1006</v>
      </c>
      <c r="X127" s="259" t="s">
        <v>207</v>
      </c>
      <c r="Y127" s="353" t="str">
        <f ca="1">IF(OR(Is_Loading,LEN($A127)=0),"",INDIRECT("SWDATA!"&amp;Y$4&amp;$G127))</f>
        <v>-</v>
      </c>
      <c r="Z127" s="354" t="str">
        <f ca="1">IF(OR(Is_Loading,LEN($A127)=0),"",INDIRECT("SWDATA!"&amp;Z$4&amp;$G127))</f>
        <v>-</v>
      </c>
      <c r="AA127" s="354" t="str">
        <f ca="1">IF(OR(Is_Loading,LEN($A127)=0),"",INDIRECT("SWDATA!"&amp;AA$4&amp;$G127))</f>
        <v>-</v>
      </c>
      <c r="AB127" s="354" t="str">
        <f ca="1">IF(OR(Is_Loading,LEN($A127)=0),"",INDIRECT("SWDATA!"&amp;AB$4&amp;$G127))</f>
        <v>-</v>
      </c>
      <c r="AC127" s="354" t="str">
        <f ca="1">IF(OR(Is_Loading,LEN($A127)=0),"",INDIRECT("SWDATA!"&amp;AC$4&amp;$G127))</f>
        <v>-</v>
      </c>
      <c r="AD127" s="354" t="str">
        <f ca="1">IF(OR(Is_Loading,LEN($A127)=0),"",INDIRECT("SWDATA!"&amp;AD$4&amp;$G127))</f>
        <v>-</v>
      </c>
      <c r="AE127" s="354" t="str">
        <f ca="1">IF(OR(Is_Loading,LEN($A127)=0),"",INDIRECT("SWDATA!"&amp;AE$4&amp;$G127))</f>
        <v>-</v>
      </c>
      <c r="AF127" s="354" t="str">
        <f ca="1">IF(OR(Is_Loading,LEN($A127)=0),"",INDIRECT("SWDATA!"&amp;AF$4&amp;$G127))</f>
        <v>-</v>
      </c>
      <c r="AG127" s="354" t="str">
        <f ca="1">IF(OR(Is_Loading,LEN($A127)=0),"",INDIRECT("SWDATA!"&amp;AG$4&amp;$G127))</f>
        <v>-</v>
      </c>
      <c r="AH127" s="354" t="str">
        <f ca="1">IF(OR(Is_Loading,LEN($A127)=0),"",INDIRECT("SWDATA!"&amp;AH$4&amp;$G127))</f>
        <v>-</v>
      </c>
      <c r="AI127" s="354" t="str">
        <f ca="1">IF(OR(Is_Loading,LEN($A127)=0),"",INDIRECT("SWDATA!"&amp;AI$4&amp;$G127))</f>
        <v>-</v>
      </c>
      <c r="AJ127" s="354" t="str">
        <f ca="1">IF(OR(Is_Loading,LEN($A127)=0),"",INDIRECT("SWDATA!"&amp;AJ$4&amp;$G127))</f>
        <v>-</v>
      </c>
      <c r="AK127" s="354" t="str">
        <f t="shared" ca="1" si="92"/>
        <v>-</v>
      </c>
      <c r="AL127" s="354" t="str">
        <f t="shared" ca="1" si="92"/>
        <v>-</v>
      </c>
      <c r="AM127" s="354" t="str">
        <f t="shared" ca="1" si="92"/>
        <v>-</v>
      </c>
      <c r="AN127" s="354" t="str">
        <f t="shared" ca="1" si="92"/>
        <v>-</v>
      </c>
      <c r="AO127" s="354" t="str">
        <f t="shared" ca="1" si="92"/>
        <v>-</v>
      </c>
      <c r="AP127" s="354" t="str">
        <f t="shared" ca="1" si="92"/>
        <v>-</v>
      </c>
      <c r="AQ127" s="354" t="str">
        <f t="shared" ca="1" si="92"/>
        <v>-</v>
      </c>
      <c r="AR127" s="354" t="str">
        <f t="shared" ca="1" si="92"/>
        <v>-</v>
      </c>
      <c r="AS127" s="354" t="str">
        <f t="shared" ca="1" si="92"/>
        <v>-</v>
      </c>
      <c r="AT127" s="354" t="str">
        <f t="shared" ca="1" si="92"/>
        <v>-</v>
      </c>
      <c r="AU127" s="354" t="str">
        <f t="shared" ca="1" si="92"/>
        <v>-</v>
      </c>
      <c r="AV127" s="354" t="str">
        <f t="shared" ca="1" si="92"/>
        <v>-</v>
      </c>
      <c r="AW127" s="354" t="str">
        <f t="shared" ca="1" si="92"/>
        <v>-</v>
      </c>
      <c r="AX127" s="354" t="str">
        <f t="shared" ca="1" si="92"/>
        <v>-</v>
      </c>
      <c r="AY127" s="371" t="str">
        <f t="shared" ca="1" si="92"/>
        <v>-</v>
      </c>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410"/>
      <c r="CA127" s="410"/>
      <c r="CB127" s="410"/>
      <c r="CC127" s="410"/>
      <c r="CD127" s="410"/>
      <c r="CE127" s="410"/>
      <c r="CF127" s="410"/>
      <c r="CG127" s="410"/>
      <c r="CH127" s="410"/>
      <c r="CI127" s="410"/>
      <c r="CJ127" s="414"/>
      <c r="CK127" s="414"/>
      <c r="CL127" s="414"/>
      <c r="CM127" s="414"/>
      <c r="CN127" s="414"/>
      <c r="CO127" s="414"/>
      <c r="CP127" s="414"/>
      <c r="CQ127" s="414"/>
      <c r="CR127" s="414"/>
      <c r="CS127" s="414"/>
      <c r="CT127" s="414"/>
      <c r="CU127" s="414"/>
      <c r="CV127" s="414"/>
      <c r="CW127" s="414"/>
      <c r="CX127" s="414"/>
      <c r="CY127" s="414"/>
      <c r="CZ127" s="414"/>
      <c r="DA127" s="414"/>
      <c r="DB127" s="414"/>
      <c r="DC127" s="414"/>
      <c r="DD127" s="414"/>
      <c r="DE127" s="414"/>
      <c r="DF127" s="414"/>
      <c r="DG127" s="414"/>
      <c r="DH127" s="414"/>
      <c r="DI127" s="414"/>
      <c r="DJ127" s="414"/>
      <c r="DK127" s="415"/>
      <c r="DL127" s="416"/>
      <c r="DM127" s="416"/>
      <c r="DN127" s="416"/>
      <c r="DO127" s="416"/>
      <c r="DP127" s="250"/>
      <c r="DQ127" s="417"/>
      <c r="DR127" s="326"/>
      <c r="DS127" s="326"/>
      <c r="DT127" s="326"/>
      <c r="DU127" s="326"/>
      <c r="DV127" s="326"/>
      <c r="DW127" s="326"/>
      <c r="DX127" s="326"/>
      <c r="DY127" s="326"/>
      <c r="DZ127" s="326"/>
      <c r="EA127" s="326"/>
      <c r="EB127" s="326"/>
      <c r="EC127" s="326"/>
      <c r="ED127" s="326"/>
      <c r="EE127" s="326"/>
      <c r="EF127" s="326"/>
      <c r="EG127" s="326"/>
      <c r="EH127" s="326"/>
      <c r="EI127" s="326"/>
      <c r="EJ127" s="326"/>
      <c r="EK127" s="326"/>
      <c r="EL127" s="326"/>
      <c r="EM127" s="326"/>
      <c r="EN127" s="326"/>
      <c r="EO127" s="326"/>
      <c r="EP127" s="326"/>
      <c r="EQ127" s="326"/>
      <c r="ER127" s="326"/>
      <c r="ES127" s="326"/>
      <c r="ET127" s="326"/>
      <c r="EU127" s="326"/>
      <c r="EV127" s="326"/>
      <c r="EW127" s="326"/>
      <c r="EX127" s="326"/>
      <c r="EY127" s="326"/>
      <c r="EZ127" s="326"/>
      <c r="FA127" s="326"/>
      <c r="FB127" s="418"/>
      <c r="FC127" s="250"/>
      <c r="FD127" s="250"/>
      <c r="FE127" s="250"/>
      <c r="FF127" s="250"/>
      <c r="FG127" s="250"/>
      <c r="FH127" s="250"/>
      <c r="FI127" s="250"/>
      <c r="FJ127" s="250"/>
      <c r="FK127" s="250"/>
      <c r="FL127" s="250"/>
      <c r="FM127" s="250"/>
      <c r="FN127" s="250"/>
      <c r="FO127" s="250"/>
      <c r="FP127" s="250"/>
      <c r="FQ127" s="250"/>
      <c r="FR127" s="250"/>
      <c r="FS127" s="250"/>
      <c r="FT127" s="250"/>
      <c r="FU127" s="250"/>
      <c r="FV127" s="250"/>
      <c r="FW127" s="250"/>
      <c r="FX127" s="250"/>
      <c r="FY127" s="250"/>
      <c r="FZ127" s="250"/>
      <c r="GA127" s="250"/>
      <c r="GB127" s="250"/>
      <c r="GC127" s="250"/>
      <c r="GD127" s="250"/>
      <c r="GE127" s="250"/>
      <c r="GF127" s="250"/>
      <c r="GG127" s="250"/>
      <c r="GH127" s="250"/>
      <c r="GI127" s="250"/>
      <c r="GJ127" s="250"/>
      <c r="GK127" s="250"/>
      <c r="GL127" s="250"/>
      <c r="GM127" s="250"/>
      <c r="GN127" s="250"/>
      <c r="GO127" s="250"/>
      <c r="GP127" s="250"/>
      <c r="GQ127" s="250"/>
      <c r="GR127" s="250"/>
      <c r="GS127" s="250"/>
      <c r="GT127" s="250"/>
      <c r="GU127" s="250"/>
      <c r="GV127" s="250"/>
      <c r="GW127" s="250"/>
      <c r="GX127" s="250"/>
      <c r="GY127" s="250"/>
      <c r="GZ127" s="250"/>
      <c r="HA127" s="416"/>
      <c r="HB127" s="416"/>
      <c r="HC127" s="416"/>
      <c r="HD127" s="416"/>
      <c r="HE127" s="416"/>
      <c r="HF127" s="416"/>
      <c r="HG127" s="416"/>
      <c r="HH127" s="416"/>
      <c r="HI127" s="416"/>
      <c r="HJ127" s="416"/>
      <c r="HK127" s="416"/>
      <c r="HL127" s="416"/>
      <c r="HM127" s="416"/>
      <c r="HN127" s="416"/>
      <c r="ID127" s="411"/>
      <c r="IE127" s="411"/>
      <c r="IF127" s="411"/>
      <c r="IG127" s="411"/>
      <c r="IH127" s="411"/>
      <c r="II127" s="411"/>
      <c r="IJ127" s="411"/>
      <c r="IK127" s="411"/>
      <c r="IL127" s="411"/>
      <c r="IM127" s="411"/>
      <c r="IN127" s="411"/>
      <c r="IO127" s="411"/>
      <c r="IP127" s="411"/>
      <c r="IQ127" s="411"/>
      <c r="IR127" s="411"/>
      <c r="IS127" s="411"/>
      <c r="IT127" s="411"/>
      <c r="IU127" s="411"/>
      <c r="IV127" s="411"/>
      <c r="IW127" s="411"/>
      <c r="IX127" s="411"/>
      <c r="IY127" s="411"/>
      <c r="IZ127" s="411"/>
      <c r="JA127" s="411"/>
      <c r="JB127" s="411"/>
      <c r="JC127" s="411"/>
      <c r="JD127" s="411"/>
      <c r="JE127" s="411"/>
      <c r="JF127" s="411"/>
      <c r="JG127" s="411"/>
      <c r="JH127" s="411"/>
      <c r="JI127" s="411"/>
      <c r="JJ127" s="411"/>
      <c r="JK127" s="411"/>
      <c r="JL127" s="411"/>
      <c r="JM127" s="411"/>
      <c r="JN127" s="411"/>
      <c r="JO127" s="411"/>
      <c r="JP127" s="411"/>
      <c r="JQ127" s="411"/>
      <c r="JR127" s="411"/>
      <c r="JS127" s="411"/>
      <c r="JT127" s="411"/>
      <c r="JU127" s="411"/>
      <c r="JV127" s="411"/>
      <c r="JW127" s="411"/>
      <c r="JX127" s="411"/>
      <c r="JY127" s="411"/>
      <c r="JZ127" s="411"/>
      <c r="KA127" s="411"/>
      <c r="KB127" s="411"/>
      <c r="KC127" s="411"/>
      <c r="KD127" s="411"/>
      <c r="KE127" s="411"/>
      <c r="KF127" s="411"/>
      <c r="KG127" s="411"/>
      <c r="KH127" s="411"/>
      <c r="KI127" s="411"/>
      <c r="KJ127" s="411"/>
      <c r="KK127" s="411"/>
      <c r="KL127" s="411"/>
      <c r="KM127" s="411"/>
      <c r="KN127" s="411"/>
      <c r="KO127" s="411"/>
      <c r="KP127" s="411"/>
      <c r="KQ127" s="411"/>
      <c r="KR127" s="411"/>
      <c r="KS127" s="411"/>
      <c r="KT127" s="411"/>
      <c r="KU127" s="411"/>
      <c r="KV127" s="411"/>
      <c r="KW127" s="411"/>
      <c r="KX127" s="411"/>
      <c r="KY127" s="411"/>
      <c r="KZ127" s="411"/>
      <c r="LA127" s="411"/>
      <c r="LB127" s="411"/>
      <c r="LC127" s="411"/>
      <c r="LD127" s="411"/>
      <c r="LE127" s="411"/>
      <c r="LF127" s="411"/>
      <c r="LG127" s="411"/>
      <c r="LH127" s="411"/>
      <c r="LI127" s="411"/>
      <c r="LJ127" s="411"/>
      <c r="LK127" s="411"/>
      <c r="LL127" s="411"/>
      <c r="LM127" s="411"/>
      <c r="LN127" s="411"/>
      <c r="LO127" s="411"/>
      <c r="LP127" s="411"/>
      <c r="LQ127" s="411"/>
      <c r="LR127" s="411"/>
      <c r="LS127" s="411"/>
      <c r="LT127" s="411"/>
      <c r="LU127" s="411"/>
      <c r="LV127" s="411"/>
      <c r="LW127" s="411"/>
      <c r="LX127" s="411"/>
      <c r="LY127" s="411"/>
      <c r="LZ127" s="411"/>
      <c r="MA127" s="411"/>
      <c r="MB127" s="411"/>
      <c r="MC127" s="411"/>
      <c r="MD127" s="411"/>
      <c r="ME127" s="411"/>
      <c r="MF127" s="411"/>
      <c r="MG127" s="411"/>
      <c r="MH127" s="411"/>
      <c r="MI127" s="411"/>
      <c r="XDX127" s="420">
        <f t="shared" ca="1" si="58"/>
        <v>0</v>
      </c>
      <c r="XES127" s="411"/>
      <c r="XET127" s="411"/>
      <c r="XEU127" s="421"/>
    </row>
    <row r="128" spans="1:347 16352:16375" s="419" customFormat="1" ht="15" customHeight="1" thickBot="1">
      <c r="A128" s="404" t="str">
        <f>SWDATA!O120</f>
        <v>1_PARENT00001_DMACTUALS_INDEPENDENT:CATALOGDETAIL:UNITS:No Perspective:default:Live:0</v>
      </c>
      <c r="B128" s="404">
        <f>SWDATA!M120</f>
        <v>0</v>
      </c>
      <c r="C128" s="405"/>
      <c r="D128" s="422">
        <f t="shared" si="80"/>
        <v>120</v>
      </c>
      <c r="E128" s="407">
        <f t="shared" si="81"/>
        <v>0</v>
      </c>
      <c r="F128" s="408">
        <f t="shared" si="82"/>
        <v>1</v>
      </c>
      <c r="G128" s="404">
        <f>ROW(SWDATA!M120)</f>
        <v>120</v>
      </c>
      <c r="H128" s="334"/>
      <c r="I128" s="335"/>
      <c r="J128" s="348" t="str">
        <f t="shared" si="83"/>
        <v>1_PARENT00001_DMACTUALS_INDEPENDENT:CATALOGDETAIL:UNITS:No Perspective:default:Live:0</v>
      </c>
      <c r="K128" s="349" t="str">
        <f t="shared" si="84"/>
        <v>U</v>
      </c>
      <c r="L128" s="347"/>
      <c r="M128" s="350" t="str">
        <f t="shared" ref="M128:P128" si="100">M127</f>
        <v>Loading…</v>
      </c>
      <c r="N128" s="350" t="str">
        <f t="shared" si="100"/>
        <v>Loading…</v>
      </c>
      <c r="O128" s="350" t="str">
        <f t="shared" si="100"/>
        <v>Loading…</v>
      </c>
      <c r="P128" s="350" t="str">
        <f t="shared" si="100"/>
        <v>Loading…</v>
      </c>
      <c r="Q128" s="350" t="str">
        <f ca="1">IF(LEN(SWDATA!J120)=0,"",Q127)</f>
        <v>Loading . . .~~Loading . . .~~Loading . . .~~Loading . . .</v>
      </c>
      <c r="R128" s="329" t="str">
        <f>IF(LEN(SWDATA!C120)=0,"",SWDATA!C120)</f>
        <v>Net Sales Actuals (Units)</v>
      </c>
      <c r="S128" s="256"/>
      <c r="T128" s="375" t="s">
        <v>520</v>
      </c>
      <c r="U128" s="376"/>
      <c r="V128" s="376"/>
      <c r="W128" s="376" t="s">
        <v>899</v>
      </c>
      <c r="X128" s="259" t="s">
        <v>207</v>
      </c>
      <c r="Y128" s="360" t="str">
        <f ca="1">IF(OR(Is_Loading,LEN($A128)=0),"",INDIRECT("SWDATA!"&amp;Y$4&amp;$G128))</f>
        <v>-</v>
      </c>
      <c r="Z128" s="361" t="str">
        <f ca="1">IF(OR(Is_Loading,LEN($A128)=0),"",INDIRECT("SWDATA!"&amp;Z$4&amp;$G128))</f>
        <v>-</v>
      </c>
      <c r="AA128" s="361" t="str">
        <f ca="1">IF(OR(Is_Loading,LEN($A128)=0),"",INDIRECT("SWDATA!"&amp;AA$4&amp;$G128))</f>
        <v>-</v>
      </c>
      <c r="AB128" s="361" t="str">
        <f ca="1">IF(OR(Is_Loading,LEN($A128)=0),"",INDIRECT("SWDATA!"&amp;AB$4&amp;$G128))</f>
        <v>-</v>
      </c>
      <c r="AC128" s="361" t="str">
        <f ca="1">IF(OR(Is_Loading,LEN($A128)=0),"",INDIRECT("SWDATA!"&amp;AC$4&amp;$G128))</f>
        <v>-</v>
      </c>
      <c r="AD128" s="361" t="str">
        <f ca="1">IF(OR(Is_Loading,LEN($A128)=0),"",INDIRECT("SWDATA!"&amp;AD$4&amp;$G128))</f>
        <v>-</v>
      </c>
      <c r="AE128" s="361" t="str">
        <f ca="1">IF(OR(Is_Loading,LEN($A128)=0),"",INDIRECT("SWDATA!"&amp;AE$4&amp;$G128))</f>
        <v>-</v>
      </c>
      <c r="AF128" s="361" t="str">
        <f ca="1">IF(OR(Is_Loading,LEN($A128)=0),"",INDIRECT("SWDATA!"&amp;AF$4&amp;$G128))</f>
        <v>-</v>
      </c>
      <c r="AG128" s="361" t="str">
        <f ca="1">IF(OR(Is_Loading,LEN($A128)=0),"",INDIRECT("SWDATA!"&amp;AG$4&amp;$G128))</f>
        <v>-</v>
      </c>
      <c r="AH128" s="361" t="str">
        <f ca="1">IF(OR(Is_Loading,LEN($A128)=0),"",INDIRECT("SWDATA!"&amp;AH$4&amp;$G128))</f>
        <v>-</v>
      </c>
      <c r="AI128" s="361" t="str">
        <f ca="1">IF(OR(Is_Loading,LEN($A128)=0),"",INDIRECT("SWDATA!"&amp;AI$4&amp;$G128))</f>
        <v>-</v>
      </c>
      <c r="AJ128" s="361" t="str">
        <f ca="1">IF(OR(Is_Loading,LEN($A128)=0),"",INDIRECT("SWDATA!"&amp;AJ$4&amp;$G128))</f>
        <v>-</v>
      </c>
      <c r="AK128" s="361" t="str">
        <f t="shared" ca="1" si="92"/>
        <v>-</v>
      </c>
      <c r="AL128" s="361" t="str">
        <f t="shared" ca="1" si="92"/>
        <v>-</v>
      </c>
      <c r="AM128" s="361" t="str">
        <f t="shared" ca="1" si="92"/>
        <v>-</v>
      </c>
      <c r="AN128" s="361" t="str">
        <f t="shared" ca="1" si="92"/>
        <v>-</v>
      </c>
      <c r="AO128" s="361" t="str">
        <f t="shared" ca="1" si="92"/>
        <v>-</v>
      </c>
      <c r="AP128" s="361" t="str">
        <f t="shared" ca="1" si="92"/>
        <v>-</v>
      </c>
      <c r="AQ128" s="361" t="str">
        <f t="shared" ca="1" si="92"/>
        <v>-</v>
      </c>
      <c r="AR128" s="361" t="str">
        <f t="shared" ca="1" si="92"/>
        <v>-</v>
      </c>
      <c r="AS128" s="361" t="str">
        <f t="shared" ca="1" si="92"/>
        <v>-</v>
      </c>
      <c r="AT128" s="361" t="str">
        <f t="shared" ca="1" si="92"/>
        <v>-</v>
      </c>
      <c r="AU128" s="361" t="str">
        <f t="shared" ca="1" si="92"/>
        <v>-</v>
      </c>
      <c r="AV128" s="361" t="str">
        <f t="shared" ca="1" si="92"/>
        <v>-</v>
      </c>
      <c r="AW128" s="361" t="str">
        <f t="shared" ca="1" si="92"/>
        <v>-</v>
      </c>
      <c r="AX128" s="361" t="str">
        <f t="shared" ca="1" si="92"/>
        <v>-</v>
      </c>
      <c r="AY128" s="372" t="str">
        <f t="shared" ca="1" si="92"/>
        <v>-</v>
      </c>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410"/>
      <c r="CA128" s="410"/>
      <c r="CB128" s="410"/>
      <c r="CC128" s="410"/>
      <c r="CD128" s="410"/>
      <c r="CE128" s="410"/>
      <c r="CF128" s="410"/>
      <c r="CG128" s="410"/>
      <c r="CH128" s="410"/>
      <c r="CI128" s="410"/>
      <c r="CJ128" s="414"/>
      <c r="CK128" s="414"/>
      <c r="CL128" s="414"/>
      <c r="CM128" s="414"/>
      <c r="CN128" s="414"/>
      <c r="CO128" s="414"/>
      <c r="CP128" s="414"/>
      <c r="CQ128" s="414"/>
      <c r="CR128" s="414"/>
      <c r="CS128" s="414"/>
      <c r="CT128" s="414"/>
      <c r="CU128" s="414"/>
      <c r="CV128" s="414"/>
      <c r="CW128" s="414"/>
      <c r="CX128" s="414"/>
      <c r="CY128" s="414"/>
      <c r="CZ128" s="414"/>
      <c r="DA128" s="414"/>
      <c r="DB128" s="414"/>
      <c r="DC128" s="414"/>
      <c r="DD128" s="414"/>
      <c r="DE128" s="414"/>
      <c r="DF128" s="414"/>
      <c r="DG128" s="414"/>
      <c r="DH128" s="414"/>
      <c r="DI128" s="414"/>
      <c r="DJ128" s="414"/>
      <c r="DK128" s="415"/>
      <c r="DL128" s="416"/>
      <c r="DM128" s="416"/>
      <c r="DN128" s="416"/>
      <c r="DO128" s="416"/>
      <c r="DP128" s="250"/>
      <c r="DQ128" s="417"/>
      <c r="DR128" s="326"/>
      <c r="DS128" s="326"/>
      <c r="DT128" s="326"/>
      <c r="DU128" s="326"/>
      <c r="DV128" s="326"/>
      <c r="DW128" s="326"/>
      <c r="DX128" s="326"/>
      <c r="DY128" s="326"/>
      <c r="DZ128" s="326"/>
      <c r="EA128" s="326"/>
      <c r="EB128" s="326"/>
      <c r="EC128" s="326"/>
      <c r="ED128" s="326"/>
      <c r="EE128" s="326"/>
      <c r="EF128" s="326"/>
      <c r="EG128" s="326"/>
      <c r="EH128" s="326"/>
      <c r="EI128" s="326"/>
      <c r="EJ128" s="326"/>
      <c r="EK128" s="326"/>
      <c r="EL128" s="326"/>
      <c r="EM128" s="326"/>
      <c r="EN128" s="326"/>
      <c r="EO128" s="326"/>
      <c r="EP128" s="326"/>
      <c r="EQ128" s="326"/>
      <c r="ER128" s="326"/>
      <c r="ES128" s="326"/>
      <c r="ET128" s="326"/>
      <c r="EU128" s="326"/>
      <c r="EV128" s="326"/>
      <c r="EW128" s="326"/>
      <c r="EX128" s="326"/>
      <c r="EY128" s="326"/>
      <c r="EZ128" s="326"/>
      <c r="FA128" s="326"/>
      <c r="FB128" s="418"/>
      <c r="FC128" s="250"/>
      <c r="FD128" s="250"/>
      <c r="FE128" s="250"/>
      <c r="FF128" s="250"/>
      <c r="FG128" s="250"/>
      <c r="FH128" s="250"/>
      <c r="FI128" s="250"/>
      <c r="FJ128" s="250"/>
      <c r="FK128" s="250"/>
      <c r="FL128" s="250"/>
      <c r="FM128" s="250"/>
      <c r="FN128" s="250"/>
      <c r="FO128" s="250"/>
      <c r="FP128" s="250"/>
      <c r="FQ128" s="250"/>
      <c r="FR128" s="250"/>
      <c r="FS128" s="250"/>
      <c r="FT128" s="250"/>
      <c r="FU128" s="250"/>
      <c r="FV128" s="250"/>
      <c r="FW128" s="250"/>
      <c r="FX128" s="250"/>
      <c r="FY128" s="250"/>
      <c r="FZ128" s="250"/>
      <c r="GA128" s="250"/>
      <c r="GB128" s="250"/>
      <c r="GC128" s="250"/>
      <c r="GD128" s="250"/>
      <c r="GE128" s="250"/>
      <c r="GF128" s="250"/>
      <c r="GG128" s="250"/>
      <c r="GH128" s="250"/>
      <c r="GI128" s="250"/>
      <c r="GJ128" s="250"/>
      <c r="GK128" s="250"/>
      <c r="GL128" s="250"/>
      <c r="GM128" s="250"/>
      <c r="GN128" s="250"/>
      <c r="GO128" s="250"/>
      <c r="GP128" s="250"/>
      <c r="GQ128" s="250"/>
      <c r="GR128" s="250"/>
      <c r="GS128" s="250"/>
      <c r="GT128" s="250"/>
      <c r="GU128" s="250"/>
      <c r="GV128" s="250"/>
      <c r="GW128" s="250"/>
      <c r="GX128" s="250"/>
      <c r="GY128" s="250"/>
      <c r="GZ128" s="250"/>
      <c r="HA128" s="416"/>
      <c r="HB128" s="416"/>
      <c r="HC128" s="416"/>
      <c r="HD128" s="416"/>
      <c r="HE128" s="416"/>
      <c r="HF128" s="416"/>
      <c r="HG128" s="416"/>
      <c r="HH128" s="416"/>
      <c r="HI128" s="416"/>
      <c r="HJ128" s="416"/>
      <c r="HK128" s="416"/>
      <c r="HL128" s="416"/>
      <c r="HM128" s="416"/>
      <c r="HN128" s="416"/>
      <c r="ID128" s="411"/>
      <c r="IE128" s="411"/>
      <c r="IF128" s="411"/>
      <c r="IG128" s="411"/>
      <c r="IH128" s="411"/>
      <c r="II128" s="411"/>
      <c r="IJ128" s="411"/>
      <c r="IK128" s="411"/>
      <c r="IL128" s="411"/>
      <c r="IM128" s="411"/>
      <c r="IN128" s="411"/>
      <c r="IO128" s="411"/>
      <c r="IP128" s="411"/>
      <c r="IQ128" s="411"/>
      <c r="IR128" s="411"/>
      <c r="IS128" s="411"/>
      <c r="IT128" s="411"/>
      <c r="IU128" s="411"/>
      <c r="IV128" s="411"/>
      <c r="IW128" s="411"/>
      <c r="IX128" s="411"/>
      <c r="IY128" s="411"/>
      <c r="IZ128" s="411"/>
      <c r="JA128" s="411"/>
      <c r="JB128" s="411"/>
      <c r="JC128" s="411"/>
      <c r="JD128" s="411"/>
      <c r="JE128" s="411"/>
      <c r="JF128" s="411"/>
      <c r="JG128" s="411"/>
      <c r="JH128" s="411"/>
      <c r="JI128" s="411"/>
      <c r="JJ128" s="411"/>
      <c r="JK128" s="411"/>
      <c r="JL128" s="411"/>
      <c r="JM128" s="411"/>
      <c r="JN128" s="411"/>
      <c r="JO128" s="411"/>
      <c r="JP128" s="411"/>
      <c r="JQ128" s="411"/>
      <c r="JR128" s="411"/>
      <c r="JS128" s="411"/>
      <c r="JT128" s="411"/>
      <c r="JU128" s="411"/>
      <c r="JV128" s="411"/>
      <c r="JW128" s="411"/>
      <c r="JX128" s="411"/>
      <c r="JY128" s="411"/>
      <c r="JZ128" s="411"/>
      <c r="KA128" s="411"/>
      <c r="KB128" s="411"/>
      <c r="KC128" s="411"/>
      <c r="KD128" s="411"/>
      <c r="KE128" s="411"/>
      <c r="KF128" s="411"/>
      <c r="KG128" s="411"/>
      <c r="KH128" s="411"/>
      <c r="KI128" s="411"/>
      <c r="KJ128" s="411"/>
      <c r="KK128" s="411"/>
      <c r="KL128" s="411"/>
      <c r="KM128" s="411"/>
      <c r="KN128" s="411"/>
      <c r="KO128" s="411"/>
      <c r="KP128" s="411"/>
      <c r="KQ128" s="411"/>
      <c r="KR128" s="411"/>
      <c r="KS128" s="411"/>
      <c r="KT128" s="411"/>
      <c r="KU128" s="411"/>
      <c r="KV128" s="411"/>
      <c r="KW128" s="411"/>
      <c r="KX128" s="411"/>
      <c r="KY128" s="411"/>
      <c r="KZ128" s="411"/>
      <c r="LA128" s="411"/>
      <c r="LB128" s="411"/>
      <c r="LC128" s="411"/>
      <c r="LD128" s="411"/>
      <c r="LE128" s="411"/>
      <c r="LF128" s="411"/>
      <c r="LG128" s="411"/>
      <c r="LH128" s="411"/>
      <c r="LI128" s="411"/>
      <c r="LJ128" s="411"/>
      <c r="LK128" s="411"/>
      <c r="LL128" s="411"/>
      <c r="LM128" s="411"/>
      <c r="LN128" s="411"/>
      <c r="LO128" s="411"/>
      <c r="LP128" s="411"/>
      <c r="LQ128" s="411"/>
      <c r="LR128" s="411"/>
      <c r="LS128" s="411"/>
      <c r="LT128" s="411"/>
      <c r="LU128" s="411"/>
      <c r="LV128" s="411"/>
      <c r="LW128" s="411"/>
      <c r="LX128" s="411"/>
      <c r="LY128" s="411"/>
      <c r="LZ128" s="411"/>
      <c r="MA128" s="411"/>
      <c r="MB128" s="411"/>
      <c r="MC128" s="411"/>
      <c r="MD128" s="411"/>
      <c r="ME128" s="411"/>
      <c r="MF128" s="411"/>
      <c r="MG128" s="411"/>
      <c r="MH128" s="411"/>
      <c r="MI128" s="411"/>
      <c r="XDX128" s="420">
        <f t="shared" ca="1" si="58"/>
        <v>0</v>
      </c>
      <c r="XES128" s="411"/>
      <c r="XET128" s="411"/>
      <c r="XEU128" s="421"/>
    </row>
    <row r="129" spans="1:115" s="314" customFormat="1" ht="15" customHeight="1" thickTop="1">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s="377"/>
      <c r="CA129" s="377"/>
      <c r="CB129" s="377"/>
      <c r="CC129" s="377"/>
      <c r="CD129" s="377"/>
      <c r="CE129" s="377"/>
      <c r="CF129" s="377"/>
      <c r="CG129" s="377"/>
      <c r="CH129" s="377"/>
      <c r="CI129" s="377"/>
      <c r="CJ129" s="377"/>
      <c r="CK129" s="377"/>
      <c r="CL129" s="377"/>
      <c r="CM129" s="377"/>
      <c r="CN129" s="377"/>
      <c r="CO129" s="377"/>
      <c r="CP129" s="377"/>
      <c r="CQ129" s="377"/>
      <c r="CR129" s="377"/>
      <c r="CS129" s="377"/>
      <c r="CT129" s="377"/>
      <c r="CU129" s="377"/>
      <c r="CV129" s="377"/>
      <c r="CW129" s="377"/>
      <c r="CX129" s="377"/>
      <c r="CY129" s="377"/>
      <c r="CZ129" s="377"/>
      <c r="DA129" s="377"/>
      <c r="DB129" s="377"/>
      <c r="DC129" s="377"/>
      <c r="DD129" s="377"/>
      <c r="DE129" s="377"/>
      <c r="DF129" s="377"/>
      <c r="DG129" s="377"/>
      <c r="DH129" s="377"/>
      <c r="DI129" s="377"/>
      <c r="DJ129" s="377"/>
      <c r="DK129" s="377"/>
    </row>
    <row r="130" spans="1:115" s="314" customFormat="1" ht="15" customHeigh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s="377"/>
      <c r="CA130" s="377"/>
      <c r="CB130" s="377"/>
      <c r="CC130" s="377"/>
      <c r="CD130" s="377"/>
      <c r="CE130" s="377"/>
      <c r="CF130" s="377"/>
      <c r="CG130" s="377"/>
      <c r="CH130" s="377"/>
      <c r="CI130" s="377"/>
      <c r="CJ130" s="377"/>
      <c r="CK130" s="377"/>
      <c r="CL130" s="377"/>
      <c r="CM130" s="377"/>
      <c r="CN130" s="377"/>
      <c r="CO130" s="377"/>
      <c r="CP130" s="377"/>
      <c r="CQ130" s="377"/>
      <c r="CR130" s="377"/>
      <c r="CS130" s="377"/>
      <c r="CT130" s="377"/>
      <c r="CU130" s="377"/>
      <c r="CV130" s="377"/>
      <c r="CW130" s="377"/>
      <c r="CX130" s="377"/>
      <c r="CY130" s="377"/>
      <c r="CZ130" s="377"/>
      <c r="DA130" s="377"/>
      <c r="DB130" s="377"/>
      <c r="DC130" s="377"/>
      <c r="DD130" s="377"/>
      <c r="DE130" s="377"/>
      <c r="DF130" s="377"/>
      <c r="DG130" s="377"/>
      <c r="DH130" s="377"/>
      <c r="DI130" s="377"/>
      <c r="DJ130" s="377"/>
      <c r="DK130" s="377"/>
    </row>
    <row r="131" spans="1:115" s="314" customFormat="1" ht="15" customHeight="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s="377"/>
      <c r="CA131" s="377"/>
      <c r="CB131" s="377"/>
      <c r="CC131" s="377"/>
      <c r="CD131" s="377"/>
      <c r="CE131" s="377"/>
      <c r="CF131" s="377"/>
      <c r="CG131" s="377"/>
      <c r="CH131" s="377"/>
      <c r="CI131" s="377"/>
      <c r="CJ131" s="377"/>
      <c r="CK131" s="377"/>
      <c r="CL131" s="377"/>
      <c r="CM131" s="377"/>
      <c r="CN131" s="377"/>
      <c r="CO131" s="377"/>
      <c r="CP131" s="377"/>
      <c r="CQ131" s="377"/>
      <c r="CR131" s="377"/>
      <c r="CS131" s="377"/>
      <c r="CT131" s="377"/>
      <c r="CU131" s="377"/>
      <c r="CV131" s="377"/>
      <c r="CW131" s="377"/>
      <c r="CX131" s="377"/>
      <c r="CY131" s="377"/>
      <c r="CZ131" s="377"/>
      <c r="DA131" s="377"/>
      <c r="DB131" s="377"/>
      <c r="DC131" s="377"/>
      <c r="DD131" s="377"/>
      <c r="DE131" s="377"/>
      <c r="DF131" s="377"/>
      <c r="DG131" s="377"/>
      <c r="DH131" s="377"/>
      <c r="DI131" s="377"/>
      <c r="DJ131" s="377"/>
      <c r="DK131" s="377"/>
    </row>
    <row r="132" spans="1:115" s="314" customFormat="1" ht="15" customHeight="1">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s="377"/>
      <c r="CA132" s="377"/>
      <c r="CB132" s="377"/>
      <c r="CC132" s="377"/>
      <c r="CD132" s="377"/>
      <c r="CE132" s="377"/>
      <c r="CF132" s="377"/>
      <c r="CG132" s="377"/>
      <c r="CH132" s="377"/>
      <c r="CI132" s="377"/>
      <c r="CJ132" s="377"/>
      <c r="CK132" s="377"/>
      <c r="CL132" s="377"/>
      <c r="CM132" s="377"/>
      <c r="CN132" s="377"/>
      <c r="CO132" s="377"/>
      <c r="CP132" s="377"/>
      <c r="CQ132" s="377"/>
      <c r="CR132" s="377"/>
      <c r="CS132" s="377"/>
      <c r="CT132" s="377"/>
      <c r="CU132" s="377"/>
      <c r="CV132" s="377"/>
      <c r="CW132" s="377"/>
      <c r="CX132" s="377"/>
      <c r="CY132" s="377"/>
      <c r="CZ132" s="377"/>
      <c r="DA132" s="377"/>
      <c r="DB132" s="377"/>
      <c r="DC132" s="377"/>
      <c r="DD132" s="377"/>
      <c r="DE132" s="377"/>
      <c r="DF132" s="377"/>
      <c r="DG132" s="377"/>
      <c r="DH132" s="377"/>
      <c r="DI132" s="377"/>
      <c r="DJ132" s="377"/>
      <c r="DK132" s="377"/>
    </row>
    <row r="133" spans="1:115" s="314" customFormat="1" ht="15" customHeight="1">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s="377"/>
      <c r="CA133" s="377"/>
      <c r="CB133" s="377"/>
      <c r="CC133" s="377"/>
      <c r="CD133" s="377"/>
      <c r="CE133" s="377"/>
      <c r="CF133" s="377"/>
      <c r="CG133" s="377"/>
      <c r="CH133" s="377"/>
      <c r="CI133" s="377"/>
      <c r="CJ133" s="377"/>
      <c r="CK133" s="377"/>
      <c r="CL133" s="377"/>
      <c r="CM133" s="377"/>
      <c r="CN133" s="377"/>
      <c r="CO133" s="377"/>
      <c r="CP133" s="377"/>
      <c r="CQ133" s="377"/>
      <c r="CR133" s="377"/>
      <c r="CS133" s="377"/>
      <c r="CT133" s="377"/>
      <c r="CU133" s="377"/>
      <c r="CV133" s="377"/>
      <c r="CW133" s="377"/>
      <c r="CX133" s="377"/>
      <c r="CY133" s="377"/>
      <c r="CZ133" s="377"/>
      <c r="DA133" s="377"/>
      <c r="DB133" s="377"/>
      <c r="DC133" s="377"/>
      <c r="DD133" s="377"/>
      <c r="DE133" s="377"/>
      <c r="DF133" s="377"/>
      <c r="DG133" s="377"/>
      <c r="DH133" s="377"/>
      <c r="DI133" s="377"/>
      <c r="DJ133" s="377"/>
      <c r="DK133" s="377"/>
    </row>
    <row r="134" spans="1:115" s="314" customFormat="1" ht="15" customHeight="1">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s="377"/>
      <c r="CA134" s="377"/>
      <c r="CB134" s="377"/>
      <c r="CC134" s="377"/>
      <c r="CD134" s="377"/>
      <c r="CE134" s="377"/>
      <c r="CF134" s="377"/>
      <c r="CG134" s="377"/>
      <c r="CH134" s="377"/>
      <c r="CI134" s="377"/>
      <c r="CJ134" s="377"/>
      <c r="CK134" s="377"/>
      <c r="CL134" s="377"/>
      <c r="CM134" s="377"/>
      <c r="CN134" s="377"/>
      <c r="CO134" s="377"/>
      <c r="CP134" s="377"/>
      <c r="CQ134" s="377"/>
      <c r="CR134" s="377"/>
      <c r="CS134" s="377"/>
      <c r="CT134" s="377"/>
      <c r="CU134" s="377"/>
      <c r="CV134" s="377"/>
      <c r="CW134" s="377"/>
      <c r="CX134" s="377"/>
      <c r="CY134" s="377"/>
      <c r="CZ134" s="377"/>
      <c r="DA134" s="377"/>
      <c r="DB134" s="377"/>
      <c r="DC134" s="377"/>
      <c r="DD134" s="377"/>
      <c r="DE134" s="377"/>
      <c r="DF134" s="377"/>
      <c r="DG134" s="377"/>
      <c r="DH134" s="377"/>
      <c r="DI134" s="377"/>
      <c r="DJ134" s="377"/>
      <c r="DK134" s="377"/>
    </row>
    <row r="135" spans="1:115" s="314" customFormat="1" ht="15" customHeight="1">
      <c r="A135"/>
      <c r="B135"/>
      <c r="C135"/>
      <c r="D135"/>
      <c r="E135"/>
      <c r="F135"/>
      <c r="G135"/>
      <c r="H135"/>
      <c r="I135"/>
      <c r="J135"/>
      <c r="K135"/>
      <c r="L135"/>
      <c r="M135"/>
      <c r="N135"/>
      <c r="O135"/>
      <c r="P135" s="273"/>
      <c r="Q135" s="273"/>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s="273"/>
      <c r="AX135"/>
      <c r="AY135"/>
      <c r="AZ135"/>
      <c r="BA135"/>
      <c r="BB135"/>
      <c r="BC135"/>
      <c r="BD135"/>
      <c r="BE135"/>
      <c r="BF135"/>
      <c r="BG135"/>
      <c r="BH135"/>
      <c r="BI135"/>
      <c r="BJ135"/>
      <c r="BK135"/>
      <c r="BL135"/>
      <c r="BM135"/>
      <c r="BN135"/>
      <c r="BO135"/>
      <c r="BP135"/>
      <c r="BQ135"/>
      <c r="BR135"/>
      <c r="BS135"/>
      <c r="BT135"/>
      <c r="BU135"/>
      <c r="BV135"/>
      <c r="BW135"/>
      <c r="BX135"/>
      <c r="BY135"/>
      <c r="BZ135" s="377"/>
      <c r="CA135" s="377"/>
      <c r="CB135" s="377"/>
      <c r="CC135" s="377"/>
      <c r="CD135" s="377"/>
      <c r="CE135" s="377"/>
      <c r="CF135" s="377"/>
      <c r="CG135" s="377"/>
      <c r="CH135" s="377"/>
      <c r="CI135" s="377"/>
      <c r="CJ135" s="377"/>
      <c r="CK135" s="377"/>
      <c r="CL135" s="377"/>
      <c r="CM135" s="377"/>
      <c r="CN135" s="377"/>
      <c r="CO135" s="377"/>
      <c r="CP135" s="377"/>
      <c r="CQ135" s="377"/>
      <c r="CR135" s="377"/>
      <c r="CS135" s="377"/>
      <c r="CT135" s="377"/>
      <c r="CU135" s="377"/>
      <c r="CV135" s="377"/>
      <c r="CW135" s="377"/>
      <c r="CX135" s="377"/>
      <c r="CY135" s="377"/>
      <c r="CZ135" s="377"/>
      <c r="DA135" s="377"/>
      <c r="DB135" s="377"/>
      <c r="DC135" s="377"/>
      <c r="DD135" s="377"/>
      <c r="DE135" s="377"/>
      <c r="DF135" s="377"/>
      <c r="DG135" s="377"/>
      <c r="DH135" s="377"/>
      <c r="DI135" s="377"/>
      <c r="DJ135" s="377"/>
      <c r="DK135" s="377"/>
    </row>
    <row r="136" spans="1:115" s="314" customFormat="1" ht="15" customHeight="1">
      <c r="A136"/>
      <c r="B136"/>
      <c r="C136"/>
      <c r="D136"/>
      <c r="E136"/>
      <c r="F136"/>
      <c r="G136"/>
      <c r="H136"/>
      <c r="I136"/>
      <c r="J136"/>
      <c r="K136"/>
      <c r="L136"/>
      <c r="M136"/>
      <c r="N136"/>
      <c r="O136"/>
      <c r="P136" s="273"/>
      <c r="Q136" s="273"/>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s="273"/>
      <c r="AX136"/>
      <c r="AY136"/>
      <c r="AZ136"/>
      <c r="BA136"/>
      <c r="BB136"/>
      <c r="BC136"/>
      <c r="BD136"/>
      <c r="BE136"/>
      <c r="BF136"/>
      <c r="BG136"/>
      <c r="BH136"/>
      <c r="BI136"/>
      <c r="BJ136"/>
      <c r="BK136"/>
      <c r="BL136"/>
      <c r="BM136"/>
      <c r="BN136"/>
      <c r="BO136"/>
      <c r="BP136"/>
      <c r="BQ136"/>
      <c r="BR136"/>
      <c r="BS136"/>
      <c r="BT136"/>
      <c r="BU136"/>
      <c r="BV136"/>
      <c r="BW136"/>
      <c r="BX136"/>
      <c r="BY136"/>
      <c r="BZ136" s="377"/>
      <c r="CA136" s="377"/>
      <c r="CB136" s="377"/>
      <c r="CC136" s="377"/>
      <c r="CD136" s="377"/>
      <c r="CE136" s="377"/>
      <c r="CF136" s="377"/>
      <c r="CG136" s="377"/>
      <c r="CH136" s="377"/>
      <c r="CI136" s="377"/>
      <c r="CJ136" s="377"/>
      <c r="CK136" s="377"/>
      <c r="CL136" s="377"/>
      <c r="CM136" s="377"/>
      <c r="CN136" s="377"/>
      <c r="CO136" s="377"/>
      <c r="CP136" s="377"/>
      <c r="CQ136" s="377"/>
      <c r="CR136" s="377"/>
      <c r="CS136" s="377"/>
      <c r="CT136" s="377"/>
      <c r="CU136" s="377"/>
      <c r="CV136" s="377"/>
      <c r="CW136" s="377"/>
      <c r="CX136" s="377"/>
      <c r="CY136" s="377"/>
      <c r="CZ136" s="377"/>
      <c r="DA136" s="377"/>
      <c r="DB136" s="377"/>
      <c r="DC136" s="377"/>
      <c r="DD136" s="377"/>
      <c r="DE136" s="377"/>
      <c r="DF136" s="377"/>
      <c r="DG136" s="377"/>
      <c r="DH136" s="377"/>
      <c r="DI136" s="377"/>
      <c r="DJ136" s="377"/>
      <c r="DK136" s="377"/>
    </row>
    <row r="137" spans="1:115" s="314" customFormat="1" ht="15" customHeight="1">
      <c r="A137"/>
      <c r="B137"/>
      <c r="C137"/>
      <c r="D137"/>
      <c r="E137"/>
      <c r="F137"/>
      <c r="G137"/>
      <c r="H137"/>
      <c r="I137"/>
      <c r="J137"/>
      <c r="K137"/>
      <c r="L137"/>
      <c r="M137"/>
      <c r="N137"/>
      <c r="O137"/>
      <c r="P137" s="273"/>
      <c r="Q137" s="273"/>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s="273"/>
      <c r="AX137"/>
      <c r="AY137"/>
      <c r="AZ137"/>
      <c r="BA137"/>
      <c r="BB137"/>
      <c r="BC137"/>
      <c r="BD137"/>
      <c r="BE137"/>
      <c r="BF137"/>
      <c r="BG137"/>
      <c r="BH137"/>
      <c r="BI137"/>
      <c r="BJ137"/>
      <c r="BK137"/>
      <c r="BL137"/>
      <c r="BM137"/>
      <c r="BN137"/>
      <c r="BO137"/>
      <c r="BP137"/>
      <c r="BQ137"/>
      <c r="BR137"/>
      <c r="BS137"/>
      <c r="BT137"/>
      <c r="BU137"/>
      <c r="BV137"/>
      <c r="BW137"/>
      <c r="BX137"/>
      <c r="BY137"/>
      <c r="BZ137" s="377"/>
      <c r="CA137" s="377"/>
      <c r="CB137" s="377"/>
      <c r="CC137" s="377"/>
      <c r="CD137" s="377"/>
      <c r="CE137" s="377"/>
      <c r="CF137" s="377"/>
      <c r="CG137" s="377"/>
      <c r="CH137" s="377"/>
      <c r="CI137" s="377"/>
      <c r="CJ137" s="377"/>
      <c r="CK137" s="377"/>
      <c r="CL137" s="377"/>
      <c r="CM137" s="377"/>
      <c r="CN137" s="377"/>
      <c r="CO137" s="377"/>
      <c r="CP137" s="377"/>
      <c r="CQ137" s="377"/>
      <c r="CR137" s="377"/>
      <c r="CS137" s="377"/>
      <c r="CT137" s="377"/>
      <c r="CU137" s="377"/>
      <c r="CV137" s="377"/>
      <c r="CW137" s="377"/>
      <c r="CX137" s="377"/>
      <c r="CY137" s="377"/>
      <c r="CZ137" s="377"/>
      <c r="DA137" s="377"/>
      <c r="DB137" s="377"/>
      <c r="DC137" s="377"/>
      <c r="DD137" s="377"/>
      <c r="DE137" s="377"/>
      <c r="DF137" s="377"/>
      <c r="DG137" s="377"/>
      <c r="DH137" s="377"/>
      <c r="DI137" s="377"/>
      <c r="DJ137" s="377"/>
      <c r="DK137" s="377"/>
    </row>
    <row r="138" spans="1:115" s="314" customFormat="1" ht="15" customHeight="1">
      <c r="A138"/>
      <c r="B138"/>
      <c r="C138"/>
      <c r="D138"/>
      <c r="E138"/>
      <c r="F138"/>
      <c r="G138"/>
      <c r="H138"/>
      <c r="I138"/>
      <c r="J138"/>
      <c r="K138"/>
      <c r="L138"/>
      <c r="M138"/>
      <c r="N138"/>
      <c r="O138"/>
      <c r="P138" s="273"/>
      <c r="Q138" s="273"/>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s="273"/>
      <c r="AX138"/>
      <c r="AY138"/>
      <c r="AZ138"/>
      <c r="BA138"/>
      <c r="BB138"/>
      <c r="BC138"/>
      <c r="BD138"/>
      <c r="BE138"/>
      <c r="BF138"/>
      <c r="BG138"/>
      <c r="BH138"/>
      <c r="BI138"/>
      <c r="BJ138"/>
      <c r="BK138"/>
      <c r="BL138"/>
      <c r="BM138"/>
      <c r="BN138"/>
      <c r="BO138"/>
      <c r="BP138"/>
      <c r="BQ138"/>
      <c r="BR138"/>
      <c r="BS138"/>
      <c r="BT138"/>
      <c r="BU138"/>
      <c r="BV138"/>
      <c r="BW138"/>
      <c r="BX138"/>
      <c r="BY138"/>
      <c r="BZ138" s="377"/>
      <c r="CA138" s="377"/>
      <c r="CB138" s="377"/>
      <c r="CC138" s="377"/>
      <c r="CD138" s="377"/>
      <c r="CE138" s="377"/>
      <c r="CF138" s="377"/>
      <c r="CG138" s="377"/>
      <c r="CH138" s="377"/>
      <c r="CI138" s="377"/>
      <c r="CJ138" s="377"/>
      <c r="CK138" s="377"/>
      <c r="CL138" s="377"/>
      <c r="CM138" s="377"/>
      <c r="CN138" s="377"/>
      <c r="CO138" s="377"/>
      <c r="CP138" s="377"/>
      <c r="CQ138" s="377"/>
      <c r="CR138" s="377"/>
      <c r="CS138" s="377"/>
      <c r="CT138" s="377"/>
      <c r="CU138" s="377"/>
      <c r="CV138" s="377"/>
      <c r="CW138" s="377"/>
      <c r="CX138" s="377"/>
      <c r="CY138" s="377"/>
      <c r="CZ138" s="377"/>
      <c r="DA138" s="377"/>
      <c r="DB138" s="377"/>
      <c r="DC138" s="377"/>
      <c r="DD138" s="377"/>
      <c r="DE138" s="377"/>
      <c r="DF138" s="377"/>
      <c r="DG138" s="377"/>
      <c r="DH138" s="377"/>
      <c r="DI138" s="377"/>
      <c r="DJ138" s="377"/>
      <c r="DK138" s="377"/>
    </row>
    <row r="139" spans="1:115" s="314" customFormat="1" ht="15" customHeight="1">
      <c r="A139"/>
      <c r="B139"/>
      <c r="C139"/>
      <c r="D139"/>
      <c r="E139"/>
      <c r="F139"/>
      <c r="G139"/>
      <c r="H139"/>
      <c r="I139"/>
      <c r="J139"/>
      <c r="K139"/>
      <c r="L139"/>
      <c r="M139"/>
      <c r="N139"/>
      <c r="O139"/>
      <c r="P139" s="273"/>
      <c r="Q139" s="273"/>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s="273"/>
      <c r="AX139"/>
      <c r="AY139"/>
      <c r="AZ139"/>
      <c r="BA139"/>
      <c r="BB139"/>
      <c r="BC139"/>
      <c r="BD139"/>
      <c r="BE139"/>
      <c r="BF139"/>
      <c r="BG139"/>
      <c r="BH139"/>
      <c r="BI139"/>
      <c r="BJ139"/>
      <c r="BK139"/>
      <c r="BL139"/>
      <c r="BM139"/>
      <c r="BN139"/>
      <c r="BO139"/>
      <c r="BP139"/>
      <c r="BQ139"/>
      <c r="BR139"/>
      <c r="BS139"/>
      <c r="BT139"/>
      <c r="BU139"/>
      <c r="BV139"/>
      <c r="BW139"/>
      <c r="BX139"/>
      <c r="BY139"/>
      <c r="BZ139" s="377"/>
      <c r="CA139" s="377"/>
      <c r="CB139" s="377"/>
      <c r="CC139" s="377"/>
      <c r="CD139" s="377"/>
      <c r="CE139" s="377"/>
      <c r="CF139" s="377"/>
      <c r="CG139" s="377"/>
      <c r="CH139" s="377"/>
      <c r="CI139" s="377"/>
      <c r="CJ139" s="377"/>
      <c r="CK139" s="377"/>
      <c r="CL139" s="377"/>
      <c r="CM139" s="377"/>
      <c r="CN139" s="377"/>
      <c r="CO139" s="377"/>
      <c r="CP139" s="377"/>
      <c r="CQ139" s="377"/>
      <c r="CR139" s="377"/>
      <c r="CS139" s="377"/>
      <c r="CT139" s="377"/>
      <c r="CU139" s="377"/>
      <c r="CV139" s="377"/>
      <c r="CW139" s="377"/>
      <c r="CX139" s="377"/>
      <c r="CY139" s="377"/>
      <c r="CZ139" s="377"/>
      <c r="DA139" s="377"/>
      <c r="DB139" s="377"/>
      <c r="DC139" s="377"/>
      <c r="DD139" s="377"/>
      <c r="DE139" s="377"/>
      <c r="DF139" s="377"/>
      <c r="DG139" s="377"/>
      <c r="DH139" s="377"/>
      <c r="DI139" s="377"/>
      <c r="DJ139" s="377"/>
      <c r="DK139" s="377"/>
    </row>
    <row r="140" spans="1:115" s="314" customFormat="1" ht="15" customHeight="1">
      <c r="A140"/>
      <c r="B140"/>
      <c r="C140"/>
      <c r="D140"/>
      <c r="E140"/>
      <c r="F140"/>
      <c r="G140"/>
      <c r="H140"/>
      <c r="I140"/>
      <c r="J140"/>
      <c r="K140"/>
      <c r="L140"/>
      <c r="M140"/>
      <c r="N140"/>
      <c r="O140"/>
      <c r="P140" s="273"/>
      <c r="Q140" s="273"/>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s="273"/>
      <c r="AX140"/>
      <c r="AY140"/>
      <c r="AZ140"/>
      <c r="BA140"/>
      <c r="BB140"/>
      <c r="BC140"/>
      <c r="BD140"/>
      <c r="BE140"/>
      <c r="BF140"/>
      <c r="BG140"/>
      <c r="BH140"/>
      <c r="BI140"/>
      <c r="BJ140"/>
      <c r="BK140"/>
      <c r="BL140"/>
      <c r="BM140"/>
      <c r="BN140"/>
      <c r="BO140"/>
      <c r="BP140"/>
      <c r="BQ140"/>
      <c r="BR140"/>
      <c r="BS140"/>
      <c r="BT140"/>
      <c r="BU140"/>
      <c r="BV140"/>
      <c r="BW140"/>
      <c r="BX140"/>
      <c r="BY140"/>
      <c r="BZ140" s="377"/>
      <c r="CA140" s="377"/>
      <c r="CB140" s="377"/>
      <c r="CC140" s="377"/>
      <c r="CD140" s="377"/>
      <c r="CE140" s="377"/>
      <c r="CF140" s="377"/>
      <c r="CG140" s="377"/>
      <c r="CH140" s="377"/>
      <c r="CI140" s="377"/>
      <c r="CJ140" s="377"/>
      <c r="CK140" s="377"/>
      <c r="CL140" s="377"/>
      <c r="CM140" s="377"/>
      <c r="CN140" s="377"/>
      <c r="CO140" s="377"/>
      <c r="CP140" s="377"/>
      <c r="CQ140" s="377"/>
      <c r="CR140" s="377"/>
      <c r="CS140" s="377"/>
      <c r="CT140" s="377"/>
      <c r="CU140" s="377"/>
      <c r="CV140" s="377"/>
      <c r="CW140" s="377"/>
      <c r="CX140" s="377"/>
      <c r="CY140" s="377"/>
      <c r="CZ140" s="377"/>
      <c r="DA140" s="377"/>
      <c r="DB140" s="377"/>
      <c r="DC140" s="377"/>
      <c r="DD140" s="377"/>
      <c r="DE140" s="377"/>
      <c r="DF140" s="377"/>
      <c r="DG140" s="377"/>
      <c r="DH140" s="377"/>
      <c r="DI140" s="377"/>
      <c r="DJ140" s="377"/>
      <c r="DK140" s="377"/>
    </row>
    <row r="141" spans="1:115" s="314" customFormat="1" ht="15" customHeight="1">
      <c r="A141"/>
      <c r="B141"/>
      <c r="C141"/>
      <c r="D141"/>
      <c r="E141"/>
      <c r="F141"/>
      <c r="G141"/>
      <c r="H141"/>
      <c r="I141"/>
      <c r="J141"/>
      <c r="K141"/>
      <c r="L141"/>
      <c r="M141"/>
      <c r="N141"/>
      <c r="O141"/>
      <c r="P141" s="273"/>
      <c r="Q141" s="273"/>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s="273"/>
      <c r="AX141"/>
      <c r="AY141"/>
      <c r="AZ141"/>
      <c r="BA141"/>
      <c r="BB141"/>
      <c r="BC141"/>
      <c r="BD141"/>
      <c r="BE141"/>
      <c r="BF141"/>
      <c r="BG141"/>
      <c r="BH141"/>
      <c r="BI141"/>
      <c r="BJ141"/>
      <c r="BK141"/>
      <c r="BL141"/>
      <c r="BM141"/>
      <c r="BN141"/>
      <c r="BO141"/>
      <c r="BP141"/>
      <c r="BQ141"/>
      <c r="BR141"/>
      <c r="BS141"/>
      <c r="BT141"/>
      <c r="BU141"/>
      <c r="BV141"/>
      <c r="BW141"/>
      <c r="BX141"/>
      <c r="BY141"/>
      <c r="BZ141" s="377"/>
      <c r="CA141" s="377"/>
      <c r="CB141" s="377"/>
      <c r="CC141" s="377"/>
      <c r="CD141" s="377"/>
      <c r="CE141" s="377"/>
      <c r="CF141" s="377"/>
      <c r="CG141" s="377"/>
      <c r="CH141" s="377"/>
      <c r="CI141" s="377"/>
      <c r="CJ141" s="377"/>
      <c r="CK141" s="377"/>
      <c r="CL141" s="377"/>
      <c r="CM141" s="377"/>
      <c r="CN141" s="377"/>
      <c r="CO141" s="377"/>
      <c r="CP141" s="377"/>
      <c r="CQ141" s="377"/>
      <c r="CR141" s="377"/>
      <c r="CS141" s="377"/>
      <c r="CT141" s="377"/>
      <c r="CU141" s="377"/>
      <c r="CV141" s="377"/>
      <c r="CW141" s="377"/>
      <c r="CX141" s="377"/>
      <c r="CY141" s="377"/>
      <c r="CZ141" s="377"/>
      <c r="DA141" s="377"/>
      <c r="DB141" s="377"/>
      <c r="DC141" s="377"/>
      <c r="DD141" s="377"/>
      <c r="DE141" s="377"/>
      <c r="DF141" s="377"/>
      <c r="DG141" s="377"/>
      <c r="DH141" s="377"/>
      <c r="DI141" s="377"/>
      <c r="DJ141" s="377"/>
      <c r="DK141" s="377"/>
    </row>
    <row r="142" spans="1:115" s="314" customFormat="1" ht="15" customHeight="1">
      <c r="A142"/>
      <c r="B142"/>
      <c r="C142"/>
      <c r="D142"/>
      <c r="E142"/>
      <c r="F142"/>
      <c r="G142"/>
      <c r="H142"/>
      <c r="I142"/>
      <c r="J142"/>
      <c r="K142"/>
      <c r="L142"/>
      <c r="M142"/>
      <c r="N142"/>
      <c r="O142"/>
      <c r="P142" s="273"/>
      <c r="Q142" s="273"/>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s="273"/>
      <c r="AX142"/>
      <c r="AY142"/>
      <c r="AZ142"/>
      <c r="BA142"/>
      <c r="BB142"/>
      <c r="BC142"/>
      <c r="BD142"/>
      <c r="BE142"/>
      <c r="BF142"/>
      <c r="BG142"/>
      <c r="BH142"/>
      <c r="BI142"/>
      <c r="BJ142"/>
      <c r="BK142"/>
      <c r="BL142"/>
      <c r="BM142"/>
      <c r="BN142"/>
      <c r="BO142"/>
      <c r="BP142"/>
      <c r="BQ142"/>
      <c r="BR142"/>
      <c r="BS142"/>
      <c r="BT142"/>
      <c r="BU142"/>
      <c r="BV142"/>
      <c r="BW142"/>
      <c r="BX142"/>
      <c r="BY142"/>
      <c r="BZ142" s="377"/>
      <c r="CA142" s="377"/>
      <c r="CB142" s="377"/>
      <c r="CC142" s="377"/>
      <c r="CD142" s="377"/>
      <c r="CE142" s="377"/>
      <c r="CF142" s="377"/>
      <c r="CG142" s="377"/>
      <c r="CH142" s="377"/>
      <c r="CI142" s="377"/>
      <c r="CJ142" s="377"/>
      <c r="CK142" s="377"/>
      <c r="CL142" s="377"/>
      <c r="CM142" s="377"/>
      <c r="CN142" s="377"/>
      <c r="CO142" s="377"/>
      <c r="CP142" s="377"/>
      <c r="CQ142" s="377"/>
      <c r="CR142" s="377"/>
      <c r="CS142" s="377"/>
      <c r="CT142" s="377"/>
      <c r="CU142" s="377"/>
      <c r="CV142" s="377"/>
      <c r="CW142" s="377"/>
      <c r="CX142" s="377"/>
      <c r="CY142" s="377"/>
      <c r="CZ142" s="377"/>
      <c r="DA142" s="377"/>
      <c r="DB142" s="377"/>
      <c r="DC142" s="377"/>
      <c r="DD142" s="377"/>
      <c r="DE142" s="377"/>
      <c r="DF142" s="377"/>
      <c r="DG142" s="377"/>
      <c r="DH142" s="377"/>
      <c r="DI142" s="377"/>
      <c r="DJ142" s="377"/>
      <c r="DK142" s="377"/>
    </row>
    <row r="143" spans="1:115" s="314" customFormat="1" ht="15" customHeight="1">
      <c r="A143"/>
      <c r="B143"/>
      <c r="C143"/>
      <c r="D143"/>
      <c r="E143"/>
      <c r="F143"/>
      <c r="G143"/>
      <c r="H143"/>
      <c r="I143"/>
      <c r="J143"/>
      <c r="K143"/>
      <c r="L143"/>
      <c r="M143"/>
      <c r="N143"/>
      <c r="O143"/>
      <c r="P143" s="273"/>
      <c r="Q143" s="27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s="273"/>
      <c r="AX143"/>
      <c r="AY143"/>
      <c r="AZ143"/>
      <c r="BA143"/>
      <c r="BB143"/>
      <c r="BC143"/>
      <c r="BD143"/>
      <c r="BE143"/>
      <c r="BF143"/>
      <c r="BG143"/>
      <c r="BH143"/>
      <c r="BI143"/>
      <c r="BJ143"/>
      <c r="BK143"/>
      <c r="BL143"/>
      <c r="BM143"/>
      <c r="BN143"/>
      <c r="BO143"/>
      <c r="BP143"/>
      <c r="BQ143"/>
      <c r="BR143"/>
      <c r="BS143"/>
      <c r="BT143"/>
      <c r="BU143"/>
      <c r="BV143"/>
      <c r="BW143"/>
      <c r="BX143"/>
      <c r="BY143"/>
      <c r="BZ143" s="377"/>
      <c r="CA143" s="377"/>
      <c r="CB143" s="377"/>
      <c r="CC143" s="377"/>
      <c r="CD143" s="377"/>
      <c r="CE143" s="377"/>
      <c r="CF143" s="377"/>
      <c r="CG143" s="377"/>
      <c r="CH143" s="377"/>
      <c r="CI143" s="377"/>
      <c r="CJ143" s="377"/>
      <c r="CK143" s="377"/>
      <c r="CL143" s="377"/>
      <c r="CM143" s="377"/>
      <c r="CN143" s="377"/>
      <c r="CO143" s="377"/>
      <c r="CP143" s="377"/>
      <c r="CQ143" s="377"/>
      <c r="CR143" s="377"/>
      <c r="CS143" s="377"/>
      <c r="CT143" s="377"/>
      <c r="CU143" s="377"/>
      <c r="CV143" s="377"/>
      <c r="CW143" s="377"/>
      <c r="CX143" s="377"/>
      <c r="CY143" s="377"/>
      <c r="CZ143" s="377"/>
      <c r="DA143" s="377"/>
      <c r="DB143" s="377"/>
      <c r="DC143" s="377"/>
      <c r="DD143" s="377"/>
      <c r="DE143" s="377"/>
      <c r="DF143" s="377"/>
      <c r="DG143" s="377"/>
      <c r="DH143" s="377"/>
      <c r="DI143" s="377"/>
      <c r="DJ143" s="377"/>
      <c r="DK143" s="377"/>
    </row>
    <row r="144" spans="1:115" s="314" customFormat="1" ht="15" customHeight="1">
      <c r="A144"/>
      <c r="B144"/>
      <c r="C144"/>
      <c r="D144"/>
      <c r="E144"/>
      <c r="F144"/>
      <c r="G144"/>
      <c r="H144"/>
      <c r="I144"/>
      <c r="J144"/>
      <c r="K144"/>
      <c r="L144"/>
      <c r="M144"/>
      <c r="N144"/>
      <c r="O144"/>
      <c r="P144" s="273"/>
      <c r="Q144" s="273"/>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s="273"/>
      <c r="AX144"/>
      <c r="AY144"/>
      <c r="AZ144"/>
      <c r="BA144"/>
      <c r="BB144"/>
      <c r="BC144"/>
      <c r="BD144"/>
      <c r="BE144"/>
      <c r="BF144"/>
      <c r="BG144"/>
      <c r="BH144"/>
      <c r="BI144"/>
      <c r="BJ144"/>
      <c r="BK144"/>
      <c r="BL144"/>
      <c r="BM144"/>
      <c r="BN144"/>
      <c r="BO144"/>
      <c r="BP144"/>
      <c r="BQ144"/>
      <c r="BR144"/>
      <c r="BS144"/>
      <c r="BT144"/>
      <c r="BU144"/>
      <c r="BV144"/>
      <c r="BW144"/>
      <c r="BX144"/>
      <c r="BY144"/>
      <c r="BZ144" s="377"/>
      <c r="CA144" s="377"/>
      <c r="CB144" s="377"/>
      <c r="CC144" s="377"/>
      <c r="CD144" s="377"/>
      <c r="CE144" s="377"/>
      <c r="CF144" s="377"/>
      <c r="CG144" s="377"/>
      <c r="CH144" s="377"/>
      <c r="CI144" s="377"/>
      <c r="CJ144" s="377"/>
      <c r="CK144" s="377"/>
      <c r="CL144" s="377"/>
      <c r="CM144" s="377"/>
      <c r="CN144" s="377"/>
      <c r="CO144" s="377"/>
      <c r="CP144" s="377"/>
      <c r="CQ144" s="377"/>
      <c r="CR144" s="377"/>
      <c r="CS144" s="377"/>
      <c r="CT144" s="377"/>
      <c r="CU144" s="377"/>
      <c r="CV144" s="377"/>
      <c r="CW144" s="377"/>
      <c r="CX144" s="377"/>
      <c r="CY144" s="377"/>
      <c r="CZ144" s="377"/>
      <c r="DA144" s="377"/>
      <c r="DB144" s="377"/>
      <c r="DC144" s="377"/>
      <c r="DD144" s="377"/>
      <c r="DE144" s="377"/>
      <c r="DF144" s="377"/>
      <c r="DG144" s="377"/>
      <c r="DH144" s="377"/>
      <c r="DI144" s="377"/>
      <c r="DJ144" s="377"/>
      <c r="DK144" s="377"/>
    </row>
    <row r="145" spans="1:115" s="314" customFormat="1" ht="15" customHeight="1">
      <c r="A145"/>
      <c r="B145"/>
      <c r="C145"/>
      <c r="D145"/>
      <c r="E145"/>
      <c r="F145"/>
      <c r="G145"/>
      <c r="H145"/>
      <c r="I145"/>
      <c r="J145"/>
      <c r="K145"/>
      <c r="L145"/>
      <c r="M145"/>
      <c r="N145"/>
      <c r="O145"/>
      <c r="P145" s="273"/>
      <c r="Q145" s="273"/>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s="273"/>
      <c r="AX145"/>
      <c r="AY145"/>
      <c r="AZ145"/>
      <c r="BA145"/>
      <c r="BB145"/>
      <c r="BC145"/>
      <c r="BD145"/>
      <c r="BE145"/>
      <c r="BF145"/>
      <c r="BG145"/>
      <c r="BH145"/>
      <c r="BI145"/>
      <c r="BJ145"/>
      <c r="BK145"/>
      <c r="BL145"/>
      <c r="BM145"/>
      <c r="BN145"/>
      <c r="BO145"/>
      <c r="BP145"/>
      <c r="BQ145"/>
      <c r="BR145"/>
      <c r="BS145"/>
      <c r="BT145"/>
      <c r="BU145"/>
      <c r="BV145"/>
      <c r="BW145"/>
      <c r="BX145"/>
      <c r="BY145"/>
      <c r="BZ145" s="377"/>
      <c r="CA145" s="377"/>
      <c r="CB145" s="377"/>
      <c r="CC145" s="377"/>
      <c r="CD145" s="377"/>
      <c r="CE145" s="377"/>
      <c r="CF145" s="377"/>
      <c r="CG145" s="377"/>
      <c r="CH145" s="377"/>
      <c r="CI145" s="377"/>
      <c r="CJ145" s="377"/>
      <c r="CK145" s="377"/>
      <c r="CL145" s="377"/>
      <c r="CM145" s="377"/>
      <c r="CN145" s="377"/>
      <c r="CO145" s="377"/>
      <c r="CP145" s="377"/>
      <c r="CQ145" s="377"/>
      <c r="CR145" s="377"/>
      <c r="CS145" s="377"/>
      <c r="CT145" s="377"/>
      <c r="CU145" s="377"/>
      <c r="CV145" s="377"/>
      <c r="CW145" s="377"/>
      <c r="CX145" s="377"/>
      <c r="CY145" s="377"/>
      <c r="CZ145" s="377"/>
      <c r="DA145" s="377"/>
      <c r="DB145" s="377"/>
      <c r="DC145" s="377"/>
      <c r="DD145" s="377"/>
      <c r="DE145" s="377"/>
      <c r="DF145" s="377"/>
      <c r="DG145" s="377"/>
      <c r="DH145" s="377"/>
      <c r="DI145" s="377"/>
      <c r="DJ145" s="377"/>
      <c r="DK145" s="377"/>
    </row>
    <row r="146" spans="1:115" s="314" customFormat="1" ht="15" customHeight="1">
      <c r="A146"/>
      <c r="B146"/>
      <c r="C146"/>
      <c r="D146"/>
      <c r="E146"/>
      <c r="F146"/>
      <c r="G146"/>
      <c r="H146"/>
      <c r="I146"/>
      <c r="J146"/>
      <c r="K146"/>
      <c r="L146"/>
      <c r="M146"/>
      <c r="N146"/>
      <c r="O146"/>
      <c r="P146" s="273"/>
      <c r="Q146" s="273"/>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s="273"/>
      <c r="AX146"/>
      <c r="AY146"/>
      <c r="AZ146"/>
      <c r="BA146"/>
      <c r="BB146"/>
      <c r="BC146"/>
      <c r="BD146"/>
      <c r="BE146"/>
      <c r="BF146"/>
      <c r="BG146"/>
      <c r="BH146"/>
      <c r="BI146"/>
      <c r="BJ146"/>
      <c r="BK146"/>
      <c r="BL146"/>
      <c r="BM146"/>
      <c r="BN146"/>
      <c r="BO146"/>
      <c r="BP146"/>
      <c r="BQ146"/>
      <c r="BR146"/>
      <c r="BS146"/>
      <c r="BT146"/>
      <c r="BU146"/>
      <c r="BV146"/>
      <c r="BW146"/>
      <c r="BX146"/>
      <c r="BY146"/>
      <c r="BZ146" s="377"/>
      <c r="CA146" s="377"/>
      <c r="CB146" s="377"/>
      <c r="CC146" s="377"/>
      <c r="CD146" s="377"/>
      <c r="CE146" s="377"/>
      <c r="CF146" s="377"/>
      <c r="CG146" s="377"/>
      <c r="CH146" s="377"/>
      <c r="CI146" s="377"/>
      <c r="CJ146" s="377"/>
      <c r="CK146" s="377"/>
      <c r="CL146" s="377"/>
      <c r="CM146" s="377"/>
      <c r="CN146" s="377"/>
      <c r="CO146" s="377"/>
      <c r="CP146" s="377"/>
      <c r="CQ146" s="377"/>
      <c r="CR146" s="377"/>
      <c r="CS146" s="377"/>
      <c r="CT146" s="377"/>
      <c r="CU146" s="377"/>
      <c r="CV146" s="377"/>
      <c r="CW146" s="377"/>
      <c r="CX146" s="377"/>
      <c r="CY146" s="377"/>
      <c r="CZ146" s="377"/>
      <c r="DA146" s="377"/>
      <c r="DB146" s="377"/>
      <c r="DC146" s="377"/>
      <c r="DD146" s="377"/>
      <c r="DE146" s="377"/>
      <c r="DF146" s="377"/>
      <c r="DG146" s="377"/>
      <c r="DH146" s="377"/>
      <c r="DI146" s="377"/>
      <c r="DJ146" s="377"/>
      <c r="DK146" s="377"/>
    </row>
    <row r="147" spans="1:115" s="314" customFormat="1" ht="15" customHeight="1">
      <c r="A147"/>
      <c r="B147"/>
      <c r="C147"/>
      <c r="D147"/>
      <c r="E147"/>
      <c r="F147"/>
      <c r="G147"/>
      <c r="H147"/>
      <c r="I147"/>
      <c r="J147"/>
      <c r="K147"/>
      <c r="L147"/>
      <c r="M147"/>
      <c r="N147"/>
      <c r="O147"/>
      <c r="P147" s="273"/>
      <c r="Q147" s="273"/>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s="273"/>
      <c r="AX147"/>
      <c r="AY147"/>
      <c r="AZ147"/>
      <c r="BA147"/>
      <c r="BB147"/>
      <c r="BC147"/>
      <c r="BD147"/>
      <c r="BE147"/>
      <c r="BF147"/>
      <c r="BG147"/>
      <c r="BH147"/>
      <c r="BI147"/>
      <c r="BJ147"/>
      <c r="BK147"/>
      <c r="BL147"/>
      <c r="BM147"/>
      <c r="BN147"/>
      <c r="BO147"/>
      <c r="BP147"/>
      <c r="BQ147"/>
      <c r="BR147"/>
      <c r="BS147"/>
      <c r="BT147"/>
      <c r="BU147"/>
      <c r="BV147"/>
      <c r="BW147"/>
      <c r="BX147"/>
      <c r="BY147"/>
      <c r="BZ147" s="377"/>
      <c r="CA147" s="377"/>
      <c r="CB147" s="377"/>
      <c r="CC147" s="377"/>
      <c r="CD147" s="377"/>
      <c r="CE147" s="377"/>
      <c r="CF147" s="377"/>
      <c r="CG147" s="377"/>
      <c r="CH147" s="377"/>
      <c r="CI147" s="377"/>
      <c r="CJ147" s="377"/>
      <c r="CK147" s="377"/>
      <c r="CL147" s="377"/>
      <c r="CM147" s="377"/>
      <c r="CN147" s="377"/>
      <c r="CO147" s="377"/>
      <c r="CP147" s="377"/>
      <c r="CQ147" s="377"/>
      <c r="CR147" s="377"/>
      <c r="CS147" s="377"/>
      <c r="CT147" s="377"/>
      <c r="CU147" s="377"/>
      <c r="CV147" s="377"/>
      <c r="CW147" s="377"/>
      <c r="CX147" s="377"/>
      <c r="CY147" s="377"/>
      <c r="CZ147" s="377"/>
      <c r="DA147" s="377"/>
      <c r="DB147" s="377"/>
      <c r="DC147" s="377"/>
      <c r="DD147" s="377"/>
      <c r="DE147" s="377"/>
      <c r="DF147" s="377"/>
      <c r="DG147" s="377"/>
      <c r="DH147" s="377"/>
      <c r="DI147" s="377"/>
      <c r="DJ147" s="377"/>
      <c r="DK147" s="377"/>
    </row>
    <row r="148" spans="1:115" s="314" customFormat="1" ht="15" customHeight="1">
      <c r="A148"/>
      <c r="B148"/>
      <c r="C148"/>
      <c r="D148"/>
      <c r="E148"/>
      <c r="F148"/>
      <c r="G148"/>
      <c r="H148"/>
      <c r="I148"/>
      <c r="J148"/>
      <c r="K148"/>
      <c r="L148"/>
      <c r="M148"/>
      <c r="N148"/>
      <c r="O148"/>
      <c r="P148" s="273"/>
      <c r="Q148" s="273"/>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s="273"/>
      <c r="AX148"/>
      <c r="AY148"/>
      <c r="AZ148"/>
      <c r="BA148"/>
      <c r="BB148"/>
      <c r="BC148"/>
      <c r="BD148"/>
      <c r="BE148"/>
      <c r="BF148"/>
      <c r="BG148"/>
      <c r="BH148"/>
      <c r="BI148"/>
      <c r="BJ148"/>
      <c r="BK148"/>
      <c r="BL148"/>
      <c r="BM148"/>
      <c r="BN148"/>
      <c r="BO148"/>
      <c r="BP148"/>
      <c r="BQ148"/>
      <c r="BR148"/>
      <c r="BS148"/>
      <c r="BT148"/>
      <c r="BU148"/>
      <c r="BV148"/>
      <c r="BW148"/>
      <c r="BX148"/>
      <c r="BY148"/>
      <c r="BZ148" s="377"/>
      <c r="CA148" s="377"/>
      <c r="CB148" s="377"/>
      <c r="CC148" s="377"/>
      <c r="CD148" s="377"/>
      <c r="CE148" s="377"/>
      <c r="CF148" s="377"/>
      <c r="CG148" s="377"/>
      <c r="CH148" s="377"/>
      <c r="CI148" s="377"/>
      <c r="CJ148" s="377"/>
      <c r="CK148" s="377"/>
      <c r="CL148" s="377"/>
      <c r="CM148" s="377"/>
      <c r="CN148" s="377"/>
      <c r="CO148" s="377"/>
      <c r="CP148" s="377"/>
      <c r="CQ148" s="377"/>
      <c r="CR148" s="377"/>
      <c r="CS148" s="377"/>
      <c r="CT148" s="377"/>
      <c r="CU148" s="377"/>
      <c r="CV148" s="377"/>
      <c r="CW148" s="377"/>
      <c r="CX148" s="377"/>
      <c r="CY148" s="377"/>
      <c r="CZ148" s="377"/>
      <c r="DA148" s="377"/>
      <c r="DB148" s="377"/>
      <c r="DC148" s="377"/>
      <c r="DD148" s="377"/>
      <c r="DE148" s="377"/>
      <c r="DF148" s="377"/>
      <c r="DG148" s="377"/>
      <c r="DH148" s="377"/>
      <c r="DI148" s="377"/>
      <c r="DJ148" s="377"/>
      <c r="DK148" s="377"/>
    </row>
    <row r="149" spans="1:115" s="314" customFormat="1" ht="15" customHeight="1">
      <c r="A149"/>
      <c r="B149"/>
      <c r="C149"/>
      <c r="D149"/>
      <c r="E149"/>
      <c r="F149"/>
      <c r="G149"/>
      <c r="H149"/>
      <c r="I149"/>
      <c r="J149"/>
      <c r="K149"/>
      <c r="L149"/>
      <c r="M149"/>
      <c r="N149"/>
      <c r="O149"/>
      <c r="P149" s="273"/>
      <c r="Q149" s="273"/>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s="273"/>
      <c r="AX149"/>
      <c r="AY149"/>
      <c r="AZ149"/>
      <c r="BA149"/>
      <c r="BB149"/>
      <c r="BC149"/>
      <c r="BD149"/>
      <c r="BE149"/>
      <c r="BF149"/>
      <c r="BG149"/>
      <c r="BH149"/>
      <c r="BI149"/>
      <c r="BJ149"/>
      <c r="BK149"/>
      <c r="BL149"/>
      <c r="BM149"/>
      <c r="BN149"/>
      <c r="BO149"/>
      <c r="BP149"/>
      <c r="BQ149"/>
      <c r="BR149"/>
      <c r="BS149"/>
      <c r="BT149"/>
      <c r="BU149"/>
      <c r="BV149"/>
      <c r="BW149"/>
      <c r="BX149"/>
      <c r="BY149"/>
      <c r="BZ149" s="377"/>
      <c r="CA149" s="377"/>
      <c r="CB149" s="377"/>
      <c r="CC149" s="377"/>
      <c r="CD149" s="377"/>
      <c r="CE149" s="377"/>
      <c r="CF149" s="377"/>
      <c r="CG149" s="377"/>
      <c r="CH149" s="377"/>
      <c r="CI149" s="377"/>
      <c r="CJ149" s="377"/>
      <c r="CK149" s="377"/>
      <c r="CL149" s="377"/>
      <c r="CM149" s="377"/>
      <c r="CN149" s="377"/>
      <c r="CO149" s="377"/>
      <c r="CP149" s="377"/>
      <c r="CQ149" s="377"/>
      <c r="CR149" s="377"/>
      <c r="CS149" s="377"/>
      <c r="CT149" s="377"/>
      <c r="CU149" s="377"/>
      <c r="CV149" s="377"/>
      <c r="CW149" s="377"/>
      <c r="CX149" s="377"/>
      <c r="CY149" s="377"/>
      <c r="CZ149" s="377"/>
      <c r="DA149" s="377"/>
      <c r="DB149" s="377"/>
      <c r="DC149" s="377"/>
      <c r="DD149" s="377"/>
      <c r="DE149" s="377"/>
      <c r="DF149" s="377"/>
      <c r="DG149" s="377"/>
      <c r="DH149" s="377"/>
      <c r="DI149" s="377"/>
      <c r="DJ149" s="377"/>
      <c r="DK149" s="377"/>
    </row>
    <row r="150" spans="1:115" s="314" customFormat="1" ht="15" customHeight="1">
      <c r="A150"/>
      <c r="B150"/>
      <c r="C150"/>
      <c r="D150"/>
      <c r="E150"/>
      <c r="F150"/>
      <c r="G150"/>
      <c r="H150"/>
      <c r="I150"/>
      <c r="J150"/>
      <c r="K150"/>
      <c r="L150"/>
      <c r="M150"/>
      <c r="N150"/>
      <c r="O150"/>
      <c r="P150" s="273"/>
      <c r="Q150" s="273"/>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s="273"/>
      <c r="AX150"/>
      <c r="AY150"/>
      <c r="AZ150"/>
      <c r="BA150"/>
      <c r="BB150"/>
      <c r="BC150"/>
      <c r="BD150"/>
      <c r="BE150"/>
      <c r="BF150"/>
      <c r="BG150"/>
      <c r="BH150"/>
      <c r="BI150"/>
      <c r="BJ150"/>
      <c r="BK150"/>
      <c r="BL150"/>
      <c r="BM150"/>
      <c r="BN150"/>
      <c r="BO150"/>
      <c r="BP150"/>
      <c r="BQ150"/>
      <c r="BR150"/>
      <c r="BS150"/>
      <c r="BT150"/>
      <c r="BU150"/>
      <c r="BV150"/>
      <c r="BW150"/>
      <c r="BX150"/>
      <c r="BY150"/>
      <c r="BZ150" s="377"/>
      <c r="CA150" s="377"/>
      <c r="CB150" s="377"/>
      <c r="CC150" s="377"/>
      <c r="CD150" s="377"/>
      <c r="CE150" s="377"/>
      <c r="CF150" s="377"/>
      <c r="CG150" s="377"/>
      <c r="CH150" s="377"/>
      <c r="CI150" s="377"/>
      <c r="CJ150" s="377"/>
      <c r="CK150" s="377"/>
      <c r="CL150" s="377"/>
      <c r="CM150" s="377"/>
      <c r="CN150" s="377"/>
      <c r="CO150" s="377"/>
      <c r="CP150" s="377"/>
      <c r="CQ150" s="377"/>
      <c r="CR150" s="377"/>
      <c r="CS150" s="377"/>
      <c r="CT150" s="377"/>
      <c r="CU150" s="377"/>
      <c r="CV150" s="377"/>
      <c r="CW150" s="377"/>
      <c r="CX150" s="377"/>
      <c r="CY150" s="377"/>
      <c r="CZ150" s="377"/>
      <c r="DA150" s="377"/>
      <c r="DB150" s="377"/>
      <c r="DC150" s="377"/>
      <c r="DD150" s="377"/>
      <c r="DE150" s="377"/>
      <c r="DF150" s="377"/>
      <c r="DG150" s="377"/>
      <c r="DH150" s="377"/>
      <c r="DI150" s="377"/>
      <c r="DJ150" s="377"/>
      <c r="DK150" s="377"/>
    </row>
    <row r="151" spans="1:115" s="314" customFormat="1" ht="15" customHeight="1">
      <c r="A151"/>
      <c r="B151"/>
      <c r="C151"/>
      <c r="D151"/>
      <c r="E151"/>
      <c r="F151"/>
      <c r="G151"/>
      <c r="H151"/>
      <c r="I151"/>
      <c r="J151"/>
      <c r="K151"/>
      <c r="L151"/>
      <c r="M151"/>
      <c r="N151"/>
      <c r="O151"/>
      <c r="P151" s="273"/>
      <c r="Q151" s="273"/>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s="273"/>
      <c r="AX151"/>
      <c r="AY151"/>
      <c r="AZ151"/>
      <c r="BA151"/>
      <c r="BB151"/>
      <c r="BC151"/>
      <c r="BD151"/>
      <c r="BE151"/>
      <c r="BF151"/>
      <c r="BG151"/>
      <c r="BH151"/>
      <c r="BI151"/>
      <c r="BJ151"/>
      <c r="BK151"/>
      <c r="BL151"/>
      <c r="BM151"/>
      <c r="BN151"/>
      <c r="BO151"/>
      <c r="BP151"/>
      <c r="BQ151"/>
      <c r="BR151"/>
      <c r="BS151"/>
      <c r="BT151"/>
      <c r="BU151"/>
      <c r="BV151"/>
      <c r="BW151"/>
      <c r="BX151"/>
      <c r="BY151"/>
      <c r="BZ151" s="377"/>
      <c r="CA151" s="377"/>
      <c r="CB151" s="377"/>
      <c r="CC151" s="377"/>
      <c r="CD151" s="377"/>
      <c r="CE151" s="377"/>
      <c r="CF151" s="377"/>
      <c r="CG151" s="377"/>
      <c r="CH151" s="377"/>
      <c r="CI151" s="377"/>
      <c r="CJ151" s="377"/>
      <c r="CK151" s="377"/>
      <c r="CL151" s="377"/>
      <c r="CM151" s="377"/>
      <c r="CN151" s="377"/>
      <c r="CO151" s="377"/>
      <c r="CP151" s="377"/>
      <c r="CQ151" s="377"/>
      <c r="CR151" s="377"/>
      <c r="CS151" s="377"/>
      <c r="CT151" s="377"/>
      <c r="CU151" s="377"/>
      <c r="CV151" s="377"/>
      <c r="CW151" s="377"/>
      <c r="CX151" s="377"/>
      <c r="CY151" s="377"/>
      <c r="CZ151" s="377"/>
      <c r="DA151" s="377"/>
      <c r="DB151" s="377"/>
      <c r="DC151" s="377"/>
      <c r="DD151" s="377"/>
      <c r="DE151" s="377"/>
      <c r="DF151" s="377"/>
      <c r="DG151" s="377"/>
      <c r="DH151" s="377"/>
      <c r="DI151" s="377"/>
      <c r="DJ151" s="377"/>
      <c r="DK151" s="377"/>
    </row>
    <row r="152" spans="1:115" s="314" customFormat="1" ht="15" customHeight="1">
      <c r="A152"/>
      <c r="B152"/>
      <c r="C152"/>
      <c r="D152"/>
      <c r="E152"/>
      <c r="F152"/>
      <c r="G152"/>
      <c r="H152"/>
      <c r="I152"/>
      <c r="J152"/>
      <c r="K152"/>
      <c r="L152"/>
      <c r="M152"/>
      <c r="N152"/>
      <c r="O152"/>
      <c r="P152" s="273"/>
      <c r="Q152" s="273"/>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s="273"/>
      <c r="AX152"/>
      <c r="AY152"/>
      <c r="AZ152"/>
      <c r="BA152"/>
      <c r="BB152"/>
      <c r="BC152"/>
      <c r="BD152"/>
      <c r="BE152"/>
      <c r="BF152"/>
      <c r="BG152"/>
      <c r="BH152"/>
      <c r="BI152"/>
      <c r="BJ152"/>
      <c r="BK152"/>
      <c r="BL152"/>
      <c r="BM152"/>
      <c r="BN152"/>
      <c r="BO152"/>
      <c r="BP152"/>
      <c r="BQ152"/>
      <c r="BR152"/>
      <c r="BS152"/>
      <c r="BT152"/>
      <c r="BU152"/>
      <c r="BV152"/>
      <c r="BW152"/>
      <c r="BX152"/>
      <c r="BY152"/>
      <c r="BZ152" s="377"/>
      <c r="CA152" s="377"/>
      <c r="CB152" s="377"/>
      <c r="CC152" s="377"/>
      <c r="CD152" s="377"/>
      <c r="CE152" s="377"/>
      <c r="CF152" s="377"/>
      <c r="CG152" s="377"/>
      <c r="CH152" s="377"/>
      <c r="CI152" s="377"/>
      <c r="CJ152" s="377"/>
      <c r="CK152" s="377"/>
      <c r="CL152" s="377"/>
      <c r="CM152" s="377"/>
      <c r="CN152" s="377"/>
      <c r="CO152" s="377"/>
      <c r="CP152" s="377"/>
      <c r="CQ152" s="377"/>
      <c r="CR152" s="377"/>
      <c r="CS152" s="377"/>
      <c r="CT152" s="377"/>
      <c r="CU152" s="377"/>
      <c r="CV152" s="377"/>
      <c r="CW152" s="377"/>
      <c r="CX152" s="377"/>
      <c r="CY152" s="377"/>
      <c r="CZ152" s="377"/>
      <c r="DA152" s="377"/>
      <c r="DB152" s="377"/>
      <c r="DC152" s="377"/>
      <c r="DD152" s="377"/>
      <c r="DE152" s="377"/>
      <c r="DF152" s="377"/>
      <c r="DG152" s="377"/>
      <c r="DH152" s="377"/>
      <c r="DI152" s="377"/>
      <c r="DJ152" s="377"/>
      <c r="DK152" s="377"/>
    </row>
    <row r="153" spans="1:115" s="314" customFormat="1" ht="15" customHeight="1">
      <c r="A153"/>
      <c r="B153"/>
      <c r="C153"/>
      <c r="D153"/>
      <c r="E153"/>
      <c r="F153"/>
      <c r="G153"/>
      <c r="H153"/>
      <c r="I153"/>
      <c r="J153"/>
      <c r="K153"/>
      <c r="L153"/>
      <c r="M153"/>
      <c r="N153"/>
      <c r="O153"/>
      <c r="P153" s="273"/>
      <c r="Q153" s="27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s="273"/>
      <c r="AX153"/>
      <c r="AY153"/>
      <c r="AZ153"/>
      <c r="BA153"/>
      <c r="BB153"/>
      <c r="BC153"/>
      <c r="BD153"/>
      <c r="BE153"/>
      <c r="BF153"/>
      <c r="BG153"/>
      <c r="BH153"/>
      <c r="BI153"/>
      <c r="BJ153"/>
      <c r="BK153"/>
      <c r="BL153"/>
      <c r="BM153"/>
      <c r="BN153"/>
      <c r="BO153"/>
      <c r="BP153"/>
      <c r="BQ153"/>
      <c r="BR153"/>
      <c r="BS153"/>
      <c r="BT153"/>
      <c r="BU153"/>
      <c r="BV153"/>
      <c r="BW153"/>
      <c r="BX153"/>
      <c r="BY153"/>
      <c r="BZ153" s="377"/>
      <c r="CA153" s="377"/>
      <c r="CB153" s="377"/>
      <c r="CC153" s="377"/>
      <c r="CD153" s="377"/>
      <c r="CE153" s="377"/>
      <c r="CF153" s="377"/>
      <c r="CG153" s="377"/>
      <c r="CH153" s="377"/>
      <c r="CI153" s="377"/>
      <c r="CJ153" s="377"/>
      <c r="CK153" s="377"/>
      <c r="CL153" s="377"/>
      <c r="CM153" s="377"/>
      <c r="CN153" s="377"/>
      <c r="CO153" s="377"/>
      <c r="CP153" s="377"/>
      <c r="CQ153" s="377"/>
      <c r="CR153" s="377"/>
      <c r="CS153" s="377"/>
      <c r="CT153" s="377"/>
      <c r="CU153" s="377"/>
      <c r="CV153" s="377"/>
      <c r="CW153" s="377"/>
      <c r="CX153" s="377"/>
      <c r="CY153" s="377"/>
      <c r="CZ153" s="377"/>
      <c r="DA153" s="377"/>
      <c r="DB153" s="377"/>
      <c r="DC153" s="377"/>
      <c r="DD153" s="377"/>
      <c r="DE153" s="377"/>
      <c r="DF153" s="377"/>
      <c r="DG153" s="377"/>
      <c r="DH153" s="377"/>
      <c r="DI153" s="377"/>
      <c r="DJ153" s="377"/>
      <c r="DK153" s="377"/>
    </row>
    <row r="154" spans="1:115" s="314" customFormat="1" ht="15" customHeight="1">
      <c r="A154"/>
      <c r="B154"/>
      <c r="C154"/>
      <c r="D154"/>
      <c r="E154"/>
      <c r="F154"/>
      <c r="G154"/>
      <c r="H154"/>
      <c r="I154"/>
      <c r="J154"/>
      <c r="K154"/>
      <c r="L154"/>
      <c r="M154"/>
      <c r="N154"/>
      <c r="O154"/>
      <c r="P154" s="273"/>
      <c r="Q154" s="273"/>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s="273"/>
      <c r="AX154"/>
      <c r="AY154"/>
      <c r="AZ154"/>
      <c r="BA154"/>
      <c r="BB154"/>
      <c r="BC154"/>
      <c r="BD154"/>
      <c r="BE154"/>
      <c r="BF154"/>
      <c r="BG154"/>
      <c r="BH154"/>
      <c r="BI154"/>
      <c r="BJ154"/>
      <c r="BK154"/>
      <c r="BL154"/>
      <c r="BM154"/>
      <c r="BN154"/>
      <c r="BO154"/>
      <c r="BP154"/>
      <c r="BQ154"/>
      <c r="BR154"/>
      <c r="BS154"/>
      <c r="BT154"/>
      <c r="BU154"/>
      <c r="BV154"/>
      <c r="BW154"/>
      <c r="BX154"/>
      <c r="BY154"/>
      <c r="BZ154" s="377"/>
      <c r="CA154" s="377"/>
      <c r="CB154" s="377"/>
      <c r="CC154" s="377"/>
      <c r="CD154" s="377"/>
      <c r="CE154" s="377"/>
      <c r="CF154" s="377"/>
      <c r="CG154" s="377"/>
      <c r="CH154" s="377"/>
      <c r="CI154" s="377"/>
      <c r="CJ154" s="377"/>
      <c r="CK154" s="377"/>
      <c r="CL154" s="377"/>
      <c r="CM154" s="377"/>
      <c r="CN154" s="377"/>
      <c r="CO154" s="377"/>
      <c r="CP154" s="377"/>
      <c r="CQ154" s="377"/>
      <c r="CR154" s="377"/>
      <c r="CS154" s="377"/>
      <c r="CT154" s="377"/>
      <c r="CU154" s="377"/>
      <c r="CV154" s="377"/>
      <c r="CW154" s="377"/>
      <c r="CX154" s="377"/>
      <c r="CY154" s="377"/>
      <c r="CZ154" s="377"/>
      <c r="DA154" s="377"/>
      <c r="DB154" s="377"/>
      <c r="DC154" s="377"/>
      <c r="DD154" s="377"/>
      <c r="DE154" s="377"/>
      <c r="DF154" s="377"/>
      <c r="DG154" s="377"/>
      <c r="DH154" s="377"/>
      <c r="DI154" s="377"/>
      <c r="DJ154" s="377"/>
      <c r="DK154" s="377"/>
    </row>
    <row r="155" spans="1:115" s="314" customFormat="1" ht="15" customHeight="1">
      <c r="A155"/>
      <c r="B155"/>
      <c r="C155"/>
      <c r="D155"/>
      <c r="E155"/>
      <c r="F155"/>
      <c r="G155"/>
      <c r="H155"/>
      <c r="I155"/>
      <c r="J155"/>
      <c r="K155"/>
      <c r="L155"/>
      <c r="M155"/>
      <c r="N155"/>
      <c r="O155"/>
      <c r="P155" s="273"/>
      <c r="Q155" s="273"/>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s="273"/>
      <c r="AX155"/>
      <c r="AY155"/>
      <c r="AZ155"/>
      <c r="BA155"/>
      <c r="BB155"/>
      <c r="BC155"/>
      <c r="BD155"/>
      <c r="BE155"/>
      <c r="BF155"/>
      <c r="BG155"/>
      <c r="BH155"/>
      <c r="BI155"/>
      <c r="BJ155"/>
      <c r="BK155"/>
      <c r="BL155"/>
      <c r="BM155"/>
      <c r="BN155"/>
      <c r="BO155"/>
      <c r="BP155"/>
      <c r="BQ155"/>
      <c r="BR155"/>
      <c r="BS155"/>
      <c r="BT155"/>
      <c r="BU155"/>
      <c r="BV155"/>
      <c r="BW155"/>
      <c r="BX155"/>
      <c r="BY155"/>
      <c r="BZ155" s="377"/>
      <c r="CA155" s="377"/>
      <c r="CB155" s="377"/>
      <c r="CC155" s="377"/>
      <c r="CD155" s="377"/>
      <c r="CE155" s="377"/>
      <c r="CF155" s="377"/>
      <c r="CG155" s="377"/>
      <c r="CH155" s="377"/>
      <c r="CI155" s="377"/>
      <c r="CJ155" s="377"/>
      <c r="CK155" s="377"/>
      <c r="CL155" s="377"/>
      <c r="CM155" s="377"/>
      <c r="CN155" s="377"/>
      <c r="CO155" s="377"/>
      <c r="CP155" s="377"/>
      <c r="CQ155" s="377"/>
      <c r="CR155" s="377"/>
      <c r="CS155" s="377"/>
      <c r="CT155" s="377"/>
      <c r="CU155" s="377"/>
      <c r="CV155" s="377"/>
      <c r="CW155" s="377"/>
      <c r="CX155" s="377"/>
      <c r="CY155" s="377"/>
      <c r="CZ155" s="377"/>
      <c r="DA155" s="377"/>
      <c r="DB155" s="377"/>
      <c r="DC155" s="377"/>
      <c r="DD155" s="377"/>
      <c r="DE155" s="377"/>
      <c r="DF155" s="377"/>
      <c r="DG155" s="377"/>
      <c r="DH155" s="377"/>
      <c r="DI155" s="377"/>
      <c r="DJ155" s="377"/>
      <c r="DK155" s="377"/>
    </row>
    <row r="156" spans="1:115" s="314" customFormat="1" ht="15" customHeight="1">
      <c r="A156"/>
      <c r="B156"/>
      <c r="C156"/>
      <c r="D156"/>
      <c r="E156"/>
      <c r="F156"/>
      <c r="G156"/>
      <c r="H156"/>
      <c r="I156"/>
      <c r="J156"/>
      <c r="K156"/>
      <c r="L156"/>
      <c r="M156"/>
      <c r="N156"/>
      <c r="O156"/>
      <c r="P156" s="273"/>
      <c r="Q156" s="273"/>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s="273"/>
      <c r="AX156"/>
      <c r="AY156"/>
      <c r="AZ156"/>
      <c r="BA156"/>
      <c r="BB156"/>
      <c r="BC156"/>
      <c r="BD156"/>
      <c r="BE156"/>
      <c r="BF156"/>
      <c r="BG156"/>
      <c r="BH156"/>
      <c r="BI156"/>
      <c r="BJ156"/>
      <c r="BK156"/>
      <c r="BL156"/>
      <c r="BM156"/>
      <c r="BN156"/>
      <c r="BO156"/>
      <c r="BP156"/>
      <c r="BQ156"/>
      <c r="BR156"/>
      <c r="BS156"/>
      <c r="BT156"/>
      <c r="BU156"/>
      <c r="BV156"/>
      <c r="BW156"/>
      <c r="BX156"/>
      <c r="BY156"/>
      <c r="BZ156" s="377"/>
      <c r="CA156" s="377"/>
      <c r="CB156" s="377"/>
      <c r="CC156" s="377"/>
      <c r="CD156" s="377"/>
      <c r="CE156" s="377"/>
      <c r="CF156" s="377"/>
      <c r="CG156" s="377"/>
      <c r="CH156" s="377"/>
      <c r="CI156" s="377"/>
      <c r="CJ156" s="377"/>
      <c r="CK156" s="377"/>
      <c r="CL156" s="377"/>
      <c r="CM156" s="377"/>
      <c r="CN156" s="377"/>
      <c r="CO156" s="377"/>
      <c r="CP156" s="377"/>
      <c r="CQ156" s="377"/>
      <c r="CR156" s="377"/>
      <c r="CS156" s="377"/>
      <c r="CT156" s="377"/>
      <c r="CU156" s="377"/>
      <c r="CV156" s="377"/>
      <c r="CW156" s="377"/>
      <c r="CX156" s="377"/>
      <c r="CY156" s="377"/>
      <c r="CZ156" s="377"/>
      <c r="DA156" s="377"/>
      <c r="DB156" s="377"/>
      <c r="DC156" s="377"/>
      <c r="DD156" s="377"/>
      <c r="DE156" s="377"/>
      <c r="DF156" s="377"/>
      <c r="DG156" s="377"/>
      <c r="DH156" s="377"/>
      <c r="DI156" s="377"/>
      <c r="DJ156" s="377"/>
      <c r="DK156" s="377"/>
    </row>
    <row r="157" spans="1:115" s="314" customFormat="1" ht="15" customHeight="1">
      <c r="A157"/>
      <c r="B157"/>
      <c r="C157"/>
      <c r="D157"/>
      <c r="E157"/>
      <c r="F157"/>
      <c r="G157"/>
      <c r="H157"/>
      <c r="I157"/>
      <c r="J157"/>
      <c r="K157"/>
      <c r="L157"/>
      <c r="M157"/>
      <c r="N157"/>
      <c r="O157"/>
      <c r="P157" s="273"/>
      <c r="Q157" s="273"/>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s="273"/>
      <c r="AX157"/>
      <c r="AY157"/>
      <c r="AZ157"/>
      <c r="BA157"/>
      <c r="BB157"/>
      <c r="BC157"/>
      <c r="BD157"/>
      <c r="BE157"/>
      <c r="BF157"/>
      <c r="BG157"/>
      <c r="BH157"/>
      <c r="BI157"/>
      <c r="BJ157"/>
      <c r="BK157"/>
      <c r="BL157"/>
      <c r="BM157"/>
      <c r="BN157"/>
      <c r="BO157"/>
      <c r="BP157"/>
      <c r="BQ157"/>
      <c r="BR157"/>
      <c r="BS157"/>
      <c r="BT157"/>
      <c r="BU157"/>
      <c r="BV157"/>
      <c r="BW157"/>
      <c r="BX157"/>
      <c r="BY157"/>
      <c r="BZ157" s="377"/>
      <c r="CA157" s="377"/>
      <c r="CB157" s="377"/>
      <c r="CC157" s="377"/>
      <c r="CD157" s="377"/>
      <c r="CE157" s="377"/>
      <c r="CF157" s="377"/>
      <c r="CG157" s="377"/>
      <c r="CH157" s="377"/>
      <c r="CI157" s="377"/>
      <c r="CJ157" s="377"/>
      <c r="CK157" s="377"/>
      <c r="CL157" s="377"/>
      <c r="CM157" s="377"/>
      <c r="CN157" s="377"/>
      <c r="CO157" s="377"/>
      <c r="CP157" s="377"/>
      <c r="CQ157" s="377"/>
      <c r="CR157" s="377"/>
      <c r="CS157" s="377"/>
      <c r="CT157" s="377"/>
      <c r="CU157" s="377"/>
      <c r="CV157" s="377"/>
      <c r="CW157" s="377"/>
      <c r="CX157" s="377"/>
      <c r="CY157" s="377"/>
      <c r="CZ157" s="377"/>
      <c r="DA157" s="377"/>
      <c r="DB157" s="377"/>
      <c r="DC157" s="377"/>
      <c r="DD157" s="377"/>
      <c r="DE157" s="377"/>
      <c r="DF157" s="377"/>
      <c r="DG157" s="377"/>
      <c r="DH157" s="377"/>
      <c r="DI157" s="377"/>
      <c r="DJ157" s="377"/>
      <c r="DK157" s="377"/>
    </row>
    <row r="158" spans="1:115" s="314" customFormat="1" ht="15" customHeight="1">
      <c r="A158"/>
      <c r="B158"/>
      <c r="C158"/>
      <c r="D158"/>
      <c r="E158"/>
      <c r="F158"/>
      <c r="G158"/>
      <c r="H158"/>
      <c r="I158"/>
      <c r="J158"/>
      <c r="K158"/>
      <c r="L158"/>
      <c r="M158"/>
      <c r="N158"/>
      <c r="O158"/>
      <c r="P158" s="273"/>
      <c r="Q158" s="273"/>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s="273"/>
      <c r="AX158"/>
      <c r="AY158"/>
      <c r="AZ158"/>
      <c r="BA158"/>
      <c r="BB158"/>
      <c r="BC158"/>
      <c r="BD158"/>
      <c r="BE158"/>
      <c r="BF158"/>
      <c r="BG158"/>
      <c r="BH158"/>
      <c r="BI158"/>
      <c r="BJ158"/>
      <c r="BK158"/>
      <c r="BL158"/>
      <c r="BM158"/>
      <c r="BN158"/>
      <c r="BO158"/>
      <c r="BP158"/>
      <c r="BQ158"/>
      <c r="BR158"/>
      <c r="BS158"/>
      <c r="BT158"/>
      <c r="BU158"/>
      <c r="BV158"/>
      <c r="BW158"/>
      <c r="BX158"/>
      <c r="BY158"/>
      <c r="BZ158" s="377"/>
      <c r="CA158" s="377"/>
      <c r="CB158" s="377"/>
      <c r="CC158" s="377"/>
      <c r="CD158" s="377"/>
      <c r="CE158" s="377"/>
      <c r="CF158" s="377"/>
      <c r="CG158" s="377"/>
      <c r="CH158" s="377"/>
      <c r="CI158" s="377"/>
      <c r="CJ158" s="377"/>
      <c r="CK158" s="377"/>
      <c r="CL158" s="377"/>
      <c r="CM158" s="377"/>
      <c r="CN158" s="377"/>
      <c r="CO158" s="377"/>
      <c r="CP158" s="377"/>
      <c r="CQ158" s="377"/>
      <c r="CR158" s="377"/>
      <c r="CS158" s="377"/>
      <c r="CT158" s="377"/>
      <c r="CU158" s="377"/>
      <c r="CV158" s="377"/>
      <c r="CW158" s="377"/>
      <c r="CX158" s="377"/>
      <c r="CY158" s="377"/>
      <c r="CZ158" s="377"/>
      <c r="DA158" s="377"/>
      <c r="DB158" s="377"/>
      <c r="DC158" s="377"/>
      <c r="DD158" s="377"/>
      <c r="DE158" s="377"/>
      <c r="DF158" s="377"/>
      <c r="DG158" s="377"/>
      <c r="DH158" s="377"/>
      <c r="DI158" s="377"/>
      <c r="DJ158" s="377"/>
      <c r="DK158" s="377"/>
    </row>
    <row r="159" spans="1:115" s="314" customFormat="1" ht="15" customHeight="1">
      <c r="A159"/>
      <c r="B159"/>
      <c r="C159"/>
      <c r="D159"/>
      <c r="E159"/>
      <c r="F159"/>
      <c r="G159"/>
      <c r="H159"/>
      <c r="I159"/>
      <c r="J159"/>
      <c r="K159"/>
      <c r="L159"/>
      <c r="M159"/>
      <c r="N159"/>
      <c r="O159"/>
      <c r="P159" s="273"/>
      <c r="Q159" s="273"/>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s="273"/>
      <c r="AX159"/>
      <c r="AY159"/>
      <c r="AZ159"/>
      <c r="BA159"/>
      <c r="BB159"/>
      <c r="BC159"/>
      <c r="BD159"/>
      <c r="BE159"/>
      <c r="BF159"/>
      <c r="BG159"/>
      <c r="BH159"/>
      <c r="BI159"/>
      <c r="BJ159"/>
      <c r="BK159"/>
      <c r="BL159"/>
      <c r="BM159"/>
      <c r="BN159"/>
      <c r="BO159"/>
      <c r="BP159"/>
      <c r="BQ159"/>
      <c r="BR159"/>
      <c r="BS159"/>
      <c r="BT159"/>
      <c r="BU159"/>
      <c r="BV159"/>
      <c r="BW159"/>
      <c r="BX159"/>
      <c r="BY159"/>
      <c r="BZ159" s="377"/>
      <c r="CA159" s="377"/>
      <c r="CB159" s="377"/>
      <c r="CC159" s="377"/>
      <c r="CD159" s="377"/>
      <c r="CE159" s="377"/>
      <c r="CF159" s="377"/>
      <c r="CG159" s="377"/>
      <c r="CH159" s="377"/>
      <c r="CI159" s="377"/>
      <c r="CJ159" s="377"/>
      <c r="CK159" s="377"/>
      <c r="CL159" s="377"/>
      <c r="CM159" s="377"/>
      <c r="CN159" s="377"/>
      <c r="CO159" s="377"/>
      <c r="CP159" s="377"/>
      <c r="CQ159" s="377"/>
      <c r="CR159" s="377"/>
      <c r="CS159" s="377"/>
      <c r="CT159" s="377"/>
      <c r="CU159" s="377"/>
      <c r="CV159" s="377"/>
      <c r="CW159" s="377"/>
      <c r="CX159" s="377"/>
      <c r="CY159" s="377"/>
      <c r="CZ159" s="377"/>
      <c r="DA159" s="377"/>
      <c r="DB159" s="377"/>
      <c r="DC159" s="377"/>
      <c r="DD159" s="377"/>
      <c r="DE159" s="377"/>
      <c r="DF159" s="377"/>
      <c r="DG159" s="377"/>
      <c r="DH159" s="377"/>
      <c r="DI159" s="377"/>
      <c r="DJ159" s="377"/>
      <c r="DK159" s="377"/>
    </row>
    <row r="160" spans="1:115" s="314" customFormat="1" ht="15" customHeight="1">
      <c r="A160"/>
      <c r="B160"/>
      <c r="C160"/>
      <c r="D160"/>
      <c r="E160"/>
      <c r="F160"/>
      <c r="G160"/>
      <c r="H160"/>
      <c r="I160"/>
      <c r="J160"/>
      <c r="K160"/>
      <c r="L160"/>
      <c r="M160"/>
      <c r="N160"/>
      <c r="O160"/>
      <c r="P160" s="273"/>
      <c r="Q160" s="273"/>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s="273"/>
      <c r="AX160"/>
      <c r="AY160"/>
      <c r="AZ160"/>
      <c r="BA160"/>
      <c r="BB160"/>
      <c r="BC160"/>
      <c r="BD160"/>
      <c r="BE160"/>
      <c r="BF160"/>
      <c r="BG160"/>
      <c r="BH160"/>
      <c r="BI160"/>
      <c r="BJ160"/>
      <c r="BK160"/>
      <c r="BL160"/>
      <c r="BM160"/>
      <c r="BN160"/>
      <c r="BO160"/>
      <c r="BP160"/>
      <c r="BQ160"/>
      <c r="BR160"/>
      <c r="BS160"/>
      <c r="BT160"/>
      <c r="BU160"/>
      <c r="BV160"/>
      <c r="BW160"/>
      <c r="BX160"/>
      <c r="BY160"/>
      <c r="BZ160" s="377"/>
      <c r="CA160" s="377"/>
      <c r="CB160" s="377"/>
      <c r="CC160" s="377"/>
      <c r="CD160" s="377"/>
      <c r="CE160" s="377"/>
      <c r="CF160" s="377"/>
      <c r="CG160" s="377"/>
      <c r="CH160" s="377"/>
      <c r="CI160" s="377"/>
      <c r="CJ160" s="377"/>
      <c r="CK160" s="377"/>
      <c r="CL160" s="377"/>
      <c r="CM160" s="377"/>
      <c r="CN160" s="377"/>
      <c r="CO160" s="377"/>
      <c r="CP160" s="377"/>
      <c r="CQ160" s="377"/>
      <c r="CR160" s="377"/>
      <c r="CS160" s="377"/>
      <c r="CT160" s="377"/>
      <c r="CU160" s="377"/>
      <c r="CV160" s="377"/>
      <c r="CW160" s="377"/>
      <c r="CX160" s="377"/>
      <c r="CY160" s="377"/>
      <c r="CZ160" s="377"/>
      <c r="DA160" s="377"/>
      <c r="DB160" s="377"/>
      <c r="DC160" s="377"/>
      <c r="DD160" s="377"/>
      <c r="DE160" s="377"/>
      <c r="DF160" s="377"/>
      <c r="DG160" s="377"/>
      <c r="DH160" s="377"/>
      <c r="DI160" s="377"/>
      <c r="DJ160" s="377"/>
      <c r="DK160" s="377"/>
    </row>
    <row r="161" spans="1:115" s="314" customFormat="1" ht="15" customHeight="1">
      <c r="A161"/>
      <c r="B161"/>
      <c r="C161"/>
      <c r="D161"/>
      <c r="E161"/>
      <c r="F161"/>
      <c r="G161"/>
      <c r="H161"/>
      <c r="I161"/>
      <c r="J161"/>
      <c r="K161"/>
      <c r="L161"/>
      <c r="M161"/>
      <c r="N161"/>
      <c r="O161"/>
      <c r="P161" s="273"/>
      <c r="Q161" s="273"/>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s="273"/>
      <c r="AX161"/>
      <c r="AY161"/>
      <c r="AZ161"/>
      <c r="BA161"/>
      <c r="BB161"/>
      <c r="BC161"/>
      <c r="BD161"/>
      <c r="BE161"/>
      <c r="BF161"/>
      <c r="BG161"/>
      <c r="BH161"/>
      <c r="BI161"/>
      <c r="BJ161"/>
      <c r="BK161"/>
      <c r="BL161"/>
      <c r="BM161"/>
      <c r="BN161"/>
      <c r="BO161"/>
      <c r="BP161"/>
      <c r="BQ161"/>
      <c r="BR161"/>
      <c r="BS161"/>
      <c r="BT161"/>
      <c r="BU161"/>
      <c r="BV161"/>
      <c r="BW161"/>
      <c r="BX161"/>
      <c r="BY161"/>
      <c r="BZ161" s="377"/>
      <c r="CA161" s="377"/>
      <c r="CB161" s="377"/>
      <c r="CC161" s="377"/>
      <c r="CD161" s="377"/>
      <c r="CE161" s="377"/>
      <c r="CF161" s="377"/>
      <c r="CG161" s="377"/>
      <c r="CH161" s="377"/>
      <c r="CI161" s="377"/>
      <c r="CJ161" s="377"/>
      <c r="CK161" s="377"/>
      <c r="CL161" s="377"/>
      <c r="CM161" s="377"/>
      <c r="CN161" s="377"/>
      <c r="CO161" s="377"/>
      <c r="CP161" s="377"/>
      <c r="CQ161" s="377"/>
      <c r="CR161" s="377"/>
      <c r="CS161" s="377"/>
      <c r="CT161" s="377"/>
      <c r="CU161" s="377"/>
      <c r="CV161" s="377"/>
      <c r="CW161" s="377"/>
      <c r="CX161" s="377"/>
      <c r="CY161" s="377"/>
      <c r="CZ161" s="377"/>
      <c r="DA161" s="377"/>
      <c r="DB161" s="377"/>
      <c r="DC161" s="377"/>
      <c r="DD161" s="377"/>
      <c r="DE161" s="377"/>
      <c r="DF161" s="377"/>
      <c r="DG161" s="377"/>
      <c r="DH161" s="377"/>
      <c r="DI161" s="377"/>
      <c r="DJ161" s="377"/>
      <c r="DK161" s="377"/>
    </row>
    <row r="162" spans="1:115" s="314" customFormat="1" ht="15" customHeight="1">
      <c r="A162"/>
      <c r="B162"/>
      <c r="C162"/>
      <c r="D162"/>
      <c r="E162"/>
      <c r="F162"/>
      <c r="G162"/>
      <c r="H162"/>
      <c r="I162"/>
      <c r="J162"/>
      <c r="K162"/>
      <c r="L162"/>
      <c r="M162"/>
      <c r="N162"/>
      <c r="O162"/>
      <c r="P162" s="273"/>
      <c r="Q162" s="273"/>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s="273"/>
      <c r="AX162"/>
      <c r="AY162"/>
      <c r="AZ162"/>
      <c r="BA162"/>
      <c r="BB162"/>
      <c r="BC162"/>
      <c r="BD162"/>
      <c r="BE162"/>
      <c r="BF162"/>
      <c r="BG162"/>
      <c r="BH162"/>
      <c r="BI162"/>
      <c r="BJ162"/>
      <c r="BK162"/>
      <c r="BL162"/>
      <c r="BM162"/>
      <c r="BN162"/>
      <c r="BO162"/>
      <c r="BP162"/>
      <c r="BQ162"/>
      <c r="BR162"/>
      <c r="BS162"/>
      <c r="BT162"/>
      <c r="BU162"/>
      <c r="BV162"/>
      <c r="BW162"/>
      <c r="BX162"/>
      <c r="BY162"/>
      <c r="BZ162" s="377"/>
      <c r="CA162" s="377"/>
      <c r="CB162" s="377"/>
      <c r="CC162" s="377"/>
      <c r="CD162" s="377"/>
      <c r="CE162" s="377"/>
      <c r="CF162" s="377"/>
      <c r="CG162" s="377"/>
      <c r="CH162" s="377"/>
      <c r="CI162" s="377"/>
      <c r="CJ162" s="377"/>
      <c r="CK162" s="377"/>
      <c r="CL162" s="377"/>
      <c r="CM162" s="377"/>
      <c r="CN162" s="377"/>
      <c r="CO162" s="377"/>
      <c r="CP162" s="377"/>
      <c r="CQ162" s="377"/>
      <c r="CR162" s="377"/>
      <c r="CS162" s="377"/>
      <c r="CT162" s="377"/>
      <c r="CU162" s="377"/>
      <c r="CV162" s="377"/>
      <c r="CW162" s="377"/>
      <c r="CX162" s="377"/>
      <c r="CY162" s="377"/>
      <c r="CZ162" s="377"/>
      <c r="DA162" s="377"/>
      <c r="DB162" s="377"/>
      <c r="DC162" s="377"/>
      <c r="DD162" s="377"/>
      <c r="DE162" s="377"/>
      <c r="DF162" s="377"/>
      <c r="DG162" s="377"/>
      <c r="DH162" s="377"/>
      <c r="DI162" s="377"/>
      <c r="DJ162" s="377"/>
      <c r="DK162" s="377"/>
    </row>
    <row r="163" spans="1:115" s="314" customFormat="1" ht="15" customHeight="1">
      <c r="A163"/>
      <c r="B163"/>
      <c r="C163"/>
      <c r="D163"/>
      <c r="E163"/>
      <c r="F163"/>
      <c r="G163"/>
      <c r="H163"/>
      <c r="I163"/>
      <c r="J163"/>
      <c r="K163"/>
      <c r="L163"/>
      <c r="M163"/>
      <c r="N163"/>
      <c r="O163"/>
      <c r="P163" s="273"/>
      <c r="Q163" s="27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s="273"/>
      <c r="AX163"/>
      <c r="AY163"/>
      <c r="AZ163"/>
      <c r="BA163"/>
      <c r="BB163"/>
      <c r="BC163"/>
      <c r="BD163"/>
      <c r="BE163"/>
      <c r="BF163"/>
      <c r="BG163"/>
      <c r="BH163"/>
      <c r="BI163"/>
      <c r="BJ163"/>
      <c r="BK163"/>
      <c r="BL163"/>
      <c r="BM163"/>
      <c r="BN163"/>
      <c r="BO163"/>
      <c r="BP163"/>
      <c r="BQ163"/>
      <c r="BR163"/>
      <c r="BS163"/>
      <c r="BT163"/>
      <c r="BU163"/>
      <c r="BV163"/>
      <c r="BW163"/>
      <c r="BX163"/>
      <c r="BY163"/>
      <c r="BZ163" s="377"/>
      <c r="CA163" s="377"/>
      <c r="CB163" s="377"/>
      <c r="CC163" s="377"/>
      <c r="CD163" s="377"/>
      <c r="CE163" s="377"/>
      <c r="CF163" s="377"/>
      <c r="CG163" s="377"/>
      <c r="CH163" s="377"/>
      <c r="CI163" s="377"/>
      <c r="CJ163" s="377"/>
      <c r="CK163" s="377"/>
      <c r="CL163" s="377"/>
      <c r="CM163" s="377"/>
      <c r="CN163" s="377"/>
      <c r="CO163" s="377"/>
      <c r="CP163" s="377"/>
      <c r="CQ163" s="377"/>
      <c r="CR163" s="377"/>
      <c r="CS163" s="377"/>
      <c r="CT163" s="377"/>
      <c r="CU163" s="377"/>
      <c r="CV163" s="377"/>
      <c r="CW163" s="377"/>
      <c r="CX163" s="377"/>
      <c r="CY163" s="377"/>
      <c r="CZ163" s="377"/>
      <c r="DA163" s="377"/>
      <c r="DB163" s="377"/>
      <c r="DC163" s="377"/>
      <c r="DD163" s="377"/>
      <c r="DE163" s="377"/>
      <c r="DF163" s="377"/>
      <c r="DG163" s="377"/>
      <c r="DH163" s="377"/>
      <c r="DI163" s="377"/>
      <c r="DJ163" s="377"/>
      <c r="DK163" s="377"/>
    </row>
    <row r="164" spans="1:115" s="314" customFormat="1" ht="15" customHeight="1">
      <c r="A164"/>
      <c r="B164"/>
      <c r="C164"/>
      <c r="D164"/>
      <c r="E164"/>
      <c r="F164"/>
      <c r="G164"/>
      <c r="H164"/>
      <c r="I164"/>
      <c r="J164"/>
      <c r="K164"/>
      <c r="L164"/>
      <c r="M164"/>
      <c r="N164"/>
      <c r="O164"/>
      <c r="P164" s="273"/>
      <c r="Q164" s="273"/>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s="273"/>
      <c r="AX164"/>
      <c r="AY164"/>
      <c r="AZ164"/>
      <c r="BA164"/>
      <c r="BB164"/>
      <c r="BC164"/>
      <c r="BD164"/>
      <c r="BE164"/>
      <c r="BF164"/>
      <c r="BG164"/>
      <c r="BH164"/>
      <c r="BI164"/>
      <c r="BJ164"/>
      <c r="BK164"/>
      <c r="BL164"/>
      <c r="BM164"/>
      <c r="BN164"/>
      <c r="BO164"/>
      <c r="BP164"/>
      <c r="BQ164"/>
      <c r="BR164"/>
      <c r="BS164"/>
      <c r="BT164"/>
      <c r="BU164"/>
      <c r="BV164"/>
      <c r="BW164"/>
      <c r="BX164"/>
      <c r="BY164"/>
      <c r="BZ164" s="377"/>
      <c r="CA164" s="377"/>
      <c r="CB164" s="377"/>
      <c r="CC164" s="377"/>
      <c r="CD164" s="377"/>
      <c r="CE164" s="377"/>
      <c r="CF164" s="377"/>
      <c r="CG164" s="377"/>
      <c r="CH164" s="377"/>
      <c r="CI164" s="377"/>
      <c r="CJ164" s="377"/>
      <c r="CK164" s="377"/>
      <c r="CL164" s="377"/>
      <c r="CM164" s="377"/>
      <c r="CN164" s="377"/>
      <c r="CO164" s="377"/>
      <c r="CP164" s="377"/>
      <c r="CQ164" s="377"/>
      <c r="CR164" s="377"/>
      <c r="CS164" s="377"/>
      <c r="CT164" s="377"/>
      <c r="CU164" s="377"/>
      <c r="CV164" s="377"/>
      <c r="CW164" s="377"/>
      <c r="CX164" s="377"/>
      <c r="CY164" s="377"/>
      <c r="CZ164" s="377"/>
      <c r="DA164" s="377"/>
      <c r="DB164" s="377"/>
      <c r="DC164" s="377"/>
      <c r="DD164" s="377"/>
      <c r="DE164" s="377"/>
      <c r="DF164" s="377"/>
      <c r="DG164" s="377"/>
      <c r="DH164" s="377"/>
      <c r="DI164" s="377"/>
      <c r="DJ164" s="377"/>
      <c r="DK164" s="377"/>
    </row>
    <row r="165" spans="1:115" s="314" customFormat="1" ht="15" customHeight="1">
      <c r="A165"/>
      <c r="B165"/>
      <c r="C165"/>
      <c r="D165"/>
      <c r="E165"/>
      <c r="F165"/>
      <c r="G165"/>
      <c r="H165"/>
      <c r="I165"/>
      <c r="J165"/>
      <c r="K165"/>
      <c r="L165"/>
      <c r="M165"/>
      <c r="N165"/>
      <c r="O165"/>
      <c r="P165" s="273"/>
      <c r="Q165" s="273"/>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s="273"/>
      <c r="AX165"/>
      <c r="AY165"/>
      <c r="AZ165"/>
      <c r="BA165"/>
      <c r="BB165"/>
      <c r="BC165"/>
      <c r="BD165"/>
      <c r="BE165"/>
      <c r="BF165"/>
      <c r="BG165"/>
      <c r="BH165"/>
      <c r="BI165"/>
      <c r="BJ165"/>
      <c r="BK165"/>
      <c r="BL165"/>
      <c r="BM165"/>
      <c r="BN165"/>
      <c r="BO165"/>
      <c r="BP165"/>
      <c r="BQ165"/>
      <c r="BR165"/>
      <c r="BS165"/>
      <c r="BT165"/>
      <c r="BU165"/>
      <c r="BV165"/>
      <c r="BW165"/>
      <c r="BX165"/>
      <c r="BY165"/>
      <c r="BZ165" s="377"/>
      <c r="CA165" s="377"/>
      <c r="CB165" s="377"/>
      <c r="CC165" s="377"/>
      <c r="CD165" s="377"/>
      <c r="CE165" s="377"/>
      <c r="CF165" s="377"/>
      <c r="CG165" s="377"/>
      <c r="CH165" s="377"/>
      <c r="CI165" s="377"/>
      <c r="CJ165" s="377"/>
      <c r="CK165" s="377"/>
      <c r="CL165" s="377"/>
      <c r="CM165" s="377"/>
      <c r="CN165" s="377"/>
      <c r="CO165" s="377"/>
      <c r="CP165" s="377"/>
      <c r="CQ165" s="377"/>
      <c r="CR165" s="377"/>
      <c r="CS165" s="377"/>
      <c r="CT165" s="377"/>
      <c r="CU165" s="377"/>
      <c r="CV165" s="377"/>
      <c r="CW165" s="377"/>
      <c r="CX165" s="377"/>
      <c r="CY165" s="377"/>
      <c r="CZ165" s="377"/>
      <c r="DA165" s="377"/>
      <c r="DB165" s="377"/>
      <c r="DC165" s="377"/>
      <c r="DD165" s="377"/>
      <c r="DE165" s="377"/>
      <c r="DF165" s="377"/>
      <c r="DG165" s="377"/>
      <c r="DH165" s="377"/>
      <c r="DI165" s="377"/>
      <c r="DJ165" s="377"/>
      <c r="DK165" s="377"/>
    </row>
    <row r="166" spans="1:115" s="314" customFormat="1" ht="15" customHeight="1">
      <c r="A166"/>
      <c r="B166"/>
      <c r="C166"/>
      <c r="D166"/>
      <c r="E166"/>
      <c r="F166"/>
      <c r="G166"/>
      <c r="H166"/>
      <c r="I166"/>
      <c r="J166"/>
      <c r="K166"/>
      <c r="L166"/>
      <c r="M166"/>
      <c r="N166"/>
      <c r="O166"/>
      <c r="P166" s="273"/>
      <c r="Q166" s="273"/>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s="273"/>
      <c r="AX166"/>
      <c r="AY166"/>
      <c r="AZ166"/>
      <c r="BA166"/>
      <c r="BB166"/>
      <c r="BC166"/>
      <c r="BD166"/>
      <c r="BE166"/>
      <c r="BF166"/>
      <c r="BG166"/>
      <c r="BH166"/>
      <c r="BI166"/>
      <c r="BJ166"/>
      <c r="BK166"/>
      <c r="BL166"/>
      <c r="BM166"/>
      <c r="BN166"/>
      <c r="BO166"/>
      <c r="BP166"/>
      <c r="BQ166"/>
      <c r="BR166"/>
      <c r="BS166"/>
      <c r="BT166"/>
      <c r="BU166"/>
      <c r="BV166"/>
      <c r="BW166"/>
      <c r="BX166"/>
      <c r="BY166"/>
      <c r="BZ166" s="377"/>
      <c r="CA166" s="377"/>
      <c r="CB166" s="377"/>
      <c r="CC166" s="377"/>
      <c r="CD166" s="377"/>
      <c r="CE166" s="377"/>
      <c r="CF166" s="377"/>
      <c r="CG166" s="377"/>
      <c r="CH166" s="377"/>
      <c r="CI166" s="377"/>
      <c r="CJ166" s="377"/>
      <c r="CK166" s="377"/>
      <c r="CL166" s="377"/>
      <c r="CM166" s="377"/>
      <c r="CN166" s="377"/>
      <c r="CO166" s="377"/>
      <c r="CP166" s="377"/>
      <c r="CQ166" s="377"/>
      <c r="CR166" s="377"/>
      <c r="CS166" s="377"/>
      <c r="CT166" s="377"/>
      <c r="CU166" s="377"/>
      <c r="CV166" s="377"/>
      <c r="CW166" s="377"/>
      <c r="CX166" s="377"/>
      <c r="CY166" s="377"/>
      <c r="CZ166" s="377"/>
      <c r="DA166" s="377"/>
      <c r="DB166" s="377"/>
      <c r="DC166" s="377"/>
      <c r="DD166" s="377"/>
      <c r="DE166" s="377"/>
      <c r="DF166" s="377"/>
      <c r="DG166" s="377"/>
      <c r="DH166" s="377"/>
      <c r="DI166" s="377"/>
      <c r="DJ166" s="377"/>
      <c r="DK166" s="377"/>
    </row>
    <row r="167" spans="1:115" s="314" customFormat="1" ht="15" customHeight="1">
      <c r="A167"/>
      <c r="B167"/>
      <c r="C167"/>
      <c r="D167"/>
      <c r="E167"/>
      <c r="F167"/>
      <c r="G167"/>
      <c r="H167"/>
      <c r="I167"/>
      <c r="J167"/>
      <c r="K167"/>
      <c r="L167"/>
      <c r="M167"/>
      <c r="N167"/>
      <c r="O167"/>
      <c r="P167" s="273"/>
      <c r="Q167" s="273"/>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s="273"/>
      <c r="AX167"/>
      <c r="AY167"/>
      <c r="AZ167"/>
      <c r="BA167"/>
      <c r="BB167"/>
      <c r="BC167"/>
      <c r="BD167"/>
      <c r="BE167"/>
      <c r="BF167"/>
      <c r="BG167"/>
      <c r="BH167"/>
      <c r="BI167"/>
      <c r="BJ167"/>
      <c r="BK167"/>
      <c r="BL167"/>
      <c r="BM167"/>
      <c r="BN167"/>
      <c r="BO167"/>
      <c r="BP167"/>
      <c r="BQ167"/>
      <c r="BR167"/>
      <c r="BS167"/>
      <c r="BT167"/>
      <c r="BU167"/>
      <c r="BV167"/>
      <c r="BW167"/>
      <c r="BX167"/>
      <c r="BY167"/>
      <c r="BZ167" s="377"/>
      <c r="CA167" s="377"/>
      <c r="CB167" s="377"/>
      <c r="CC167" s="377"/>
      <c r="CD167" s="377"/>
      <c r="CE167" s="377"/>
      <c r="CF167" s="377"/>
      <c r="CG167" s="377"/>
      <c r="CH167" s="377"/>
      <c r="CI167" s="377"/>
      <c r="CJ167" s="377"/>
      <c r="CK167" s="377"/>
      <c r="CL167" s="377"/>
      <c r="CM167" s="377"/>
      <c r="CN167" s="377"/>
      <c r="CO167" s="377"/>
      <c r="CP167" s="377"/>
      <c r="CQ167" s="377"/>
      <c r="CR167" s="377"/>
      <c r="CS167" s="377"/>
      <c r="CT167" s="377"/>
      <c r="CU167" s="377"/>
      <c r="CV167" s="377"/>
      <c r="CW167" s="377"/>
      <c r="CX167" s="377"/>
      <c r="CY167" s="377"/>
      <c r="CZ167" s="377"/>
      <c r="DA167" s="377"/>
      <c r="DB167" s="377"/>
      <c r="DC167" s="377"/>
      <c r="DD167" s="377"/>
      <c r="DE167" s="377"/>
      <c r="DF167" s="377"/>
      <c r="DG167" s="377"/>
      <c r="DH167" s="377"/>
      <c r="DI167" s="377"/>
      <c r="DJ167" s="377"/>
      <c r="DK167" s="377"/>
    </row>
    <row r="168" spans="1:115" s="314" customFormat="1" ht="15" customHeight="1">
      <c r="A168"/>
      <c r="B168"/>
      <c r="C168"/>
      <c r="D168"/>
      <c r="E168"/>
      <c r="F168"/>
      <c r="G168"/>
      <c r="H168"/>
      <c r="I168"/>
      <c r="J168"/>
      <c r="K168"/>
      <c r="L168"/>
      <c r="M168"/>
      <c r="N168"/>
      <c r="O168"/>
      <c r="P168" s="273"/>
      <c r="Q168" s="273"/>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s="273"/>
      <c r="AX168"/>
      <c r="AY168"/>
      <c r="AZ168"/>
      <c r="BA168"/>
      <c r="BB168"/>
      <c r="BC168"/>
      <c r="BD168"/>
      <c r="BE168"/>
      <c r="BF168"/>
      <c r="BG168"/>
      <c r="BH168"/>
      <c r="BI168"/>
      <c r="BJ168"/>
      <c r="BK168"/>
      <c r="BL168"/>
      <c r="BM168"/>
      <c r="BN168"/>
      <c r="BO168"/>
      <c r="BP168"/>
      <c r="BQ168"/>
      <c r="BR168"/>
      <c r="BS168"/>
      <c r="BT168"/>
      <c r="BU168"/>
      <c r="BV168"/>
      <c r="BW168"/>
      <c r="BX168"/>
      <c r="BY168"/>
      <c r="BZ168" s="377"/>
      <c r="CA168" s="377"/>
      <c r="CB168" s="377"/>
      <c r="CC168" s="377"/>
      <c r="CD168" s="377"/>
      <c r="CE168" s="377"/>
      <c r="CF168" s="377"/>
      <c r="CG168" s="377"/>
      <c r="CH168" s="377"/>
      <c r="CI168" s="377"/>
      <c r="CJ168" s="377"/>
      <c r="CK168" s="377"/>
      <c r="CL168" s="377"/>
      <c r="CM168" s="377"/>
      <c r="CN168" s="377"/>
      <c r="CO168" s="377"/>
      <c r="CP168" s="377"/>
      <c r="CQ168" s="377"/>
      <c r="CR168" s="377"/>
      <c r="CS168" s="377"/>
      <c r="CT168" s="377"/>
      <c r="CU168" s="377"/>
      <c r="CV168" s="377"/>
      <c r="CW168" s="377"/>
      <c r="CX168" s="377"/>
      <c r="CY168" s="377"/>
      <c r="CZ168" s="377"/>
      <c r="DA168" s="377"/>
      <c r="DB168" s="377"/>
      <c r="DC168" s="377"/>
      <c r="DD168" s="377"/>
      <c r="DE168" s="377"/>
      <c r="DF168" s="377"/>
      <c r="DG168" s="377"/>
      <c r="DH168" s="377"/>
      <c r="DI168" s="377"/>
      <c r="DJ168" s="377"/>
      <c r="DK168" s="377"/>
    </row>
    <row r="169" spans="1:115" s="314" customFormat="1" ht="15" customHeight="1">
      <c r="A169"/>
      <c r="B169"/>
      <c r="C169"/>
      <c r="D169"/>
      <c r="E169"/>
      <c r="F169"/>
      <c r="G169"/>
      <c r="H169"/>
      <c r="I169"/>
      <c r="J169"/>
      <c r="K169"/>
      <c r="L169"/>
      <c r="M169"/>
      <c r="N169"/>
      <c r="O169"/>
      <c r="P169" s="273"/>
      <c r="Q169" s="273"/>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s="273"/>
      <c r="AX169"/>
      <c r="AY169"/>
      <c r="AZ169"/>
      <c r="BA169"/>
      <c r="BB169"/>
      <c r="BC169"/>
      <c r="BD169"/>
      <c r="BE169"/>
      <c r="BF169"/>
      <c r="BG169"/>
      <c r="BH169"/>
      <c r="BI169"/>
      <c r="BJ169"/>
      <c r="BK169"/>
      <c r="BL169"/>
      <c r="BM169"/>
      <c r="BN169"/>
      <c r="BO169"/>
      <c r="BP169"/>
      <c r="BQ169"/>
      <c r="BR169"/>
      <c r="BS169"/>
      <c r="BT169"/>
      <c r="BU169"/>
      <c r="BV169"/>
      <c r="BW169"/>
      <c r="BX169"/>
      <c r="BY169"/>
      <c r="BZ169" s="377"/>
      <c r="CA169" s="377"/>
      <c r="CB169" s="377"/>
      <c r="CC169" s="377"/>
      <c r="CD169" s="377"/>
      <c r="CE169" s="377"/>
      <c r="CF169" s="377"/>
      <c r="CG169" s="377"/>
      <c r="CH169" s="377"/>
      <c r="CI169" s="377"/>
      <c r="CJ169" s="377"/>
      <c r="CK169" s="377"/>
      <c r="CL169" s="377"/>
      <c r="CM169" s="377"/>
      <c r="CN169" s="377"/>
      <c r="CO169" s="377"/>
      <c r="CP169" s="377"/>
      <c r="CQ169" s="377"/>
      <c r="CR169" s="377"/>
      <c r="CS169" s="377"/>
      <c r="CT169" s="377"/>
      <c r="CU169" s="377"/>
      <c r="CV169" s="377"/>
      <c r="CW169" s="377"/>
      <c r="CX169" s="377"/>
      <c r="CY169" s="377"/>
      <c r="CZ169" s="377"/>
      <c r="DA169" s="377"/>
      <c r="DB169" s="377"/>
      <c r="DC169" s="377"/>
      <c r="DD169" s="377"/>
      <c r="DE169" s="377"/>
      <c r="DF169" s="377"/>
      <c r="DG169" s="377"/>
      <c r="DH169" s="377"/>
      <c r="DI169" s="377"/>
      <c r="DJ169" s="377"/>
      <c r="DK169" s="377"/>
    </row>
    <row r="170" spans="1:115" s="314" customFormat="1" ht="15" customHeight="1">
      <c r="A170"/>
      <c r="B170"/>
      <c r="C170"/>
      <c r="D170"/>
      <c r="E170"/>
      <c r="F170"/>
      <c r="G170"/>
      <c r="H170"/>
      <c r="I170"/>
      <c r="J170"/>
      <c r="K170"/>
      <c r="L170"/>
      <c r="M170"/>
      <c r="N170"/>
      <c r="O170"/>
      <c r="P170" s="273"/>
      <c r="Q170" s="273"/>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s="273"/>
      <c r="AX170"/>
      <c r="AY170"/>
      <c r="AZ170"/>
      <c r="BA170"/>
      <c r="BB170"/>
      <c r="BC170"/>
      <c r="BD170"/>
      <c r="BE170"/>
      <c r="BF170"/>
      <c r="BG170"/>
      <c r="BH170"/>
      <c r="BI170"/>
      <c r="BJ170"/>
      <c r="BK170"/>
      <c r="BL170"/>
      <c r="BM170"/>
      <c r="BN170"/>
      <c r="BO170"/>
      <c r="BP170"/>
      <c r="BQ170"/>
      <c r="BR170"/>
      <c r="BS170"/>
      <c r="BT170"/>
      <c r="BU170"/>
      <c r="BV170"/>
      <c r="BW170"/>
      <c r="BX170"/>
      <c r="BY170"/>
      <c r="BZ170" s="377"/>
      <c r="CA170" s="377"/>
      <c r="CB170" s="377"/>
      <c r="CC170" s="377"/>
      <c r="CD170" s="377"/>
      <c r="CE170" s="377"/>
      <c r="CF170" s="377"/>
      <c r="CG170" s="377"/>
      <c r="CH170" s="377"/>
      <c r="CI170" s="377"/>
      <c r="CJ170" s="377"/>
      <c r="CK170" s="377"/>
      <c r="CL170" s="377"/>
      <c r="CM170" s="377"/>
      <c r="CN170" s="377"/>
      <c r="CO170" s="377"/>
      <c r="CP170" s="377"/>
      <c r="CQ170" s="377"/>
      <c r="CR170" s="377"/>
      <c r="CS170" s="377"/>
      <c r="CT170" s="377"/>
      <c r="CU170" s="377"/>
      <c r="CV170" s="377"/>
      <c r="CW170" s="377"/>
      <c r="CX170" s="377"/>
      <c r="CY170" s="377"/>
      <c r="CZ170" s="377"/>
      <c r="DA170" s="377"/>
      <c r="DB170" s="377"/>
      <c r="DC170" s="377"/>
      <c r="DD170" s="377"/>
      <c r="DE170" s="377"/>
      <c r="DF170" s="377"/>
      <c r="DG170" s="377"/>
      <c r="DH170" s="377"/>
      <c r="DI170" s="377"/>
      <c r="DJ170" s="377"/>
      <c r="DK170" s="377"/>
    </row>
    <row r="171" spans="1:115" s="314" customFormat="1" ht="15" customHeight="1">
      <c r="A171"/>
      <c r="B171"/>
      <c r="C171"/>
      <c r="D171"/>
      <c r="E171"/>
      <c r="F171"/>
      <c r="G171"/>
      <c r="H171"/>
      <c r="I171"/>
      <c r="J171"/>
      <c r="K171"/>
      <c r="L171"/>
      <c r="M171"/>
      <c r="N171"/>
      <c r="O171"/>
      <c r="P171" s="273"/>
      <c r="Q171" s="273"/>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s="273"/>
      <c r="AX171"/>
      <c r="AY171"/>
      <c r="AZ171"/>
      <c r="BA171"/>
      <c r="BB171"/>
      <c r="BC171"/>
      <c r="BD171"/>
      <c r="BE171"/>
      <c r="BF171"/>
      <c r="BG171"/>
      <c r="BH171"/>
      <c r="BI171"/>
      <c r="BJ171"/>
      <c r="BK171"/>
      <c r="BL171"/>
      <c r="BM171"/>
      <c r="BN171"/>
      <c r="BO171"/>
      <c r="BP171"/>
      <c r="BQ171"/>
      <c r="BR171"/>
      <c r="BS171"/>
      <c r="BT171"/>
      <c r="BU171"/>
      <c r="BV171"/>
      <c r="BW171"/>
      <c r="BX171"/>
      <c r="BY171"/>
      <c r="BZ171" s="377"/>
      <c r="CA171" s="377"/>
      <c r="CB171" s="377"/>
      <c r="CC171" s="377"/>
      <c r="CD171" s="377"/>
      <c r="CE171" s="377"/>
      <c r="CF171" s="377"/>
      <c r="CG171" s="377"/>
      <c r="CH171" s="377"/>
      <c r="CI171" s="377"/>
      <c r="CJ171" s="377"/>
      <c r="CK171" s="377"/>
      <c r="CL171" s="377"/>
      <c r="CM171" s="377"/>
      <c r="CN171" s="377"/>
      <c r="CO171" s="377"/>
      <c r="CP171" s="377"/>
      <c r="CQ171" s="377"/>
      <c r="CR171" s="377"/>
      <c r="CS171" s="377"/>
      <c r="CT171" s="377"/>
      <c r="CU171" s="377"/>
      <c r="CV171" s="377"/>
      <c r="CW171" s="377"/>
      <c r="CX171" s="377"/>
      <c r="CY171" s="377"/>
      <c r="CZ171" s="377"/>
      <c r="DA171" s="377"/>
      <c r="DB171" s="377"/>
      <c r="DC171" s="377"/>
      <c r="DD171" s="377"/>
      <c r="DE171" s="377"/>
      <c r="DF171" s="377"/>
      <c r="DG171" s="377"/>
      <c r="DH171" s="377"/>
      <c r="DI171" s="377"/>
      <c r="DJ171" s="377"/>
      <c r="DK171" s="377"/>
    </row>
    <row r="172" spans="1:115" s="314" customFormat="1" ht="15" customHeight="1">
      <c r="A172"/>
      <c r="B172"/>
      <c r="C172"/>
      <c r="D172"/>
      <c r="E172"/>
      <c r="F172"/>
      <c r="G172"/>
      <c r="H172"/>
      <c r="I172"/>
      <c r="J172"/>
      <c r="K172"/>
      <c r="L172"/>
      <c r="M172"/>
      <c r="N172"/>
      <c r="O172"/>
      <c r="P172" s="273"/>
      <c r="Q172" s="273"/>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s="273"/>
      <c r="AX172"/>
      <c r="AY172"/>
      <c r="AZ172"/>
      <c r="BA172"/>
      <c r="BB172"/>
      <c r="BC172"/>
      <c r="BD172"/>
      <c r="BE172"/>
      <c r="BF172"/>
      <c r="BG172"/>
      <c r="BH172"/>
      <c r="BI172"/>
      <c r="BJ172"/>
      <c r="BK172"/>
      <c r="BL172"/>
      <c r="BM172"/>
      <c r="BN172"/>
      <c r="BO172"/>
      <c r="BP172"/>
      <c r="BQ172"/>
      <c r="BR172"/>
      <c r="BS172"/>
      <c r="BT172"/>
      <c r="BU172"/>
      <c r="BV172"/>
      <c r="BW172"/>
      <c r="BX172"/>
      <c r="BY172"/>
      <c r="BZ172" s="377"/>
      <c r="CA172" s="377"/>
      <c r="CB172" s="377"/>
      <c r="CC172" s="377"/>
      <c r="CD172" s="377"/>
      <c r="CE172" s="377"/>
      <c r="CF172" s="377"/>
      <c r="CG172" s="377"/>
      <c r="CH172" s="377"/>
      <c r="CI172" s="377"/>
      <c r="CJ172" s="377"/>
      <c r="CK172" s="377"/>
      <c r="CL172" s="377"/>
      <c r="CM172" s="377"/>
      <c r="CN172" s="377"/>
      <c r="CO172" s="377"/>
      <c r="CP172" s="377"/>
      <c r="CQ172" s="377"/>
      <c r="CR172" s="377"/>
      <c r="CS172" s="377"/>
      <c r="CT172" s="377"/>
      <c r="CU172" s="377"/>
      <c r="CV172" s="377"/>
      <c r="CW172" s="377"/>
      <c r="CX172" s="377"/>
      <c r="CY172" s="377"/>
      <c r="CZ172" s="377"/>
      <c r="DA172" s="377"/>
      <c r="DB172" s="377"/>
      <c r="DC172" s="377"/>
      <c r="DD172" s="377"/>
      <c r="DE172" s="377"/>
      <c r="DF172" s="377"/>
      <c r="DG172" s="377"/>
      <c r="DH172" s="377"/>
      <c r="DI172" s="377"/>
      <c r="DJ172" s="377"/>
      <c r="DK172" s="377"/>
    </row>
    <row r="173" spans="1:115" s="314" customFormat="1" ht="15" customHeight="1">
      <c r="A173"/>
      <c r="B173"/>
      <c r="C173"/>
      <c r="D173"/>
      <c r="E173"/>
      <c r="F173"/>
      <c r="G173"/>
      <c r="H173"/>
      <c r="I173"/>
      <c r="J173"/>
      <c r="K173"/>
      <c r="L173"/>
      <c r="M173"/>
      <c r="N173"/>
      <c r="O173"/>
      <c r="P173" s="273"/>
      <c r="Q173" s="2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s="273"/>
      <c r="AX173"/>
      <c r="AY173"/>
      <c r="AZ173"/>
      <c r="BA173"/>
      <c r="BB173"/>
      <c r="BC173"/>
      <c r="BD173"/>
      <c r="BE173"/>
      <c r="BF173"/>
      <c r="BG173"/>
      <c r="BH173"/>
      <c r="BI173"/>
      <c r="BJ173"/>
      <c r="BK173"/>
      <c r="BL173"/>
      <c r="BM173"/>
      <c r="BN173"/>
      <c r="BO173"/>
      <c r="BP173"/>
      <c r="BQ173"/>
      <c r="BR173"/>
      <c r="BS173"/>
      <c r="BT173"/>
      <c r="BU173"/>
      <c r="BV173"/>
      <c r="BW173"/>
      <c r="BX173"/>
      <c r="BY173"/>
      <c r="BZ173" s="377"/>
      <c r="CA173" s="377"/>
      <c r="CB173" s="377"/>
      <c r="CC173" s="377"/>
      <c r="CD173" s="377"/>
      <c r="CE173" s="377"/>
      <c r="CF173" s="377"/>
      <c r="CG173" s="377"/>
      <c r="CH173" s="377"/>
      <c r="CI173" s="377"/>
      <c r="CJ173" s="377"/>
      <c r="CK173" s="377"/>
      <c r="CL173" s="377"/>
      <c r="CM173" s="377"/>
      <c r="CN173" s="377"/>
      <c r="CO173" s="377"/>
      <c r="CP173" s="377"/>
      <c r="CQ173" s="377"/>
      <c r="CR173" s="377"/>
      <c r="CS173" s="377"/>
      <c r="CT173" s="377"/>
      <c r="CU173" s="377"/>
      <c r="CV173" s="377"/>
      <c r="CW173" s="377"/>
      <c r="CX173" s="377"/>
      <c r="CY173" s="377"/>
      <c r="CZ173" s="377"/>
      <c r="DA173" s="377"/>
      <c r="DB173" s="377"/>
      <c r="DC173" s="377"/>
      <c r="DD173" s="377"/>
      <c r="DE173" s="377"/>
      <c r="DF173" s="377"/>
      <c r="DG173" s="377"/>
      <c r="DH173" s="377"/>
      <c r="DI173" s="377"/>
      <c r="DJ173" s="377"/>
      <c r="DK173" s="377"/>
    </row>
    <row r="174" spans="1:115" s="314" customFormat="1" ht="15" customHeight="1">
      <c r="A174"/>
      <c r="B174"/>
      <c r="C174"/>
      <c r="D174"/>
      <c r="E174"/>
      <c r="F174"/>
      <c r="G174"/>
      <c r="H174"/>
      <c r="I174"/>
      <c r="J174"/>
      <c r="K174"/>
      <c r="L174"/>
      <c r="M174"/>
      <c r="N174"/>
      <c r="O174"/>
      <c r="P174" s="273"/>
      <c r="Q174" s="273"/>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s="273"/>
      <c r="AX174"/>
      <c r="AY174"/>
      <c r="AZ174"/>
      <c r="BA174"/>
      <c r="BB174"/>
      <c r="BC174"/>
      <c r="BD174"/>
      <c r="BE174"/>
      <c r="BF174"/>
      <c r="BG174"/>
      <c r="BH174"/>
      <c r="BI174"/>
      <c r="BJ174"/>
      <c r="BK174"/>
      <c r="BL174"/>
      <c r="BM174"/>
      <c r="BN174"/>
      <c r="BO174"/>
      <c r="BP174"/>
      <c r="BQ174"/>
      <c r="BR174"/>
      <c r="BS174"/>
      <c r="BT174"/>
      <c r="BU174"/>
      <c r="BV174"/>
      <c r="BW174"/>
      <c r="BX174"/>
      <c r="BY174"/>
      <c r="BZ174" s="377"/>
      <c r="CA174" s="377"/>
      <c r="CB174" s="377"/>
      <c r="CC174" s="377"/>
      <c r="CD174" s="377"/>
      <c r="CE174" s="377"/>
      <c r="CF174" s="377"/>
      <c r="CG174" s="377"/>
      <c r="CH174" s="377"/>
      <c r="CI174" s="377"/>
      <c r="CJ174" s="377"/>
      <c r="CK174" s="377"/>
      <c r="CL174" s="377"/>
      <c r="CM174" s="377"/>
      <c r="CN174" s="377"/>
      <c r="CO174" s="377"/>
      <c r="CP174" s="377"/>
      <c r="CQ174" s="377"/>
      <c r="CR174" s="377"/>
      <c r="CS174" s="377"/>
      <c r="CT174" s="377"/>
      <c r="CU174" s="377"/>
      <c r="CV174" s="377"/>
      <c r="CW174" s="377"/>
      <c r="CX174" s="377"/>
      <c r="CY174" s="377"/>
      <c r="CZ174" s="377"/>
      <c r="DA174" s="377"/>
      <c r="DB174" s="377"/>
      <c r="DC174" s="377"/>
      <c r="DD174" s="377"/>
      <c r="DE174" s="377"/>
      <c r="DF174" s="377"/>
      <c r="DG174" s="377"/>
      <c r="DH174" s="377"/>
      <c r="DI174" s="377"/>
      <c r="DJ174" s="377"/>
      <c r="DK174" s="377"/>
    </row>
    <row r="175" spans="1:115" s="314" customFormat="1" ht="15" customHeight="1">
      <c r="A175"/>
      <c r="B175"/>
      <c r="C175"/>
      <c r="D175"/>
      <c r="E175"/>
      <c r="F175"/>
      <c r="G175"/>
      <c r="H175"/>
      <c r="I175"/>
      <c r="J175"/>
      <c r="K175"/>
      <c r="L175"/>
      <c r="M175"/>
      <c r="N175"/>
      <c r="O175"/>
      <c r="P175" s="273"/>
      <c r="Q175" s="273"/>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s="273"/>
      <c r="AX175"/>
      <c r="AY175"/>
      <c r="AZ175"/>
      <c r="BA175"/>
      <c r="BB175"/>
      <c r="BC175"/>
      <c r="BD175"/>
      <c r="BE175"/>
      <c r="BF175"/>
      <c r="BG175"/>
      <c r="BH175"/>
      <c r="BI175"/>
      <c r="BJ175"/>
      <c r="BK175"/>
      <c r="BL175"/>
      <c r="BM175"/>
      <c r="BN175"/>
      <c r="BO175"/>
      <c r="BP175"/>
      <c r="BQ175"/>
      <c r="BR175"/>
      <c r="BS175"/>
      <c r="BT175"/>
      <c r="BU175"/>
      <c r="BV175"/>
      <c r="BW175"/>
      <c r="BX175"/>
      <c r="BY175"/>
      <c r="BZ175" s="377"/>
      <c r="CA175" s="377"/>
      <c r="CB175" s="377"/>
      <c r="CC175" s="377"/>
      <c r="CD175" s="377"/>
      <c r="CE175" s="377"/>
      <c r="CF175" s="377"/>
      <c r="CG175" s="377"/>
      <c r="CH175" s="377"/>
      <c r="CI175" s="377"/>
      <c r="CJ175" s="377"/>
      <c r="CK175" s="377"/>
      <c r="CL175" s="377"/>
      <c r="CM175" s="377"/>
      <c r="CN175" s="377"/>
      <c r="CO175" s="377"/>
      <c r="CP175" s="377"/>
      <c r="CQ175" s="377"/>
      <c r="CR175" s="377"/>
      <c r="CS175" s="377"/>
      <c r="CT175" s="377"/>
      <c r="CU175" s="377"/>
      <c r="CV175" s="377"/>
      <c r="CW175" s="377"/>
      <c r="CX175" s="377"/>
      <c r="CY175" s="377"/>
      <c r="CZ175" s="377"/>
      <c r="DA175" s="377"/>
      <c r="DB175" s="377"/>
      <c r="DC175" s="377"/>
      <c r="DD175" s="377"/>
      <c r="DE175" s="377"/>
      <c r="DF175" s="377"/>
      <c r="DG175" s="377"/>
      <c r="DH175" s="377"/>
      <c r="DI175" s="377"/>
      <c r="DJ175" s="377"/>
      <c r="DK175" s="377"/>
    </row>
    <row r="176" spans="1:115" s="314" customFormat="1" ht="15" customHeight="1">
      <c r="A176"/>
      <c r="B176"/>
      <c r="C176"/>
      <c r="D176"/>
      <c r="E176"/>
      <c r="F176"/>
      <c r="G176"/>
      <c r="H176"/>
      <c r="I176"/>
      <c r="J176"/>
      <c r="K176"/>
      <c r="L176"/>
      <c r="M176"/>
      <c r="N176"/>
      <c r="O176"/>
      <c r="P176" s="273"/>
      <c r="Q176" s="273"/>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s="273"/>
      <c r="AX176"/>
      <c r="AY176"/>
      <c r="AZ176"/>
      <c r="BA176"/>
      <c r="BB176"/>
      <c r="BC176"/>
      <c r="BD176"/>
      <c r="BE176"/>
      <c r="BF176"/>
      <c r="BG176"/>
      <c r="BH176"/>
      <c r="BI176"/>
      <c r="BJ176"/>
      <c r="BK176"/>
      <c r="BL176"/>
      <c r="BM176"/>
      <c r="BN176"/>
      <c r="BO176"/>
      <c r="BP176"/>
      <c r="BQ176"/>
      <c r="BR176"/>
      <c r="BS176"/>
      <c r="BT176"/>
      <c r="BU176"/>
      <c r="BV176"/>
      <c r="BW176"/>
      <c r="BX176"/>
      <c r="BY176"/>
      <c r="BZ176" s="377"/>
      <c r="CA176" s="377"/>
      <c r="CB176" s="377"/>
      <c r="CC176" s="377"/>
      <c r="CD176" s="377"/>
      <c r="CE176" s="377"/>
      <c r="CF176" s="377"/>
      <c r="CG176" s="377"/>
      <c r="CH176" s="377"/>
      <c r="CI176" s="377"/>
      <c r="CJ176" s="377"/>
      <c r="CK176" s="377"/>
      <c r="CL176" s="377"/>
      <c r="CM176" s="377"/>
      <c r="CN176" s="377"/>
      <c r="CO176" s="377"/>
      <c r="CP176" s="377"/>
      <c r="CQ176" s="377"/>
      <c r="CR176" s="377"/>
      <c r="CS176" s="377"/>
      <c r="CT176" s="377"/>
      <c r="CU176" s="377"/>
      <c r="CV176" s="377"/>
      <c r="CW176" s="377"/>
      <c r="CX176" s="377"/>
      <c r="CY176" s="377"/>
      <c r="CZ176" s="377"/>
      <c r="DA176" s="377"/>
      <c r="DB176" s="377"/>
      <c r="DC176" s="377"/>
      <c r="DD176" s="377"/>
      <c r="DE176" s="377"/>
      <c r="DF176" s="377"/>
      <c r="DG176" s="377"/>
      <c r="DH176" s="377"/>
      <c r="DI176" s="377"/>
      <c r="DJ176" s="377"/>
      <c r="DK176" s="377"/>
    </row>
    <row r="177" spans="1:115" s="314" customFormat="1" ht="15" customHeight="1">
      <c r="A177"/>
      <c r="B177"/>
      <c r="C177"/>
      <c r="D177"/>
      <c r="E177"/>
      <c r="F177"/>
      <c r="G177"/>
      <c r="H177"/>
      <c r="I177"/>
      <c r="J177"/>
      <c r="K177"/>
      <c r="L177"/>
      <c r="M177"/>
      <c r="N177"/>
      <c r="O177"/>
      <c r="P177" s="273"/>
      <c r="Q177" s="273"/>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s="273"/>
      <c r="AX177"/>
      <c r="AY177"/>
      <c r="AZ177"/>
      <c r="BA177"/>
      <c r="BB177"/>
      <c r="BC177"/>
      <c r="BD177"/>
      <c r="BE177"/>
      <c r="BF177"/>
      <c r="BG177"/>
      <c r="BH177"/>
      <c r="BI177"/>
      <c r="BJ177"/>
      <c r="BK177"/>
      <c r="BL177"/>
      <c r="BM177"/>
      <c r="BN177"/>
      <c r="BO177"/>
      <c r="BP177"/>
      <c r="BQ177"/>
      <c r="BR177"/>
      <c r="BS177"/>
      <c r="BT177"/>
      <c r="BU177"/>
      <c r="BV177"/>
      <c r="BW177"/>
      <c r="BX177"/>
      <c r="BY177"/>
      <c r="BZ177" s="377"/>
      <c r="CA177" s="377"/>
      <c r="CB177" s="377"/>
      <c r="CC177" s="377"/>
      <c r="CD177" s="377"/>
      <c r="CE177" s="377"/>
      <c r="CF177" s="377"/>
      <c r="CG177" s="377"/>
      <c r="CH177" s="377"/>
      <c r="CI177" s="377"/>
      <c r="CJ177" s="377"/>
      <c r="CK177" s="377"/>
      <c r="CL177" s="377"/>
      <c r="CM177" s="377"/>
      <c r="CN177" s="377"/>
      <c r="CO177" s="377"/>
      <c r="CP177" s="377"/>
      <c r="CQ177" s="377"/>
      <c r="CR177" s="377"/>
      <c r="CS177" s="377"/>
      <c r="CT177" s="377"/>
      <c r="CU177" s="377"/>
      <c r="CV177" s="377"/>
      <c r="CW177" s="377"/>
      <c r="CX177" s="377"/>
      <c r="CY177" s="377"/>
      <c r="CZ177" s="377"/>
      <c r="DA177" s="377"/>
      <c r="DB177" s="377"/>
      <c r="DC177" s="377"/>
      <c r="DD177" s="377"/>
      <c r="DE177" s="377"/>
      <c r="DF177" s="377"/>
      <c r="DG177" s="377"/>
      <c r="DH177" s="377"/>
      <c r="DI177" s="377"/>
      <c r="DJ177" s="377"/>
      <c r="DK177" s="377"/>
    </row>
    <row r="178" spans="1:115" s="314" customFormat="1" ht="15" customHeight="1">
      <c r="A178"/>
      <c r="B178"/>
      <c r="C178"/>
      <c r="D178"/>
      <c r="E178"/>
      <c r="F178"/>
      <c r="G178"/>
      <c r="H178"/>
      <c r="I178"/>
      <c r="J178"/>
      <c r="K178"/>
      <c r="L178"/>
      <c r="M178"/>
      <c r="N178"/>
      <c r="O178"/>
      <c r="P178" s="273"/>
      <c r="Q178" s="273"/>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s="273"/>
      <c r="AX178"/>
      <c r="AY178"/>
      <c r="AZ178"/>
      <c r="BA178"/>
      <c r="BB178"/>
      <c r="BC178"/>
      <c r="BD178"/>
      <c r="BE178"/>
      <c r="BF178"/>
      <c r="BG178"/>
      <c r="BH178"/>
      <c r="BI178"/>
      <c r="BJ178"/>
      <c r="BK178"/>
      <c r="BL178"/>
      <c r="BM178"/>
      <c r="BN178"/>
      <c r="BO178"/>
      <c r="BP178"/>
      <c r="BQ178"/>
      <c r="BR178"/>
      <c r="BS178"/>
      <c r="BT178"/>
      <c r="BU178"/>
      <c r="BV178"/>
      <c r="BW178"/>
      <c r="BX178"/>
      <c r="BY178"/>
      <c r="BZ178" s="377"/>
      <c r="CA178" s="377"/>
      <c r="CB178" s="377"/>
      <c r="CC178" s="377"/>
      <c r="CD178" s="377"/>
      <c r="CE178" s="377"/>
      <c r="CF178" s="377"/>
      <c r="CG178" s="377"/>
      <c r="CH178" s="377"/>
      <c r="CI178" s="377"/>
      <c r="CJ178" s="377"/>
      <c r="CK178" s="377"/>
      <c r="CL178" s="377"/>
      <c r="CM178" s="377"/>
      <c r="CN178" s="377"/>
      <c r="CO178" s="377"/>
      <c r="CP178" s="377"/>
      <c r="CQ178" s="377"/>
      <c r="CR178" s="377"/>
      <c r="CS178" s="377"/>
      <c r="CT178" s="377"/>
      <c r="CU178" s="377"/>
      <c r="CV178" s="377"/>
      <c r="CW178" s="377"/>
      <c r="CX178" s="377"/>
      <c r="CY178" s="377"/>
      <c r="CZ178" s="377"/>
      <c r="DA178" s="377"/>
      <c r="DB178" s="377"/>
      <c r="DC178" s="377"/>
      <c r="DD178" s="377"/>
      <c r="DE178" s="377"/>
      <c r="DF178" s="377"/>
      <c r="DG178" s="377"/>
      <c r="DH178" s="377"/>
      <c r="DI178" s="377"/>
      <c r="DJ178" s="377"/>
      <c r="DK178" s="377"/>
    </row>
    <row r="179" spans="1:115" s="314" customFormat="1" ht="15" customHeight="1">
      <c r="A179"/>
      <c r="B179"/>
      <c r="C179"/>
      <c r="D179"/>
      <c r="E179"/>
      <c r="F179"/>
      <c r="G179"/>
      <c r="H179"/>
      <c r="I179"/>
      <c r="J179"/>
      <c r="K179"/>
      <c r="L179"/>
      <c r="M179"/>
      <c r="N179"/>
      <c r="O179"/>
      <c r="P179" s="273"/>
      <c r="Q179" s="273"/>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s="273"/>
      <c r="AX179"/>
      <c r="AY179"/>
      <c r="AZ179"/>
      <c r="BA179"/>
      <c r="BB179"/>
      <c r="BC179"/>
      <c r="BD179"/>
      <c r="BE179"/>
      <c r="BF179"/>
      <c r="BG179"/>
      <c r="BH179"/>
      <c r="BI179"/>
      <c r="BJ179"/>
      <c r="BK179"/>
      <c r="BL179"/>
      <c r="BM179"/>
      <c r="BN179"/>
      <c r="BO179"/>
      <c r="BP179"/>
      <c r="BQ179"/>
      <c r="BR179"/>
      <c r="BS179"/>
      <c r="BT179"/>
      <c r="BU179"/>
      <c r="BV179"/>
      <c r="BW179"/>
      <c r="BX179"/>
      <c r="BY179"/>
      <c r="BZ179" s="377"/>
      <c r="CA179" s="377"/>
      <c r="CB179" s="377"/>
      <c r="CC179" s="377"/>
      <c r="CD179" s="377"/>
      <c r="CE179" s="377"/>
      <c r="CF179" s="377"/>
      <c r="CG179" s="377"/>
      <c r="CH179" s="377"/>
      <c r="CI179" s="377"/>
      <c r="CJ179" s="377"/>
      <c r="CK179" s="377"/>
      <c r="CL179" s="377"/>
      <c r="CM179" s="377"/>
      <c r="CN179" s="377"/>
      <c r="CO179" s="377"/>
      <c r="CP179" s="377"/>
      <c r="CQ179" s="377"/>
      <c r="CR179" s="377"/>
      <c r="CS179" s="377"/>
      <c r="CT179" s="377"/>
      <c r="CU179" s="377"/>
      <c r="CV179" s="377"/>
      <c r="CW179" s="377"/>
      <c r="CX179" s="377"/>
      <c r="CY179" s="377"/>
      <c r="CZ179" s="377"/>
      <c r="DA179" s="377"/>
      <c r="DB179" s="377"/>
      <c r="DC179" s="377"/>
      <c r="DD179" s="377"/>
      <c r="DE179" s="377"/>
      <c r="DF179" s="377"/>
      <c r="DG179" s="377"/>
      <c r="DH179" s="377"/>
      <c r="DI179" s="377"/>
      <c r="DJ179" s="377"/>
      <c r="DK179" s="377"/>
    </row>
    <row r="180" spans="1:115" s="314" customFormat="1" ht="15" customHeight="1">
      <c r="A180"/>
      <c r="B180"/>
      <c r="C180"/>
      <c r="D180"/>
      <c r="E180"/>
      <c r="F180"/>
      <c r="G180"/>
      <c r="H180"/>
      <c r="I180"/>
      <c r="J180"/>
      <c r="K180"/>
      <c r="L180"/>
      <c r="M180"/>
      <c r="N180"/>
      <c r="O180"/>
      <c r="P180" s="273"/>
      <c r="Q180" s="273"/>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s="273"/>
      <c r="AX180"/>
      <c r="AY180"/>
      <c r="AZ180"/>
      <c r="BA180"/>
      <c r="BB180"/>
      <c r="BC180"/>
      <c r="BD180"/>
      <c r="BE180"/>
      <c r="BF180"/>
      <c r="BG180"/>
      <c r="BH180"/>
      <c r="BI180"/>
      <c r="BJ180"/>
      <c r="BK180"/>
      <c r="BL180"/>
      <c r="BM180"/>
      <c r="BN180"/>
      <c r="BO180"/>
      <c r="BP180"/>
      <c r="BQ180"/>
      <c r="BR180"/>
      <c r="BS180"/>
      <c r="BT180"/>
      <c r="BU180"/>
      <c r="BV180"/>
      <c r="BW180"/>
      <c r="BX180"/>
      <c r="BY180"/>
      <c r="BZ180" s="377"/>
      <c r="CA180" s="377"/>
      <c r="CB180" s="377"/>
      <c r="CC180" s="377"/>
      <c r="CD180" s="377"/>
      <c r="CE180" s="377"/>
      <c r="CF180" s="377"/>
      <c r="CG180" s="377"/>
      <c r="CH180" s="377"/>
      <c r="CI180" s="377"/>
      <c r="CJ180" s="377"/>
      <c r="CK180" s="377"/>
      <c r="CL180" s="377"/>
      <c r="CM180" s="377"/>
      <c r="CN180" s="377"/>
      <c r="CO180" s="377"/>
      <c r="CP180" s="377"/>
      <c r="CQ180" s="377"/>
      <c r="CR180" s="377"/>
      <c r="CS180" s="377"/>
      <c r="CT180" s="377"/>
      <c r="CU180" s="377"/>
      <c r="CV180" s="377"/>
      <c r="CW180" s="377"/>
      <c r="CX180" s="377"/>
      <c r="CY180" s="377"/>
      <c r="CZ180" s="377"/>
      <c r="DA180" s="377"/>
      <c r="DB180" s="377"/>
      <c r="DC180" s="377"/>
      <c r="DD180" s="377"/>
      <c r="DE180" s="377"/>
      <c r="DF180" s="377"/>
      <c r="DG180" s="377"/>
      <c r="DH180" s="377"/>
      <c r="DI180" s="377"/>
      <c r="DJ180" s="377"/>
      <c r="DK180" s="377"/>
    </row>
    <row r="181" spans="1:115" s="314" customFormat="1" ht="15" customHeight="1">
      <c r="A181"/>
      <c r="B181"/>
      <c r="C181"/>
      <c r="D181"/>
      <c r="E181"/>
      <c r="F181"/>
      <c r="G181"/>
      <c r="H181"/>
      <c r="I181"/>
      <c r="J181"/>
      <c r="K181"/>
      <c r="L181"/>
      <c r="M181"/>
      <c r="N181"/>
      <c r="O181"/>
      <c r="P181" s="273"/>
      <c r="Q181" s="273"/>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s="273"/>
      <c r="AX181"/>
      <c r="AY181"/>
      <c r="AZ181"/>
      <c r="BA181"/>
      <c r="BB181"/>
      <c r="BC181"/>
      <c r="BD181"/>
      <c r="BE181"/>
      <c r="BF181"/>
      <c r="BG181"/>
      <c r="BH181"/>
      <c r="BI181"/>
      <c r="BJ181"/>
      <c r="BK181"/>
      <c r="BL181"/>
      <c r="BM181"/>
      <c r="BN181"/>
      <c r="BO181"/>
      <c r="BP181"/>
      <c r="BQ181"/>
      <c r="BR181"/>
      <c r="BS181"/>
      <c r="BT181"/>
      <c r="BU181"/>
      <c r="BV181"/>
      <c r="BW181"/>
      <c r="BX181"/>
      <c r="BY181"/>
      <c r="BZ181" s="377"/>
      <c r="CA181" s="377"/>
      <c r="CB181" s="377"/>
      <c r="CC181" s="377"/>
      <c r="CD181" s="377"/>
      <c r="CE181" s="377"/>
      <c r="CF181" s="377"/>
      <c r="CG181" s="377"/>
      <c r="CH181" s="377"/>
      <c r="CI181" s="377"/>
      <c r="CJ181" s="377"/>
      <c r="CK181" s="377"/>
      <c r="CL181" s="377"/>
      <c r="CM181" s="377"/>
      <c r="CN181" s="377"/>
      <c r="CO181" s="377"/>
      <c r="CP181" s="377"/>
      <c r="CQ181" s="377"/>
      <c r="CR181" s="377"/>
      <c r="CS181" s="377"/>
      <c r="CT181" s="377"/>
      <c r="CU181" s="377"/>
      <c r="CV181" s="377"/>
      <c r="CW181" s="377"/>
      <c r="CX181" s="377"/>
      <c r="CY181" s="377"/>
      <c r="CZ181" s="377"/>
      <c r="DA181" s="377"/>
      <c r="DB181" s="377"/>
      <c r="DC181" s="377"/>
      <c r="DD181" s="377"/>
      <c r="DE181" s="377"/>
      <c r="DF181" s="377"/>
      <c r="DG181" s="377"/>
      <c r="DH181" s="377"/>
      <c r="DI181" s="377"/>
      <c r="DJ181" s="377"/>
      <c r="DK181" s="377"/>
    </row>
    <row r="182" spans="1:115" s="314" customFormat="1" ht="15" customHeight="1">
      <c r="A182"/>
      <c r="B182"/>
      <c r="C182"/>
      <c r="D182"/>
      <c r="E182"/>
      <c r="F182"/>
      <c r="G182"/>
      <c r="H182"/>
      <c r="I182"/>
      <c r="J182"/>
      <c r="K182"/>
      <c r="L182"/>
      <c r="M182"/>
      <c r="N182"/>
      <c r="O182"/>
      <c r="P182" s="273"/>
      <c r="Q182" s="273"/>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s="273"/>
      <c r="AX182"/>
      <c r="AY182"/>
      <c r="AZ182"/>
      <c r="BA182"/>
      <c r="BB182"/>
      <c r="BC182"/>
      <c r="BD182"/>
      <c r="BE182"/>
      <c r="BF182"/>
      <c r="BG182"/>
      <c r="BH182"/>
      <c r="BI182"/>
      <c r="BJ182"/>
      <c r="BK182"/>
      <c r="BL182"/>
      <c r="BM182"/>
      <c r="BN182"/>
      <c r="BO182"/>
      <c r="BP182"/>
      <c r="BQ182"/>
      <c r="BR182"/>
      <c r="BS182"/>
      <c r="BT182"/>
      <c r="BU182"/>
      <c r="BV182"/>
      <c r="BW182"/>
      <c r="BX182"/>
      <c r="BY182"/>
      <c r="BZ182" s="377"/>
      <c r="CA182" s="377"/>
      <c r="CB182" s="377"/>
      <c r="CC182" s="377"/>
      <c r="CD182" s="377"/>
      <c r="CE182" s="377"/>
      <c r="CF182" s="377"/>
      <c r="CG182" s="377"/>
      <c r="CH182" s="377"/>
      <c r="CI182" s="377"/>
      <c r="CJ182" s="377"/>
      <c r="CK182" s="377"/>
      <c r="CL182" s="377"/>
      <c r="CM182" s="377"/>
      <c r="CN182" s="377"/>
      <c r="CO182" s="377"/>
      <c r="CP182" s="377"/>
      <c r="CQ182" s="377"/>
      <c r="CR182" s="377"/>
      <c r="CS182" s="377"/>
      <c r="CT182" s="377"/>
      <c r="CU182" s="377"/>
      <c r="CV182" s="377"/>
      <c r="CW182" s="377"/>
      <c r="CX182" s="377"/>
      <c r="CY182" s="377"/>
      <c r="CZ182" s="377"/>
      <c r="DA182" s="377"/>
      <c r="DB182" s="377"/>
      <c r="DC182" s="377"/>
      <c r="DD182" s="377"/>
      <c r="DE182" s="377"/>
      <c r="DF182" s="377"/>
      <c r="DG182" s="377"/>
      <c r="DH182" s="377"/>
      <c r="DI182" s="377"/>
      <c r="DJ182" s="377"/>
      <c r="DK182" s="377"/>
    </row>
    <row r="183" spans="1:115" s="314" customFormat="1" ht="15" customHeight="1">
      <c r="A183"/>
      <c r="B183"/>
      <c r="C183"/>
      <c r="D183"/>
      <c r="E183"/>
      <c r="F183"/>
      <c r="G183"/>
      <c r="H183"/>
      <c r="I183"/>
      <c r="J183"/>
      <c r="K183"/>
      <c r="L183"/>
      <c r="M183"/>
      <c r="N183"/>
      <c r="O183"/>
      <c r="P183" s="273"/>
      <c r="Q183" s="27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s="273"/>
      <c r="AX183"/>
      <c r="AY183"/>
      <c r="AZ183"/>
      <c r="BA183"/>
      <c r="BB183"/>
      <c r="BC183"/>
      <c r="BD183"/>
      <c r="BE183"/>
      <c r="BF183"/>
      <c r="BG183"/>
      <c r="BH183"/>
      <c r="BI183"/>
      <c r="BJ183"/>
      <c r="BK183"/>
      <c r="BL183"/>
      <c r="BM183"/>
      <c r="BN183"/>
      <c r="BO183"/>
      <c r="BP183"/>
      <c r="BQ183"/>
      <c r="BR183"/>
      <c r="BS183"/>
      <c r="BT183"/>
      <c r="BU183"/>
      <c r="BV183"/>
      <c r="BW183"/>
      <c r="BX183"/>
      <c r="BY183"/>
      <c r="BZ183" s="377"/>
      <c r="CA183" s="377"/>
      <c r="CB183" s="377"/>
      <c r="CC183" s="377"/>
      <c r="CD183" s="377"/>
      <c r="CE183" s="377"/>
      <c r="CF183" s="377"/>
      <c r="CG183" s="377"/>
      <c r="CH183" s="377"/>
      <c r="CI183" s="377"/>
      <c r="CJ183" s="377"/>
      <c r="CK183" s="377"/>
      <c r="CL183" s="377"/>
      <c r="CM183" s="377"/>
      <c r="CN183" s="377"/>
      <c r="CO183" s="377"/>
      <c r="CP183" s="377"/>
      <c r="CQ183" s="377"/>
      <c r="CR183" s="377"/>
      <c r="CS183" s="377"/>
      <c r="CT183" s="377"/>
      <c r="CU183" s="377"/>
      <c r="CV183" s="377"/>
      <c r="CW183" s="377"/>
      <c r="CX183" s="377"/>
      <c r="CY183" s="377"/>
      <c r="CZ183" s="377"/>
      <c r="DA183" s="377"/>
      <c r="DB183" s="377"/>
      <c r="DC183" s="377"/>
      <c r="DD183" s="377"/>
      <c r="DE183" s="377"/>
      <c r="DF183" s="377"/>
      <c r="DG183" s="377"/>
      <c r="DH183" s="377"/>
      <c r="DI183" s="377"/>
      <c r="DJ183" s="377"/>
      <c r="DK183" s="377"/>
    </row>
    <row r="184" spans="1:115" s="314" customFormat="1" ht="15" customHeight="1">
      <c r="A184"/>
      <c r="B184"/>
      <c r="C184"/>
      <c r="D184"/>
      <c r="E184"/>
      <c r="F184"/>
      <c r="G184"/>
      <c r="H184"/>
      <c r="I184"/>
      <c r="J184"/>
      <c r="K184"/>
      <c r="L184"/>
      <c r="M184"/>
      <c r="N184"/>
      <c r="O184"/>
      <c r="P184" s="273"/>
      <c r="Q184" s="273"/>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s="273"/>
      <c r="AX184"/>
      <c r="AY184"/>
      <c r="AZ184"/>
      <c r="BA184"/>
      <c r="BB184"/>
      <c r="BC184"/>
      <c r="BD184"/>
      <c r="BE184"/>
      <c r="BF184"/>
      <c r="BG184"/>
      <c r="BH184"/>
      <c r="BI184"/>
      <c r="BJ184"/>
      <c r="BK184"/>
      <c r="BL184"/>
      <c r="BM184"/>
      <c r="BN184"/>
      <c r="BO184"/>
      <c r="BP184"/>
      <c r="BQ184"/>
      <c r="BR184"/>
      <c r="BS184"/>
      <c r="BT184"/>
      <c r="BU184"/>
      <c r="BV184"/>
      <c r="BW184"/>
      <c r="BX184"/>
      <c r="BY184"/>
      <c r="BZ184" s="377"/>
      <c r="CA184" s="377"/>
      <c r="CB184" s="377"/>
      <c r="CC184" s="377"/>
      <c r="CD184" s="377"/>
      <c r="CE184" s="377"/>
      <c r="CF184" s="377"/>
      <c r="CG184" s="377"/>
      <c r="CH184" s="377"/>
      <c r="CI184" s="377"/>
      <c r="CJ184" s="377"/>
      <c r="CK184" s="377"/>
      <c r="CL184" s="377"/>
      <c r="CM184" s="377"/>
      <c r="CN184" s="377"/>
      <c r="CO184" s="377"/>
      <c r="CP184" s="377"/>
      <c r="CQ184" s="377"/>
      <c r="CR184" s="377"/>
      <c r="CS184" s="377"/>
      <c r="CT184" s="377"/>
      <c r="CU184" s="377"/>
      <c r="CV184" s="377"/>
      <c r="CW184" s="377"/>
      <c r="CX184" s="377"/>
      <c r="CY184" s="377"/>
      <c r="CZ184" s="377"/>
      <c r="DA184" s="377"/>
      <c r="DB184" s="377"/>
      <c r="DC184" s="377"/>
      <c r="DD184" s="377"/>
      <c r="DE184" s="377"/>
      <c r="DF184" s="377"/>
      <c r="DG184" s="377"/>
      <c r="DH184" s="377"/>
      <c r="DI184" s="377"/>
      <c r="DJ184" s="377"/>
      <c r="DK184" s="377"/>
    </row>
    <row r="185" spans="1:115" s="314" customFormat="1" ht="15" customHeight="1">
      <c r="A185"/>
      <c r="B185"/>
      <c r="C185"/>
      <c r="D185"/>
      <c r="E185"/>
      <c r="F185"/>
      <c r="G185"/>
      <c r="H185"/>
      <c r="I185"/>
      <c r="J185"/>
      <c r="K185"/>
      <c r="L185"/>
      <c r="M185"/>
      <c r="N185"/>
      <c r="O185"/>
      <c r="P185" s="273"/>
      <c r="Q185" s="273"/>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s="273"/>
      <c r="AX185"/>
      <c r="AY185"/>
      <c r="AZ185"/>
      <c r="BA185"/>
      <c r="BB185"/>
      <c r="BC185"/>
      <c r="BD185"/>
      <c r="BE185"/>
      <c r="BF185"/>
      <c r="BG185"/>
      <c r="BH185"/>
      <c r="BI185"/>
      <c r="BJ185"/>
      <c r="BK185"/>
      <c r="BL185"/>
      <c r="BM185"/>
      <c r="BN185"/>
      <c r="BO185"/>
      <c r="BP185"/>
      <c r="BQ185"/>
      <c r="BR185"/>
      <c r="BS185"/>
      <c r="BT185"/>
      <c r="BU185"/>
      <c r="BV185"/>
      <c r="BW185"/>
      <c r="BX185"/>
      <c r="BY185"/>
      <c r="BZ185" s="377"/>
      <c r="CA185" s="377"/>
      <c r="CB185" s="377"/>
      <c r="CC185" s="377"/>
      <c r="CD185" s="377"/>
      <c r="CE185" s="377"/>
      <c r="CF185" s="377"/>
      <c r="CG185" s="377"/>
      <c r="CH185" s="377"/>
      <c r="CI185" s="377"/>
      <c r="CJ185" s="377"/>
      <c r="CK185" s="377"/>
      <c r="CL185" s="377"/>
      <c r="CM185" s="377"/>
      <c r="CN185" s="377"/>
      <c r="CO185" s="377"/>
      <c r="CP185" s="377"/>
      <c r="CQ185" s="377"/>
      <c r="CR185" s="377"/>
      <c r="CS185" s="377"/>
      <c r="CT185" s="377"/>
      <c r="CU185" s="377"/>
      <c r="CV185" s="377"/>
      <c r="CW185" s="377"/>
      <c r="CX185" s="377"/>
      <c r="CY185" s="377"/>
      <c r="CZ185" s="377"/>
      <c r="DA185" s="377"/>
      <c r="DB185" s="377"/>
      <c r="DC185" s="377"/>
      <c r="DD185" s="377"/>
      <c r="DE185" s="377"/>
      <c r="DF185" s="377"/>
      <c r="DG185" s="377"/>
      <c r="DH185" s="377"/>
      <c r="DI185" s="377"/>
      <c r="DJ185" s="377"/>
      <c r="DK185" s="377"/>
    </row>
    <row r="186" spans="1:115" s="314" customFormat="1" ht="15" customHeight="1">
      <c r="A186"/>
      <c r="B186"/>
      <c r="C186"/>
      <c r="D186"/>
      <c r="E186"/>
      <c r="F186"/>
      <c r="G186"/>
      <c r="H186"/>
      <c r="I186"/>
      <c r="J186"/>
      <c r="K186"/>
      <c r="L186"/>
      <c r="M186"/>
      <c r="N186"/>
      <c r="O186"/>
      <c r="P186" s="273"/>
      <c r="Q186" s="273"/>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s="273"/>
      <c r="AX186"/>
      <c r="AY186"/>
      <c r="AZ186"/>
      <c r="BA186"/>
      <c r="BB186"/>
      <c r="BC186"/>
      <c r="BD186"/>
      <c r="BE186"/>
      <c r="BF186"/>
      <c r="BG186"/>
      <c r="BH186"/>
      <c r="BI186"/>
      <c r="BJ186"/>
      <c r="BK186"/>
      <c r="BL186"/>
      <c r="BM186"/>
      <c r="BN186"/>
      <c r="BO186"/>
      <c r="BP186"/>
      <c r="BQ186"/>
      <c r="BR186"/>
      <c r="BS186"/>
      <c r="BT186"/>
      <c r="BU186"/>
      <c r="BV186"/>
      <c r="BW186"/>
      <c r="BX186"/>
      <c r="BY186"/>
      <c r="BZ186" s="377"/>
      <c r="CA186" s="377"/>
      <c r="CB186" s="377"/>
      <c r="CC186" s="377"/>
      <c r="CD186" s="377"/>
      <c r="CE186" s="377"/>
      <c r="CF186" s="377"/>
      <c r="CG186" s="377"/>
      <c r="CH186" s="377"/>
      <c r="CI186" s="377"/>
      <c r="CJ186" s="377"/>
      <c r="CK186" s="377"/>
      <c r="CL186" s="377"/>
      <c r="CM186" s="377"/>
      <c r="CN186" s="377"/>
      <c r="CO186" s="377"/>
      <c r="CP186" s="377"/>
      <c r="CQ186" s="377"/>
      <c r="CR186" s="377"/>
      <c r="CS186" s="377"/>
      <c r="CT186" s="377"/>
      <c r="CU186" s="377"/>
      <c r="CV186" s="377"/>
      <c r="CW186" s="377"/>
      <c r="CX186" s="377"/>
      <c r="CY186" s="377"/>
      <c r="CZ186" s="377"/>
      <c r="DA186" s="377"/>
      <c r="DB186" s="377"/>
      <c r="DC186" s="377"/>
      <c r="DD186" s="377"/>
      <c r="DE186" s="377"/>
      <c r="DF186" s="377"/>
      <c r="DG186" s="377"/>
      <c r="DH186" s="377"/>
      <c r="DI186" s="377"/>
      <c r="DJ186" s="377"/>
      <c r="DK186" s="377"/>
    </row>
    <row r="187" spans="1:115" s="314" customFormat="1" ht="15" customHeight="1">
      <c r="A187"/>
      <c r="B187"/>
      <c r="C187"/>
      <c r="D187"/>
      <c r="E187"/>
      <c r="F187"/>
      <c r="G187"/>
      <c r="H187"/>
      <c r="I187"/>
      <c r="J187"/>
      <c r="K187"/>
      <c r="L187"/>
      <c r="M187"/>
      <c r="N187"/>
      <c r="O187"/>
      <c r="P187" s="273"/>
      <c r="Q187" s="273"/>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s="273"/>
      <c r="AX187"/>
      <c r="AY187"/>
      <c r="AZ187"/>
      <c r="BA187"/>
      <c r="BB187"/>
      <c r="BC187"/>
      <c r="BD187"/>
      <c r="BE187"/>
      <c r="BF187"/>
      <c r="BG187"/>
      <c r="BH187"/>
      <c r="BI187"/>
      <c r="BJ187"/>
      <c r="BK187"/>
      <c r="BL187"/>
      <c r="BM187"/>
      <c r="BN187"/>
      <c r="BO187"/>
      <c r="BP187"/>
      <c r="BQ187"/>
      <c r="BR187"/>
      <c r="BS187"/>
      <c r="BT187"/>
      <c r="BU187"/>
      <c r="BV187"/>
      <c r="BW187"/>
      <c r="BX187"/>
      <c r="BY187"/>
      <c r="BZ187" s="377"/>
      <c r="CA187" s="377"/>
      <c r="CB187" s="377"/>
      <c r="CC187" s="377"/>
      <c r="CD187" s="377"/>
      <c r="CE187" s="377"/>
      <c r="CF187" s="377"/>
      <c r="CG187" s="377"/>
      <c r="CH187" s="377"/>
      <c r="CI187" s="377"/>
      <c r="CJ187" s="377"/>
      <c r="CK187" s="377"/>
      <c r="CL187" s="377"/>
      <c r="CM187" s="377"/>
      <c r="CN187" s="377"/>
      <c r="CO187" s="377"/>
      <c r="CP187" s="377"/>
      <c r="CQ187" s="377"/>
      <c r="CR187" s="377"/>
      <c r="CS187" s="377"/>
      <c r="CT187" s="377"/>
      <c r="CU187" s="377"/>
      <c r="CV187" s="377"/>
      <c r="CW187" s="377"/>
      <c r="CX187" s="377"/>
      <c r="CY187" s="377"/>
      <c r="CZ187" s="377"/>
      <c r="DA187" s="377"/>
      <c r="DB187" s="377"/>
      <c r="DC187" s="377"/>
      <c r="DD187" s="377"/>
      <c r="DE187" s="377"/>
      <c r="DF187" s="377"/>
      <c r="DG187" s="377"/>
      <c r="DH187" s="377"/>
      <c r="DI187" s="377"/>
      <c r="DJ187" s="377"/>
      <c r="DK187" s="377"/>
    </row>
    <row r="188" spans="1:115" s="314" customFormat="1" ht="15" customHeight="1">
      <c r="A188"/>
      <c r="B188"/>
      <c r="C188"/>
      <c r="D188"/>
      <c r="E188"/>
      <c r="F188"/>
      <c r="G188"/>
      <c r="H188"/>
      <c r="I188"/>
      <c r="J188"/>
      <c r="K188"/>
      <c r="L188"/>
      <c r="M188"/>
      <c r="N188"/>
      <c r="O188"/>
      <c r="P188" s="273"/>
      <c r="Q188" s="273"/>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s="273"/>
      <c r="AX188"/>
      <c r="AY188"/>
      <c r="AZ188"/>
      <c r="BA188"/>
      <c r="BB188"/>
      <c r="BC188"/>
      <c r="BD188"/>
      <c r="BE188"/>
      <c r="BF188"/>
      <c r="BG188"/>
      <c r="BH188"/>
      <c r="BI188"/>
      <c r="BJ188"/>
      <c r="BK188"/>
      <c r="BL188"/>
      <c r="BM188"/>
      <c r="BN188"/>
      <c r="BO188"/>
      <c r="BP188"/>
      <c r="BQ188"/>
      <c r="BR188"/>
      <c r="BS188"/>
      <c r="BT188"/>
      <c r="BU188"/>
      <c r="BV188"/>
      <c r="BW188"/>
      <c r="BX188"/>
      <c r="BY188"/>
      <c r="BZ188" s="377"/>
      <c r="CA188" s="377"/>
      <c r="CB188" s="377"/>
      <c r="CC188" s="377"/>
      <c r="CD188" s="377"/>
      <c r="CE188" s="377"/>
      <c r="CF188" s="377"/>
      <c r="CG188" s="377"/>
      <c r="CH188" s="377"/>
      <c r="CI188" s="377"/>
      <c r="CJ188" s="377"/>
      <c r="CK188" s="377"/>
      <c r="CL188" s="377"/>
      <c r="CM188" s="377"/>
      <c r="CN188" s="377"/>
      <c r="CO188" s="377"/>
      <c r="CP188" s="377"/>
      <c r="CQ188" s="377"/>
      <c r="CR188" s="377"/>
      <c r="CS188" s="377"/>
      <c r="CT188" s="377"/>
      <c r="CU188" s="377"/>
      <c r="CV188" s="377"/>
      <c r="CW188" s="377"/>
      <c r="CX188" s="377"/>
      <c r="CY188" s="377"/>
      <c r="CZ188" s="377"/>
      <c r="DA188" s="377"/>
      <c r="DB188" s="377"/>
      <c r="DC188" s="377"/>
      <c r="DD188" s="377"/>
      <c r="DE188" s="377"/>
      <c r="DF188" s="377"/>
      <c r="DG188" s="377"/>
      <c r="DH188" s="377"/>
      <c r="DI188" s="377"/>
      <c r="DJ188" s="377"/>
      <c r="DK188" s="377"/>
    </row>
    <row r="189" spans="1:115" s="314" customFormat="1" ht="15" customHeight="1">
      <c r="A189"/>
      <c r="B189"/>
      <c r="C189"/>
      <c r="D189"/>
      <c r="E189"/>
      <c r="F189"/>
      <c r="G189"/>
      <c r="H189"/>
      <c r="I189"/>
      <c r="J189"/>
      <c r="K189"/>
      <c r="L189"/>
      <c r="M189"/>
      <c r="N189"/>
      <c r="O189"/>
      <c r="P189" s="273"/>
      <c r="Q189" s="273"/>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s="273"/>
      <c r="AX189"/>
      <c r="AY189"/>
      <c r="AZ189"/>
      <c r="BA189"/>
      <c r="BB189"/>
      <c r="BC189"/>
      <c r="BD189"/>
      <c r="BE189"/>
      <c r="BF189"/>
      <c r="BG189"/>
      <c r="BH189"/>
      <c r="BI189"/>
      <c r="BJ189"/>
      <c r="BK189"/>
      <c r="BL189"/>
      <c r="BM189"/>
      <c r="BN189"/>
      <c r="BO189"/>
      <c r="BP189"/>
      <c r="BQ189"/>
      <c r="BR189"/>
      <c r="BS189"/>
      <c r="BT189"/>
      <c r="BU189"/>
      <c r="BV189"/>
      <c r="BW189"/>
      <c r="BX189"/>
      <c r="BY189"/>
      <c r="BZ189" s="377"/>
      <c r="CA189" s="377"/>
      <c r="CB189" s="377"/>
      <c r="CC189" s="377"/>
      <c r="CD189" s="377"/>
      <c r="CE189" s="377"/>
      <c r="CF189" s="377"/>
      <c r="CG189" s="377"/>
      <c r="CH189" s="377"/>
      <c r="CI189" s="377"/>
      <c r="CJ189" s="377"/>
      <c r="CK189" s="377"/>
      <c r="CL189" s="377"/>
      <c r="CM189" s="377"/>
      <c r="CN189" s="377"/>
      <c r="CO189" s="377"/>
      <c r="CP189" s="377"/>
      <c r="CQ189" s="377"/>
      <c r="CR189" s="377"/>
      <c r="CS189" s="377"/>
      <c r="CT189" s="377"/>
      <c r="CU189" s="377"/>
      <c r="CV189" s="377"/>
      <c r="CW189" s="377"/>
      <c r="CX189" s="377"/>
      <c r="CY189" s="377"/>
      <c r="CZ189" s="377"/>
      <c r="DA189" s="377"/>
      <c r="DB189" s="377"/>
      <c r="DC189" s="377"/>
      <c r="DD189" s="377"/>
      <c r="DE189" s="377"/>
      <c r="DF189" s="377"/>
      <c r="DG189" s="377"/>
      <c r="DH189" s="377"/>
      <c r="DI189" s="377"/>
      <c r="DJ189" s="377"/>
      <c r="DK189" s="377"/>
    </row>
    <row r="190" spans="1:115" s="314" customFormat="1" ht="15" customHeight="1">
      <c r="A190"/>
      <c r="B190"/>
      <c r="C190"/>
      <c r="D190"/>
      <c r="E190"/>
      <c r="F190"/>
      <c r="G190"/>
      <c r="H190"/>
      <c r="I190"/>
      <c r="J190"/>
      <c r="K190"/>
      <c r="L190"/>
      <c r="M190"/>
      <c r="N190"/>
      <c r="O190"/>
      <c r="P190" s="273"/>
      <c r="Q190" s="273"/>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s="273"/>
      <c r="AX190"/>
      <c r="AY190"/>
      <c r="AZ190"/>
      <c r="BA190"/>
      <c r="BB190"/>
      <c r="BC190"/>
      <c r="BD190"/>
      <c r="BE190"/>
      <c r="BF190"/>
      <c r="BG190"/>
      <c r="BH190"/>
      <c r="BI190"/>
      <c r="BJ190"/>
      <c r="BK190"/>
      <c r="BL190"/>
      <c r="BM190"/>
      <c r="BN190"/>
      <c r="BO190"/>
      <c r="BP190"/>
      <c r="BQ190"/>
      <c r="BR190"/>
      <c r="BS190"/>
      <c r="BT190"/>
      <c r="BU190"/>
      <c r="BV190"/>
      <c r="BW190"/>
      <c r="BX190"/>
      <c r="BY190"/>
      <c r="BZ190" s="377"/>
      <c r="CA190" s="377"/>
      <c r="CB190" s="377"/>
      <c r="CC190" s="377"/>
      <c r="CD190" s="377"/>
      <c r="CE190" s="377"/>
      <c r="CF190" s="377"/>
      <c r="CG190" s="377"/>
      <c r="CH190" s="377"/>
      <c r="CI190" s="377"/>
      <c r="CJ190" s="377"/>
      <c r="CK190" s="377"/>
      <c r="CL190" s="377"/>
      <c r="CM190" s="377"/>
      <c r="CN190" s="377"/>
      <c r="CO190" s="377"/>
      <c r="CP190" s="377"/>
      <c r="CQ190" s="377"/>
      <c r="CR190" s="377"/>
      <c r="CS190" s="377"/>
      <c r="CT190" s="377"/>
      <c r="CU190" s="377"/>
      <c r="CV190" s="377"/>
      <c r="CW190" s="377"/>
      <c r="CX190" s="377"/>
      <c r="CY190" s="377"/>
      <c r="CZ190" s="377"/>
      <c r="DA190" s="377"/>
      <c r="DB190" s="377"/>
      <c r="DC190" s="377"/>
      <c r="DD190" s="377"/>
      <c r="DE190" s="377"/>
      <c r="DF190" s="377"/>
      <c r="DG190" s="377"/>
      <c r="DH190" s="377"/>
      <c r="DI190" s="377"/>
      <c r="DJ190" s="377"/>
      <c r="DK190" s="377"/>
    </row>
    <row r="191" spans="1:115" s="314" customFormat="1" ht="15" customHeight="1">
      <c r="A191"/>
      <c r="B191"/>
      <c r="C191"/>
      <c r="D191"/>
      <c r="E191"/>
      <c r="F191"/>
      <c r="G191"/>
      <c r="H191"/>
      <c r="I191"/>
      <c r="J191"/>
      <c r="K191"/>
      <c r="L191"/>
      <c r="M191"/>
      <c r="N191"/>
      <c r="O191"/>
      <c r="P191" s="273"/>
      <c r="Q191" s="273"/>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s="273"/>
      <c r="AX191"/>
      <c r="AY191"/>
      <c r="AZ191"/>
      <c r="BA191"/>
      <c r="BB191"/>
      <c r="BC191"/>
      <c r="BD191"/>
      <c r="BE191"/>
      <c r="BF191"/>
      <c r="BG191"/>
      <c r="BH191"/>
      <c r="BI191"/>
      <c r="BJ191"/>
      <c r="BK191"/>
      <c r="BL191"/>
      <c r="BM191"/>
      <c r="BN191"/>
      <c r="BO191"/>
      <c r="BP191"/>
      <c r="BQ191"/>
      <c r="BR191"/>
      <c r="BS191"/>
      <c r="BT191"/>
      <c r="BU191"/>
      <c r="BV191"/>
      <c r="BW191"/>
      <c r="BX191"/>
      <c r="BY191"/>
      <c r="BZ191" s="377"/>
      <c r="CA191" s="377"/>
      <c r="CB191" s="377"/>
      <c r="CC191" s="377"/>
      <c r="CD191" s="377"/>
      <c r="CE191" s="377"/>
      <c r="CF191" s="377"/>
      <c r="CG191" s="377"/>
      <c r="CH191" s="377"/>
      <c r="CI191" s="377"/>
      <c r="CJ191" s="377"/>
      <c r="CK191" s="377"/>
      <c r="CL191" s="377"/>
      <c r="CM191" s="377"/>
      <c r="CN191" s="377"/>
      <c r="CO191" s="377"/>
      <c r="CP191" s="377"/>
      <c r="CQ191" s="377"/>
      <c r="CR191" s="377"/>
      <c r="CS191" s="377"/>
      <c r="CT191" s="377"/>
      <c r="CU191" s="377"/>
      <c r="CV191" s="377"/>
      <c r="CW191" s="377"/>
      <c r="CX191" s="377"/>
      <c r="CY191" s="377"/>
      <c r="CZ191" s="377"/>
      <c r="DA191" s="377"/>
      <c r="DB191" s="377"/>
      <c r="DC191" s="377"/>
      <c r="DD191" s="377"/>
      <c r="DE191" s="377"/>
      <c r="DF191" s="377"/>
      <c r="DG191" s="377"/>
      <c r="DH191" s="377"/>
      <c r="DI191" s="377"/>
      <c r="DJ191" s="377"/>
      <c r="DK191" s="377"/>
    </row>
    <row r="192" spans="1:115" s="314" customFormat="1" ht="15" customHeight="1">
      <c r="A192"/>
      <c r="B192"/>
      <c r="C192"/>
      <c r="D192"/>
      <c r="E192"/>
      <c r="F192"/>
      <c r="G192"/>
      <c r="H192"/>
      <c r="I192"/>
      <c r="J192"/>
      <c r="K192"/>
      <c r="L192"/>
      <c r="M192"/>
      <c r="N192"/>
      <c r="O192"/>
      <c r="P192" s="273"/>
      <c r="Q192" s="273"/>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s="273"/>
      <c r="AX192"/>
      <c r="AY192"/>
      <c r="AZ192"/>
      <c r="BA192"/>
      <c r="BB192"/>
      <c r="BC192"/>
      <c r="BD192"/>
      <c r="BE192"/>
      <c r="BF192"/>
      <c r="BG192"/>
      <c r="BH192"/>
      <c r="BI192"/>
      <c r="BJ192"/>
      <c r="BK192"/>
      <c r="BL192"/>
      <c r="BM192"/>
      <c r="BN192"/>
      <c r="BO192"/>
      <c r="BP192"/>
      <c r="BQ192"/>
      <c r="BR192"/>
      <c r="BS192"/>
      <c r="BT192"/>
      <c r="BU192"/>
      <c r="BV192"/>
      <c r="BW192"/>
      <c r="BX192"/>
      <c r="BY192"/>
      <c r="BZ192" s="377"/>
      <c r="CA192" s="377"/>
      <c r="CB192" s="377"/>
      <c r="CC192" s="377"/>
      <c r="CD192" s="377"/>
      <c r="CE192" s="377"/>
      <c r="CF192" s="377"/>
      <c r="CG192" s="377"/>
      <c r="CH192" s="377"/>
      <c r="CI192" s="377"/>
      <c r="CJ192" s="377"/>
      <c r="CK192" s="377"/>
      <c r="CL192" s="377"/>
      <c r="CM192" s="377"/>
      <c r="CN192" s="377"/>
      <c r="CO192" s="377"/>
      <c r="CP192" s="377"/>
      <c r="CQ192" s="377"/>
      <c r="CR192" s="377"/>
      <c r="CS192" s="377"/>
      <c r="CT192" s="377"/>
      <c r="CU192" s="377"/>
      <c r="CV192" s="377"/>
      <c r="CW192" s="377"/>
      <c r="CX192" s="377"/>
      <c r="CY192" s="377"/>
      <c r="CZ192" s="377"/>
      <c r="DA192" s="377"/>
      <c r="DB192" s="377"/>
      <c r="DC192" s="377"/>
      <c r="DD192" s="377"/>
      <c r="DE192" s="377"/>
      <c r="DF192" s="377"/>
      <c r="DG192" s="377"/>
      <c r="DH192" s="377"/>
      <c r="DI192" s="377"/>
      <c r="DJ192" s="377"/>
      <c r="DK192" s="377"/>
    </row>
    <row r="193" spans="1:115" s="314" customFormat="1" ht="15" customHeight="1">
      <c r="A193"/>
      <c r="B193"/>
      <c r="C193"/>
      <c r="D193"/>
      <c r="E193"/>
      <c r="F193"/>
      <c r="G193"/>
      <c r="H193"/>
      <c r="I193"/>
      <c r="J193"/>
      <c r="K193"/>
      <c r="L193"/>
      <c r="M193"/>
      <c r="N193"/>
      <c r="O193"/>
      <c r="P193" s="273"/>
      <c r="Q193" s="27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s="273"/>
      <c r="AX193"/>
      <c r="AY193"/>
      <c r="AZ193"/>
      <c r="BA193"/>
      <c r="BB193"/>
      <c r="BC193"/>
      <c r="BD193"/>
      <c r="BE193"/>
      <c r="BF193"/>
      <c r="BG193"/>
      <c r="BH193"/>
      <c r="BI193"/>
      <c r="BJ193"/>
      <c r="BK193"/>
      <c r="BL193"/>
      <c r="BM193"/>
      <c r="BN193"/>
      <c r="BO193"/>
      <c r="BP193"/>
      <c r="BQ193"/>
      <c r="BR193"/>
      <c r="BS193"/>
      <c r="BT193"/>
      <c r="BU193"/>
      <c r="BV193"/>
      <c r="BW193"/>
      <c r="BX193"/>
      <c r="BY193"/>
      <c r="BZ193" s="377"/>
      <c r="CA193" s="377"/>
      <c r="CB193" s="377"/>
      <c r="CC193" s="377"/>
      <c r="CD193" s="377"/>
      <c r="CE193" s="377"/>
      <c r="CF193" s="377"/>
      <c r="CG193" s="377"/>
      <c r="CH193" s="377"/>
      <c r="CI193" s="377"/>
      <c r="CJ193" s="377"/>
      <c r="CK193" s="377"/>
      <c r="CL193" s="377"/>
      <c r="CM193" s="377"/>
      <c r="CN193" s="377"/>
      <c r="CO193" s="377"/>
      <c r="CP193" s="377"/>
      <c r="CQ193" s="377"/>
      <c r="CR193" s="377"/>
      <c r="CS193" s="377"/>
      <c r="CT193" s="377"/>
      <c r="CU193" s="377"/>
      <c r="CV193" s="377"/>
      <c r="CW193" s="377"/>
      <c r="CX193" s="377"/>
      <c r="CY193" s="377"/>
      <c r="CZ193" s="377"/>
      <c r="DA193" s="377"/>
      <c r="DB193" s="377"/>
      <c r="DC193" s="377"/>
      <c r="DD193" s="377"/>
      <c r="DE193" s="377"/>
      <c r="DF193" s="377"/>
      <c r="DG193" s="377"/>
      <c r="DH193" s="377"/>
      <c r="DI193" s="377"/>
      <c r="DJ193" s="377"/>
      <c r="DK193" s="377"/>
    </row>
    <row r="194" spans="1:115" s="314" customFormat="1" ht="15" customHeight="1">
      <c r="A194"/>
      <c r="B194"/>
      <c r="C194"/>
      <c r="D194"/>
      <c r="E194"/>
      <c r="F194"/>
      <c r="G194"/>
      <c r="H194"/>
      <c r="I194"/>
      <c r="J194"/>
      <c r="K194"/>
      <c r="L194"/>
      <c r="M194"/>
      <c r="N194"/>
      <c r="O194"/>
      <c r="P194" s="273"/>
      <c r="Q194" s="273"/>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s="273"/>
      <c r="AX194"/>
      <c r="AY194"/>
      <c r="AZ194"/>
      <c r="BA194"/>
      <c r="BB194"/>
      <c r="BC194"/>
      <c r="BD194"/>
      <c r="BE194"/>
      <c r="BF194"/>
      <c r="BG194"/>
      <c r="BH194"/>
      <c r="BI194"/>
      <c r="BJ194"/>
      <c r="BK194"/>
      <c r="BL194"/>
      <c r="BM194"/>
      <c r="BN194"/>
      <c r="BO194"/>
      <c r="BP194"/>
      <c r="BQ194"/>
      <c r="BR194"/>
      <c r="BS194"/>
      <c r="BT194"/>
      <c r="BU194"/>
      <c r="BV194"/>
      <c r="BW194"/>
      <c r="BX194"/>
      <c r="BY194"/>
      <c r="BZ194" s="377"/>
      <c r="CA194" s="377"/>
      <c r="CB194" s="377"/>
      <c r="CC194" s="377"/>
      <c r="CD194" s="377"/>
      <c r="CE194" s="377"/>
      <c r="CF194" s="377"/>
      <c r="CG194" s="377"/>
      <c r="CH194" s="377"/>
      <c r="CI194" s="377"/>
      <c r="CJ194" s="377"/>
      <c r="CK194" s="377"/>
      <c r="CL194" s="377"/>
      <c r="CM194" s="377"/>
      <c r="CN194" s="377"/>
      <c r="CO194" s="377"/>
      <c r="CP194" s="377"/>
      <c r="CQ194" s="377"/>
      <c r="CR194" s="377"/>
      <c r="CS194" s="377"/>
      <c r="CT194" s="377"/>
      <c r="CU194" s="377"/>
      <c r="CV194" s="377"/>
      <c r="CW194" s="377"/>
      <c r="CX194" s="377"/>
      <c r="CY194" s="377"/>
      <c r="CZ194" s="377"/>
      <c r="DA194" s="377"/>
      <c r="DB194" s="377"/>
      <c r="DC194" s="377"/>
      <c r="DD194" s="377"/>
      <c r="DE194" s="377"/>
      <c r="DF194" s="377"/>
      <c r="DG194" s="377"/>
      <c r="DH194" s="377"/>
      <c r="DI194" s="377"/>
      <c r="DJ194" s="377"/>
      <c r="DK194" s="377"/>
    </row>
    <row r="195" spans="1:115" s="314" customFormat="1" ht="15" customHeight="1">
      <c r="A195"/>
      <c r="B195"/>
      <c r="C195"/>
      <c r="D195"/>
      <c r="E195"/>
      <c r="F195"/>
      <c r="G195"/>
      <c r="H195"/>
      <c r="I195"/>
      <c r="J195"/>
      <c r="K195"/>
      <c r="L195"/>
      <c r="M195"/>
      <c r="N195"/>
      <c r="O195"/>
      <c r="P195" s="273"/>
      <c r="Q195" s="273"/>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s="273"/>
      <c r="AX195"/>
      <c r="AY195"/>
      <c r="AZ195"/>
      <c r="BA195"/>
      <c r="BB195"/>
      <c r="BC195"/>
      <c r="BD195"/>
      <c r="BE195"/>
      <c r="BF195"/>
      <c r="BG195"/>
      <c r="BH195"/>
      <c r="BI195"/>
      <c r="BJ195"/>
      <c r="BK195"/>
      <c r="BL195"/>
      <c r="BM195"/>
      <c r="BN195"/>
      <c r="BO195"/>
      <c r="BP195"/>
      <c r="BQ195"/>
      <c r="BR195"/>
      <c r="BS195"/>
      <c r="BT195"/>
      <c r="BU195"/>
      <c r="BV195"/>
      <c r="BW195"/>
      <c r="BX195"/>
      <c r="BY195"/>
      <c r="BZ195" s="377"/>
      <c r="CA195" s="377"/>
      <c r="CB195" s="377"/>
      <c r="CC195" s="377"/>
      <c r="CD195" s="377"/>
      <c r="CE195" s="377"/>
      <c r="CF195" s="377"/>
      <c r="CG195" s="377"/>
      <c r="CH195" s="377"/>
      <c r="CI195" s="377"/>
      <c r="CJ195" s="377"/>
      <c r="CK195" s="377"/>
      <c r="CL195" s="377"/>
      <c r="CM195" s="377"/>
      <c r="CN195" s="377"/>
      <c r="CO195" s="377"/>
      <c r="CP195" s="377"/>
      <c r="CQ195" s="377"/>
      <c r="CR195" s="377"/>
      <c r="CS195" s="377"/>
      <c r="CT195" s="377"/>
      <c r="CU195" s="377"/>
      <c r="CV195" s="377"/>
      <c r="CW195" s="377"/>
      <c r="CX195" s="377"/>
      <c r="CY195" s="377"/>
      <c r="CZ195" s="377"/>
      <c r="DA195" s="377"/>
      <c r="DB195" s="377"/>
      <c r="DC195" s="377"/>
      <c r="DD195" s="377"/>
      <c r="DE195" s="377"/>
      <c r="DF195" s="377"/>
      <c r="DG195" s="377"/>
      <c r="DH195" s="377"/>
      <c r="DI195" s="377"/>
      <c r="DJ195" s="377"/>
      <c r="DK195" s="377"/>
    </row>
    <row r="196" spans="1:115" s="314" customFormat="1" ht="15" customHeight="1">
      <c r="A196"/>
      <c r="B196"/>
      <c r="C196"/>
      <c r="D196"/>
      <c r="E196"/>
      <c r="F196"/>
      <c r="G196"/>
      <c r="H196"/>
      <c r="I196"/>
      <c r="J196"/>
      <c r="K196"/>
      <c r="L196"/>
      <c r="M196"/>
      <c r="N196"/>
      <c r="O196"/>
      <c r="P196" s="273"/>
      <c r="Q196" s="273"/>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s="273"/>
      <c r="AX196"/>
      <c r="AY196"/>
      <c r="AZ196"/>
      <c r="BA196"/>
      <c r="BB196"/>
      <c r="BC196"/>
      <c r="BD196"/>
      <c r="BE196"/>
      <c r="BF196"/>
      <c r="BG196"/>
      <c r="BH196"/>
      <c r="BI196"/>
      <c r="BJ196"/>
      <c r="BK196"/>
      <c r="BL196"/>
      <c r="BM196"/>
      <c r="BN196"/>
      <c r="BO196"/>
      <c r="BP196"/>
      <c r="BQ196"/>
      <c r="BR196"/>
      <c r="BS196"/>
      <c r="BT196"/>
      <c r="BU196"/>
      <c r="BV196"/>
      <c r="BW196"/>
      <c r="BX196"/>
      <c r="BY196"/>
      <c r="BZ196" s="377"/>
      <c r="CA196" s="377"/>
      <c r="CB196" s="377"/>
      <c r="CC196" s="377"/>
      <c r="CD196" s="377"/>
      <c r="CE196" s="377"/>
      <c r="CF196" s="377"/>
      <c r="CG196" s="377"/>
      <c r="CH196" s="377"/>
      <c r="CI196" s="377"/>
      <c r="CJ196" s="377"/>
      <c r="CK196" s="377"/>
      <c r="CL196" s="377"/>
      <c r="CM196" s="377"/>
      <c r="CN196" s="377"/>
      <c r="CO196" s="377"/>
      <c r="CP196" s="377"/>
      <c r="CQ196" s="377"/>
      <c r="CR196" s="377"/>
      <c r="CS196" s="377"/>
      <c r="CT196" s="377"/>
      <c r="CU196" s="377"/>
      <c r="CV196" s="377"/>
      <c r="CW196" s="377"/>
      <c r="CX196" s="377"/>
      <c r="CY196" s="377"/>
      <c r="CZ196" s="377"/>
      <c r="DA196" s="377"/>
      <c r="DB196" s="377"/>
      <c r="DC196" s="377"/>
      <c r="DD196" s="377"/>
      <c r="DE196" s="377"/>
      <c r="DF196" s="377"/>
      <c r="DG196" s="377"/>
      <c r="DH196" s="377"/>
      <c r="DI196" s="377"/>
      <c r="DJ196" s="377"/>
      <c r="DK196" s="377"/>
    </row>
    <row r="197" spans="1:115" s="314" customFormat="1" ht="15" customHeight="1">
      <c r="A197"/>
      <c r="B197"/>
      <c r="C197"/>
      <c r="D197"/>
      <c r="E197"/>
      <c r="F197"/>
      <c r="G197"/>
      <c r="H197"/>
      <c r="I197"/>
      <c r="J197"/>
      <c r="K197"/>
      <c r="L197"/>
      <c r="M197"/>
      <c r="N197"/>
      <c r="O197"/>
      <c r="P197" s="273"/>
      <c r="Q197" s="273"/>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s="273"/>
      <c r="AX197"/>
      <c r="AY197"/>
      <c r="AZ197"/>
      <c r="BA197"/>
      <c r="BB197"/>
      <c r="BC197"/>
      <c r="BD197"/>
      <c r="BE197"/>
      <c r="BF197"/>
      <c r="BG197"/>
      <c r="BH197"/>
      <c r="BI197"/>
      <c r="BJ197"/>
      <c r="BK197"/>
      <c r="BL197"/>
      <c r="BM197"/>
      <c r="BN197"/>
      <c r="BO197"/>
      <c r="BP197"/>
      <c r="BQ197"/>
      <c r="BR197"/>
      <c r="BS197"/>
      <c r="BT197"/>
      <c r="BU197"/>
      <c r="BV197"/>
      <c r="BW197"/>
      <c r="BX197"/>
      <c r="BY197"/>
      <c r="BZ197" s="377"/>
      <c r="CA197" s="377"/>
      <c r="CB197" s="377"/>
      <c r="CC197" s="377"/>
      <c r="CD197" s="377"/>
      <c r="CE197" s="377"/>
      <c r="CF197" s="377"/>
      <c r="CG197" s="377"/>
      <c r="CH197" s="377"/>
      <c r="CI197" s="377"/>
      <c r="CJ197" s="377"/>
      <c r="CK197" s="377"/>
      <c r="CL197" s="377"/>
      <c r="CM197" s="377"/>
      <c r="CN197" s="377"/>
      <c r="CO197" s="377"/>
      <c r="CP197" s="377"/>
      <c r="CQ197" s="377"/>
      <c r="CR197" s="377"/>
      <c r="CS197" s="377"/>
      <c r="CT197" s="377"/>
      <c r="CU197" s="377"/>
      <c r="CV197" s="377"/>
      <c r="CW197" s="377"/>
      <c r="CX197" s="377"/>
      <c r="CY197" s="377"/>
      <c r="CZ197" s="377"/>
      <c r="DA197" s="377"/>
      <c r="DB197" s="377"/>
      <c r="DC197" s="377"/>
      <c r="DD197" s="377"/>
      <c r="DE197" s="377"/>
      <c r="DF197" s="377"/>
      <c r="DG197" s="377"/>
      <c r="DH197" s="377"/>
      <c r="DI197" s="377"/>
      <c r="DJ197" s="377"/>
      <c r="DK197" s="377"/>
    </row>
    <row r="198" spans="1:115" s="314" customFormat="1" ht="15" customHeight="1">
      <c r="A198"/>
      <c r="B198"/>
      <c r="C198"/>
      <c r="D198"/>
      <c r="E198"/>
      <c r="F198"/>
      <c r="G198"/>
      <c r="H198"/>
      <c r="I198"/>
      <c r="J198"/>
      <c r="K198"/>
      <c r="L198"/>
      <c r="M198"/>
      <c r="N198"/>
      <c r="O198"/>
      <c r="P198" s="273"/>
      <c r="Q198" s="273"/>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s="273"/>
      <c r="AX198"/>
      <c r="AY198"/>
      <c r="AZ198"/>
      <c r="BA198"/>
      <c r="BB198"/>
      <c r="BC198"/>
      <c r="BD198"/>
      <c r="BE198"/>
      <c r="BF198"/>
      <c r="BG198"/>
      <c r="BH198"/>
      <c r="BI198"/>
      <c r="BJ198"/>
      <c r="BK198"/>
      <c r="BL198"/>
      <c r="BM198"/>
      <c r="BN198"/>
      <c r="BO198"/>
      <c r="BP198"/>
      <c r="BQ198"/>
      <c r="BR198"/>
      <c r="BS198"/>
      <c r="BT198"/>
      <c r="BU198"/>
      <c r="BV198"/>
      <c r="BW198"/>
      <c r="BX198"/>
      <c r="BY198"/>
      <c r="BZ198" s="377"/>
      <c r="CA198" s="377"/>
      <c r="CB198" s="377"/>
      <c r="CC198" s="377"/>
      <c r="CD198" s="377"/>
      <c r="CE198" s="377"/>
      <c r="CF198" s="377"/>
      <c r="CG198" s="377"/>
      <c r="CH198" s="377"/>
      <c r="CI198" s="377"/>
      <c r="CJ198" s="377"/>
      <c r="CK198" s="377"/>
      <c r="CL198" s="377"/>
      <c r="CM198" s="377"/>
      <c r="CN198" s="377"/>
      <c r="CO198" s="377"/>
      <c r="CP198" s="377"/>
      <c r="CQ198" s="377"/>
      <c r="CR198" s="377"/>
      <c r="CS198" s="377"/>
      <c r="CT198" s="377"/>
      <c r="CU198" s="377"/>
      <c r="CV198" s="377"/>
      <c r="CW198" s="377"/>
      <c r="CX198" s="377"/>
      <c r="CY198" s="377"/>
      <c r="CZ198" s="377"/>
      <c r="DA198" s="377"/>
      <c r="DB198" s="377"/>
      <c r="DC198" s="377"/>
      <c r="DD198" s="377"/>
      <c r="DE198" s="377"/>
      <c r="DF198" s="377"/>
      <c r="DG198" s="377"/>
      <c r="DH198" s="377"/>
      <c r="DI198" s="377"/>
      <c r="DJ198" s="377"/>
      <c r="DK198" s="377"/>
    </row>
    <row r="199" spans="1:115" s="314" customFormat="1" ht="15" customHeight="1">
      <c r="A199"/>
      <c r="B199"/>
      <c r="C199"/>
      <c r="D199"/>
      <c r="E199"/>
      <c r="F199"/>
      <c r="G199"/>
      <c r="H199"/>
      <c r="I199"/>
      <c r="J199"/>
      <c r="K199"/>
      <c r="L199"/>
      <c r="M199"/>
      <c r="N199"/>
      <c r="O199"/>
      <c r="P199" s="273"/>
      <c r="Q199" s="273"/>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s="273"/>
      <c r="AX199"/>
      <c r="AY199"/>
      <c r="AZ199"/>
      <c r="BA199"/>
      <c r="BB199"/>
      <c r="BC199"/>
      <c r="BD199"/>
      <c r="BE199"/>
      <c r="BF199"/>
      <c r="BG199"/>
      <c r="BH199"/>
      <c r="BI199"/>
      <c r="BJ199"/>
      <c r="BK199"/>
      <c r="BL199"/>
      <c r="BM199"/>
      <c r="BN199"/>
      <c r="BO199"/>
      <c r="BP199"/>
      <c r="BQ199"/>
      <c r="BR199"/>
      <c r="BS199"/>
      <c r="BT199"/>
      <c r="BU199"/>
      <c r="BV199"/>
      <c r="BW199"/>
      <c r="BX199"/>
      <c r="BY199"/>
      <c r="BZ199" s="377"/>
      <c r="CA199" s="377"/>
      <c r="CB199" s="377"/>
      <c r="CC199" s="377"/>
      <c r="CD199" s="377"/>
      <c r="CE199" s="377"/>
      <c r="CF199" s="377"/>
      <c r="CG199" s="377"/>
      <c r="CH199" s="377"/>
      <c r="CI199" s="377"/>
      <c r="CJ199" s="377"/>
      <c r="CK199" s="377"/>
      <c r="CL199" s="377"/>
      <c r="CM199" s="377"/>
      <c r="CN199" s="377"/>
      <c r="CO199" s="377"/>
      <c r="CP199" s="377"/>
      <c r="CQ199" s="377"/>
      <c r="CR199" s="377"/>
      <c r="CS199" s="377"/>
      <c r="CT199" s="377"/>
      <c r="CU199" s="377"/>
      <c r="CV199" s="377"/>
      <c r="CW199" s="377"/>
      <c r="CX199" s="377"/>
      <c r="CY199" s="377"/>
      <c r="CZ199" s="377"/>
      <c r="DA199" s="377"/>
      <c r="DB199" s="377"/>
      <c r="DC199" s="377"/>
      <c r="DD199" s="377"/>
      <c r="DE199" s="377"/>
      <c r="DF199" s="377"/>
      <c r="DG199" s="377"/>
      <c r="DH199" s="377"/>
      <c r="DI199" s="377"/>
      <c r="DJ199" s="377"/>
      <c r="DK199" s="377"/>
    </row>
    <row r="200" spans="1:115" s="314" customFormat="1" ht="15" customHeight="1">
      <c r="A200"/>
      <c r="B200"/>
      <c r="C200"/>
      <c r="D200"/>
      <c r="E200"/>
      <c r="F200"/>
      <c r="G200"/>
      <c r="H200"/>
      <c r="I200"/>
      <c r="J200"/>
      <c r="K200"/>
      <c r="L200"/>
      <c r="M200"/>
      <c r="N200"/>
      <c r="O200"/>
      <c r="P200" s="273"/>
      <c r="Q200" s="273"/>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s="273"/>
      <c r="AX200"/>
      <c r="AY200"/>
      <c r="AZ200"/>
      <c r="BA200"/>
      <c r="BB200"/>
      <c r="BC200"/>
      <c r="BD200"/>
      <c r="BE200"/>
      <c r="BF200"/>
      <c r="BG200"/>
      <c r="BH200"/>
      <c r="BI200"/>
      <c r="BJ200"/>
      <c r="BK200"/>
      <c r="BL200"/>
      <c r="BM200"/>
      <c r="BN200"/>
      <c r="BO200"/>
      <c r="BP200"/>
      <c r="BQ200"/>
      <c r="BR200"/>
      <c r="BS200"/>
      <c r="BT200"/>
      <c r="BU200"/>
      <c r="BV200"/>
      <c r="BW200"/>
      <c r="BX200"/>
      <c r="BY200"/>
      <c r="BZ200" s="377"/>
      <c r="CA200" s="377"/>
      <c r="CB200" s="377"/>
      <c r="CC200" s="377"/>
      <c r="CD200" s="377"/>
      <c r="CE200" s="377"/>
      <c r="CF200" s="377"/>
      <c r="CG200" s="377"/>
      <c r="CH200" s="377"/>
      <c r="CI200" s="377"/>
      <c r="CJ200" s="377"/>
      <c r="CK200" s="377"/>
      <c r="CL200" s="377"/>
      <c r="CM200" s="377"/>
      <c r="CN200" s="377"/>
      <c r="CO200" s="377"/>
      <c r="CP200" s="377"/>
      <c r="CQ200" s="377"/>
      <c r="CR200" s="377"/>
      <c r="CS200" s="377"/>
      <c r="CT200" s="377"/>
      <c r="CU200" s="377"/>
      <c r="CV200" s="377"/>
      <c r="CW200" s="377"/>
      <c r="CX200" s="377"/>
      <c r="CY200" s="377"/>
      <c r="CZ200" s="377"/>
      <c r="DA200" s="377"/>
      <c r="DB200" s="377"/>
      <c r="DC200" s="377"/>
      <c r="DD200" s="377"/>
      <c r="DE200" s="377"/>
      <c r="DF200" s="377"/>
      <c r="DG200" s="377"/>
      <c r="DH200" s="377"/>
      <c r="DI200" s="377"/>
      <c r="DJ200" s="377"/>
      <c r="DK200" s="377"/>
    </row>
    <row r="201" spans="1:115" s="314" customFormat="1" ht="15" customHeight="1">
      <c r="A201"/>
      <c r="B201"/>
      <c r="C201"/>
      <c r="D201"/>
      <c r="E201"/>
      <c r="F201"/>
      <c r="G201"/>
      <c r="H201"/>
      <c r="I201"/>
      <c r="J201"/>
      <c r="K201"/>
      <c r="L201"/>
      <c r="M201"/>
      <c r="N201"/>
      <c r="O201"/>
      <c r="P201" s="273"/>
      <c r="Q201" s="273"/>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s="273"/>
      <c r="AX201"/>
      <c r="AY201"/>
      <c r="AZ201"/>
      <c r="BA201"/>
      <c r="BB201"/>
      <c r="BC201"/>
      <c r="BD201"/>
      <c r="BE201"/>
      <c r="BF201"/>
      <c r="BG201"/>
      <c r="BH201"/>
      <c r="BI201"/>
      <c r="BJ201"/>
      <c r="BK201"/>
      <c r="BL201"/>
      <c r="BM201"/>
      <c r="BN201"/>
      <c r="BO201"/>
      <c r="BP201"/>
      <c r="BQ201"/>
      <c r="BR201"/>
      <c r="BS201"/>
      <c r="BT201"/>
      <c r="BU201"/>
      <c r="BV201"/>
      <c r="BW201"/>
      <c r="BX201"/>
      <c r="BY201"/>
      <c r="BZ201" s="377"/>
      <c r="CA201" s="377"/>
      <c r="CB201" s="377"/>
      <c r="CC201" s="377"/>
      <c r="CD201" s="377"/>
      <c r="CE201" s="377"/>
      <c r="CF201" s="377"/>
      <c r="CG201" s="377"/>
      <c r="CH201" s="377"/>
      <c r="CI201" s="377"/>
      <c r="CJ201" s="377"/>
      <c r="CK201" s="377"/>
      <c r="CL201" s="377"/>
      <c r="CM201" s="377"/>
      <c r="CN201" s="377"/>
      <c r="CO201" s="377"/>
      <c r="CP201" s="377"/>
      <c r="CQ201" s="377"/>
      <c r="CR201" s="377"/>
      <c r="CS201" s="377"/>
      <c r="CT201" s="377"/>
      <c r="CU201" s="377"/>
      <c r="CV201" s="377"/>
      <c r="CW201" s="377"/>
      <c r="CX201" s="377"/>
      <c r="CY201" s="377"/>
      <c r="CZ201" s="377"/>
      <c r="DA201" s="377"/>
      <c r="DB201" s="377"/>
      <c r="DC201" s="377"/>
      <c r="DD201" s="377"/>
      <c r="DE201" s="377"/>
      <c r="DF201" s="377"/>
      <c r="DG201" s="377"/>
      <c r="DH201" s="377"/>
      <c r="DI201" s="377"/>
      <c r="DJ201" s="377"/>
      <c r="DK201" s="377"/>
    </row>
    <row r="202" spans="1:115" s="314" customFormat="1" ht="15" customHeight="1">
      <c r="A202"/>
      <c r="B202"/>
      <c r="C202"/>
      <c r="D202"/>
      <c r="E202"/>
      <c r="F202"/>
      <c r="G202"/>
      <c r="H202"/>
      <c r="I202"/>
      <c r="J202"/>
      <c r="K202"/>
      <c r="L202"/>
      <c r="M202"/>
      <c r="N202"/>
      <c r="O202"/>
      <c r="P202" s="273"/>
      <c r="Q202" s="273"/>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s="273"/>
      <c r="AX202"/>
      <c r="AY202"/>
      <c r="AZ202"/>
      <c r="BA202"/>
      <c r="BB202"/>
      <c r="BC202"/>
      <c r="BD202"/>
      <c r="BE202"/>
      <c r="BF202"/>
      <c r="BG202"/>
      <c r="BH202"/>
      <c r="BI202"/>
      <c r="BJ202"/>
      <c r="BK202"/>
      <c r="BL202"/>
      <c r="BM202"/>
      <c r="BN202"/>
      <c r="BO202"/>
      <c r="BP202"/>
      <c r="BQ202"/>
      <c r="BR202"/>
      <c r="BS202"/>
      <c r="BT202"/>
      <c r="BU202"/>
      <c r="BV202"/>
      <c r="BW202"/>
      <c r="BX202"/>
      <c r="BY202"/>
      <c r="BZ202" s="377"/>
      <c r="CA202" s="377"/>
      <c r="CB202" s="377"/>
      <c r="CC202" s="377"/>
      <c r="CD202" s="377"/>
      <c r="CE202" s="377"/>
      <c r="CF202" s="377"/>
      <c r="CG202" s="377"/>
      <c r="CH202" s="377"/>
      <c r="CI202" s="377"/>
      <c r="CJ202" s="377"/>
      <c r="CK202" s="377"/>
      <c r="CL202" s="377"/>
      <c r="CM202" s="377"/>
      <c r="CN202" s="377"/>
      <c r="CO202" s="377"/>
      <c r="CP202" s="377"/>
      <c r="CQ202" s="377"/>
      <c r="CR202" s="377"/>
      <c r="CS202" s="377"/>
      <c r="CT202" s="377"/>
      <c r="CU202" s="377"/>
      <c r="CV202" s="377"/>
      <c r="CW202" s="377"/>
      <c r="CX202" s="377"/>
      <c r="CY202" s="377"/>
      <c r="CZ202" s="377"/>
      <c r="DA202" s="377"/>
      <c r="DB202" s="377"/>
      <c r="DC202" s="377"/>
      <c r="DD202" s="377"/>
      <c r="DE202" s="377"/>
      <c r="DF202" s="377"/>
      <c r="DG202" s="377"/>
      <c r="DH202" s="377"/>
      <c r="DI202" s="377"/>
      <c r="DJ202" s="377"/>
      <c r="DK202" s="377"/>
    </row>
    <row r="203" spans="1:115" s="314" customFormat="1" ht="15" customHeight="1">
      <c r="A203"/>
      <c r="B203"/>
      <c r="C203"/>
      <c r="D203"/>
      <c r="E203"/>
      <c r="F203"/>
      <c r="G203"/>
      <c r="H203"/>
      <c r="I203"/>
      <c r="J203"/>
      <c r="K203"/>
      <c r="L203"/>
      <c r="M203"/>
      <c r="N203"/>
      <c r="O203"/>
      <c r="P203" s="273"/>
      <c r="Q203" s="27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s="273"/>
      <c r="AX203"/>
      <c r="AY203"/>
      <c r="AZ203"/>
      <c r="BA203"/>
      <c r="BB203"/>
      <c r="BC203"/>
      <c r="BD203"/>
      <c r="BE203"/>
      <c r="BF203"/>
      <c r="BG203"/>
      <c r="BH203"/>
      <c r="BI203"/>
      <c r="BJ203"/>
      <c r="BK203"/>
      <c r="BL203"/>
      <c r="BM203"/>
      <c r="BN203"/>
      <c r="BO203"/>
      <c r="BP203"/>
      <c r="BQ203"/>
      <c r="BR203"/>
      <c r="BS203"/>
      <c r="BT203"/>
      <c r="BU203"/>
      <c r="BV203"/>
      <c r="BW203"/>
      <c r="BX203"/>
      <c r="BY203"/>
      <c r="BZ203" s="377"/>
      <c r="CA203" s="377"/>
      <c r="CB203" s="377"/>
      <c r="CC203" s="377"/>
      <c r="CD203" s="377"/>
      <c r="CE203" s="377"/>
      <c r="CF203" s="377"/>
      <c r="CG203" s="377"/>
      <c r="CH203" s="377"/>
      <c r="CI203" s="377"/>
      <c r="CJ203" s="377"/>
      <c r="CK203" s="377"/>
      <c r="CL203" s="377"/>
      <c r="CM203" s="377"/>
      <c r="CN203" s="377"/>
      <c r="CO203" s="377"/>
      <c r="CP203" s="377"/>
      <c r="CQ203" s="377"/>
      <c r="CR203" s="377"/>
      <c r="CS203" s="377"/>
      <c r="CT203" s="377"/>
      <c r="CU203" s="377"/>
      <c r="CV203" s="377"/>
      <c r="CW203" s="377"/>
      <c r="CX203" s="377"/>
      <c r="CY203" s="377"/>
      <c r="CZ203" s="377"/>
      <c r="DA203" s="377"/>
      <c r="DB203" s="377"/>
      <c r="DC203" s="377"/>
      <c r="DD203" s="377"/>
      <c r="DE203" s="377"/>
      <c r="DF203" s="377"/>
      <c r="DG203" s="377"/>
      <c r="DH203" s="377"/>
      <c r="DI203" s="377"/>
      <c r="DJ203" s="377"/>
      <c r="DK203" s="377"/>
    </row>
    <row r="204" spans="1:115" s="314" customFormat="1" ht="15" customHeight="1">
      <c r="A204"/>
      <c r="B204"/>
      <c r="C204"/>
      <c r="D204"/>
      <c r="E204"/>
      <c r="F204"/>
      <c r="G204"/>
      <c r="H204"/>
      <c r="I204"/>
      <c r="J204"/>
      <c r="K204"/>
      <c r="L204"/>
      <c r="M204"/>
      <c r="N204"/>
      <c r="O204"/>
      <c r="P204" s="273"/>
      <c r="Q204" s="273"/>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s="273"/>
      <c r="AX204"/>
      <c r="AY204"/>
      <c r="AZ204"/>
      <c r="BA204"/>
      <c r="BB204"/>
      <c r="BC204"/>
      <c r="BD204"/>
      <c r="BE204"/>
      <c r="BF204"/>
      <c r="BG204"/>
      <c r="BH204"/>
      <c r="BI204"/>
      <c r="BJ204"/>
      <c r="BK204"/>
      <c r="BL204"/>
      <c r="BM204"/>
      <c r="BN204"/>
      <c r="BO204"/>
      <c r="BP204"/>
      <c r="BQ204"/>
      <c r="BR204"/>
      <c r="BS204"/>
      <c r="BT204"/>
      <c r="BU204"/>
      <c r="BV204"/>
      <c r="BW204"/>
      <c r="BX204"/>
      <c r="BY204"/>
      <c r="BZ204" s="377"/>
      <c r="CA204" s="377"/>
      <c r="CB204" s="377"/>
      <c r="CC204" s="377"/>
      <c r="CD204" s="377"/>
      <c r="CE204" s="377"/>
      <c r="CF204" s="377"/>
      <c r="CG204" s="377"/>
      <c r="CH204" s="377"/>
      <c r="CI204" s="377"/>
      <c r="CJ204" s="377"/>
      <c r="CK204" s="377"/>
      <c r="CL204" s="377"/>
      <c r="CM204" s="377"/>
      <c r="CN204" s="377"/>
      <c r="CO204" s="377"/>
      <c r="CP204" s="377"/>
      <c r="CQ204" s="377"/>
      <c r="CR204" s="377"/>
      <c r="CS204" s="377"/>
      <c r="CT204" s="377"/>
      <c r="CU204" s="377"/>
      <c r="CV204" s="377"/>
      <c r="CW204" s="377"/>
      <c r="CX204" s="377"/>
      <c r="CY204" s="377"/>
      <c r="CZ204" s="377"/>
      <c r="DA204" s="377"/>
      <c r="DB204" s="377"/>
      <c r="DC204" s="377"/>
      <c r="DD204" s="377"/>
      <c r="DE204" s="377"/>
      <c r="DF204" s="377"/>
      <c r="DG204" s="377"/>
      <c r="DH204" s="377"/>
      <c r="DI204" s="377"/>
      <c r="DJ204" s="377"/>
      <c r="DK204" s="377"/>
    </row>
    <row r="205" spans="1:115" s="314" customFormat="1" ht="15" customHeight="1">
      <c r="A205"/>
      <c r="B205"/>
      <c r="C205"/>
      <c r="D205"/>
      <c r="E205"/>
      <c r="F205"/>
      <c r="G205"/>
      <c r="H205"/>
      <c r="I205"/>
      <c r="J205"/>
      <c r="K205"/>
      <c r="L205"/>
      <c r="M205"/>
      <c r="N205"/>
      <c r="O205"/>
      <c r="P205" s="273"/>
      <c r="Q205" s="273"/>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s="273"/>
      <c r="AX205"/>
      <c r="AY205"/>
      <c r="AZ205"/>
      <c r="BA205"/>
      <c r="BB205"/>
      <c r="BC205"/>
      <c r="BD205"/>
      <c r="BE205"/>
      <c r="BF205"/>
      <c r="BG205"/>
      <c r="BH205"/>
      <c r="BI205"/>
      <c r="BJ205"/>
      <c r="BK205"/>
      <c r="BL205"/>
      <c r="BM205"/>
      <c r="BN205"/>
      <c r="BO205"/>
      <c r="BP205"/>
      <c r="BQ205"/>
      <c r="BR205"/>
      <c r="BS205"/>
      <c r="BT205"/>
      <c r="BU205"/>
      <c r="BV205"/>
      <c r="BW205"/>
      <c r="BX205"/>
      <c r="BY205"/>
      <c r="BZ205" s="377"/>
      <c r="CA205" s="377"/>
      <c r="CB205" s="377"/>
      <c r="CC205" s="377"/>
      <c r="CD205" s="377"/>
      <c r="CE205" s="377"/>
      <c r="CF205" s="377"/>
      <c r="CG205" s="377"/>
      <c r="CH205" s="377"/>
      <c r="CI205" s="377"/>
      <c r="CJ205" s="377"/>
      <c r="CK205" s="377"/>
      <c r="CL205" s="377"/>
      <c r="CM205" s="377"/>
      <c r="CN205" s="377"/>
      <c r="CO205" s="377"/>
      <c r="CP205" s="377"/>
      <c r="CQ205" s="377"/>
      <c r="CR205" s="377"/>
      <c r="CS205" s="377"/>
      <c r="CT205" s="377"/>
      <c r="CU205" s="377"/>
      <c r="CV205" s="377"/>
      <c r="CW205" s="377"/>
      <c r="CX205" s="377"/>
      <c r="CY205" s="377"/>
      <c r="CZ205" s="377"/>
      <c r="DA205" s="377"/>
      <c r="DB205" s="377"/>
      <c r="DC205" s="377"/>
      <c r="DD205" s="377"/>
      <c r="DE205" s="377"/>
      <c r="DF205" s="377"/>
      <c r="DG205" s="377"/>
      <c r="DH205" s="377"/>
      <c r="DI205" s="377"/>
      <c r="DJ205" s="377"/>
      <c r="DK205" s="377"/>
    </row>
    <row r="206" spans="1:115" s="314" customFormat="1" ht="15" customHeight="1">
      <c r="A206"/>
      <c r="B206"/>
      <c r="C206"/>
      <c r="D206"/>
      <c r="E206"/>
      <c r="F206"/>
      <c r="G206"/>
      <c r="H206"/>
      <c r="I206"/>
      <c r="J206"/>
      <c r="K206"/>
      <c r="L206"/>
      <c r="M206"/>
      <c r="N206"/>
      <c r="O206"/>
      <c r="P206" s="273"/>
      <c r="Q206" s="273"/>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s="273"/>
      <c r="AX206"/>
      <c r="AY206"/>
      <c r="AZ206"/>
      <c r="BA206"/>
      <c r="BB206"/>
      <c r="BC206"/>
      <c r="BD206"/>
      <c r="BE206"/>
      <c r="BF206"/>
      <c r="BG206"/>
      <c r="BH206"/>
      <c r="BI206"/>
      <c r="BJ206"/>
      <c r="BK206"/>
      <c r="BL206"/>
      <c r="BM206"/>
      <c r="BN206"/>
      <c r="BO206"/>
      <c r="BP206"/>
      <c r="BQ206"/>
      <c r="BR206"/>
      <c r="BS206"/>
      <c r="BT206"/>
      <c r="BU206"/>
      <c r="BV206"/>
      <c r="BW206"/>
      <c r="BX206"/>
      <c r="BY206"/>
      <c r="BZ206" s="377"/>
      <c r="CA206" s="377"/>
      <c r="CB206" s="377"/>
      <c r="CC206" s="377"/>
      <c r="CD206" s="377"/>
      <c r="CE206" s="377"/>
      <c r="CF206" s="377"/>
      <c r="CG206" s="377"/>
      <c r="CH206" s="377"/>
      <c r="CI206" s="377"/>
      <c r="CJ206" s="377"/>
      <c r="CK206" s="377"/>
      <c r="CL206" s="377"/>
      <c r="CM206" s="377"/>
      <c r="CN206" s="377"/>
      <c r="CO206" s="377"/>
      <c r="CP206" s="377"/>
      <c r="CQ206" s="377"/>
      <c r="CR206" s="377"/>
      <c r="CS206" s="377"/>
      <c r="CT206" s="377"/>
      <c r="CU206" s="377"/>
      <c r="CV206" s="377"/>
      <c r="CW206" s="377"/>
      <c r="CX206" s="377"/>
      <c r="CY206" s="377"/>
      <c r="CZ206" s="377"/>
      <c r="DA206" s="377"/>
      <c r="DB206" s="377"/>
      <c r="DC206" s="377"/>
      <c r="DD206" s="377"/>
      <c r="DE206" s="377"/>
      <c r="DF206" s="377"/>
      <c r="DG206" s="377"/>
      <c r="DH206" s="377"/>
      <c r="DI206" s="377"/>
      <c r="DJ206" s="377"/>
      <c r="DK206" s="377"/>
    </row>
    <row r="207" spans="1:115" s="314" customFormat="1" ht="15" customHeight="1">
      <c r="A207"/>
      <c r="B207"/>
      <c r="C207"/>
      <c r="D207"/>
      <c r="E207"/>
      <c r="F207"/>
      <c r="G207"/>
      <c r="H207"/>
      <c r="I207"/>
      <c r="J207"/>
      <c r="K207"/>
      <c r="L207"/>
      <c r="M207"/>
      <c r="N207"/>
      <c r="O207"/>
      <c r="P207" s="273"/>
      <c r="Q207" s="273"/>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s="273"/>
      <c r="AX207"/>
      <c r="AY207"/>
      <c r="AZ207"/>
      <c r="BA207"/>
      <c r="BB207"/>
      <c r="BC207"/>
      <c r="BD207"/>
      <c r="BE207"/>
      <c r="BF207"/>
      <c r="BG207"/>
      <c r="BH207"/>
      <c r="BI207"/>
      <c r="BJ207"/>
      <c r="BK207"/>
      <c r="BL207"/>
      <c r="BM207"/>
      <c r="BN207"/>
      <c r="BO207"/>
      <c r="BP207"/>
      <c r="BQ207"/>
      <c r="BR207"/>
      <c r="BS207"/>
      <c r="BT207"/>
      <c r="BU207"/>
      <c r="BV207"/>
      <c r="BW207"/>
      <c r="BX207"/>
      <c r="BY207"/>
      <c r="BZ207" s="377"/>
      <c r="CA207" s="377"/>
      <c r="CB207" s="377"/>
      <c r="CC207" s="377"/>
      <c r="CD207" s="377"/>
      <c r="CE207" s="377"/>
      <c r="CF207" s="377"/>
      <c r="CG207" s="377"/>
      <c r="CH207" s="377"/>
      <c r="CI207" s="377"/>
      <c r="CJ207" s="377"/>
      <c r="CK207" s="377"/>
      <c r="CL207" s="377"/>
      <c r="CM207" s="377"/>
      <c r="CN207" s="377"/>
      <c r="CO207" s="377"/>
      <c r="CP207" s="377"/>
      <c r="CQ207" s="377"/>
      <c r="CR207" s="377"/>
      <c r="CS207" s="377"/>
      <c r="CT207" s="377"/>
      <c r="CU207" s="377"/>
      <c r="CV207" s="377"/>
      <c r="CW207" s="377"/>
      <c r="CX207" s="377"/>
      <c r="CY207" s="377"/>
      <c r="CZ207" s="377"/>
      <c r="DA207" s="377"/>
      <c r="DB207" s="377"/>
      <c r="DC207" s="377"/>
      <c r="DD207" s="377"/>
      <c r="DE207" s="377"/>
      <c r="DF207" s="377"/>
      <c r="DG207" s="377"/>
      <c r="DH207" s="377"/>
      <c r="DI207" s="377"/>
      <c r="DJ207" s="377"/>
      <c r="DK207" s="377"/>
    </row>
    <row r="208" spans="1:115" s="314" customFormat="1" ht="15" customHeight="1">
      <c r="A208"/>
      <c r="B208"/>
      <c r="C208"/>
      <c r="D208"/>
      <c r="E208"/>
      <c r="F208"/>
      <c r="G208"/>
      <c r="H208"/>
      <c r="I208"/>
      <c r="J208"/>
      <c r="K208"/>
      <c r="L208"/>
      <c r="M208"/>
      <c r="N208"/>
      <c r="O208"/>
      <c r="P208" s="273"/>
      <c r="Q208" s="273"/>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s="273"/>
      <c r="AX208"/>
      <c r="AY208"/>
      <c r="AZ208"/>
      <c r="BA208"/>
      <c r="BB208"/>
      <c r="BC208"/>
      <c r="BD208"/>
      <c r="BE208"/>
      <c r="BF208"/>
      <c r="BG208"/>
      <c r="BH208"/>
      <c r="BI208"/>
      <c r="BJ208"/>
      <c r="BK208"/>
      <c r="BL208"/>
      <c r="BM208"/>
      <c r="BN208"/>
      <c r="BO208"/>
      <c r="BP208"/>
      <c r="BQ208"/>
      <c r="BR208"/>
      <c r="BS208"/>
      <c r="BT208"/>
      <c r="BU208"/>
      <c r="BV208"/>
      <c r="BW208"/>
      <c r="BX208"/>
      <c r="BY208"/>
      <c r="BZ208" s="377"/>
      <c r="CA208" s="377"/>
      <c r="CB208" s="377"/>
      <c r="CC208" s="377"/>
      <c r="CD208" s="377"/>
      <c r="CE208" s="377"/>
      <c r="CF208" s="377"/>
      <c r="CG208" s="377"/>
      <c r="CH208" s="377"/>
      <c r="CI208" s="377"/>
      <c r="CJ208" s="377"/>
      <c r="CK208" s="377"/>
      <c r="CL208" s="377"/>
      <c r="CM208" s="377"/>
      <c r="CN208" s="377"/>
      <c r="CO208" s="377"/>
      <c r="CP208" s="377"/>
      <c r="CQ208" s="377"/>
      <c r="CR208" s="377"/>
      <c r="CS208" s="377"/>
      <c r="CT208" s="377"/>
      <c r="CU208" s="377"/>
      <c r="CV208" s="377"/>
      <c r="CW208" s="377"/>
      <c r="CX208" s="377"/>
      <c r="CY208" s="377"/>
      <c r="CZ208" s="377"/>
      <c r="DA208" s="377"/>
      <c r="DB208" s="377"/>
      <c r="DC208" s="377"/>
      <c r="DD208" s="377"/>
      <c r="DE208" s="377"/>
      <c r="DF208" s="377"/>
      <c r="DG208" s="377"/>
      <c r="DH208" s="377"/>
      <c r="DI208" s="377"/>
      <c r="DJ208" s="377"/>
      <c r="DK208" s="377"/>
    </row>
    <row r="209" spans="1:115" s="314" customFormat="1" ht="15" customHeight="1">
      <c r="A209"/>
      <c r="B209"/>
      <c r="C209"/>
      <c r="D209"/>
      <c r="E209"/>
      <c r="F209"/>
      <c r="G209"/>
      <c r="H209"/>
      <c r="I209"/>
      <c r="J209"/>
      <c r="K209"/>
      <c r="L209"/>
      <c r="M209"/>
      <c r="N209"/>
      <c r="O209"/>
      <c r="P209" s="273"/>
      <c r="Q209" s="273"/>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s="273"/>
      <c r="AX209"/>
      <c r="AY209"/>
      <c r="AZ209"/>
      <c r="BA209"/>
      <c r="BB209"/>
      <c r="BC209"/>
      <c r="BD209"/>
      <c r="BE209"/>
      <c r="BF209"/>
      <c r="BG209"/>
      <c r="BH209"/>
      <c r="BI209"/>
      <c r="BJ209"/>
      <c r="BK209"/>
      <c r="BL209"/>
      <c r="BM209"/>
      <c r="BN209"/>
      <c r="BO209"/>
      <c r="BP209"/>
      <c r="BQ209"/>
      <c r="BR209"/>
      <c r="BS209"/>
      <c r="BT209"/>
      <c r="BU209"/>
      <c r="BV209"/>
      <c r="BW209"/>
      <c r="BX209"/>
      <c r="BY209"/>
      <c r="BZ209" s="377"/>
      <c r="CA209" s="377"/>
      <c r="CB209" s="377"/>
      <c r="CC209" s="377"/>
      <c r="CD209" s="377"/>
      <c r="CE209" s="377"/>
      <c r="CF209" s="377"/>
      <c r="CG209" s="377"/>
      <c r="CH209" s="377"/>
      <c r="CI209" s="377"/>
      <c r="CJ209" s="377"/>
      <c r="CK209" s="377"/>
      <c r="CL209" s="377"/>
      <c r="CM209" s="377"/>
      <c r="CN209" s="377"/>
      <c r="CO209" s="377"/>
      <c r="CP209" s="377"/>
      <c r="CQ209" s="377"/>
      <c r="CR209" s="377"/>
      <c r="CS209" s="377"/>
      <c r="CT209" s="377"/>
      <c r="CU209" s="377"/>
      <c r="CV209" s="377"/>
      <c r="CW209" s="377"/>
      <c r="CX209" s="377"/>
      <c r="CY209" s="377"/>
      <c r="CZ209" s="377"/>
      <c r="DA209" s="377"/>
      <c r="DB209" s="377"/>
      <c r="DC209" s="377"/>
      <c r="DD209" s="377"/>
      <c r="DE209" s="377"/>
      <c r="DF209" s="377"/>
      <c r="DG209" s="377"/>
      <c r="DH209" s="377"/>
      <c r="DI209" s="377"/>
      <c r="DJ209" s="377"/>
      <c r="DK209" s="377"/>
    </row>
    <row r="210" spans="1:115" s="314" customFormat="1" ht="15" customHeight="1">
      <c r="A210"/>
      <c r="B210"/>
      <c r="C210"/>
      <c r="D210"/>
      <c r="E210"/>
      <c r="F210"/>
      <c r="G210"/>
      <c r="H210"/>
      <c r="I210"/>
      <c r="J210"/>
      <c r="K210"/>
      <c r="L210"/>
      <c r="M210"/>
      <c r="N210"/>
      <c r="O210"/>
      <c r="P210" s="273"/>
      <c r="Q210" s="273"/>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s="273"/>
      <c r="AX210"/>
      <c r="AY210"/>
      <c r="AZ210"/>
      <c r="BA210"/>
      <c r="BB210"/>
      <c r="BC210"/>
      <c r="BD210"/>
      <c r="BE210"/>
      <c r="BF210"/>
      <c r="BG210"/>
      <c r="BH210"/>
      <c r="BI210"/>
      <c r="BJ210"/>
      <c r="BK210"/>
      <c r="BL210"/>
      <c r="BM210"/>
      <c r="BN210"/>
      <c r="BO210"/>
      <c r="BP210"/>
      <c r="BQ210"/>
      <c r="BR210"/>
      <c r="BS210"/>
      <c r="BT210"/>
      <c r="BU210"/>
      <c r="BV210"/>
      <c r="BW210"/>
      <c r="BX210"/>
      <c r="BY210"/>
      <c r="BZ210" s="377"/>
      <c r="CA210" s="377"/>
      <c r="CB210" s="377"/>
      <c r="CC210" s="377"/>
      <c r="CD210" s="377"/>
      <c r="CE210" s="377"/>
      <c r="CF210" s="377"/>
      <c r="CG210" s="377"/>
      <c r="CH210" s="377"/>
      <c r="CI210" s="377"/>
      <c r="CJ210" s="377"/>
      <c r="CK210" s="377"/>
      <c r="CL210" s="377"/>
      <c r="CM210" s="377"/>
      <c r="CN210" s="377"/>
      <c r="CO210" s="377"/>
      <c r="CP210" s="377"/>
      <c r="CQ210" s="377"/>
      <c r="CR210" s="377"/>
      <c r="CS210" s="377"/>
      <c r="CT210" s="377"/>
      <c r="CU210" s="377"/>
      <c r="CV210" s="377"/>
      <c r="CW210" s="377"/>
      <c r="CX210" s="377"/>
      <c r="CY210" s="377"/>
      <c r="CZ210" s="377"/>
      <c r="DA210" s="377"/>
      <c r="DB210" s="377"/>
      <c r="DC210" s="377"/>
      <c r="DD210" s="377"/>
      <c r="DE210" s="377"/>
      <c r="DF210" s="377"/>
      <c r="DG210" s="377"/>
      <c r="DH210" s="377"/>
      <c r="DI210" s="377"/>
      <c r="DJ210" s="377"/>
      <c r="DK210" s="377"/>
    </row>
    <row r="211" spans="1:115" ht="15" customHeight="1">
      <c r="BX211" s="273"/>
      <c r="BY211" s="273"/>
    </row>
    <row r="212" spans="1:115" ht="15" customHeight="1">
      <c r="BX212" s="273"/>
      <c r="BY212" s="273"/>
    </row>
    <row r="213" spans="1:115" ht="15" customHeight="1">
      <c r="BX213" s="273"/>
      <c r="BY213" s="273"/>
    </row>
    <row r="214" spans="1:115" ht="15" customHeight="1">
      <c r="BX214" s="273"/>
      <c r="BY214" s="273"/>
    </row>
    <row r="215" spans="1:115" ht="15" customHeight="1">
      <c r="BX215" s="273"/>
      <c r="BY215" s="273"/>
    </row>
    <row r="216" spans="1:115" ht="15" customHeight="1">
      <c r="BX216" s="273"/>
      <c r="BY216" s="273"/>
    </row>
    <row r="217" spans="1:115" ht="15" customHeight="1">
      <c r="A217" s="316"/>
      <c r="B217" s="316"/>
      <c r="C217" s="316"/>
      <c r="D217" s="316"/>
      <c r="E217" s="316"/>
      <c r="F217" s="316"/>
      <c r="G217" s="316"/>
      <c r="H217" s="316"/>
      <c r="I217" s="316"/>
      <c r="J217" s="316"/>
      <c r="K217" s="316"/>
      <c r="L217" s="316"/>
      <c r="M217" s="316"/>
      <c r="N217" s="316"/>
      <c r="O217" s="316"/>
      <c r="P217" s="316"/>
      <c r="Q217" s="316"/>
      <c r="R217" s="316"/>
      <c r="S217" s="316"/>
      <c r="T217" s="316"/>
      <c r="U217" s="316"/>
      <c r="V217" s="316"/>
      <c r="W217" s="316"/>
      <c r="X217" s="316"/>
      <c r="Y217" s="316"/>
      <c r="Z217" s="316"/>
      <c r="AA217" s="316"/>
      <c r="AB217" s="316"/>
      <c r="AC217" s="316"/>
      <c r="AD217" s="316"/>
      <c r="AE217" s="316"/>
      <c r="AF217" s="316"/>
      <c r="AG217" s="316"/>
      <c r="AH217" s="316"/>
      <c r="AI217" s="316"/>
      <c r="AJ217" s="316"/>
      <c r="AK217" s="316"/>
      <c r="AL217" s="316"/>
      <c r="AM217" s="316"/>
      <c r="AN217" s="316"/>
      <c r="AO217" s="316"/>
      <c r="AP217" s="316"/>
      <c r="AQ217" s="316"/>
      <c r="AR217" s="316"/>
      <c r="AS217" s="316"/>
      <c r="AT217" s="316"/>
      <c r="AU217" s="316"/>
      <c r="AV217" s="316"/>
      <c r="AW217" s="316"/>
      <c r="AX217" s="316"/>
      <c r="AY217" s="316"/>
      <c r="AZ217" s="316"/>
      <c r="BA217" s="316"/>
      <c r="BB217" s="316"/>
      <c r="BC217" s="316"/>
      <c r="BD217" s="316"/>
      <c r="BE217" s="316"/>
      <c r="BF217" s="316"/>
      <c r="BG217" s="316"/>
      <c r="BH217" s="316"/>
      <c r="BI217" s="316"/>
      <c r="BJ217" s="316"/>
      <c r="BK217" s="316"/>
      <c r="BL217" s="316"/>
      <c r="BM217" s="316"/>
      <c r="BN217" s="316"/>
      <c r="BO217" s="316"/>
      <c r="BP217" s="316"/>
      <c r="BQ217" s="316"/>
      <c r="BR217" s="316"/>
      <c r="BS217" s="316"/>
      <c r="BT217" s="316"/>
      <c r="BU217" s="316"/>
      <c r="BV217" s="316"/>
      <c r="BW217" s="316"/>
      <c r="BX217" s="273"/>
      <c r="BY217" s="273"/>
    </row>
    <row r="218" spans="1:115" ht="15" customHeight="1">
      <c r="A218" s="316"/>
      <c r="B218" s="316"/>
      <c r="C218" s="316"/>
      <c r="D218" s="316"/>
      <c r="E218" s="316"/>
      <c r="F218" s="316"/>
      <c r="G218" s="316"/>
      <c r="H218" s="316"/>
      <c r="I218" s="316"/>
      <c r="J218" s="316"/>
      <c r="K218" s="316"/>
      <c r="L218" s="316"/>
      <c r="M218" s="316"/>
      <c r="N218" s="316"/>
      <c r="O218" s="316"/>
      <c r="P218" s="316"/>
      <c r="Q218" s="316"/>
      <c r="R218" s="316"/>
      <c r="S218" s="316"/>
      <c r="T218" s="316"/>
      <c r="U218" s="316"/>
      <c r="V218" s="316"/>
      <c r="W218" s="316"/>
      <c r="X218" s="316"/>
      <c r="Y218" s="316"/>
      <c r="Z218" s="316"/>
      <c r="AA218" s="316"/>
      <c r="AB218" s="316"/>
      <c r="AC218" s="316"/>
      <c r="AD218" s="316"/>
      <c r="AE218" s="316"/>
      <c r="AF218" s="316"/>
      <c r="AG218" s="316"/>
      <c r="AH218" s="316"/>
      <c r="AI218" s="316"/>
      <c r="AJ218" s="316"/>
      <c r="AK218" s="316"/>
      <c r="AL218" s="316"/>
      <c r="AM218" s="316"/>
      <c r="AN218" s="316"/>
      <c r="AO218" s="316"/>
      <c r="AP218" s="316"/>
      <c r="AQ218" s="316"/>
      <c r="AR218" s="316"/>
      <c r="AS218" s="316"/>
      <c r="AT218" s="316"/>
      <c r="AU218" s="316"/>
      <c r="AV218" s="316"/>
      <c r="AW218" s="316"/>
      <c r="AX218" s="316"/>
      <c r="AY218" s="316"/>
      <c r="AZ218" s="316"/>
      <c r="BA218" s="316"/>
      <c r="BB218" s="316"/>
      <c r="BC218" s="316"/>
      <c r="BD218" s="316"/>
      <c r="BE218" s="316"/>
      <c r="BF218" s="316"/>
      <c r="BG218" s="316"/>
      <c r="BH218" s="316"/>
      <c r="BI218" s="316"/>
      <c r="BJ218" s="316"/>
      <c r="BK218" s="316"/>
      <c r="BL218" s="316"/>
      <c r="BM218" s="316"/>
      <c r="BN218" s="316"/>
      <c r="BO218" s="316"/>
      <c r="BP218" s="316"/>
      <c r="BQ218" s="316"/>
      <c r="BR218" s="316"/>
      <c r="BS218" s="316"/>
      <c r="BT218" s="316"/>
      <c r="BU218" s="316"/>
      <c r="BV218" s="316"/>
      <c r="BW218" s="316"/>
      <c r="BX218" s="273"/>
      <c r="BY218" s="273"/>
    </row>
    <row r="219" spans="1:115" ht="15" customHeight="1">
      <c r="A219" s="316"/>
      <c r="B219" s="316"/>
      <c r="C219" s="316"/>
      <c r="D219" s="316"/>
      <c r="E219" s="316"/>
      <c r="F219" s="316"/>
      <c r="G219" s="316"/>
      <c r="H219" s="316"/>
      <c r="I219" s="316"/>
      <c r="J219" s="316"/>
      <c r="K219" s="316"/>
      <c r="L219" s="316"/>
      <c r="M219" s="316"/>
      <c r="N219" s="316"/>
      <c r="O219" s="316"/>
      <c r="P219" s="316"/>
      <c r="Q219" s="316"/>
      <c r="R219" s="316"/>
      <c r="S219" s="316"/>
      <c r="T219" s="316"/>
      <c r="U219" s="316"/>
      <c r="V219" s="316"/>
      <c r="W219" s="316"/>
      <c r="X219" s="316"/>
      <c r="Y219" s="316"/>
      <c r="Z219" s="316"/>
      <c r="AA219" s="316"/>
      <c r="AB219" s="316"/>
      <c r="AC219" s="316"/>
      <c r="AD219" s="316"/>
      <c r="AE219" s="316"/>
      <c r="AF219" s="316"/>
      <c r="AG219" s="316"/>
      <c r="AH219" s="316"/>
      <c r="AI219" s="316"/>
      <c r="AJ219" s="316"/>
      <c r="AK219" s="316"/>
      <c r="AL219" s="316"/>
      <c r="AM219" s="316"/>
      <c r="AN219" s="316"/>
      <c r="AO219" s="316"/>
      <c r="AP219" s="316"/>
      <c r="AQ219" s="316"/>
      <c r="AR219" s="316"/>
      <c r="AS219" s="316"/>
      <c r="AT219" s="316"/>
      <c r="AU219" s="316"/>
      <c r="AV219" s="316"/>
      <c r="AW219" s="316"/>
      <c r="AX219" s="316"/>
      <c r="AY219" s="316"/>
      <c r="AZ219" s="316"/>
      <c r="BA219" s="316"/>
      <c r="BB219" s="316"/>
      <c r="BC219" s="316"/>
      <c r="BD219" s="316"/>
      <c r="BE219" s="316"/>
      <c r="BF219" s="316"/>
      <c r="BG219" s="316"/>
      <c r="BH219" s="316"/>
      <c r="BI219" s="316"/>
      <c r="BJ219" s="316"/>
      <c r="BK219" s="316"/>
      <c r="BL219" s="316"/>
      <c r="BM219" s="316"/>
      <c r="BN219" s="316"/>
      <c r="BO219" s="316"/>
      <c r="BP219" s="316"/>
      <c r="BQ219" s="316"/>
      <c r="BR219" s="316"/>
      <c r="BS219" s="316"/>
      <c r="BT219" s="316"/>
      <c r="BU219" s="316"/>
      <c r="BV219" s="316"/>
      <c r="BW219" s="316"/>
      <c r="BX219" s="273"/>
      <c r="BY219" s="273"/>
    </row>
    <row r="220" spans="1:115" ht="15" customHeight="1">
      <c r="A220" s="316"/>
      <c r="B220" s="316"/>
      <c r="C220" s="316"/>
      <c r="D220" s="316"/>
      <c r="E220" s="316"/>
      <c r="F220" s="316"/>
      <c r="G220" s="316"/>
      <c r="H220" s="316"/>
      <c r="I220" s="316"/>
      <c r="J220" s="316"/>
      <c r="K220" s="316"/>
      <c r="L220" s="316"/>
      <c r="M220" s="316"/>
      <c r="N220" s="316"/>
      <c r="O220" s="316"/>
      <c r="P220" s="316"/>
      <c r="Q220" s="316"/>
      <c r="R220" s="316"/>
      <c r="S220" s="316"/>
      <c r="T220" s="316"/>
      <c r="U220" s="316"/>
      <c r="V220" s="316"/>
      <c r="W220" s="316"/>
      <c r="X220" s="316"/>
      <c r="Y220" s="316"/>
      <c r="Z220" s="316"/>
      <c r="AA220" s="316"/>
      <c r="AB220" s="316"/>
      <c r="AC220" s="316"/>
      <c r="AD220" s="316"/>
      <c r="AE220" s="316"/>
      <c r="AF220" s="316"/>
      <c r="AG220" s="316"/>
      <c r="AH220" s="316"/>
      <c r="AI220" s="316"/>
      <c r="AJ220" s="316"/>
      <c r="AK220" s="316"/>
      <c r="AL220" s="316"/>
      <c r="AM220" s="316"/>
      <c r="AN220" s="316"/>
      <c r="AO220" s="316"/>
      <c r="AP220" s="316"/>
      <c r="AQ220" s="316"/>
      <c r="AR220" s="316"/>
      <c r="AS220" s="316"/>
      <c r="AT220" s="316"/>
      <c r="AU220" s="316"/>
      <c r="AV220" s="316"/>
      <c r="AW220" s="316"/>
      <c r="AX220" s="316"/>
      <c r="AY220" s="316"/>
      <c r="AZ220" s="316"/>
      <c r="BA220" s="316"/>
      <c r="BB220" s="316"/>
      <c r="BC220" s="316"/>
      <c r="BD220" s="316"/>
      <c r="BE220" s="316"/>
      <c r="BF220" s="316"/>
      <c r="BG220" s="316"/>
      <c r="BH220" s="316"/>
      <c r="BI220" s="316"/>
      <c r="BJ220" s="316"/>
      <c r="BK220" s="316"/>
      <c r="BL220" s="316"/>
      <c r="BM220" s="316"/>
      <c r="BN220" s="316"/>
      <c r="BO220" s="316"/>
      <c r="BP220" s="316"/>
      <c r="BQ220" s="316"/>
      <c r="BR220" s="316"/>
      <c r="BS220" s="316"/>
      <c r="BT220" s="316"/>
      <c r="BU220" s="316"/>
      <c r="BV220" s="316"/>
      <c r="BW220" s="316"/>
      <c r="BX220" s="273"/>
      <c r="BY220" s="273"/>
    </row>
    <row r="221" spans="1:115" ht="15" customHeight="1">
      <c r="A221" s="316"/>
      <c r="B221" s="316"/>
      <c r="C221" s="316"/>
      <c r="D221" s="316"/>
      <c r="E221" s="316"/>
      <c r="F221" s="316"/>
      <c r="G221" s="316"/>
      <c r="H221" s="316"/>
      <c r="I221" s="316"/>
      <c r="J221" s="316"/>
      <c r="K221" s="316"/>
      <c r="L221" s="316"/>
      <c r="M221" s="316"/>
      <c r="N221" s="316"/>
      <c r="O221" s="316"/>
      <c r="P221" s="316"/>
      <c r="Q221" s="316"/>
      <c r="R221" s="316"/>
      <c r="S221" s="316"/>
      <c r="T221" s="316"/>
      <c r="U221" s="316"/>
      <c r="V221" s="316"/>
      <c r="W221" s="316"/>
      <c r="X221" s="316"/>
      <c r="Y221" s="316"/>
      <c r="Z221" s="316"/>
      <c r="AA221" s="316"/>
      <c r="AB221" s="316"/>
      <c r="AC221" s="316"/>
      <c r="AD221" s="316"/>
      <c r="AE221" s="316"/>
      <c r="AF221" s="316"/>
      <c r="AG221" s="316"/>
      <c r="AH221" s="316"/>
      <c r="AI221" s="316"/>
      <c r="AJ221" s="316"/>
      <c r="AK221" s="316"/>
      <c r="AL221" s="316"/>
      <c r="AM221" s="316"/>
      <c r="AN221" s="316"/>
      <c r="AO221" s="316"/>
      <c r="AP221" s="316"/>
      <c r="AQ221" s="316"/>
      <c r="AR221" s="316"/>
      <c r="AS221" s="316"/>
      <c r="AT221" s="316"/>
      <c r="AU221" s="316"/>
      <c r="AV221" s="316"/>
      <c r="AW221" s="316"/>
      <c r="AX221" s="316"/>
      <c r="AY221" s="316"/>
      <c r="AZ221" s="316"/>
      <c r="BA221" s="316"/>
      <c r="BB221" s="316"/>
      <c r="BC221" s="316"/>
      <c r="BD221" s="316"/>
      <c r="BE221" s="316"/>
      <c r="BF221" s="316"/>
      <c r="BG221" s="316"/>
      <c r="BH221" s="316"/>
      <c r="BI221" s="316"/>
      <c r="BJ221" s="316"/>
      <c r="BK221" s="316"/>
      <c r="BL221" s="316"/>
      <c r="BM221" s="316"/>
      <c r="BN221" s="316"/>
      <c r="BO221" s="316"/>
      <c r="BP221" s="316"/>
      <c r="BQ221" s="316"/>
      <c r="BR221" s="316"/>
      <c r="BS221" s="316"/>
      <c r="BT221" s="316"/>
      <c r="BU221" s="316"/>
      <c r="BV221" s="316"/>
      <c r="BW221" s="316"/>
      <c r="BX221" s="273"/>
      <c r="BY221" s="273"/>
    </row>
    <row r="222" spans="1:115" ht="15" customHeight="1">
      <c r="A222" s="316"/>
      <c r="B222" s="316"/>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c r="AR222" s="316"/>
      <c r="AS222" s="316"/>
      <c r="AT222" s="316"/>
      <c r="AU222" s="316"/>
      <c r="AV222" s="316"/>
      <c r="AW222" s="316"/>
      <c r="AX222" s="316"/>
      <c r="AY222" s="316"/>
      <c r="AZ222" s="316"/>
      <c r="BA222" s="316"/>
      <c r="BB222" s="316"/>
      <c r="BC222" s="316"/>
      <c r="BD222" s="316"/>
      <c r="BE222" s="316"/>
      <c r="BF222" s="316"/>
      <c r="BG222" s="316"/>
      <c r="BH222" s="316"/>
      <c r="BI222" s="316"/>
      <c r="BJ222" s="316"/>
      <c r="BK222" s="316"/>
      <c r="BL222" s="316"/>
      <c r="BM222" s="316"/>
      <c r="BN222" s="316"/>
      <c r="BO222" s="316"/>
      <c r="BP222" s="316"/>
      <c r="BQ222" s="316"/>
      <c r="BR222" s="316"/>
      <c r="BS222" s="316"/>
      <c r="BT222" s="316"/>
      <c r="BU222" s="316"/>
      <c r="BV222" s="316"/>
      <c r="BW222" s="316"/>
      <c r="BX222" s="273"/>
      <c r="BY222" s="273"/>
    </row>
    <row r="223" spans="1:115" ht="15" customHeight="1">
      <c r="A223" s="316"/>
      <c r="B223" s="316"/>
      <c r="C223" s="316"/>
      <c r="D223" s="316"/>
      <c r="E223" s="316"/>
      <c r="F223" s="316"/>
      <c r="G223" s="316"/>
      <c r="H223" s="316"/>
      <c r="I223" s="316"/>
      <c r="J223" s="316"/>
      <c r="K223" s="316"/>
      <c r="L223" s="316"/>
      <c r="M223" s="316"/>
      <c r="N223" s="316"/>
      <c r="O223" s="316"/>
      <c r="P223" s="316"/>
      <c r="Q223" s="316"/>
      <c r="R223" s="316"/>
      <c r="S223" s="316"/>
      <c r="T223" s="316"/>
      <c r="U223" s="316"/>
      <c r="V223" s="316"/>
      <c r="W223" s="316"/>
      <c r="X223" s="316"/>
      <c r="Y223" s="316"/>
      <c r="Z223" s="316"/>
      <c r="AA223" s="316"/>
      <c r="AB223" s="316"/>
      <c r="AC223" s="316"/>
      <c r="AD223" s="316"/>
      <c r="AE223" s="316"/>
      <c r="AF223" s="316"/>
      <c r="AG223" s="316"/>
      <c r="AH223" s="316"/>
      <c r="AI223" s="316"/>
      <c r="AJ223" s="316"/>
      <c r="AK223" s="316"/>
      <c r="AL223" s="316"/>
      <c r="AM223" s="316"/>
      <c r="AN223" s="316"/>
      <c r="AO223" s="316"/>
      <c r="AP223" s="316"/>
      <c r="AQ223" s="316"/>
      <c r="AR223" s="316"/>
      <c r="AS223" s="316"/>
      <c r="AT223" s="316"/>
      <c r="AU223" s="316"/>
      <c r="AV223" s="316"/>
      <c r="AW223" s="316"/>
      <c r="AX223" s="316"/>
      <c r="AY223" s="316"/>
      <c r="AZ223" s="316"/>
      <c r="BA223" s="316"/>
      <c r="BB223" s="316"/>
      <c r="BC223" s="316"/>
      <c r="BD223" s="316"/>
      <c r="BE223" s="316"/>
      <c r="BF223" s="316"/>
      <c r="BG223" s="316"/>
      <c r="BH223" s="316"/>
      <c r="BI223" s="316"/>
      <c r="BJ223" s="316"/>
      <c r="BK223" s="316"/>
      <c r="BL223" s="316"/>
      <c r="BM223" s="316"/>
      <c r="BN223" s="316"/>
      <c r="BO223" s="316"/>
      <c r="BP223" s="316"/>
      <c r="BQ223" s="316"/>
      <c r="BR223" s="316"/>
      <c r="BS223" s="316"/>
      <c r="BT223" s="316"/>
      <c r="BU223" s="316"/>
      <c r="BV223" s="316"/>
      <c r="BW223" s="316"/>
      <c r="BX223" s="273"/>
      <c r="BY223" s="273"/>
    </row>
    <row r="224" spans="1:115" ht="15" customHeight="1">
      <c r="A224" s="316"/>
      <c r="B224" s="316"/>
      <c r="C224" s="316"/>
      <c r="D224" s="316"/>
      <c r="E224" s="316"/>
      <c r="F224" s="316"/>
      <c r="G224" s="316"/>
      <c r="H224" s="316"/>
      <c r="I224" s="316"/>
      <c r="J224" s="316"/>
      <c r="K224" s="316"/>
      <c r="L224" s="316"/>
      <c r="M224" s="316"/>
      <c r="N224" s="316"/>
      <c r="O224" s="316"/>
      <c r="P224" s="316"/>
      <c r="Q224" s="316"/>
      <c r="R224" s="316"/>
      <c r="S224" s="316"/>
      <c r="T224" s="316"/>
      <c r="U224" s="316"/>
      <c r="V224" s="316"/>
      <c r="W224" s="316"/>
      <c r="X224" s="316"/>
      <c r="Y224" s="316"/>
      <c r="Z224" s="316"/>
      <c r="AA224" s="316"/>
      <c r="AB224" s="316"/>
      <c r="AC224" s="316"/>
      <c r="AD224" s="316"/>
      <c r="AE224" s="316"/>
      <c r="AF224" s="316"/>
      <c r="AG224" s="316"/>
      <c r="AH224" s="316"/>
      <c r="AI224" s="316"/>
      <c r="AJ224" s="316"/>
      <c r="AK224" s="316"/>
      <c r="AL224" s="316"/>
      <c r="AM224" s="316"/>
      <c r="AN224" s="316"/>
      <c r="AO224" s="316"/>
      <c r="AP224" s="316"/>
      <c r="AQ224" s="316"/>
      <c r="AR224" s="316"/>
      <c r="AS224" s="316"/>
      <c r="AT224" s="316"/>
      <c r="AU224" s="316"/>
      <c r="AV224" s="316"/>
      <c r="AW224" s="316"/>
      <c r="AX224" s="316"/>
      <c r="AY224" s="316"/>
      <c r="AZ224" s="316"/>
      <c r="BA224" s="316"/>
      <c r="BB224" s="316"/>
      <c r="BC224" s="316"/>
      <c r="BD224" s="316"/>
      <c r="BE224" s="316"/>
      <c r="BF224" s="316"/>
      <c r="BG224" s="316"/>
      <c r="BH224" s="316"/>
      <c r="BI224" s="316"/>
      <c r="BJ224" s="316"/>
      <c r="BK224" s="316"/>
      <c r="BL224" s="316"/>
      <c r="BM224" s="316"/>
      <c r="BN224" s="316"/>
      <c r="BO224" s="316"/>
      <c r="BP224" s="316"/>
      <c r="BQ224" s="316"/>
      <c r="BR224" s="316"/>
      <c r="BS224" s="316"/>
      <c r="BT224" s="316"/>
      <c r="BU224" s="316"/>
      <c r="BV224" s="316"/>
      <c r="BW224" s="316"/>
      <c r="BX224" s="273"/>
      <c r="BY224" s="273"/>
    </row>
    <row r="225" spans="1:77" ht="15" customHeight="1">
      <c r="A225" s="316"/>
      <c r="B225" s="316"/>
      <c r="C225" s="316"/>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c r="AR225" s="316"/>
      <c r="AS225" s="316"/>
      <c r="AT225" s="316"/>
      <c r="AU225" s="316"/>
      <c r="AV225" s="316"/>
      <c r="AW225" s="316"/>
      <c r="AX225" s="316"/>
      <c r="AY225" s="316"/>
      <c r="AZ225" s="316"/>
      <c r="BA225" s="316"/>
      <c r="BB225" s="316"/>
      <c r="BC225" s="316"/>
      <c r="BD225" s="316"/>
      <c r="BE225" s="316"/>
      <c r="BF225" s="316"/>
      <c r="BG225" s="316"/>
      <c r="BH225" s="316"/>
      <c r="BI225" s="316"/>
      <c r="BJ225" s="316"/>
      <c r="BK225" s="316"/>
      <c r="BL225" s="316"/>
      <c r="BM225" s="316"/>
      <c r="BN225" s="316"/>
      <c r="BO225" s="316"/>
      <c r="BP225" s="316"/>
      <c r="BQ225" s="316"/>
      <c r="BR225" s="316"/>
      <c r="BS225" s="316"/>
      <c r="BT225" s="316"/>
      <c r="BU225" s="316"/>
      <c r="BV225" s="316"/>
      <c r="BW225" s="316"/>
      <c r="BX225" s="273"/>
      <c r="BY225" s="273"/>
    </row>
    <row r="226" spans="1:77" ht="15" customHeight="1">
      <c r="A226" s="316"/>
      <c r="B226" s="316"/>
      <c r="C226" s="316"/>
      <c r="D226" s="316"/>
      <c r="E226" s="316"/>
      <c r="F226" s="316"/>
      <c r="G226" s="316"/>
      <c r="H226" s="316"/>
      <c r="I226" s="316"/>
      <c r="J226" s="316"/>
      <c r="K226" s="316"/>
      <c r="L226" s="316"/>
      <c r="M226" s="316"/>
      <c r="N226" s="316"/>
      <c r="O226" s="316"/>
      <c r="P226" s="316"/>
      <c r="Q226" s="316"/>
      <c r="R226" s="316"/>
      <c r="S226" s="316"/>
      <c r="T226" s="316"/>
      <c r="U226" s="316"/>
      <c r="V226" s="316"/>
      <c r="W226" s="316"/>
      <c r="X226" s="316"/>
      <c r="Y226" s="316"/>
      <c r="Z226" s="316"/>
      <c r="AA226" s="316"/>
      <c r="AB226" s="316"/>
      <c r="AC226" s="316"/>
      <c r="AD226" s="316"/>
      <c r="AE226" s="316"/>
      <c r="AF226" s="316"/>
      <c r="AG226" s="316"/>
      <c r="AH226" s="316"/>
      <c r="AI226" s="316"/>
      <c r="AJ226" s="316"/>
      <c r="AK226" s="316"/>
      <c r="AL226" s="316"/>
      <c r="AM226" s="316"/>
      <c r="AN226" s="316"/>
      <c r="AO226" s="316"/>
      <c r="AP226" s="316"/>
      <c r="AQ226" s="316"/>
      <c r="AR226" s="316"/>
      <c r="AS226" s="316"/>
      <c r="AT226" s="316"/>
      <c r="AU226" s="316"/>
      <c r="AV226" s="316"/>
      <c r="AW226" s="316"/>
      <c r="AX226" s="316"/>
      <c r="AY226" s="316"/>
      <c r="AZ226" s="316"/>
      <c r="BA226" s="316"/>
      <c r="BB226" s="316"/>
      <c r="BC226" s="316"/>
      <c r="BD226" s="316"/>
      <c r="BE226" s="316"/>
      <c r="BF226" s="316"/>
      <c r="BG226" s="316"/>
      <c r="BH226" s="316"/>
      <c r="BI226" s="316"/>
      <c r="BJ226" s="316"/>
      <c r="BK226" s="316"/>
      <c r="BL226" s="316"/>
      <c r="BM226" s="316"/>
      <c r="BN226" s="316"/>
      <c r="BO226" s="316"/>
      <c r="BP226" s="316"/>
      <c r="BQ226" s="316"/>
      <c r="BR226" s="316"/>
      <c r="BS226" s="316"/>
      <c r="BT226" s="316"/>
      <c r="BU226" s="316"/>
      <c r="BV226" s="316"/>
      <c r="BW226" s="316"/>
      <c r="BX226" s="273"/>
      <c r="BY226" s="273"/>
    </row>
    <row r="227" spans="1:77" ht="15" customHeight="1">
      <c r="A227" s="316"/>
      <c r="B227" s="316"/>
      <c r="C227" s="316"/>
      <c r="D227" s="316"/>
      <c r="E227" s="316"/>
      <c r="F227" s="316"/>
      <c r="G227" s="316"/>
      <c r="H227" s="316"/>
      <c r="I227" s="316"/>
      <c r="J227" s="316"/>
      <c r="K227" s="316"/>
      <c r="L227" s="316"/>
      <c r="M227" s="316"/>
      <c r="N227" s="316"/>
      <c r="O227" s="316"/>
      <c r="P227" s="316"/>
      <c r="Q227" s="316"/>
      <c r="R227" s="316"/>
      <c r="S227" s="316"/>
      <c r="T227" s="316"/>
      <c r="U227" s="316"/>
      <c r="V227" s="316"/>
      <c r="W227" s="316"/>
      <c r="X227" s="316"/>
      <c r="Y227" s="316"/>
      <c r="Z227" s="316"/>
      <c r="AA227" s="316"/>
      <c r="AB227" s="316"/>
      <c r="AC227" s="316"/>
      <c r="AD227" s="316"/>
      <c r="AE227" s="316"/>
      <c r="AF227" s="316"/>
      <c r="AG227" s="316"/>
      <c r="AH227" s="316"/>
      <c r="AI227" s="316"/>
      <c r="AJ227" s="316"/>
      <c r="AK227" s="316"/>
      <c r="AL227" s="316"/>
      <c r="AM227" s="316"/>
      <c r="AN227" s="316"/>
      <c r="AO227" s="316"/>
      <c r="AP227" s="316"/>
      <c r="AQ227" s="316"/>
      <c r="AR227" s="316"/>
      <c r="AS227" s="316"/>
      <c r="AT227" s="316"/>
      <c r="AU227" s="316"/>
      <c r="AV227" s="316"/>
      <c r="AW227" s="316"/>
      <c r="AX227" s="316"/>
      <c r="AY227" s="316"/>
      <c r="AZ227" s="316"/>
      <c r="BA227" s="316"/>
      <c r="BB227" s="316"/>
      <c r="BC227" s="316"/>
      <c r="BD227" s="316"/>
      <c r="BE227" s="316"/>
      <c r="BF227" s="316"/>
      <c r="BG227" s="316"/>
      <c r="BH227" s="316"/>
      <c r="BI227" s="316"/>
      <c r="BJ227" s="316"/>
      <c r="BK227" s="316"/>
      <c r="BL227" s="316"/>
      <c r="BM227" s="316"/>
      <c r="BN227" s="316"/>
      <c r="BO227" s="316"/>
      <c r="BP227" s="316"/>
      <c r="BQ227" s="316"/>
      <c r="BR227" s="316"/>
      <c r="BS227" s="316"/>
      <c r="BT227" s="316"/>
      <c r="BU227" s="316"/>
      <c r="BV227" s="316"/>
      <c r="BW227" s="316"/>
      <c r="BX227" s="273"/>
      <c r="BY227" s="273"/>
    </row>
    <row r="228" spans="1:77" ht="15" customHeight="1">
      <c r="A228" s="316"/>
      <c r="B228" s="316"/>
      <c r="C228" s="316"/>
      <c r="D228" s="316"/>
      <c r="E228" s="316"/>
      <c r="F228" s="316"/>
      <c r="G228" s="316"/>
      <c r="H228" s="316"/>
      <c r="I228" s="316"/>
      <c r="J228" s="316"/>
      <c r="K228" s="316"/>
      <c r="L228" s="316"/>
      <c r="M228" s="316"/>
      <c r="N228" s="316"/>
      <c r="O228" s="316"/>
      <c r="P228" s="316"/>
      <c r="Q228" s="316"/>
      <c r="R228" s="316"/>
      <c r="S228" s="316"/>
      <c r="T228" s="316"/>
      <c r="U228" s="316"/>
      <c r="V228" s="316"/>
      <c r="W228" s="316"/>
      <c r="X228" s="316"/>
      <c r="Y228" s="316"/>
      <c r="Z228" s="316"/>
      <c r="AA228" s="316"/>
      <c r="AB228" s="316"/>
      <c r="AC228" s="316"/>
      <c r="AD228" s="316"/>
      <c r="AE228" s="316"/>
      <c r="AF228" s="316"/>
      <c r="AG228" s="316"/>
      <c r="AH228" s="316"/>
      <c r="AI228" s="316"/>
      <c r="AJ228" s="316"/>
      <c r="AK228" s="316"/>
      <c r="AL228" s="316"/>
      <c r="AM228" s="316"/>
      <c r="AN228" s="316"/>
      <c r="AO228" s="316"/>
      <c r="AP228" s="316"/>
      <c r="AQ228" s="316"/>
      <c r="AR228" s="316"/>
      <c r="AS228" s="316"/>
      <c r="AT228" s="316"/>
      <c r="AU228" s="316"/>
      <c r="AV228" s="316"/>
      <c r="AW228" s="316"/>
      <c r="AX228" s="316"/>
      <c r="AY228" s="316"/>
      <c r="AZ228" s="316"/>
      <c r="BA228" s="316"/>
      <c r="BB228" s="316"/>
      <c r="BC228" s="316"/>
      <c r="BD228" s="316"/>
      <c r="BE228" s="316"/>
      <c r="BF228" s="316"/>
      <c r="BG228" s="316"/>
      <c r="BH228" s="316"/>
      <c r="BI228" s="316"/>
      <c r="BJ228" s="316"/>
      <c r="BK228" s="316"/>
      <c r="BL228" s="316"/>
      <c r="BM228" s="316"/>
      <c r="BN228" s="316"/>
      <c r="BO228" s="316"/>
      <c r="BP228" s="316"/>
      <c r="BQ228" s="316"/>
      <c r="BR228" s="316"/>
      <c r="BS228" s="316"/>
      <c r="BT228" s="316"/>
      <c r="BU228" s="316"/>
      <c r="BV228" s="316"/>
      <c r="BW228" s="316"/>
      <c r="BX228" s="273"/>
      <c r="BY228" s="273"/>
    </row>
    <row r="229" spans="1:77" ht="15" customHeight="1">
      <c r="A229" s="316"/>
      <c r="B229" s="316"/>
      <c r="C229" s="316"/>
      <c r="D229" s="316"/>
      <c r="E229" s="316"/>
      <c r="F229" s="316"/>
      <c r="G229" s="316"/>
      <c r="H229" s="316"/>
      <c r="I229" s="316"/>
      <c r="J229" s="316"/>
      <c r="K229" s="316"/>
      <c r="L229" s="316"/>
      <c r="M229" s="316"/>
      <c r="N229" s="316"/>
      <c r="O229" s="316"/>
      <c r="P229" s="316"/>
      <c r="Q229" s="316"/>
      <c r="R229" s="316"/>
      <c r="S229" s="316"/>
      <c r="T229" s="316"/>
      <c r="U229" s="316"/>
      <c r="V229" s="316"/>
      <c r="W229" s="316"/>
      <c r="X229" s="316"/>
      <c r="Y229" s="316"/>
      <c r="Z229" s="316"/>
      <c r="AA229" s="316"/>
      <c r="AB229" s="316"/>
      <c r="AC229" s="316"/>
      <c r="AD229" s="316"/>
      <c r="AE229" s="316"/>
      <c r="AF229" s="316"/>
      <c r="AG229" s="316"/>
      <c r="AH229" s="316"/>
      <c r="AI229" s="316"/>
      <c r="AJ229" s="316"/>
      <c r="AK229" s="316"/>
      <c r="AL229" s="316"/>
      <c r="AM229" s="316"/>
      <c r="AN229" s="316"/>
      <c r="AO229" s="316"/>
      <c r="AP229" s="316"/>
      <c r="AQ229" s="316"/>
      <c r="AR229" s="316"/>
      <c r="AS229" s="316"/>
      <c r="AT229" s="316"/>
      <c r="AU229" s="316"/>
      <c r="AV229" s="316"/>
      <c r="AW229" s="316"/>
      <c r="AX229" s="316"/>
      <c r="AY229" s="316"/>
      <c r="AZ229" s="316"/>
      <c r="BA229" s="316"/>
      <c r="BB229" s="316"/>
      <c r="BC229" s="316"/>
      <c r="BD229" s="316"/>
      <c r="BE229" s="316"/>
      <c r="BF229" s="316"/>
      <c r="BG229" s="316"/>
      <c r="BH229" s="316"/>
      <c r="BI229" s="316"/>
      <c r="BJ229" s="316"/>
      <c r="BK229" s="316"/>
      <c r="BL229" s="316"/>
      <c r="BM229" s="316"/>
      <c r="BN229" s="316"/>
      <c r="BO229" s="316"/>
      <c r="BP229" s="316"/>
      <c r="BQ229" s="316"/>
      <c r="BR229" s="316"/>
      <c r="BS229" s="316"/>
      <c r="BT229" s="316"/>
      <c r="BU229" s="316"/>
      <c r="BV229" s="316"/>
      <c r="BW229" s="316"/>
      <c r="BX229" s="273"/>
      <c r="BY229" s="273"/>
    </row>
    <row r="230" spans="1:77" ht="15" customHeight="1">
      <c r="A230" s="316"/>
      <c r="B230" s="316"/>
      <c r="C230" s="316"/>
      <c r="D230" s="316"/>
      <c r="E230" s="316"/>
      <c r="F230" s="316"/>
      <c r="G230" s="316"/>
      <c r="H230" s="316"/>
      <c r="I230" s="316"/>
      <c r="J230" s="316"/>
      <c r="K230" s="316"/>
      <c r="L230" s="316"/>
      <c r="M230" s="316"/>
      <c r="N230" s="316"/>
      <c r="O230" s="316"/>
      <c r="P230" s="316"/>
      <c r="Q230" s="316"/>
      <c r="R230" s="316"/>
      <c r="S230" s="316"/>
      <c r="T230" s="316"/>
      <c r="U230" s="316"/>
      <c r="V230" s="316"/>
      <c r="W230" s="316"/>
      <c r="X230" s="316"/>
      <c r="Y230" s="316"/>
      <c r="Z230" s="316"/>
      <c r="AA230" s="316"/>
      <c r="AB230" s="316"/>
      <c r="AC230" s="316"/>
      <c r="AD230" s="316"/>
      <c r="AE230" s="316"/>
      <c r="AF230" s="316"/>
      <c r="AG230" s="316"/>
      <c r="AH230" s="316"/>
      <c r="AI230" s="316"/>
      <c r="AJ230" s="316"/>
      <c r="AK230" s="316"/>
      <c r="AL230" s="316"/>
      <c r="AM230" s="316"/>
      <c r="AN230" s="316"/>
      <c r="AO230" s="316"/>
      <c r="AP230" s="316"/>
      <c r="AQ230" s="316"/>
      <c r="AR230" s="316"/>
      <c r="AS230" s="316"/>
      <c r="AT230" s="316"/>
      <c r="AU230" s="316"/>
      <c r="AV230" s="316"/>
      <c r="AW230" s="316"/>
      <c r="AX230" s="316"/>
      <c r="AY230" s="316"/>
      <c r="AZ230" s="316"/>
      <c r="BA230" s="316"/>
      <c r="BB230" s="316"/>
      <c r="BC230" s="316"/>
      <c r="BD230" s="316"/>
      <c r="BE230" s="316"/>
      <c r="BF230" s="316"/>
      <c r="BG230" s="316"/>
      <c r="BH230" s="316"/>
      <c r="BI230" s="316"/>
      <c r="BJ230" s="316"/>
      <c r="BK230" s="316"/>
      <c r="BL230" s="316"/>
      <c r="BM230" s="316"/>
      <c r="BN230" s="316"/>
      <c r="BO230" s="316"/>
      <c r="BP230" s="316"/>
      <c r="BQ230" s="316"/>
      <c r="BR230" s="316"/>
      <c r="BS230" s="316"/>
      <c r="BT230" s="316"/>
      <c r="BU230" s="316"/>
      <c r="BV230" s="316"/>
      <c r="BW230" s="316"/>
      <c r="BX230" s="273"/>
      <c r="BY230" s="273"/>
    </row>
    <row r="231" spans="1:77" ht="15" customHeight="1">
      <c r="A231" s="316"/>
      <c r="B231" s="316"/>
      <c r="C231" s="316"/>
      <c r="D231" s="316"/>
      <c r="E231" s="316"/>
      <c r="F231" s="316"/>
      <c r="G231" s="316"/>
      <c r="H231" s="316"/>
      <c r="I231" s="316"/>
      <c r="J231" s="316"/>
      <c r="K231" s="316"/>
      <c r="L231" s="316"/>
      <c r="M231" s="316"/>
      <c r="N231" s="316"/>
      <c r="O231" s="316"/>
      <c r="P231" s="316"/>
      <c r="Q231" s="316"/>
      <c r="R231" s="316"/>
      <c r="S231" s="316"/>
      <c r="T231" s="316"/>
      <c r="U231" s="316"/>
      <c r="V231" s="316"/>
      <c r="W231" s="316"/>
      <c r="X231" s="316"/>
      <c r="Y231" s="316"/>
      <c r="Z231" s="316"/>
      <c r="AA231" s="316"/>
      <c r="AB231" s="316"/>
      <c r="AC231" s="316"/>
      <c r="AD231" s="316"/>
      <c r="AE231" s="316"/>
      <c r="AF231" s="316"/>
      <c r="AG231" s="316"/>
      <c r="AH231" s="316"/>
      <c r="AI231" s="316"/>
      <c r="AJ231" s="316"/>
      <c r="AK231" s="316"/>
      <c r="AL231" s="316"/>
      <c r="AM231" s="316"/>
      <c r="AN231" s="316"/>
      <c r="AO231" s="316"/>
      <c r="AP231" s="316"/>
      <c r="AQ231" s="316"/>
      <c r="AR231" s="316"/>
      <c r="AS231" s="316"/>
      <c r="AT231" s="316"/>
      <c r="AU231" s="316"/>
      <c r="AV231" s="316"/>
      <c r="AW231" s="316"/>
      <c r="AX231" s="316"/>
      <c r="AY231" s="316"/>
      <c r="AZ231" s="316"/>
      <c r="BA231" s="316"/>
      <c r="BB231" s="316"/>
      <c r="BC231" s="316"/>
      <c r="BD231" s="316"/>
      <c r="BE231" s="316"/>
      <c r="BF231" s="316"/>
      <c r="BG231" s="316"/>
      <c r="BH231" s="316"/>
      <c r="BI231" s="316"/>
      <c r="BJ231" s="316"/>
      <c r="BK231" s="316"/>
      <c r="BL231" s="316"/>
      <c r="BM231" s="316"/>
      <c r="BN231" s="316"/>
      <c r="BO231" s="316"/>
      <c r="BP231" s="316"/>
      <c r="BQ231" s="316"/>
      <c r="BR231" s="316"/>
      <c r="BS231" s="316"/>
      <c r="BT231" s="316"/>
      <c r="BU231" s="316"/>
      <c r="BV231" s="316"/>
      <c r="BW231" s="316"/>
      <c r="BX231" s="273"/>
      <c r="BY231" s="273"/>
    </row>
    <row r="232" spans="1:77" ht="15" customHeight="1">
      <c r="A232" s="316"/>
      <c r="B232" s="316"/>
      <c r="C232" s="316"/>
      <c r="D232" s="316"/>
      <c r="E232" s="316"/>
      <c r="F232" s="316"/>
      <c r="G232" s="316"/>
      <c r="H232" s="316"/>
      <c r="I232" s="316"/>
      <c r="J232" s="316"/>
      <c r="K232" s="316"/>
      <c r="L232" s="316"/>
      <c r="M232" s="316"/>
      <c r="N232" s="316"/>
      <c r="O232" s="316"/>
      <c r="P232" s="316"/>
      <c r="Q232" s="316"/>
      <c r="R232" s="316"/>
      <c r="S232" s="316"/>
      <c r="T232" s="316"/>
      <c r="U232" s="316"/>
      <c r="V232" s="316"/>
      <c r="W232" s="316"/>
      <c r="X232" s="316"/>
      <c r="Y232" s="316"/>
      <c r="Z232" s="316"/>
      <c r="AA232" s="316"/>
      <c r="AB232" s="316"/>
      <c r="AC232" s="316"/>
      <c r="AD232" s="316"/>
      <c r="AE232" s="316"/>
      <c r="AF232" s="316"/>
      <c r="AG232" s="316"/>
      <c r="AH232" s="316"/>
      <c r="AI232" s="316"/>
      <c r="AJ232" s="316"/>
      <c r="AK232" s="316"/>
      <c r="AL232" s="316"/>
      <c r="AM232" s="316"/>
      <c r="AN232" s="316"/>
      <c r="AO232" s="316"/>
      <c r="AP232" s="316"/>
      <c r="AQ232" s="316"/>
      <c r="AR232" s="316"/>
      <c r="AS232" s="316"/>
      <c r="AT232" s="316"/>
      <c r="AU232" s="316"/>
      <c r="AV232" s="316"/>
      <c r="AW232" s="316"/>
      <c r="AX232" s="316"/>
      <c r="AY232" s="316"/>
      <c r="AZ232" s="316"/>
      <c r="BA232" s="316"/>
      <c r="BB232" s="316"/>
      <c r="BC232" s="316"/>
      <c r="BD232" s="316"/>
      <c r="BE232" s="316"/>
      <c r="BF232" s="316"/>
      <c r="BG232" s="316"/>
      <c r="BH232" s="316"/>
      <c r="BI232" s="316"/>
      <c r="BJ232" s="316"/>
      <c r="BK232" s="316"/>
      <c r="BL232" s="316"/>
      <c r="BM232" s="316"/>
      <c r="BN232" s="316"/>
      <c r="BO232" s="316"/>
      <c r="BP232" s="316"/>
      <c r="BQ232" s="316"/>
      <c r="BR232" s="316"/>
      <c r="BS232" s="316"/>
      <c r="BT232" s="316"/>
      <c r="BU232" s="316"/>
      <c r="BV232" s="316"/>
      <c r="BW232" s="316"/>
      <c r="BX232" s="273"/>
      <c r="BY232" s="273"/>
    </row>
    <row r="233" spans="1:77" ht="15" customHeight="1">
      <c r="A233" s="316"/>
      <c r="B233" s="316"/>
      <c r="C233" s="316"/>
      <c r="D233" s="316"/>
      <c r="E233" s="316"/>
      <c r="F233" s="316"/>
      <c r="G233" s="316"/>
      <c r="H233" s="316"/>
      <c r="I233" s="316"/>
      <c r="J233" s="316"/>
      <c r="K233" s="316"/>
      <c r="L233" s="316"/>
      <c r="M233" s="316"/>
      <c r="N233" s="316"/>
      <c r="O233" s="316"/>
      <c r="P233" s="316"/>
      <c r="Q233" s="316"/>
      <c r="R233" s="316"/>
      <c r="S233" s="316"/>
      <c r="T233" s="316"/>
      <c r="U233" s="316"/>
      <c r="V233" s="316"/>
      <c r="W233" s="316"/>
      <c r="X233" s="316"/>
      <c r="Y233" s="316"/>
      <c r="Z233" s="316"/>
      <c r="AA233" s="316"/>
      <c r="AB233" s="316"/>
      <c r="AC233" s="316"/>
      <c r="AD233" s="316"/>
      <c r="AE233" s="316"/>
      <c r="AF233" s="316"/>
      <c r="AG233" s="316"/>
      <c r="AH233" s="316"/>
      <c r="AI233" s="316"/>
      <c r="AJ233" s="316"/>
      <c r="AK233" s="316"/>
      <c r="AL233" s="316"/>
      <c r="AM233" s="316"/>
      <c r="AN233" s="316"/>
      <c r="AO233" s="316"/>
      <c r="AP233" s="316"/>
      <c r="AQ233" s="316"/>
      <c r="AR233" s="316"/>
      <c r="AS233" s="316"/>
      <c r="AT233" s="316"/>
      <c r="AU233" s="316"/>
      <c r="AV233" s="316"/>
      <c r="AW233" s="316"/>
      <c r="AX233" s="316"/>
      <c r="AY233" s="316"/>
      <c r="AZ233" s="316"/>
      <c r="BA233" s="316"/>
      <c r="BB233" s="316"/>
      <c r="BC233" s="316"/>
      <c r="BD233" s="316"/>
      <c r="BE233" s="316"/>
      <c r="BF233" s="316"/>
      <c r="BG233" s="316"/>
      <c r="BH233" s="316"/>
      <c r="BI233" s="316"/>
      <c r="BJ233" s="316"/>
      <c r="BK233" s="316"/>
      <c r="BL233" s="316"/>
      <c r="BM233" s="316"/>
      <c r="BN233" s="316"/>
      <c r="BO233" s="316"/>
      <c r="BP233" s="316"/>
      <c r="BQ233" s="316"/>
      <c r="BR233" s="316"/>
      <c r="BS233" s="316"/>
      <c r="BT233" s="316"/>
      <c r="BU233" s="316"/>
      <c r="BV233" s="316"/>
      <c r="BW233" s="316"/>
      <c r="BX233" s="273"/>
      <c r="BY233" s="273"/>
    </row>
    <row r="234" spans="1:77" ht="15" customHeight="1">
      <c r="A234" s="316"/>
      <c r="B234" s="316"/>
      <c r="C234" s="316"/>
      <c r="D234" s="316"/>
      <c r="E234" s="316"/>
      <c r="F234" s="316"/>
      <c r="G234" s="316"/>
      <c r="H234" s="316"/>
      <c r="I234" s="316"/>
      <c r="J234" s="316"/>
      <c r="K234" s="316"/>
      <c r="L234" s="316"/>
      <c r="M234" s="316"/>
      <c r="N234" s="316"/>
      <c r="O234" s="316"/>
      <c r="P234" s="316"/>
      <c r="Q234" s="316"/>
      <c r="R234" s="316"/>
      <c r="S234" s="316"/>
      <c r="T234" s="316"/>
      <c r="U234" s="316"/>
      <c r="V234" s="316"/>
      <c r="W234" s="316"/>
      <c r="X234" s="316"/>
      <c r="Y234" s="316"/>
      <c r="Z234" s="316"/>
      <c r="AA234" s="316"/>
      <c r="AB234" s="316"/>
      <c r="AC234" s="316"/>
      <c r="AD234" s="316"/>
      <c r="AE234" s="316"/>
      <c r="AF234" s="316"/>
      <c r="AG234" s="316"/>
      <c r="AH234" s="316"/>
      <c r="AI234" s="316"/>
      <c r="AJ234" s="316"/>
      <c r="AK234" s="316"/>
      <c r="AL234" s="316"/>
      <c r="AM234" s="316"/>
      <c r="AN234" s="316"/>
      <c r="AO234" s="316"/>
      <c r="AP234" s="316"/>
      <c r="AQ234" s="316"/>
      <c r="AR234" s="316"/>
      <c r="AS234" s="316"/>
      <c r="AT234" s="316"/>
      <c r="AU234" s="316"/>
      <c r="AV234" s="316"/>
      <c r="AW234" s="316"/>
      <c r="AX234" s="316"/>
      <c r="AY234" s="316"/>
      <c r="AZ234" s="316"/>
      <c r="BA234" s="316"/>
      <c r="BB234" s="316"/>
      <c r="BC234" s="316"/>
      <c r="BD234" s="316"/>
      <c r="BE234" s="316"/>
      <c r="BF234" s="316"/>
      <c r="BG234" s="316"/>
      <c r="BH234" s="316"/>
      <c r="BI234" s="316"/>
      <c r="BJ234" s="316"/>
      <c r="BK234" s="316"/>
      <c r="BL234" s="316"/>
      <c r="BM234" s="316"/>
      <c r="BN234" s="316"/>
      <c r="BO234" s="316"/>
      <c r="BP234" s="316"/>
      <c r="BQ234" s="316"/>
      <c r="BR234" s="316"/>
      <c r="BS234" s="316"/>
      <c r="BT234" s="316"/>
      <c r="BU234" s="316"/>
      <c r="BV234" s="316"/>
      <c r="BW234" s="316"/>
      <c r="BX234" s="273"/>
      <c r="BY234" s="273"/>
    </row>
    <row r="235" spans="1:77" ht="15" customHeight="1">
      <c r="A235" s="316"/>
      <c r="B235" s="316"/>
      <c r="C235" s="316"/>
      <c r="D235" s="316"/>
      <c r="E235" s="316"/>
      <c r="F235" s="316"/>
      <c r="G235" s="316"/>
      <c r="H235" s="316"/>
      <c r="I235" s="316"/>
      <c r="J235" s="316"/>
      <c r="K235" s="316"/>
      <c r="L235" s="316"/>
      <c r="M235" s="316"/>
      <c r="N235" s="316"/>
      <c r="O235" s="316"/>
      <c r="P235" s="316"/>
      <c r="Q235" s="316"/>
      <c r="R235" s="316"/>
      <c r="S235" s="316"/>
      <c r="T235" s="316"/>
      <c r="U235" s="316"/>
      <c r="V235" s="316"/>
      <c r="W235" s="316"/>
      <c r="X235" s="316"/>
      <c r="Y235" s="316"/>
      <c r="Z235" s="316"/>
      <c r="AA235" s="316"/>
      <c r="AB235" s="316"/>
      <c r="AC235" s="316"/>
      <c r="AD235" s="316"/>
      <c r="AE235" s="316"/>
      <c r="AF235" s="316"/>
      <c r="AG235" s="316"/>
      <c r="AH235" s="316"/>
      <c r="AI235" s="316"/>
      <c r="AJ235" s="316"/>
      <c r="AK235" s="316"/>
      <c r="AL235" s="316"/>
      <c r="AM235" s="316"/>
      <c r="AN235" s="316"/>
      <c r="AO235" s="316"/>
      <c r="AP235" s="316"/>
      <c r="AQ235" s="316"/>
      <c r="AR235" s="316"/>
      <c r="AS235" s="316"/>
      <c r="AT235" s="316"/>
      <c r="AU235" s="316"/>
      <c r="AV235" s="316"/>
      <c r="AW235" s="316"/>
      <c r="AX235" s="316"/>
      <c r="AY235" s="316"/>
      <c r="AZ235" s="316"/>
      <c r="BA235" s="316"/>
      <c r="BB235" s="316"/>
      <c r="BC235" s="316"/>
      <c r="BD235" s="316"/>
      <c r="BE235" s="316"/>
      <c r="BF235" s="316"/>
      <c r="BG235" s="316"/>
      <c r="BH235" s="316"/>
      <c r="BI235" s="316"/>
      <c r="BJ235" s="316"/>
      <c r="BK235" s="316"/>
      <c r="BL235" s="316"/>
      <c r="BM235" s="316"/>
      <c r="BN235" s="316"/>
      <c r="BO235" s="316"/>
      <c r="BP235" s="316"/>
      <c r="BQ235" s="316"/>
      <c r="BR235" s="316"/>
      <c r="BS235" s="316"/>
      <c r="BT235" s="316"/>
      <c r="BU235" s="316"/>
      <c r="BV235" s="316"/>
      <c r="BW235" s="316"/>
      <c r="BX235" s="273"/>
      <c r="BY235" s="273"/>
    </row>
    <row r="236" spans="1:77" ht="15" customHeight="1">
      <c r="A236" s="316"/>
      <c r="B236" s="316"/>
      <c r="C236" s="316"/>
      <c r="D236" s="316"/>
      <c r="E236" s="316"/>
      <c r="F236" s="316"/>
      <c r="G236" s="316"/>
      <c r="H236" s="316"/>
      <c r="I236" s="316"/>
      <c r="J236" s="316"/>
      <c r="K236" s="316"/>
      <c r="L236" s="316"/>
      <c r="M236" s="316"/>
      <c r="N236" s="316"/>
      <c r="O236" s="316"/>
      <c r="P236" s="316"/>
      <c r="Q236" s="316"/>
      <c r="R236" s="316"/>
      <c r="S236" s="316"/>
      <c r="T236" s="316"/>
      <c r="U236" s="316"/>
      <c r="V236" s="316"/>
      <c r="W236" s="316"/>
      <c r="X236" s="316"/>
      <c r="Y236" s="316"/>
      <c r="Z236" s="316"/>
      <c r="AA236" s="316"/>
      <c r="AB236" s="316"/>
      <c r="AC236" s="316"/>
      <c r="AD236" s="316"/>
      <c r="AE236" s="316"/>
      <c r="AF236" s="316"/>
      <c r="AG236" s="316"/>
      <c r="AH236" s="316"/>
      <c r="AI236" s="316"/>
      <c r="AJ236" s="316"/>
      <c r="AK236" s="316"/>
      <c r="AL236" s="316"/>
      <c r="AM236" s="316"/>
      <c r="AN236" s="316"/>
      <c r="AO236" s="316"/>
      <c r="AP236" s="316"/>
      <c r="AQ236" s="316"/>
      <c r="AR236" s="316"/>
      <c r="AS236" s="316"/>
      <c r="AT236" s="316"/>
      <c r="AU236" s="316"/>
      <c r="AV236" s="316"/>
      <c r="AW236" s="316"/>
      <c r="AX236" s="316"/>
      <c r="AY236" s="316"/>
      <c r="AZ236" s="316"/>
      <c r="BA236" s="316"/>
      <c r="BB236" s="316"/>
      <c r="BC236" s="316"/>
      <c r="BD236" s="316"/>
      <c r="BE236" s="316"/>
      <c r="BF236" s="316"/>
      <c r="BG236" s="316"/>
      <c r="BH236" s="316"/>
      <c r="BI236" s="316"/>
      <c r="BJ236" s="316"/>
      <c r="BK236" s="316"/>
      <c r="BL236" s="316"/>
      <c r="BM236" s="316"/>
      <c r="BN236" s="316"/>
      <c r="BO236" s="316"/>
      <c r="BP236" s="316"/>
      <c r="BQ236" s="316"/>
      <c r="BR236" s="316"/>
      <c r="BS236" s="316"/>
      <c r="BT236" s="316"/>
      <c r="BU236" s="316"/>
      <c r="BV236" s="316"/>
      <c r="BW236" s="316"/>
      <c r="BX236" s="273"/>
      <c r="BY236" s="273"/>
    </row>
    <row r="237" spans="1:77" ht="15" customHeight="1">
      <c r="A237" s="316"/>
      <c r="B237" s="316"/>
      <c r="C237" s="316"/>
      <c r="D237" s="316"/>
      <c r="E237" s="316"/>
      <c r="F237" s="316"/>
      <c r="G237" s="316"/>
      <c r="H237" s="316"/>
      <c r="I237" s="316"/>
      <c r="J237" s="316"/>
      <c r="K237" s="316"/>
      <c r="L237" s="316"/>
      <c r="M237" s="316"/>
      <c r="N237" s="316"/>
      <c r="O237" s="316"/>
      <c r="P237" s="316"/>
      <c r="Q237" s="316"/>
      <c r="R237" s="316"/>
      <c r="S237" s="316"/>
      <c r="T237" s="316"/>
      <c r="U237" s="316"/>
      <c r="V237" s="316"/>
      <c r="W237" s="316"/>
      <c r="X237" s="316"/>
      <c r="Y237" s="316"/>
      <c r="Z237" s="316"/>
      <c r="AA237" s="316"/>
      <c r="AB237" s="316"/>
      <c r="AC237" s="316"/>
      <c r="AD237" s="316"/>
      <c r="AE237" s="316"/>
      <c r="AF237" s="316"/>
      <c r="AG237" s="316"/>
      <c r="AH237" s="316"/>
      <c r="AI237" s="316"/>
      <c r="AJ237" s="316"/>
      <c r="AK237" s="316"/>
      <c r="AL237" s="316"/>
      <c r="AM237" s="316"/>
      <c r="AN237" s="316"/>
      <c r="AO237" s="316"/>
      <c r="AP237" s="316"/>
      <c r="AQ237" s="316"/>
      <c r="AR237" s="316"/>
      <c r="AS237" s="316"/>
      <c r="AT237" s="316"/>
      <c r="AU237" s="316"/>
      <c r="AV237" s="316"/>
      <c r="AW237" s="316"/>
      <c r="AX237" s="316"/>
      <c r="AY237" s="316"/>
      <c r="AZ237" s="316"/>
      <c r="BA237" s="316"/>
      <c r="BB237" s="316"/>
      <c r="BC237" s="316"/>
      <c r="BD237" s="316"/>
      <c r="BE237" s="316"/>
      <c r="BF237" s="316"/>
      <c r="BG237" s="316"/>
      <c r="BH237" s="316"/>
      <c r="BI237" s="316"/>
      <c r="BJ237" s="316"/>
      <c r="BK237" s="316"/>
      <c r="BL237" s="316"/>
      <c r="BM237" s="316"/>
      <c r="BN237" s="316"/>
      <c r="BO237" s="316"/>
      <c r="BP237" s="316"/>
      <c r="BQ237" s="316"/>
      <c r="BR237" s="316"/>
      <c r="BS237" s="316"/>
      <c r="BT237" s="316"/>
      <c r="BU237" s="316"/>
      <c r="BV237" s="316"/>
      <c r="BW237" s="316"/>
      <c r="BX237" s="273"/>
      <c r="BY237" s="273"/>
    </row>
    <row r="238" spans="1:77" ht="15" customHeight="1">
      <c r="A238" s="316"/>
      <c r="B238" s="316"/>
      <c r="C238" s="316"/>
      <c r="D238" s="316"/>
      <c r="E238" s="316"/>
      <c r="F238" s="316"/>
      <c r="G238" s="316"/>
      <c r="H238" s="316"/>
      <c r="I238" s="316"/>
      <c r="J238" s="316"/>
      <c r="K238" s="316"/>
      <c r="L238" s="316"/>
      <c r="M238" s="316"/>
      <c r="N238" s="316"/>
      <c r="O238" s="316"/>
      <c r="P238" s="316"/>
      <c r="Q238" s="316"/>
      <c r="R238" s="316"/>
      <c r="S238" s="316"/>
      <c r="T238" s="316"/>
      <c r="U238" s="316"/>
      <c r="V238" s="316"/>
      <c r="W238" s="316"/>
      <c r="X238" s="316"/>
      <c r="Y238" s="316"/>
      <c r="Z238" s="316"/>
      <c r="AA238" s="316"/>
      <c r="AB238" s="316"/>
      <c r="AC238" s="316"/>
      <c r="AD238" s="316"/>
      <c r="AE238" s="316"/>
      <c r="AF238" s="316"/>
      <c r="AG238" s="316"/>
      <c r="AH238" s="316"/>
      <c r="AI238" s="316"/>
      <c r="AJ238" s="316"/>
      <c r="AK238" s="316"/>
      <c r="AL238" s="316"/>
      <c r="AM238" s="316"/>
      <c r="AN238" s="316"/>
      <c r="AO238" s="316"/>
      <c r="AP238" s="316"/>
      <c r="AQ238" s="316"/>
      <c r="AR238" s="316"/>
      <c r="AS238" s="316"/>
      <c r="AT238" s="316"/>
      <c r="AU238" s="316"/>
      <c r="AV238" s="316"/>
      <c r="AW238" s="316"/>
      <c r="AX238" s="316"/>
      <c r="AY238" s="316"/>
      <c r="AZ238" s="316"/>
      <c r="BA238" s="316"/>
      <c r="BB238" s="316"/>
      <c r="BC238" s="316"/>
      <c r="BD238" s="316"/>
      <c r="BE238" s="316"/>
      <c r="BF238" s="316"/>
      <c r="BG238" s="316"/>
      <c r="BH238" s="316"/>
      <c r="BI238" s="316"/>
      <c r="BJ238" s="316"/>
      <c r="BK238" s="316"/>
      <c r="BL238" s="316"/>
      <c r="BM238" s="316"/>
      <c r="BN238" s="316"/>
      <c r="BO238" s="316"/>
      <c r="BP238" s="316"/>
      <c r="BQ238" s="316"/>
      <c r="BR238" s="316"/>
      <c r="BS238" s="316"/>
      <c r="BT238" s="316"/>
      <c r="BU238" s="316"/>
      <c r="BV238" s="316"/>
      <c r="BW238" s="316"/>
      <c r="BX238" s="273"/>
      <c r="BY238" s="273"/>
    </row>
    <row r="239" spans="1:77" ht="15" customHeight="1">
      <c r="A239" s="316"/>
      <c r="B239" s="316"/>
      <c r="C239" s="316"/>
      <c r="D239" s="316"/>
      <c r="E239" s="316"/>
      <c r="F239" s="316"/>
      <c r="G239" s="316"/>
      <c r="H239" s="316"/>
      <c r="I239" s="316"/>
      <c r="J239" s="316"/>
      <c r="K239" s="316"/>
      <c r="L239" s="316"/>
      <c r="M239" s="316"/>
      <c r="N239" s="316"/>
      <c r="O239" s="316"/>
      <c r="P239" s="316"/>
      <c r="Q239" s="316"/>
      <c r="R239" s="316"/>
      <c r="S239" s="316"/>
      <c r="T239" s="316"/>
      <c r="U239" s="316"/>
      <c r="V239" s="316"/>
      <c r="W239" s="316"/>
      <c r="X239" s="316"/>
      <c r="Y239" s="316"/>
      <c r="Z239" s="316"/>
      <c r="AA239" s="316"/>
      <c r="AB239" s="316"/>
      <c r="AC239" s="316"/>
      <c r="AD239" s="316"/>
      <c r="AE239" s="316"/>
      <c r="AF239" s="316"/>
      <c r="AG239" s="316"/>
      <c r="AH239" s="316"/>
      <c r="AI239" s="316"/>
      <c r="AJ239" s="316"/>
      <c r="AK239" s="316"/>
      <c r="AL239" s="316"/>
      <c r="AM239" s="316"/>
      <c r="AN239" s="316"/>
      <c r="AO239" s="316"/>
      <c r="AP239" s="316"/>
      <c r="AQ239" s="316"/>
      <c r="AR239" s="316"/>
      <c r="AS239" s="316"/>
      <c r="AT239" s="316"/>
      <c r="AU239" s="316"/>
      <c r="AV239" s="316"/>
      <c r="AW239" s="316"/>
      <c r="AX239" s="316"/>
      <c r="AY239" s="316"/>
      <c r="AZ239" s="316"/>
      <c r="BA239" s="316"/>
      <c r="BB239" s="316"/>
      <c r="BC239" s="316"/>
      <c r="BD239" s="316"/>
      <c r="BE239" s="316"/>
      <c r="BF239" s="316"/>
      <c r="BG239" s="316"/>
      <c r="BH239" s="316"/>
      <c r="BI239" s="316"/>
      <c r="BJ239" s="316"/>
      <c r="BK239" s="316"/>
      <c r="BL239" s="316"/>
      <c r="BM239" s="316"/>
      <c r="BN239" s="316"/>
      <c r="BO239" s="316"/>
      <c r="BP239" s="316"/>
      <c r="BQ239" s="316"/>
      <c r="BR239" s="316"/>
      <c r="BS239" s="316"/>
      <c r="BT239" s="316"/>
      <c r="BU239" s="316"/>
      <c r="BV239" s="316"/>
      <c r="BW239" s="316"/>
      <c r="BX239" s="273"/>
      <c r="BY239" s="273"/>
    </row>
    <row r="240" spans="1:77" ht="15" customHeight="1">
      <c r="A240" s="316"/>
      <c r="B240" s="316"/>
      <c r="C240" s="316"/>
      <c r="D240" s="316"/>
      <c r="E240" s="316"/>
      <c r="F240" s="316"/>
      <c r="G240" s="316"/>
      <c r="H240" s="316"/>
      <c r="I240" s="316"/>
      <c r="J240" s="316"/>
      <c r="K240" s="316"/>
      <c r="L240" s="316"/>
      <c r="M240" s="316"/>
      <c r="N240" s="316"/>
      <c r="O240" s="316"/>
      <c r="P240" s="316"/>
      <c r="Q240" s="316"/>
      <c r="R240" s="316"/>
      <c r="S240" s="316"/>
      <c r="T240" s="316"/>
      <c r="U240" s="316"/>
      <c r="V240" s="316"/>
      <c r="W240" s="316"/>
      <c r="X240" s="316"/>
      <c r="Y240" s="316"/>
      <c r="Z240" s="316"/>
      <c r="AA240" s="316"/>
      <c r="AB240" s="316"/>
      <c r="AC240" s="316"/>
      <c r="AD240" s="316"/>
      <c r="AE240" s="316"/>
      <c r="AF240" s="316"/>
      <c r="AG240" s="316"/>
      <c r="AH240" s="316"/>
      <c r="AI240" s="316"/>
      <c r="AJ240" s="316"/>
      <c r="AK240" s="316"/>
      <c r="AL240" s="316"/>
      <c r="AM240" s="316"/>
      <c r="AN240" s="316"/>
      <c r="AO240" s="316"/>
      <c r="AP240" s="316"/>
      <c r="AQ240" s="316"/>
      <c r="AR240" s="316"/>
      <c r="AS240" s="316"/>
      <c r="AT240" s="316"/>
      <c r="AU240" s="316"/>
      <c r="AV240" s="316"/>
      <c r="AW240" s="316"/>
      <c r="AX240" s="316"/>
      <c r="AY240" s="316"/>
      <c r="AZ240" s="316"/>
      <c r="BA240" s="316"/>
      <c r="BB240" s="316"/>
      <c r="BC240" s="316"/>
      <c r="BD240" s="316"/>
      <c r="BE240" s="316"/>
      <c r="BF240" s="316"/>
      <c r="BG240" s="316"/>
      <c r="BH240" s="316"/>
      <c r="BI240" s="316"/>
      <c r="BJ240" s="316"/>
      <c r="BK240" s="316"/>
      <c r="BL240" s="316"/>
      <c r="BM240" s="316"/>
      <c r="BN240" s="316"/>
      <c r="BO240" s="316"/>
      <c r="BP240" s="316"/>
      <c r="BQ240" s="316"/>
      <c r="BR240" s="316"/>
      <c r="BS240" s="316"/>
      <c r="BT240" s="316"/>
      <c r="BU240" s="316"/>
      <c r="BV240" s="316"/>
      <c r="BW240" s="316"/>
      <c r="BX240" s="273"/>
      <c r="BY240" s="273"/>
    </row>
    <row r="241" spans="1:77" ht="15" customHeight="1">
      <c r="A241" s="316"/>
      <c r="B241" s="316"/>
      <c r="C241" s="316"/>
      <c r="D241" s="316"/>
      <c r="E241" s="316"/>
      <c r="F241" s="316"/>
      <c r="G241" s="316"/>
      <c r="H241" s="316"/>
      <c r="I241" s="316"/>
      <c r="J241" s="316"/>
      <c r="K241" s="316"/>
      <c r="L241" s="316"/>
      <c r="M241" s="316"/>
      <c r="N241" s="316"/>
      <c r="O241" s="316"/>
      <c r="P241" s="316"/>
      <c r="Q241" s="316"/>
      <c r="R241" s="316"/>
      <c r="S241" s="316"/>
      <c r="T241" s="316"/>
      <c r="U241" s="316"/>
      <c r="V241" s="316"/>
      <c r="W241" s="316"/>
      <c r="X241" s="316"/>
      <c r="Y241" s="316"/>
      <c r="Z241" s="316"/>
      <c r="AA241" s="316"/>
      <c r="AB241" s="316"/>
      <c r="AC241" s="316"/>
      <c r="AD241" s="316"/>
      <c r="AE241" s="316"/>
      <c r="AF241" s="316"/>
      <c r="AG241" s="316"/>
      <c r="AH241" s="316"/>
      <c r="AI241" s="316"/>
      <c r="AJ241" s="316"/>
      <c r="AK241" s="316"/>
      <c r="AL241" s="316"/>
      <c r="AM241" s="316"/>
      <c r="AN241" s="316"/>
      <c r="AO241" s="316"/>
      <c r="AP241" s="316"/>
      <c r="AQ241" s="316"/>
      <c r="AR241" s="316"/>
      <c r="AS241" s="316"/>
      <c r="AT241" s="316"/>
      <c r="AU241" s="316"/>
      <c r="AV241" s="316"/>
      <c r="AW241" s="316"/>
      <c r="AX241" s="316"/>
      <c r="AY241" s="316"/>
      <c r="AZ241" s="316"/>
      <c r="BA241" s="316"/>
      <c r="BB241" s="316"/>
      <c r="BC241" s="316"/>
      <c r="BD241" s="316"/>
      <c r="BE241" s="316"/>
      <c r="BF241" s="316"/>
      <c r="BG241" s="316"/>
      <c r="BH241" s="316"/>
      <c r="BI241" s="316"/>
      <c r="BJ241" s="316"/>
      <c r="BK241" s="316"/>
      <c r="BL241" s="316"/>
      <c r="BM241" s="316"/>
      <c r="BN241" s="316"/>
      <c r="BO241" s="316"/>
      <c r="BP241" s="316"/>
      <c r="BQ241" s="316"/>
      <c r="BR241" s="316"/>
      <c r="BS241" s="316"/>
      <c r="BT241" s="316"/>
      <c r="BU241" s="316"/>
      <c r="BV241" s="316"/>
      <c r="BW241" s="316"/>
      <c r="BX241" s="273"/>
      <c r="BY241" s="273"/>
    </row>
    <row r="242" spans="1:77" ht="15" customHeight="1">
      <c r="A242" s="316"/>
      <c r="B242" s="316"/>
      <c r="C242" s="316"/>
      <c r="D242" s="316"/>
      <c r="E242" s="316"/>
      <c r="F242" s="316"/>
      <c r="G242" s="316"/>
      <c r="H242" s="316"/>
      <c r="I242" s="316"/>
      <c r="J242" s="316"/>
      <c r="K242" s="316"/>
      <c r="L242" s="316"/>
      <c r="M242" s="316"/>
      <c r="N242" s="316"/>
      <c r="O242" s="316"/>
      <c r="P242" s="316"/>
      <c r="Q242" s="316"/>
      <c r="R242" s="316"/>
      <c r="S242" s="316"/>
      <c r="T242" s="316"/>
      <c r="U242" s="316"/>
      <c r="V242" s="316"/>
      <c r="W242" s="316"/>
      <c r="X242" s="316"/>
      <c r="Y242" s="316"/>
      <c r="Z242" s="316"/>
      <c r="AA242" s="316"/>
      <c r="AB242" s="316"/>
      <c r="AC242" s="316"/>
      <c r="AD242" s="316"/>
      <c r="AE242" s="316"/>
      <c r="AF242" s="316"/>
      <c r="AG242" s="316"/>
      <c r="AH242" s="316"/>
      <c r="AI242" s="316"/>
      <c r="AJ242" s="316"/>
      <c r="AK242" s="316"/>
      <c r="AL242" s="316"/>
      <c r="AM242" s="316"/>
      <c r="AN242" s="316"/>
      <c r="AO242" s="316"/>
      <c r="AP242" s="316"/>
      <c r="AQ242" s="316"/>
      <c r="AR242" s="316"/>
      <c r="AS242" s="316"/>
      <c r="AT242" s="316"/>
      <c r="AU242" s="316"/>
      <c r="AV242" s="316"/>
      <c r="AW242" s="316"/>
      <c r="AX242" s="316"/>
      <c r="AY242" s="316"/>
      <c r="AZ242" s="316"/>
      <c r="BA242" s="316"/>
      <c r="BB242" s="316"/>
      <c r="BC242" s="316"/>
      <c r="BD242" s="316"/>
      <c r="BE242" s="316"/>
      <c r="BF242" s="316"/>
      <c r="BG242" s="316"/>
      <c r="BH242" s="316"/>
      <c r="BI242" s="316"/>
      <c r="BJ242" s="316"/>
      <c r="BK242" s="316"/>
      <c r="BL242" s="316"/>
      <c r="BM242" s="316"/>
      <c r="BN242" s="316"/>
      <c r="BO242" s="316"/>
      <c r="BP242" s="316"/>
      <c r="BQ242" s="316"/>
      <c r="BR242" s="316"/>
      <c r="BS242" s="316"/>
      <c r="BT242" s="316"/>
      <c r="BU242" s="316"/>
      <c r="BV242" s="316"/>
      <c r="BW242" s="316"/>
      <c r="BX242" s="273"/>
      <c r="BY242" s="273"/>
    </row>
    <row r="243" spans="1:77" ht="15" customHeight="1">
      <c r="A243" s="316"/>
      <c r="B243" s="316"/>
      <c r="C243" s="316"/>
      <c r="D243" s="316"/>
      <c r="E243" s="316"/>
      <c r="F243" s="316"/>
      <c r="G243" s="316"/>
      <c r="H243" s="316"/>
      <c r="I243" s="316"/>
      <c r="J243" s="316"/>
      <c r="K243" s="316"/>
      <c r="L243" s="316"/>
      <c r="M243" s="316"/>
      <c r="N243" s="316"/>
      <c r="O243" s="316"/>
      <c r="P243" s="316"/>
      <c r="Q243" s="316"/>
      <c r="R243" s="316"/>
      <c r="S243" s="316"/>
      <c r="T243" s="316"/>
      <c r="U243" s="316"/>
      <c r="V243" s="316"/>
      <c r="W243" s="316"/>
      <c r="X243" s="316"/>
      <c r="Y243" s="316"/>
      <c r="Z243" s="316"/>
      <c r="AA243" s="316"/>
      <c r="AB243" s="316"/>
      <c r="AC243" s="316"/>
      <c r="AD243" s="316"/>
      <c r="AE243" s="316"/>
      <c r="AF243" s="316"/>
      <c r="AG243" s="316"/>
      <c r="AH243" s="316"/>
      <c r="AI243" s="316"/>
      <c r="AJ243" s="316"/>
      <c r="AK243" s="316"/>
      <c r="AL243" s="316"/>
      <c r="AM243" s="316"/>
      <c r="AN243" s="316"/>
      <c r="AO243" s="316"/>
      <c r="AP243" s="316"/>
      <c r="AQ243" s="316"/>
      <c r="AR243" s="316"/>
      <c r="AS243" s="316"/>
      <c r="AT243" s="316"/>
      <c r="AU243" s="316"/>
      <c r="AV243" s="316"/>
      <c r="AW243" s="316"/>
      <c r="AX243" s="316"/>
      <c r="AY243" s="316"/>
      <c r="AZ243" s="316"/>
      <c r="BA243" s="316"/>
      <c r="BB243" s="316"/>
      <c r="BC243" s="316"/>
      <c r="BD243" s="316"/>
      <c r="BE243" s="316"/>
      <c r="BF243" s="316"/>
      <c r="BG243" s="316"/>
      <c r="BH243" s="316"/>
      <c r="BI243" s="316"/>
      <c r="BJ243" s="316"/>
      <c r="BK243" s="316"/>
      <c r="BL243" s="316"/>
      <c r="BM243" s="316"/>
      <c r="BN243" s="316"/>
      <c r="BO243" s="316"/>
      <c r="BP243" s="316"/>
      <c r="BQ243" s="316"/>
      <c r="BR243" s="316"/>
      <c r="BS243" s="316"/>
      <c r="BT243" s="316"/>
      <c r="BU243" s="316"/>
      <c r="BV243" s="316"/>
      <c r="BW243" s="316"/>
      <c r="BX243" s="273"/>
      <c r="BY243" s="273"/>
    </row>
    <row r="244" spans="1:77" ht="15" customHeight="1">
      <c r="A244" s="316"/>
      <c r="B244" s="316"/>
      <c r="C244" s="316"/>
      <c r="D244" s="316"/>
      <c r="E244" s="316"/>
      <c r="F244" s="316"/>
      <c r="G244" s="316"/>
      <c r="H244" s="316"/>
      <c r="I244" s="316"/>
      <c r="J244" s="316"/>
      <c r="K244" s="316"/>
      <c r="L244" s="316"/>
      <c r="M244" s="316"/>
      <c r="N244" s="316"/>
      <c r="O244" s="316"/>
      <c r="P244" s="316"/>
      <c r="Q244" s="316"/>
      <c r="R244" s="316"/>
      <c r="S244" s="316"/>
      <c r="T244" s="316"/>
      <c r="U244" s="316"/>
      <c r="V244" s="316"/>
      <c r="W244" s="316"/>
      <c r="X244" s="316"/>
      <c r="Y244" s="316"/>
      <c r="Z244" s="316"/>
      <c r="AA244" s="316"/>
      <c r="AB244" s="316"/>
      <c r="AC244" s="316"/>
      <c r="AD244" s="316"/>
      <c r="AE244" s="316"/>
      <c r="AF244" s="316"/>
      <c r="AG244" s="316"/>
      <c r="AH244" s="316"/>
      <c r="AI244" s="316"/>
      <c r="AJ244" s="316"/>
      <c r="AK244" s="316"/>
      <c r="AL244" s="316"/>
      <c r="AM244" s="316"/>
      <c r="AN244" s="316"/>
      <c r="AO244" s="316"/>
      <c r="AP244" s="316"/>
      <c r="AQ244" s="316"/>
      <c r="AR244" s="316"/>
      <c r="AS244" s="316"/>
      <c r="AT244" s="316"/>
      <c r="AU244" s="316"/>
      <c r="AV244" s="316"/>
      <c r="AW244" s="316"/>
      <c r="AX244" s="316"/>
      <c r="AY244" s="316"/>
      <c r="AZ244" s="316"/>
      <c r="BA244" s="316"/>
      <c r="BB244" s="316"/>
      <c r="BC244" s="316"/>
      <c r="BD244" s="316"/>
      <c r="BE244" s="316"/>
      <c r="BF244" s="316"/>
      <c r="BG244" s="316"/>
      <c r="BH244" s="316"/>
      <c r="BI244" s="316"/>
      <c r="BJ244" s="316"/>
      <c r="BK244" s="316"/>
      <c r="BL244" s="316"/>
      <c r="BM244" s="316"/>
      <c r="BN244" s="316"/>
      <c r="BO244" s="316"/>
      <c r="BP244" s="316"/>
      <c r="BQ244" s="316"/>
      <c r="BR244" s="316"/>
      <c r="BS244" s="316"/>
      <c r="BT244" s="316"/>
      <c r="BU244" s="316"/>
      <c r="BV244" s="316"/>
      <c r="BW244" s="316"/>
      <c r="BX244" s="273"/>
      <c r="BY244" s="273"/>
    </row>
    <row r="245" spans="1:77" ht="15" customHeight="1">
      <c r="A245" s="316"/>
      <c r="B245" s="316"/>
      <c r="C245" s="316"/>
      <c r="D245" s="316"/>
      <c r="E245" s="316"/>
      <c r="F245" s="316"/>
      <c r="G245" s="316"/>
      <c r="H245" s="316"/>
      <c r="I245" s="316"/>
      <c r="J245" s="316"/>
      <c r="K245" s="316"/>
      <c r="L245" s="316"/>
      <c r="M245" s="316"/>
      <c r="N245" s="316"/>
      <c r="O245" s="316"/>
      <c r="P245" s="316"/>
      <c r="Q245" s="316"/>
      <c r="R245" s="316"/>
      <c r="S245" s="316"/>
      <c r="T245" s="316"/>
      <c r="U245" s="316"/>
      <c r="V245" s="316"/>
      <c r="W245" s="316"/>
      <c r="X245" s="316"/>
      <c r="Y245" s="316"/>
      <c r="Z245" s="316"/>
      <c r="AA245" s="316"/>
      <c r="AB245" s="316"/>
      <c r="AC245" s="316"/>
      <c r="AD245" s="316"/>
      <c r="AE245" s="316"/>
      <c r="AF245" s="316"/>
      <c r="AG245" s="316"/>
      <c r="AH245" s="316"/>
      <c r="AI245" s="316"/>
      <c r="AJ245" s="316"/>
      <c r="AK245" s="316"/>
      <c r="AL245" s="316"/>
      <c r="AM245" s="316"/>
      <c r="AN245" s="316"/>
      <c r="AO245" s="316"/>
      <c r="AP245" s="316"/>
      <c r="AQ245" s="316"/>
      <c r="AR245" s="316"/>
      <c r="AS245" s="316"/>
      <c r="AT245" s="316"/>
      <c r="AU245" s="316"/>
      <c r="AV245" s="316"/>
      <c r="AW245" s="316"/>
      <c r="AX245" s="316"/>
      <c r="AY245" s="316"/>
      <c r="AZ245" s="316"/>
      <c r="BA245" s="316"/>
      <c r="BB245" s="316"/>
      <c r="BC245" s="316"/>
      <c r="BD245" s="316"/>
      <c r="BE245" s="316"/>
      <c r="BF245" s="316"/>
      <c r="BG245" s="316"/>
      <c r="BH245" s="316"/>
      <c r="BI245" s="316"/>
      <c r="BJ245" s="316"/>
      <c r="BK245" s="316"/>
      <c r="BL245" s="316"/>
      <c r="BM245" s="316"/>
      <c r="BN245" s="316"/>
      <c r="BO245" s="316"/>
      <c r="BP245" s="316"/>
      <c r="BQ245" s="316"/>
      <c r="BR245" s="316"/>
      <c r="BS245" s="316"/>
      <c r="BT245" s="316"/>
      <c r="BU245" s="316"/>
      <c r="BV245" s="316"/>
      <c r="BW245" s="316"/>
      <c r="BX245" s="273"/>
      <c r="BY245" s="273"/>
    </row>
    <row r="246" spans="1:77" ht="15" customHeight="1">
      <c r="A246" s="316"/>
      <c r="B246" s="316"/>
      <c r="C246" s="316"/>
      <c r="D246" s="316"/>
      <c r="E246" s="316"/>
      <c r="F246" s="316"/>
      <c r="G246" s="316"/>
      <c r="H246" s="316"/>
      <c r="I246" s="316"/>
      <c r="J246" s="316"/>
      <c r="K246" s="316"/>
      <c r="L246" s="316"/>
      <c r="M246" s="316"/>
      <c r="N246" s="316"/>
      <c r="O246" s="316"/>
      <c r="P246" s="316"/>
      <c r="Q246" s="316"/>
      <c r="R246" s="316"/>
      <c r="S246" s="316"/>
      <c r="T246" s="316"/>
      <c r="U246" s="316"/>
      <c r="V246" s="316"/>
      <c r="W246" s="316"/>
      <c r="X246" s="316"/>
      <c r="Y246" s="316"/>
      <c r="Z246" s="316"/>
      <c r="AA246" s="316"/>
      <c r="AB246" s="316"/>
      <c r="AC246" s="316"/>
      <c r="AD246" s="316"/>
      <c r="AE246" s="316"/>
      <c r="AF246" s="316"/>
      <c r="AG246" s="316"/>
      <c r="AH246" s="316"/>
      <c r="AI246" s="316"/>
      <c r="AJ246" s="316"/>
      <c r="AK246" s="316"/>
      <c r="AL246" s="316"/>
      <c r="AM246" s="316"/>
      <c r="AN246" s="316"/>
      <c r="AO246" s="316"/>
      <c r="AP246" s="316"/>
      <c r="AQ246" s="316"/>
      <c r="AR246" s="316"/>
      <c r="AS246" s="316"/>
      <c r="AT246" s="316"/>
      <c r="AU246" s="316"/>
      <c r="AV246" s="316"/>
      <c r="AW246" s="316"/>
      <c r="AX246" s="316"/>
      <c r="AY246" s="316"/>
      <c r="AZ246" s="316"/>
      <c r="BA246" s="316"/>
      <c r="BB246" s="316"/>
      <c r="BC246" s="316"/>
      <c r="BD246" s="316"/>
      <c r="BE246" s="316"/>
      <c r="BF246" s="316"/>
      <c r="BG246" s="316"/>
      <c r="BH246" s="316"/>
      <c r="BI246" s="316"/>
      <c r="BJ246" s="316"/>
      <c r="BK246" s="316"/>
      <c r="BL246" s="316"/>
      <c r="BM246" s="316"/>
      <c r="BN246" s="316"/>
      <c r="BO246" s="316"/>
      <c r="BP246" s="316"/>
      <c r="BQ246" s="316"/>
      <c r="BR246" s="316"/>
      <c r="BS246" s="316"/>
      <c r="BT246" s="316"/>
      <c r="BU246" s="316"/>
      <c r="BV246" s="316"/>
      <c r="BW246" s="316"/>
      <c r="BX246" s="273"/>
      <c r="BY246" s="273"/>
    </row>
    <row r="247" spans="1:77" ht="15" customHeight="1">
      <c r="A247" s="316"/>
      <c r="B247" s="316"/>
      <c r="C247" s="316"/>
      <c r="D247" s="316"/>
      <c r="E247" s="316"/>
      <c r="F247" s="316"/>
      <c r="G247" s="316"/>
      <c r="H247" s="316"/>
      <c r="I247" s="316"/>
      <c r="J247" s="316"/>
      <c r="K247" s="316"/>
      <c r="L247" s="316"/>
      <c r="M247" s="316"/>
      <c r="N247" s="316"/>
      <c r="O247" s="316"/>
      <c r="P247" s="316"/>
      <c r="Q247" s="316"/>
      <c r="R247" s="316"/>
      <c r="S247" s="316"/>
      <c r="T247" s="316"/>
      <c r="U247" s="316"/>
      <c r="V247" s="316"/>
      <c r="W247" s="316"/>
      <c r="X247" s="316"/>
      <c r="Y247" s="316"/>
      <c r="Z247" s="316"/>
      <c r="AA247" s="316"/>
      <c r="AB247" s="316"/>
      <c r="AC247" s="316"/>
      <c r="AD247" s="316"/>
      <c r="AE247" s="316"/>
      <c r="AF247" s="316"/>
      <c r="AG247" s="316"/>
      <c r="AH247" s="316"/>
      <c r="AI247" s="316"/>
      <c r="AJ247" s="316"/>
      <c r="AK247" s="316"/>
      <c r="AL247" s="316"/>
      <c r="AM247" s="316"/>
      <c r="AN247" s="316"/>
      <c r="AO247" s="316"/>
      <c r="AP247" s="316"/>
      <c r="AQ247" s="316"/>
      <c r="AR247" s="316"/>
      <c r="AS247" s="316"/>
      <c r="AT247" s="316"/>
      <c r="AU247" s="316"/>
      <c r="AV247" s="316"/>
      <c r="AW247" s="316"/>
      <c r="AX247" s="316"/>
      <c r="AY247" s="316"/>
      <c r="AZ247" s="316"/>
      <c r="BA247" s="316"/>
      <c r="BB247" s="316"/>
      <c r="BC247" s="316"/>
      <c r="BD247" s="316"/>
      <c r="BE247" s="316"/>
      <c r="BF247" s="316"/>
      <c r="BG247" s="316"/>
      <c r="BH247" s="316"/>
      <c r="BI247" s="316"/>
      <c r="BJ247" s="316"/>
      <c r="BK247" s="316"/>
      <c r="BL247" s="316"/>
      <c r="BM247" s="316"/>
      <c r="BN247" s="316"/>
      <c r="BO247" s="316"/>
      <c r="BP247" s="316"/>
      <c r="BQ247" s="316"/>
      <c r="BR247" s="316"/>
      <c r="BS247" s="316"/>
      <c r="BT247" s="316"/>
      <c r="BU247" s="316"/>
      <c r="BV247" s="316"/>
      <c r="BW247" s="316"/>
      <c r="BX247" s="273"/>
      <c r="BY247" s="273"/>
    </row>
    <row r="248" spans="1:77" ht="15" customHeight="1">
      <c r="A248" s="316"/>
      <c r="B248" s="316"/>
      <c r="C248" s="316"/>
      <c r="D248" s="316"/>
      <c r="E248" s="316"/>
      <c r="F248" s="316"/>
      <c r="G248" s="316"/>
      <c r="H248" s="316"/>
      <c r="I248" s="316"/>
      <c r="J248" s="316"/>
      <c r="K248" s="316"/>
      <c r="L248" s="316"/>
      <c r="M248" s="316"/>
      <c r="N248" s="316"/>
      <c r="O248" s="316"/>
      <c r="P248" s="316"/>
      <c r="Q248" s="316"/>
      <c r="R248" s="316"/>
      <c r="S248" s="316"/>
      <c r="T248" s="316"/>
      <c r="U248" s="316"/>
      <c r="V248" s="316"/>
      <c r="W248" s="316"/>
      <c r="X248" s="316"/>
      <c r="Y248" s="316"/>
      <c r="Z248" s="316"/>
      <c r="AA248" s="316"/>
      <c r="AB248" s="316"/>
      <c r="AC248" s="316"/>
      <c r="AD248" s="316"/>
      <c r="AE248" s="316"/>
      <c r="AF248" s="316"/>
      <c r="AG248" s="316"/>
      <c r="AH248" s="316"/>
      <c r="AI248" s="316"/>
      <c r="AJ248" s="316"/>
      <c r="AK248" s="316"/>
      <c r="AL248" s="316"/>
      <c r="AM248" s="316"/>
      <c r="AN248" s="316"/>
      <c r="AO248" s="316"/>
      <c r="AP248" s="316"/>
      <c r="AQ248" s="316"/>
      <c r="AR248" s="316"/>
      <c r="AS248" s="316"/>
      <c r="AT248" s="316"/>
      <c r="AU248" s="316"/>
      <c r="AV248" s="316"/>
      <c r="AW248" s="316"/>
      <c r="AX248" s="316"/>
      <c r="AY248" s="316"/>
      <c r="AZ248" s="316"/>
      <c r="BA248" s="316"/>
      <c r="BB248" s="316"/>
      <c r="BC248" s="316"/>
      <c r="BD248" s="316"/>
      <c r="BE248" s="316"/>
      <c r="BF248" s="316"/>
      <c r="BG248" s="316"/>
      <c r="BH248" s="316"/>
      <c r="BI248" s="316"/>
      <c r="BJ248" s="316"/>
      <c r="BK248" s="316"/>
      <c r="BL248" s="316"/>
      <c r="BM248" s="316"/>
      <c r="BN248" s="316"/>
      <c r="BO248" s="316"/>
      <c r="BP248" s="316"/>
      <c r="BQ248" s="316"/>
      <c r="BR248" s="316"/>
      <c r="BS248" s="316"/>
      <c r="BT248" s="316"/>
      <c r="BU248" s="316"/>
      <c r="BV248" s="316"/>
      <c r="BW248" s="316"/>
      <c r="BX248" s="273"/>
      <c r="BY248" s="273"/>
    </row>
    <row r="249" spans="1:77" ht="15" customHeight="1">
      <c r="A249" s="316"/>
      <c r="B249" s="316"/>
      <c r="C249" s="316"/>
      <c r="D249" s="316"/>
      <c r="E249" s="316"/>
      <c r="F249" s="316"/>
      <c r="G249" s="316"/>
      <c r="H249" s="316"/>
      <c r="I249" s="316"/>
      <c r="J249" s="316"/>
      <c r="K249" s="316"/>
      <c r="L249" s="316"/>
      <c r="M249" s="316"/>
      <c r="N249" s="316"/>
      <c r="O249" s="316"/>
      <c r="P249" s="316"/>
      <c r="Q249" s="316"/>
      <c r="R249" s="316"/>
      <c r="S249" s="316"/>
      <c r="T249" s="316"/>
      <c r="U249" s="316"/>
      <c r="V249" s="316"/>
      <c r="W249" s="316"/>
      <c r="X249" s="316"/>
      <c r="Y249" s="316"/>
      <c r="Z249" s="316"/>
      <c r="AA249" s="316"/>
      <c r="AB249" s="316"/>
      <c r="AC249" s="316"/>
      <c r="AD249" s="316"/>
      <c r="AE249" s="316"/>
      <c r="AF249" s="316"/>
      <c r="AG249" s="316"/>
      <c r="AH249" s="316"/>
      <c r="AI249" s="316"/>
      <c r="AJ249" s="316"/>
      <c r="AK249" s="316"/>
      <c r="AL249" s="316"/>
      <c r="AM249" s="316"/>
      <c r="AN249" s="316"/>
      <c r="AO249" s="316"/>
      <c r="AP249" s="316"/>
      <c r="AQ249" s="316"/>
      <c r="AR249" s="316"/>
      <c r="AS249" s="316"/>
      <c r="AT249" s="316"/>
      <c r="AU249" s="316"/>
      <c r="AV249" s="316"/>
      <c r="AW249" s="316"/>
      <c r="AX249" s="316"/>
      <c r="AY249" s="316"/>
      <c r="AZ249" s="316"/>
      <c r="BA249" s="316"/>
      <c r="BB249" s="316"/>
      <c r="BC249" s="316"/>
      <c r="BD249" s="316"/>
      <c r="BE249" s="316"/>
      <c r="BF249" s="316"/>
      <c r="BG249" s="316"/>
      <c r="BH249" s="316"/>
      <c r="BI249" s="316"/>
      <c r="BJ249" s="316"/>
      <c r="BK249" s="316"/>
      <c r="BL249" s="316"/>
      <c r="BM249" s="316"/>
      <c r="BN249" s="316"/>
      <c r="BO249" s="316"/>
      <c r="BP249" s="316"/>
      <c r="BQ249" s="316"/>
      <c r="BR249" s="316"/>
      <c r="BS249" s="316"/>
      <c r="BT249" s="316"/>
      <c r="BU249" s="316"/>
      <c r="BV249" s="316"/>
      <c r="BW249" s="316"/>
      <c r="BX249" s="273"/>
      <c r="BY249" s="273"/>
    </row>
    <row r="250" spans="1:77" ht="15" customHeight="1">
      <c r="A250" s="316"/>
      <c r="B250" s="316"/>
      <c r="C250" s="316"/>
      <c r="D250" s="316"/>
      <c r="E250" s="316"/>
      <c r="F250" s="316"/>
      <c r="G250" s="316"/>
      <c r="H250" s="316"/>
      <c r="I250" s="316"/>
      <c r="J250" s="316"/>
      <c r="K250" s="316"/>
      <c r="L250" s="316"/>
      <c r="M250" s="316"/>
      <c r="N250" s="316"/>
      <c r="O250" s="316"/>
      <c r="P250" s="316"/>
      <c r="Q250" s="316"/>
      <c r="R250" s="316"/>
      <c r="S250" s="316"/>
      <c r="T250" s="316"/>
      <c r="U250" s="316"/>
      <c r="V250" s="316"/>
      <c r="W250" s="316"/>
      <c r="X250" s="316"/>
      <c r="Y250" s="316"/>
      <c r="Z250" s="316"/>
      <c r="AA250" s="316"/>
      <c r="AB250" s="316"/>
      <c r="AC250" s="316"/>
      <c r="AD250" s="316"/>
      <c r="AE250" s="316"/>
      <c r="AF250" s="316"/>
      <c r="AG250" s="316"/>
      <c r="AH250" s="316"/>
      <c r="AI250" s="316"/>
      <c r="AJ250" s="316"/>
      <c r="AK250" s="316"/>
      <c r="AL250" s="316"/>
      <c r="AM250" s="316"/>
      <c r="AN250" s="316"/>
      <c r="AO250" s="316"/>
      <c r="AP250" s="316"/>
      <c r="AQ250" s="316"/>
      <c r="AR250" s="316"/>
      <c r="AS250" s="316"/>
      <c r="AT250" s="316"/>
      <c r="AU250" s="316"/>
      <c r="AV250" s="316"/>
      <c r="AW250" s="316"/>
      <c r="AX250" s="316"/>
      <c r="AY250" s="316"/>
      <c r="AZ250" s="316"/>
      <c r="BA250" s="316"/>
      <c r="BB250" s="316"/>
      <c r="BC250" s="316"/>
      <c r="BD250" s="316"/>
      <c r="BE250" s="316"/>
      <c r="BF250" s="316"/>
      <c r="BG250" s="316"/>
      <c r="BH250" s="316"/>
      <c r="BI250" s="316"/>
      <c r="BJ250" s="316"/>
      <c r="BK250" s="316"/>
      <c r="BL250" s="316"/>
      <c r="BM250" s="316"/>
      <c r="BN250" s="316"/>
      <c r="BO250" s="316"/>
      <c r="BP250" s="316"/>
      <c r="BQ250" s="316"/>
      <c r="BR250" s="316"/>
      <c r="BS250" s="316"/>
      <c r="BT250" s="316"/>
      <c r="BU250" s="316"/>
      <c r="BV250" s="316"/>
      <c r="BW250" s="316"/>
      <c r="BX250" s="273"/>
      <c r="BY250" s="273"/>
    </row>
    <row r="251" spans="1:77" ht="15" customHeight="1">
      <c r="A251" s="316"/>
      <c r="B251" s="316"/>
      <c r="C251" s="316"/>
      <c r="D251" s="316"/>
      <c r="E251" s="316"/>
      <c r="F251" s="316"/>
      <c r="G251" s="316"/>
      <c r="H251" s="316"/>
      <c r="I251" s="316"/>
      <c r="J251" s="316"/>
      <c r="K251" s="316"/>
      <c r="L251" s="316"/>
      <c r="M251" s="316"/>
      <c r="N251" s="316"/>
      <c r="O251" s="316"/>
      <c r="P251" s="316"/>
      <c r="Q251" s="316"/>
      <c r="R251" s="316"/>
      <c r="S251" s="316"/>
      <c r="T251" s="316"/>
      <c r="U251" s="316"/>
      <c r="V251" s="316"/>
      <c r="W251" s="316"/>
      <c r="X251" s="316"/>
      <c r="Y251" s="316"/>
      <c r="Z251" s="316"/>
      <c r="AA251" s="316"/>
      <c r="AB251" s="316"/>
      <c r="AC251" s="316"/>
      <c r="AD251" s="316"/>
      <c r="AE251" s="316"/>
      <c r="AF251" s="316"/>
      <c r="AG251" s="316"/>
      <c r="AH251" s="316"/>
      <c r="AI251" s="316"/>
      <c r="AJ251" s="316"/>
      <c r="AK251" s="316"/>
      <c r="AL251" s="316"/>
      <c r="AM251" s="316"/>
      <c r="AN251" s="316"/>
      <c r="AO251" s="316"/>
      <c r="AP251" s="316"/>
      <c r="AQ251" s="316"/>
      <c r="AR251" s="316"/>
      <c r="AS251" s="316"/>
      <c r="AT251" s="316"/>
      <c r="AU251" s="316"/>
      <c r="AV251" s="316"/>
      <c r="AW251" s="316"/>
      <c r="AX251" s="316"/>
      <c r="AY251" s="316"/>
      <c r="AZ251" s="316"/>
      <c r="BA251" s="316"/>
      <c r="BB251" s="316"/>
      <c r="BC251" s="316"/>
      <c r="BD251" s="316"/>
      <c r="BE251" s="316"/>
      <c r="BF251" s="316"/>
      <c r="BG251" s="316"/>
      <c r="BH251" s="316"/>
      <c r="BI251" s="316"/>
      <c r="BJ251" s="316"/>
      <c r="BK251" s="316"/>
      <c r="BL251" s="316"/>
      <c r="BM251" s="316"/>
      <c r="BN251" s="316"/>
      <c r="BO251" s="316"/>
      <c r="BP251" s="316"/>
      <c r="BQ251" s="316"/>
      <c r="BR251" s="316"/>
      <c r="BS251" s="316"/>
      <c r="BT251" s="316"/>
      <c r="BU251" s="316"/>
      <c r="BV251" s="316"/>
      <c r="BW251" s="316"/>
      <c r="BX251" s="273"/>
      <c r="BY251" s="273"/>
    </row>
    <row r="252" spans="1:77" ht="15" customHeight="1">
      <c r="A252" s="316"/>
      <c r="B252" s="316"/>
      <c r="C252" s="316"/>
      <c r="D252" s="316"/>
      <c r="E252" s="316"/>
      <c r="F252" s="316"/>
      <c r="G252" s="316"/>
      <c r="H252" s="316"/>
      <c r="I252" s="316"/>
      <c r="J252" s="316"/>
      <c r="K252" s="316"/>
      <c r="L252" s="316"/>
      <c r="M252" s="316"/>
      <c r="N252" s="316"/>
      <c r="O252" s="316"/>
      <c r="P252" s="316"/>
      <c r="Q252" s="316"/>
      <c r="R252" s="316"/>
      <c r="S252" s="316"/>
      <c r="T252" s="316"/>
      <c r="U252" s="316"/>
      <c r="V252" s="316"/>
      <c r="W252" s="316"/>
      <c r="X252" s="316"/>
      <c r="Y252" s="316"/>
      <c r="Z252" s="316"/>
      <c r="AA252" s="316"/>
      <c r="AB252" s="316"/>
      <c r="AC252" s="316"/>
      <c r="AD252" s="316"/>
      <c r="AE252" s="316"/>
      <c r="AF252" s="316"/>
      <c r="AG252" s="316"/>
      <c r="AH252" s="316"/>
      <c r="AI252" s="316"/>
      <c r="AJ252" s="316"/>
      <c r="AK252" s="316"/>
      <c r="AL252" s="316"/>
      <c r="AM252" s="316"/>
      <c r="AN252" s="316"/>
      <c r="AO252" s="316"/>
      <c r="AP252" s="316"/>
      <c r="AQ252" s="316"/>
      <c r="AR252" s="316"/>
      <c r="AS252" s="316"/>
      <c r="AT252" s="316"/>
      <c r="AU252" s="316"/>
      <c r="AV252" s="316"/>
      <c r="AW252" s="316"/>
      <c r="AX252" s="316"/>
      <c r="AY252" s="316"/>
      <c r="AZ252" s="316"/>
      <c r="BA252" s="316"/>
      <c r="BB252" s="316"/>
      <c r="BC252" s="316"/>
      <c r="BD252" s="316"/>
      <c r="BE252" s="316"/>
      <c r="BF252" s="316"/>
      <c r="BG252" s="316"/>
      <c r="BH252" s="316"/>
      <c r="BI252" s="316"/>
      <c r="BJ252" s="316"/>
      <c r="BK252" s="316"/>
      <c r="BL252" s="316"/>
      <c r="BM252" s="316"/>
      <c r="BN252" s="316"/>
      <c r="BO252" s="316"/>
      <c r="BP252" s="316"/>
      <c r="BQ252" s="316"/>
      <c r="BR252" s="316"/>
      <c r="BS252" s="316"/>
      <c r="BT252" s="316"/>
      <c r="BU252" s="316"/>
      <c r="BV252" s="316"/>
      <c r="BW252" s="316"/>
      <c r="BX252" s="273"/>
      <c r="BY252" s="273"/>
    </row>
    <row r="253" spans="1:77" ht="15" customHeight="1">
      <c r="A253" s="316"/>
      <c r="B253" s="316"/>
      <c r="C253" s="316"/>
      <c r="D253" s="316"/>
      <c r="E253" s="316"/>
      <c r="F253" s="316"/>
      <c r="G253" s="316"/>
      <c r="H253" s="316"/>
      <c r="I253" s="316"/>
      <c r="J253" s="316"/>
      <c r="K253" s="316"/>
      <c r="L253" s="316"/>
      <c r="M253" s="316"/>
      <c r="N253" s="316"/>
      <c r="O253" s="316"/>
      <c r="P253" s="316"/>
      <c r="Q253" s="316"/>
      <c r="R253" s="316"/>
      <c r="S253" s="316"/>
      <c r="T253" s="316"/>
      <c r="U253" s="316"/>
      <c r="V253" s="316"/>
      <c r="W253" s="316"/>
      <c r="X253" s="316"/>
      <c r="Y253" s="316"/>
      <c r="Z253" s="316"/>
      <c r="AA253" s="316"/>
      <c r="AB253" s="316"/>
      <c r="AC253" s="316"/>
      <c r="AD253" s="316"/>
      <c r="AE253" s="316"/>
      <c r="AF253" s="316"/>
      <c r="AG253" s="316"/>
      <c r="AH253" s="316"/>
      <c r="AI253" s="316"/>
      <c r="AJ253" s="316"/>
      <c r="AK253" s="316"/>
      <c r="AL253" s="316"/>
      <c r="AM253" s="316"/>
      <c r="AN253" s="316"/>
      <c r="AO253" s="316"/>
      <c r="AP253" s="316"/>
      <c r="AQ253" s="316"/>
      <c r="AR253" s="316"/>
      <c r="AS253" s="316"/>
      <c r="AT253" s="316"/>
      <c r="AU253" s="316"/>
      <c r="AV253" s="316"/>
      <c r="AW253" s="316"/>
      <c r="AX253" s="316"/>
      <c r="AY253" s="316"/>
      <c r="AZ253" s="316"/>
      <c r="BA253" s="316"/>
      <c r="BB253" s="316"/>
      <c r="BC253" s="316"/>
      <c r="BD253" s="316"/>
      <c r="BE253" s="316"/>
      <c r="BF253" s="316"/>
      <c r="BG253" s="316"/>
      <c r="BH253" s="316"/>
      <c r="BI253" s="316"/>
      <c r="BJ253" s="316"/>
      <c r="BK253" s="316"/>
      <c r="BL253" s="316"/>
      <c r="BM253" s="316"/>
      <c r="BN253" s="316"/>
      <c r="BO253" s="316"/>
      <c r="BP253" s="316"/>
      <c r="BQ253" s="316"/>
      <c r="BR253" s="316"/>
      <c r="BS253" s="316"/>
      <c r="BT253" s="316"/>
      <c r="BU253" s="316"/>
      <c r="BV253" s="316"/>
      <c r="BW253" s="316"/>
      <c r="BX253" s="273"/>
      <c r="BY253" s="273"/>
    </row>
    <row r="254" spans="1:77" ht="15" customHeight="1">
      <c r="A254" s="316"/>
      <c r="B254" s="316"/>
      <c r="C254" s="316"/>
      <c r="D254" s="316"/>
      <c r="E254" s="316"/>
      <c r="F254" s="316"/>
      <c r="G254" s="316"/>
      <c r="H254" s="316"/>
      <c r="I254" s="316"/>
      <c r="J254" s="316"/>
      <c r="K254" s="316"/>
      <c r="L254" s="316"/>
      <c r="M254" s="316"/>
      <c r="N254" s="316"/>
      <c r="O254" s="316"/>
      <c r="P254" s="316"/>
      <c r="Q254" s="316"/>
      <c r="R254" s="316"/>
      <c r="S254" s="316"/>
      <c r="T254" s="316"/>
      <c r="U254" s="316"/>
      <c r="V254" s="316"/>
      <c r="W254" s="316"/>
      <c r="X254" s="316"/>
      <c r="Y254" s="316"/>
      <c r="Z254" s="316"/>
      <c r="AA254" s="316"/>
      <c r="AB254" s="316"/>
      <c r="AC254" s="316"/>
      <c r="AD254" s="316"/>
      <c r="AE254" s="316"/>
      <c r="AF254" s="316"/>
      <c r="AG254" s="316"/>
      <c r="AH254" s="316"/>
      <c r="AI254" s="316"/>
      <c r="AJ254" s="316"/>
      <c r="AK254" s="316"/>
      <c r="AL254" s="316"/>
      <c r="AM254" s="316"/>
      <c r="AN254" s="316"/>
      <c r="AO254" s="316"/>
      <c r="AP254" s="316"/>
      <c r="AQ254" s="316"/>
      <c r="AR254" s="316"/>
      <c r="AS254" s="316"/>
      <c r="AT254" s="316"/>
      <c r="AU254" s="316"/>
      <c r="AV254" s="316"/>
      <c r="AW254" s="316"/>
      <c r="AX254" s="316"/>
      <c r="AY254" s="316"/>
      <c r="AZ254" s="316"/>
      <c r="BA254" s="316"/>
      <c r="BB254" s="316"/>
      <c r="BC254" s="316"/>
      <c r="BD254" s="316"/>
      <c r="BE254" s="316"/>
      <c r="BF254" s="316"/>
      <c r="BG254" s="316"/>
      <c r="BH254" s="316"/>
      <c r="BI254" s="316"/>
      <c r="BJ254" s="316"/>
      <c r="BK254" s="316"/>
      <c r="BL254" s="316"/>
      <c r="BM254" s="316"/>
      <c r="BN254" s="316"/>
      <c r="BO254" s="316"/>
      <c r="BP254" s="316"/>
      <c r="BQ254" s="316"/>
      <c r="BR254" s="316"/>
      <c r="BS254" s="316"/>
      <c r="BT254" s="316"/>
      <c r="BU254" s="316"/>
      <c r="BV254" s="316"/>
      <c r="BW254" s="316"/>
      <c r="BX254" s="273"/>
      <c r="BY254" s="273"/>
    </row>
    <row r="255" spans="1:77" ht="15" customHeight="1">
      <c r="A255" s="316"/>
      <c r="B255" s="316"/>
      <c r="C255" s="316"/>
      <c r="D255" s="316"/>
      <c r="E255" s="316"/>
      <c r="F255" s="316"/>
      <c r="G255" s="316"/>
      <c r="H255" s="316"/>
      <c r="I255" s="316"/>
      <c r="J255" s="316"/>
      <c r="K255" s="316"/>
      <c r="L255" s="316"/>
      <c r="M255" s="316"/>
      <c r="N255" s="316"/>
      <c r="O255" s="316"/>
      <c r="P255" s="316"/>
      <c r="Q255" s="316"/>
      <c r="R255" s="316"/>
      <c r="S255" s="316"/>
      <c r="T255" s="316"/>
      <c r="U255" s="316"/>
      <c r="V255" s="316"/>
      <c r="W255" s="316"/>
      <c r="X255" s="316"/>
      <c r="Y255" s="316"/>
      <c r="Z255" s="316"/>
      <c r="AA255" s="316"/>
      <c r="AB255" s="316"/>
      <c r="AC255" s="316"/>
      <c r="AD255" s="316"/>
      <c r="AE255" s="316"/>
      <c r="AF255" s="316"/>
      <c r="AG255" s="316"/>
      <c r="AH255" s="316"/>
      <c r="AI255" s="316"/>
      <c r="AJ255" s="316"/>
      <c r="AK255" s="316"/>
      <c r="AL255" s="316"/>
      <c r="AM255" s="316"/>
      <c r="AN255" s="316"/>
      <c r="AO255" s="316"/>
      <c r="AP255" s="316"/>
      <c r="AQ255" s="316"/>
      <c r="AR255" s="316"/>
      <c r="AS255" s="316"/>
      <c r="AT255" s="316"/>
      <c r="AU255" s="316"/>
      <c r="AV255" s="316"/>
      <c r="AW255" s="316"/>
      <c r="AX255" s="316"/>
      <c r="AY255" s="316"/>
      <c r="AZ255" s="316"/>
      <c r="BA255" s="316"/>
      <c r="BB255" s="316"/>
      <c r="BC255" s="316"/>
      <c r="BD255" s="316"/>
      <c r="BE255" s="316"/>
      <c r="BF255" s="316"/>
      <c r="BG255" s="316"/>
      <c r="BH255" s="316"/>
      <c r="BI255" s="316"/>
      <c r="BJ255" s="316"/>
      <c r="BK255" s="316"/>
      <c r="BL255" s="316"/>
      <c r="BM255" s="316"/>
      <c r="BN255" s="316"/>
      <c r="BO255" s="316"/>
      <c r="BP255" s="316"/>
      <c r="BQ255" s="316"/>
      <c r="BR255" s="316"/>
      <c r="BS255" s="316"/>
      <c r="BT255" s="316"/>
      <c r="BU255" s="316"/>
      <c r="BV255" s="316"/>
      <c r="BW255" s="316"/>
      <c r="BX255" s="273"/>
      <c r="BY255" s="273"/>
    </row>
    <row r="256" spans="1:77" ht="15" customHeight="1">
      <c r="A256" s="316"/>
      <c r="B256" s="316"/>
      <c r="C256" s="316"/>
      <c r="D256" s="316"/>
      <c r="E256" s="316"/>
      <c r="F256" s="316"/>
      <c r="G256" s="316"/>
      <c r="H256" s="316"/>
      <c r="I256" s="316"/>
      <c r="J256" s="316"/>
      <c r="K256" s="316"/>
      <c r="L256" s="316"/>
      <c r="M256" s="316"/>
      <c r="N256" s="316"/>
      <c r="O256" s="316"/>
      <c r="P256" s="316"/>
      <c r="Q256" s="316"/>
      <c r="R256" s="316"/>
      <c r="S256" s="316"/>
      <c r="T256" s="316"/>
      <c r="U256" s="316"/>
      <c r="V256" s="316"/>
      <c r="W256" s="316"/>
      <c r="X256" s="316"/>
      <c r="Y256" s="316"/>
      <c r="Z256" s="316"/>
      <c r="AA256" s="316"/>
      <c r="AB256" s="316"/>
      <c r="AC256" s="316"/>
      <c r="AD256" s="316"/>
      <c r="AE256" s="316"/>
      <c r="AF256" s="316"/>
      <c r="AG256" s="316"/>
      <c r="AH256" s="316"/>
      <c r="AI256" s="316"/>
      <c r="AJ256" s="316"/>
      <c r="AK256" s="316"/>
      <c r="AL256" s="316"/>
      <c r="AM256" s="316"/>
      <c r="AN256" s="316"/>
      <c r="AO256" s="316"/>
      <c r="AP256" s="316"/>
      <c r="AQ256" s="316"/>
      <c r="AR256" s="316"/>
      <c r="AS256" s="316"/>
      <c r="AT256" s="316"/>
      <c r="AU256" s="316"/>
      <c r="AV256" s="316"/>
      <c r="AW256" s="316"/>
      <c r="AX256" s="316"/>
      <c r="AY256" s="316"/>
      <c r="AZ256" s="316"/>
      <c r="BA256" s="316"/>
      <c r="BB256" s="316"/>
      <c r="BC256" s="316"/>
      <c r="BD256" s="316"/>
      <c r="BE256" s="316"/>
      <c r="BF256" s="316"/>
      <c r="BG256" s="316"/>
      <c r="BH256" s="316"/>
      <c r="BI256" s="316"/>
      <c r="BJ256" s="316"/>
      <c r="BK256" s="316"/>
      <c r="BL256" s="316"/>
      <c r="BM256" s="316"/>
      <c r="BN256" s="316"/>
      <c r="BO256" s="316"/>
      <c r="BP256" s="316"/>
      <c r="BQ256" s="316"/>
      <c r="BR256" s="316"/>
      <c r="BS256" s="316"/>
      <c r="BT256" s="316"/>
      <c r="BU256" s="316"/>
      <c r="BV256" s="316"/>
      <c r="BW256" s="316"/>
      <c r="BX256" s="273"/>
      <c r="BY256" s="273"/>
    </row>
    <row r="257" spans="1:77" ht="15" customHeight="1">
      <c r="A257" s="316"/>
      <c r="B257" s="316"/>
      <c r="C257" s="316"/>
      <c r="D257" s="316"/>
      <c r="E257" s="316"/>
      <c r="F257" s="316"/>
      <c r="G257" s="316"/>
      <c r="H257" s="316"/>
      <c r="I257" s="316"/>
      <c r="J257" s="316"/>
      <c r="K257" s="316"/>
      <c r="L257" s="316"/>
      <c r="M257" s="316"/>
      <c r="N257" s="316"/>
      <c r="O257" s="316"/>
      <c r="P257" s="316"/>
      <c r="Q257" s="316"/>
      <c r="R257" s="316"/>
      <c r="S257" s="316"/>
      <c r="T257" s="316"/>
      <c r="U257" s="316"/>
      <c r="V257" s="316"/>
      <c r="W257" s="316"/>
      <c r="X257" s="316"/>
      <c r="Y257" s="316"/>
      <c r="Z257" s="316"/>
      <c r="AA257" s="316"/>
      <c r="AB257" s="316"/>
      <c r="AC257" s="316"/>
      <c r="AD257" s="316"/>
      <c r="AE257" s="316"/>
      <c r="AF257" s="316"/>
      <c r="AG257" s="316"/>
      <c r="AH257" s="316"/>
      <c r="AI257" s="316"/>
      <c r="AJ257" s="316"/>
      <c r="AK257" s="316"/>
      <c r="AL257" s="316"/>
      <c r="AM257" s="316"/>
      <c r="AN257" s="316"/>
      <c r="AO257" s="316"/>
      <c r="AP257" s="316"/>
      <c r="AQ257" s="316"/>
      <c r="AR257" s="316"/>
      <c r="AS257" s="316"/>
      <c r="AT257" s="316"/>
      <c r="AU257" s="316"/>
      <c r="AV257" s="316"/>
      <c r="AW257" s="316"/>
      <c r="AX257" s="316"/>
      <c r="AY257" s="316"/>
      <c r="AZ257" s="316"/>
      <c r="BA257" s="316"/>
      <c r="BB257" s="316"/>
      <c r="BC257" s="316"/>
      <c r="BD257" s="316"/>
      <c r="BE257" s="316"/>
      <c r="BF257" s="316"/>
      <c r="BG257" s="316"/>
      <c r="BH257" s="316"/>
      <c r="BI257" s="316"/>
      <c r="BJ257" s="316"/>
      <c r="BK257" s="316"/>
      <c r="BL257" s="316"/>
      <c r="BM257" s="316"/>
      <c r="BN257" s="316"/>
      <c r="BO257" s="316"/>
      <c r="BP257" s="316"/>
      <c r="BQ257" s="316"/>
      <c r="BR257" s="316"/>
      <c r="BS257" s="316"/>
      <c r="BT257" s="316"/>
      <c r="BU257" s="316"/>
      <c r="BV257" s="316"/>
      <c r="BW257" s="316"/>
      <c r="BX257" s="273"/>
      <c r="BY257" s="273"/>
    </row>
    <row r="258" spans="1:77" ht="15" customHeight="1">
      <c r="A258" s="316"/>
      <c r="B258" s="316"/>
      <c r="C258" s="316"/>
      <c r="D258" s="316"/>
      <c r="E258" s="316"/>
      <c r="F258" s="316"/>
      <c r="G258" s="316"/>
      <c r="H258" s="316"/>
      <c r="I258" s="316"/>
      <c r="J258" s="316"/>
      <c r="K258" s="316"/>
      <c r="L258" s="316"/>
      <c r="M258" s="316"/>
      <c r="N258" s="316"/>
      <c r="O258" s="316"/>
      <c r="P258" s="316"/>
      <c r="Q258" s="316"/>
      <c r="R258" s="316"/>
      <c r="S258" s="316"/>
      <c r="T258" s="316"/>
      <c r="U258" s="316"/>
      <c r="V258" s="316"/>
      <c r="W258" s="316"/>
      <c r="X258" s="316"/>
      <c r="Y258" s="316"/>
      <c r="Z258" s="316"/>
      <c r="AA258" s="316"/>
      <c r="AB258" s="316"/>
      <c r="AC258" s="316"/>
      <c r="AD258" s="316"/>
      <c r="AE258" s="316"/>
      <c r="AF258" s="316"/>
      <c r="AG258" s="316"/>
      <c r="AH258" s="316"/>
      <c r="AI258" s="316"/>
      <c r="AJ258" s="316"/>
      <c r="AK258" s="316"/>
      <c r="AL258" s="316"/>
      <c r="AM258" s="316"/>
      <c r="AN258" s="316"/>
      <c r="AO258" s="316"/>
      <c r="AP258" s="316"/>
      <c r="AQ258" s="316"/>
      <c r="AR258" s="316"/>
      <c r="AS258" s="316"/>
      <c r="AT258" s="316"/>
      <c r="AU258" s="316"/>
      <c r="AV258" s="316"/>
      <c r="AW258" s="316"/>
      <c r="AX258" s="316"/>
      <c r="AY258" s="316"/>
      <c r="AZ258" s="316"/>
      <c r="BA258" s="316"/>
      <c r="BB258" s="316"/>
      <c r="BC258" s="316"/>
      <c r="BD258" s="316"/>
      <c r="BE258" s="316"/>
      <c r="BF258" s="316"/>
      <c r="BG258" s="316"/>
      <c r="BH258" s="316"/>
      <c r="BI258" s="316"/>
      <c r="BJ258" s="316"/>
      <c r="BK258" s="316"/>
      <c r="BL258" s="316"/>
      <c r="BM258" s="316"/>
      <c r="BN258" s="316"/>
      <c r="BO258" s="316"/>
      <c r="BP258" s="316"/>
      <c r="BQ258" s="316"/>
      <c r="BR258" s="316"/>
      <c r="BS258" s="316"/>
      <c r="BT258" s="316"/>
      <c r="BU258" s="316"/>
      <c r="BV258" s="316"/>
      <c r="BW258" s="316"/>
      <c r="BX258" s="273"/>
      <c r="BY258" s="273"/>
    </row>
    <row r="259" spans="1:77" ht="15" customHeight="1">
      <c r="A259" s="316"/>
      <c r="B259" s="316"/>
      <c r="C259" s="316"/>
      <c r="D259" s="316"/>
      <c r="E259" s="316"/>
      <c r="F259" s="316"/>
      <c r="G259" s="316"/>
      <c r="H259" s="316"/>
      <c r="I259" s="316"/>
      <c r="J259" s="316"/>
      <c r="K259" s="316"/>
      <c r="L259" s="316"/>
      <c r="M259" s="316"/>
      <c r="N259" s="316"/>
      <c r="O259" s="316"/>
      <c r="P259" s="316"/>
      <c r="Q259" s="316"/>
      <c r="R259" s="316"/>
      <c r="S259" s="316"/>
      <c r="T259" s="316"/>
      <c r="U259" s="316"/>
      <c r="V259" s="316"/>
      <c r="W259" s="316"/>
      <c r="X259" s="316"/>
      <c r="Y259" s="316"/>
      <c r="Z259" s="316"/>
      <c r="AA259" s="316"/>
      <c r="AB259" s="316"/>
      <c r="AC259" s="316"/>
      <c r="AD259" s="316"/>
      <c r="AE259" s="316"/>
      <c r="AF259" s="316"/>
      <c r="AG259" s="316"/>
      <c r="AH259" s="316"/>
      <c r="AI259" s="316"/>
      <c r="AJ259" s="316"/>
      <c r="AK259" s="316"/>
      <c r="AL259" s="316"/>
      <c r="AM259" s="316"/>
      <c r="AN259" s="316"/>
      <c r="AO259" s="316"/>
      <c r="AP259" s="316"/>
      <c r="AQ259" s="316"/>
      <c r="AR259" s="316"/>
      <c r="AS259" s="316"/>
      <c r="AT259" s="316"/>
      <c r="AU259" s="316"/>
      <c r="AV259" s="316"/>
      <c r="AW259" s="316"/>
      <c r="AX259" s="316"/>
      <c r="AY259" s="316"/>
      <c r="AZ259" s="316"/>
      <c r="BA259" s="316"/>
      <c r="BB259" s="316"/>
      <c r="BC259" s="316"/>
      <c r="BD259" s="316"/>
      <c r="BE259" s="316"/>
      <c r="BF259" s="316"/>
      <c r="BG259" s="316"/>
      <c r="BH259" s="316"/>
      <c r="BI259" s="316"/>
      <c r="BJ259" s="316"/>
      <c r="BK259" s="316"/>
      <c r="BL259" s="316"/>
      <c r="BM259" s="316"/>
      <c r="BN259" s="316"/>
      <c r="BO259" s="316"/>
      <c r="BP259" s="316"/>
      <c r="BQ259" s="316"/>
      <c r="BR259" s="316"/>
      <c r="BS259" s="316"/>
      <c r="BT259" s="316"/>
      <c r="BU259" s="316"/>
      <c r="BV259" s="316"/>
      <c r="BW259" s="316"/>
      <c r="BX259" s="273"/>
      <c r="BY259" s="273"/>
    </row>
    <row r="260" spans="1:77" ht="15" customHeight="1">
      <c r="A260" s="316"/>
      <c r="B260" s="316"/>
      <c r="C260" s="316"/>
      <c r="D260" s="316"/>
      <c r="E260" s="316"/>
      <c r="F260" s="316"/>
      <c r="G260" s="316"/>
      <c r="H260" s="316"/>
      <c r="I260" s="316"/>
      <c r="J260" s="316"/>
      <c r="K260" s="316"/>
      <c r="L260" s="316"/>
      <c r="M260" s="316"/>
      <c r="N260" s="316"/>
      <c r="O260" s="316"/>
      <c r="P260" s="316"/>
      <c r="Q260" s="316"/>
      <c r="R260" s="316"/>
      <c r="S260" s="316"/>
      <c r="T260" s="316"/>
      <c r="U260" s="316"/>
      <c r="V260" s="316"/>
      <c r="W260" s="316"/>
      <c r="X260" s="316"/>
      <c r="Y260" s="316"/>
      <c r="Z260" s="316"/>
      <c r="AA260" s="316"/>
      <c r="AB260" s="316"/>
      <c r="AC260" s="316"/>
      <c r="AD260" s="316"/>
      <c r="AE260" s="316"/>
      <c r="AF260" s="316"/>
      <c r="AG260" s="316"/>
      <c r="AH260" s="316"/>
      <c r="AI260" s="316"/>
      <c r="AJ260" s="316"/>
      <c r="AK260" s="316"/>
      <c r="AL260" s="316"/>
      <c r="AM260" s="316"/>
      <c r="AN260" s="316"/>
      <c r="AO260" s="316"/>
      <c r="AP260" s="316"/>
      <c r="AQ260" s="316"/>
      <c r="AR260" s="316"/>
      <c r="AS260" s="316"/>
      <c r="AT260" s="316"/>
      <c r="AU260" s="316"/>
      <c r="AV260" s="316"/>
      <c r="AW260" s="316"/>
      <c r="AX260" s="316"/>
      <c r="AY260" s="316"/>
      <c r="AZ260" s="316"/>
      <c r="BA260" s="316"/>
      <c r="BB260" s="316"/>
      <c r="BC260" s="316"/>
      <c r="BD260" s="316"/>
      <c r="BE260" s="316"/>
      <c r="BF260" s="316"/>
      <c r="BG260" s="316"/>
      <c r="BH260" s="316"/>
      <c r="BI260" s="316"/>
      <c r="BJ260" s="316"/>
      <c r="BK260" s="316"/>
      <c r="BL260" s="316"/>
      <c r="BM260" s="316"/>
      <c r="BN260" s="316"/>
      <c r="BO260" s="316"/>
      <c r="BP260" s="316"/>
      <c r="BQ260" s="316"/>
      <c r="BR260" s="316"/>
      <c r="BS260" s="316"/>
      <c r="BT260" s="316"/>
      <c r="BU260" s="316"/>
      <c r="BV260" s="316"/>
      <c r="BW260" s="316"/>
      <c r="BX260" s="273"/>
      <c r="BY260" s="273"/>
    </row>
    <row r="261" spans="1:77" ht="15" customHeight="1">
      <c r="A261" s="316"/>
      <c r="B261" s="316"/>
      <c r="C261" s="316"/>
      <c r="D261" s="316"/>
      <c r="E261" s="316"/>
      <c r="F261" s="316"/>
      <c r="G261" s="316"/>
      <c r="H261" s="316"/>
      <c r="I261" s="316"/>
      <c r="J261" s="316"/>
      <c r="K261" s="316"/>
      <c r="L261" s="316"/>
      <c r="M261" s="316"/>
      <c r="N261" s="316"/>
      <c r="O261" s="316"/>
      <c r="P261" s="316"/>
      <c r="Q261" s="316"/>
      <c r="R261" s="316"/>
      <c r="S261" s="316"/>
      <c r="T261" s="316"/>
      <c r="U261" s="316"/>
      <c r="V261" s="316"/>
      <c r="W261" s="316"/>
      <c r="X261" s="316"/>
      <c r="Y261" s="316"/>
      <c r="Z261" s="316"/>
      <c r="AA261" s="316"/>
      <c r="AB261" s="316"/>
      <c r="AC261" s="316"/>
      <c r="AD261" s="316"/>
      <c r="AE261" s="316"/>
      <c r="AF261" s="316"/>
      <c r="AG261" s="316"/>
      <c r="AH261" s="316"/>
      <c r="AI261" s="316"/>
      <c r="AJ261" s="316"/>
      <c r="AK261" s="316"/>
      <c r="AL261" s="316"/>
      <c r="AM261" s="316"/>
      <c r="AN261" s="316"/>
      <c r="AO261" s="316"/>
      <c r="AP261" s="316"/>
      <c r="AQ261" s="316"/>
      <c r="AR261" s="316"/>
      <c r="AS261" s="316"/>
      <c r="AT261" s="316"/>
      <c r="AU261" s="316"/>
      <c r="AV261" s="316"/>
      <c r="AW261" s="316"/>
      <c r="AX261" s="316"/>
      <c r="AY261" s="316"/>
      <c r="AZ261" s="316"/>
      <c r="BA261" s="316"/>
      <c r="BB261" s="316"/>
      <c r="BC261" s="316"/>
      <c r="BD261" s="316"/>
      <c r="BE261" s="316"/>
      <c r="BF261" s="316"/>
      <c r="BG261" s="316"/>
      <c r="BH261" s="316"/>
      <c r="BI261" s="316"/>
      <c r="BJ261" s="316"/>
      <c r="BK261" s="316"/>
      <c r="BL261" s="316"/>
      <c r="BM261" s="316"/>
      <c r="BN261" s="316"/>
      <c r="BO261" s="316"/>
      <c r="BP261" s="316"/>
      <c r="BQ261" s="316"/>
      <c r="BR261" s="316"/>
      <c r="BS261" s="316"/>
      <c r="BT261" s="316"/>
      <c r="BU261" s="316"/>
      <c r="BV261" s="316"/>
      <c r="BW261" s="316"/>
      <c r="BX261" s="273"/>
      <c r="BY261" s="273"/>
    </row>
    <row r="262" spans="1:77" ht="15" customHeight="1">
      <c r="A262" s="316"/>
      <c r="B262" s="316"/>
      <c r="C262" s="316"/>
      <c r="D262" s="316"/>
      <c r="E262" s="316"/>
      <c r="F262" s="316"/>
      <c r="G262" s="316"/>
      <c r="H262" s="316"/>
      <c r="I262" s="316"/>
      <c r="J262" s="316"/>
      <c r="K262" s="316"/>
      <c r="L262" s="316"/>
      <c r="M262" s="316"/>
      <c r="N262" s="316"/>
      <c r="O262" s="316"/>
      <c r="P262" s="316"/>
      <c r="Q262" s="316"/>
      <c r="R262" s="316"/>
      <c r="S262" s="316"/>
      <c r="T262" s="316"/>
      <c r="U262" s="316"/>
      <c r="V262" s="316"/>
      <c r="W262" s="316"/>
      <c r="X262" s="316"/>
      <c r="Y262" s="316"/>
      <c r="Z262" s="316"/>
      <c r="AA262" s="316"/>
      <c r="AB262" s="316"/>
      <c r="AC262" s="316"/>
      <c r="AD262" s="316"/>
      <c r="AE262" s="316"/>
      <c r="AF262" s="316"/>
      <c r="AG262" s="316"/>
      <c r="AH262" s="316"/>
      <c r="AI262" s="316"/>
      <c r="AJ262" s="316"/>
      <c r="AK262" s="316"/>
      <c r="AL262" s="316"/>
      <c r="AM262" s="316"/>
      <c r="AN262" s="316"/>
      <c r="AO262" s="316"/>
      <c r="AP262" s="316"/>
      <c r="AQ262" s="316"/>
      <c r="AR262" s="316"/>
      <c r="AS262" s="316"/>
      <c r="AT262" s="316"/>
      <c r="AU262" s="316"/>
      <c r="AV262" s="316"/>
      <c r="AW262" s="316"/>
      <c r="AX262" s="316"/>
      <c r="AY262" s="316"/>
      <c r="AZ262" s="316"/>
      <c r="BA262" s="316"/>
      <c r="BB262" s="316"/>
      <c r="BC262" s="316"/>
      <c r="BD262" s="316"/>
      <c r="BE262" s="316"/>
      <c r="BF262" s="316"/>
      <c r="BG262" s="316"/>
      <c r="BH262" s="316"/>
      <c r="BI262" s="316"/>
      <c r="BJ262" s="316"/>
      <c r="BK262" s="316"/>
      <c r="BL262" s="316"/>
      <c r="BM262" s="316"/>
      <c r="BN262" s="316"/>
      <c r="BO262" s="316"/>
      <c r="BP262" s="316"/>
      <c r="BQ262" s="316"/>
      <c r="BR262" s="316"/>
      <c r="BS262" s="316"/>
      <c r="BT262" s="316"/>
      <c r="BU262" s="316"/>
      <c r="BV262" s="316"/>
      <c r="BW262" s="316"/>
      <c r="BX262" s="273"/>
      <c r="BY262" s="273"/>
    </row>
    <row r="263" spans="1:77" ht="15" customHeight="1">
      <c r="A263" s="316"/>
      <c r="B263" s="316"/>
      <c r="C263" s="316"/>
      <c r="D263" s="316"/>
      <c r="E263" s="316"/>
      <c r="F263" s="316"/>
      <c r="G263" s="316"/>
      <c r="H263" s="316"/>
      <c r="I263" s="316"/>
      <c r="J263" s="316"/>
      <c r="K263" s="316"/>
      <c r="L263" s="316"/>
      <c r="M263" s="316"/>
      <c r="N263" s="316"/>
      <c r="O263" s="316"/>
      <c r="P263" s="316"/>
      <c r="Q263" s="316"/>
      <c r="R263" s="316"/>
      <c r="S263" s="316"/>
      <c r="T263" s="316"/>
      <c r="U263" s="316"/>
      <c r="V263" s="316"/>
      <c r="W263" s="316"/>
      <c r="X263" s="316"/>
      <c r="Y263" s="316"/>
      <c r="Z263" s="316"/>
      <c r="AA263" s="316"/>
      <c r="AB263" s="316"/>
      <c r="AC263" s="316"/>
      <c r="AD263" s="316"/>
      <c r="AE263" s="316"/>
      <c r="AF263" s="316"/>
      <c r="AG263" s="316"/>
      <c r="AH263" s="316"/>
      <c r="AI263" s="316"/>
      <c r="AJ263" s="316"/>
      <c r="AK263" s="316"/>
      <c r="AL263" s="316"/>
      <c r="AM263" s="316"/>
      <c r="AN263" s="316"/>
      <c r="AO263" s="316"/>
      <c r="AP263" s="316"/>
      <c r="AQ263" s="316"/>
      <c r="AR263" s="316"/>
      <c r="AS263" s="316"/>
      <c r="AT263" s="316"/>
      <c r="AU263" s="316"/>
      <c r="AV263" s="316"/>
      <c r="AW263" s="316"/>
      <c r="AX263" s="316"/>
      <c r="AY263" s="316"/>
      <c r="AZ263" s="316"/>
      <c r="BA263" s="316"/>
      <c r="BB263" s="316"/>
      <c r="BC263" s="316"/>
      <c r="BD263" s="316"/>
      <c r="BE263" s="316"/>
      <c r="BF263" s="316"/>
      <c r="BG263" s="316"/>
      <c r="BH263" s="316"/>
      <c r="BI263" s="316"/>
      <c r="BJ263" s="316"/>
      <c r="BK263" s="316"/>
      <c r="BL263" s="316"/>
      <c r="BM263" s="316"/>
      <c r="BN263" s="316"/>
      <c r="BO263" s="316"/>
      <c r="BP263" s="316"/>
      <c r="BQ263" s="316"/>
      <c r="BR263" s="316"/>
      <c r="BS263" s="316"/>
      <c r="BT263" s="316"/>
      <c r="BU263" s="316"/>
      <c r="BV263" s="316"/>
      <c r="BW263" s="316"/>
      <c r="BX263" s="273"/>
      <c r="BY263" s="273"/>
    </row>
    <row r="264" spans="1:77" ht="15" customHeight="1">
      <c r="A264" s="316"/>
      <c r="B264" s="316"/>
      <c r="C264" s="316"/>
      <c r="D264" s="316"/>
      <c r="E264" s="316"/>
      <c r="F264" s="316"/>
      <c r="G264" s="316"/>
      <c r="H264" s="316"/>
      <c r="I264" s="316"/>
      <c r="J264" s="316"/>
      <c r="K264" s="316"/>
      <c r="L264" s="316"/>
      <c r="M264" s="316"/>
      <c r="N264" s="316"/>
      <c r="O264" s="316"/>
      <c r="P264" s="316"/>
      <c r="Q264" s="316"/>
      <c r="R264" s="316"/>
      <c r="S264" s="316"/>
      <c r="T264" s="316"/>
      <c r="U264" s="316"/>
      <c r="V264" s="316"/>
      <c r="W264" s="316"/>
      <c r="X264" s="316"/>
      <c r="Y264" s="316"/>
      <c r="Z264" s="316"/>
      <c r="AA264" s="316"/>
      <c r="AB264" s="316"/>
      <c r="AC264" s="316"/>
      <c r="AD264" s="316"/>
      <c r="AE264" s="316"/>
      <c r="AF264" s="316"/>
      <c r="AG264" s="316"/>
      <c r="AH264" s="316"/>
      <c r="AI264" s="316"/>
      <c r="AJ264" s="316"/>
      <c r="AK264" s="316"/>
      <c r="AL264" s="316"/>
      <c r="AM264" s="316"/>
      <c r="AN264" s="316"/>
      <c r="AO264" s="316"/>
      <c r="AP264" s="316"/>
      <c r="AQ264" s="316"/>
      <c r="AR264" s="316"/>
      <c r="AS264" s="316"/>
      <c r="AT264" s="316"/>
      <c r="AU264" s="316"/>
      <c r="AV264" s="316"/>
      <c r="AW264" s="316"/>
      <c r="AX264" s="316"/>
      <c r="AY264" s="316"/>
      <c r="AZ264" s="316"/>
      <c r="BA264" s="316"/>
      <c r="BB264" s="316"/>
      <c r="BC264" s="316"/>
      <c r="BD264" s="316"/>
      <c r="BE264" s="316"/>
      <c r="BF264" s="316"/>
      <c r="BG264" s="316"/>
      <c r="BH264" s="316"/>
      <c r="BI264" s="316"/>
      <c r="BJ264" s="316"/>
      <c r="BK264" s="316"/>
      <c r="BL264" s="316"/>
      <c r="BM264" s="316"/>
      <c r="BN264" s="316"/>
      <c r="BO264" s="316"/>
      <c r="BP264" s="316"/>
      <c r="BQ264" s="316"/>
      <c r="BR264" s="316"/>
      <c r="BS264" s="316"/>
      <c r="BT264" s="316"/>
      <c r="BU264" s="316"/>
      <c r="BV264" s="316"/>
      <c r="BW264" s="316"/>
      <c r="BX264" s="273"/>
      <c r="BY264" s="273"/>
    </row>
    <row r="265" spans="1:77" ht="15" customHeight="1">
      <c r="A265" s="316"/>
      <c r="B265" s="316"/>
      <c r="C265" s="316"/>
      <c r="D265" s="316"/>
      <c r="E265" s="316"/>
      <c r="F265" s="316"/>
      <c r="G265" s="316"/>
      <c r="H265" s="316"/>
      <c r="I265" s="316"/>
      <c r="J265" s="316"/>
      <c r="K265" s="316"/>
      <c r="L265" s="316"/>
      <c r="M265" s="316"/>
      <c r="N265" s="316"/>
      <c r="O265" s="316"/>
      <c r="P265" s="316"/>
      <c r="Q265" s="316"/>
      <c r="R265" s="316"/>
      <c r="S265" s="316"/>
      <c r="T265" s="316"/>
      <c r="U265" s="316"/>
      <c r="V265" s="316"/>
      <c r="W265" s="316"/>
      <c r="X265" s="316"/>
      <c r="Y265" s="316"/>
      <c r="Z265" s="316"/>
      <c r="AA265" s="316"/>
      <c r="AB265" s="316"/>
      <c r="AC265" s="316"/>
      <c r="AD265" s="316"/>
      <c r="AE265" s="316"/>
      <c r="AF265" s="316"/>
      <c r="AG265" s="316"/>
      <c r="AH265" s="316"/>
      <c r="AI265" s="316"/>
      <c r="AJ265" s="316"/>
      <c r="AK265" s="316"/>
      <c r="AL265" s="316"/>
      <c r="AM265" s="316"/>
      <c r="AN265" s="316"/>
      <c r="AO265" s="316"/>
      <c r="AP265" s="316"/>
      <c r="AQ265" s="316"/>
      <c r="AR265" s="316"/>
      <c r="AS265" s="316"/>
      <c r="AT265" s="316"/>
      <c r="AU265" s="316"/>
      <c r="AV265" s="316"/>
      <c r="AW265" s="316"/>
      <c r="AX265" s="316"/>
      <c r="AY265" s="316"/>
      <c r="AZ265" s="316"/>
      <c r="BA265" s="316"/>
      <c r="BB265" s="316"/>
      <c r="BC265" s="316"/>
      <c r="BD265" s="316"/>
      <c r="BE265" s="316"/>
      <c r="BF265" s="316"/>
      <c r="BG265" s="316"/>
      <c r="BH265" s="316"/>
      <c r="BI265" s="316"/>
      <c r="BJ265" s="316"/>
      <c r="BK265" s="316"/>
      <c r="BL265" s="316"/>
      <c r="BM265" s="316"/>
      <c r="BN265" s="316"/>
      <c r="BO265" s="316"/>
      <c r="BP265" s="316"/>
      <c r="BQ265" s="316"/>
      <c r="BR265" s="316"/>
      <c r="BS265" s="316"/>
      <c r="BT265" s="316"/>
      <c r="BU265" s="316"/>
      <c r="BV265" s="316"/>
      <c r="BW265" s="316"/>
      <c r="BX265" s="273"/>
      <c r="BY265" s="273"/>
    </row>
    <row r="266" spans="1:77" ht="15" customHeight="1">
      <c r="A266" s="316"/>
      <c r="B266" s="316"/>
      <c r="C266" s="316"/>
      <c r="D266" s="316"/>
      <c r="E266" s="316"/>
      <c r="F266" s="316"/>
      <c r="G266" s="316"/>
      <c r="H266" s="316"/>
      <c r="I266" s="316"/>
      <c r="J266" s="316"/>
      <c r="K266" s="316"/>
      <c r="L266" s="316"/>
      <c r="M266" s="316"/>
      <c r="N266" s="316"/>
      <c r="O266" s="316"/>
      <c r="P266" s="316"/>
      <c r="Q266" s="316"/>
      <c r="R266" s="316"/>
      <c r="S266" s="316"/>
      <c r="T266" s="316"/>
      <c r="U266" s="316"/>
      <c r="V266" s="316"/>
      <c r="W266" s="316"/>
      <c r="X266" s="316"/>
      <c r="Y266" s="316"/>
      <c r="Z266" s="316"/>
      <c r="AA266" s="316"/>
      <c r="AB266" s="316"/>
      <c r="AC266" s="316"/>
      <c r="AD266" s="316"/>
      <c r="AE266" s="316"/>
      <c r="AF266" s="316"/>
      <c r="AG266" s="316"/>
      <c r="AH266" s="316"/>
      <c r="AI266" s="316"/>
      <c r="AJ266" s="316"/>
      <c r="AK266" s="316"/>
      <c r="AL266" s="316"/>
      <c r="AM266" s="316"/>
      <c r="AN266" s="316"/>
      <c r="AO266" s="316"/>
      <c r="AP266" s="316"/>
      <c r="AQ266" s="316"/>
      <c r="AR266" s="316"/>
      <c r="AS266" s="316"/>
      <c r="AT266" s="316"/>
      <c r="AU266" s="316"/>
      <c r="AV266" s="316"/>
      <c r="AW266" s="316"/>
      <c r="AX266" s="316"/>
      <c r="AY266" s="316"/>
      <c r="AZ266" s="316"/>
      <c r="BA266" s="316"/>
      <c r="BB266" s="316"/>
      <c r="BC266" s="316"/>
      <c r="BD266" s="316"/>
      <c r="BE266" s="316"/>
      <c r="BF266" s="316"/>
      <c r="BG266" s="316"/>
      <c r="BH266" s="316"/>
      <c r="BI266" s="316"/>
      <c r="BJ266" s="316"/>
      <c r="BK266" s="316"/>
      <c r="BL266" s="316"/>
      <c r="BM266" s="316"/>
      <c r="BN266" s="316"/>
      <c r="BO266" s="316"/>
      <c r="BP266" s="316"/>
      <c r="BQ266" s="316"/>
      <c r="BR266" s="316"/>
      <c r="BS266" s="316"/>
      <c r="BT266" s="316"/>
      <c r="BU266" s="316"/>
      <c r="BV266" s="316"/>
      <c r="BW266" s="316"/>
      <c r="BX266" s="273"/>
      <c r="BY266" s="273"/>
    </row>
    <row r="267" spans="1:77" ht="15" customHeight="1">
      <c r="A267" s="316"/>
      <c r="B267" s="316"/>
      <c r="C267" s="316"/>
      <c r="D267" s="316"/>
      <c r="E267" s="316"/>
      <c r="F267" s="316"/>
      <c r="G267" s="316"/>
      <c r="H267" s="316"/>
      <c r="I267" s="316"/>
      <c r="J267" s="316"/>
      <c r="K267" s="316"/>
      <c r="L267" s="316"/>
      <c r="M267" s="316"/>
      <c r="N267" s="316"/>
      <c r="O267" s="316"/>
      <c r="P267" s="316"/>
      <c r="Q267" s="316"/>
      <c r="R267" s="316"/>
      <c r="S267" s="316"/>
      <c r="T267" s="316"/>
      <c r="U267" s="316"/>
      <c r="V267" s="316"/>
      <c r="W267" s="316"/>
      <c r="X267" s="316"/>
      <c r="Y267" s="316"/>
      <c r="Z267" s="316"/>
      <c r="AA267" s="316"/>
      <c r="AB267" s="316"/>
      <c r="AC267" s="316"/>
      <c r="AD267" s="316"/>
      <c r="AE267" s="316"/>
      <c r="AF267" s="316"/>
      <c r="AG267" s="316"/>
      <c r="AH267" s="316"/>
      <c r="AI267" s="316"/>
      <c r="AJ267" s="316"/>
      <c r="AK267" s="316"/>
      <c r="AL267" s="316"/>
      <c r="AM267" s="316"/>
      <c r="AN267" s="316"/>
      <c r="AO267" s="316"/>
      <c r="AP267" s="316"/>
      <c r="AQ267" s="316"/>
      <c r="AR267" s="316"/>
      <c r="AS267" s="316"/>
      <c r="AT267" s="316"/>
      <c r="AU267" s="316"/>
      <c r="AV267" s="316"/>
      <c r="AW267" s="316"/>
      <c r="AX267" s="316"/>
      <c r="AY267" s="316"/>
      <c r="AZ267" s="316"/>
      <c r="BA267" s="316"/>
      <c r="BB267" s="316"/>
      <c r="BC267" s="316"/>
      <c r="BD267" s="316"/>
      <c r="BE267" s="316"/>
      <c r="BF267" s="316"/>
      <c r="BG267" s="316"/>
      <c r="BH267" s="316"/>
      <c r="BI267" s="316"/>
      <c r="BJ267" s="316"/>
      <c r="BK267" s="316"/>
      <c r="BL267" s="316"/>
      <c r="BM267" s="316"/>
      <c r="BN267" s="316"/>
      <c r="BO267" s="316"/>
      <c r="BP267" s="316"/>
      <c r="BQ267" s="316"/>
      <c r="BR267" s="316"/>
      <c r="BS267" s="316"/>
      <c r="BT267" s="316"/>
      <c r="BU267" s="316"/>
      <c r="BV267" s="316"/>
      <c r="BW267" s="316"/>
      <c r="BX267" s="273"/>
      <c r="BY267" s="273"/>
    </row>
    <row r="268" spans="1:77" ht="15" customHeight="1">
      <c r="A268" s="316"/>
      <c r="B268" s="316"/>
      <c r="C268" s="316"/>
      <c r="D268" s="316"/>
      <c r="E268" s="316"/>
      <c r="F268" s="316"/>
      <c r="G268" s="316"/>
      <c r="H268" s="316"/>
      <c r="I268" s="316"/>
      <c r="J268" s="316"/>
      <c r="K268" s="316"/>
      <c r="L268" s="316"/>
      <c r="M268" s="316"/>
      <c r="N268" s="316"/>
      <c r="O268" s="316"/>
      <c r="P268" s="316"/>
      <c r="Q268" s="316"/>
      <c r="R268" s="316"/>
      <c r="S268" s="316"/>
      <c r="T268" s="316"/>
      <c r="U268" s="316"/>
      <c r="V268" s="316"/>
      <c r="W268" s="316"/>
      <c r="X268" s="316"/>
      <c r="Y268" s="316"/>
      <c r="Z268" s="316"/>
      <c r="AA268" s="316"/>
      <c r="AB268" s="316"/>
      <c r="AC268" s="316"/>
      <c r="AD268" s="316"/>
      <c r="AE268" s="316"/>
      <c r="AF268" s="316"/>
      <c r="AG268" s="316"/>
      <c r="AH268" s="316"/>
      <c r="AI268" s="316"/>
      <c r="AJ268" s="316"/>
      <c r="AK268" s="316"/>
      <c r="AL268" s="316"/>
      <c r="AM268" s="316"/>
      <c r="AN268" s="316"/>
      <c r="AO268" s="316"/>
      <c r="AP268" s="316"/>
      <c r="AQ268" s="316"/>
      <c r="AR268" s="316"/>
      <c r="AS268" s="316"/>
      <c r="AT268" s="316"/>
      <c r="AU268" s="316"/>
      <c r="AV268" s="316"/>
      <c r="AW268" s="316"/>
      <c r="AX268" s="316"/>
      <c r="AY268" s="316"/>
      <c r="AZ268" s="316"/>
      <c r="BA268" s="316"/>
      <c r="BB268" s="316"/>
      <c r="BC268" s="316"/>
      <c r="BD268" s="316"/>
      <c r="BE268" s="316"/>
      <c r="BF268" s="316"/>
      <c r="BG268" s="316"/>
      <c r="BH268" s="316"/>
      <c r="BI268" s="316"/>
      <c r="BJ268" s="316"/>
      <c r="BK268" s="316"/>
      <c r="BL268" s="316"/>
      <c r="BM268" s="316"/>
      <c r="BN268" s="316"/>
      <c r="BO268" s="316"/>
      <c r="BP268" s="316"/>
      <c r="BQ268" s="316"/>
      <c r="BR268" s="316"/>
      <c r="BS268" s="316"/>
      <c r="BT268" s="316"/>
      <c r="BU268" s="316"/>
      <c r="BV268" s="316"/>
      <c r="BW268" s="316"/>
      <c r="BX268" s="273"/>
      <c r="BY268" s="273"/>
    </row>
    <row r="269" spans="1:77" ht="15" customHeight="1">
      <c r="A269" s="316"/>
      <c r="B269" s="316"/>
      <c r="C269" s="316"/>
      <c r="D269" s="316"/>
      <c r="E269" s="316"/>
      <c r="F269" s="316"/>
      <c r="G269" s="316"/>
      <c r="H269" s="316"/>
      <c r="I269" s="316"/>
      <c r="J269" s="316"/>
      <c r="K269" s="316"/>
      <c r="L269" s="316"/>
      <c r="M269" s="316"/>
      <c r="N269" s="316"/>
      <c r="O269" s="316"/>
      <c r="P269" s="316"/>
      <c r="Q269" s="316"/>
      <c r="R269" s="316"/>
      <c r="S269" s="316"/>
      <c r="T269" s="316"/>
      <c r="U269" s="316"/>
      <c r="V269" s="316"/>
      <c r="W269" s="316"/>
      <c r="X269" s="316"/>
      <c r="Y269" s="316"/>
      <c r="Z269" s="316"/>
      <c r="AA269" s="316"/>
      <c r="AB269" s="316"/>
      <c r="AC269" s="316"/>
      <c r="AD269" s="316"/>
      <c r="AE269" s="316"/>
      <c r="AF269" s="316"/>
      <c r="AG269" s="316"/>
      <c r="AH269" s="316"/>
      <c r="AI269" s="316"/>
      <c r="AJ269" s="316"/>
      <c r="AK269" s="316"/>
      <c r="AL269" s="316"/>
      <c r="AM269" s="316"/>
      <c r="AN269" s="316"/>
      <c r="AO269" s="316"/>
      <c r="AP269" s="316"/>
      <c r="AQ269" s="316"/>
      <c r="AR269" s="316"/>
      <c r="AS269" s="316"/>
      <c r="AT269" s="316"/>
      <c r="AU269" s="316"/>
      <c r="AV269" s="316"/>
      <c r="AW269" s="316"/>
      <c r="AX269" s="316"/>
      <c r="AY269" s="316"/>
      <c r="AZ269" s="316"/>
      <c r="BA269" s="316"/>
      <c r="BB269" s="316"/>
      <c r="BC269" s="316"/>
      <c r="BD269" s="316"/>
      <c r="BE269" s="316"/>
      <c r="BF269" s="316"/>
      <c r="BG269" s="316"/>
      <c r="BH269" s="316"/>
      <c r="BI269" s="316"/>
      <c r="BJ269" s="316"/>
      <c r="BK269" s="316"/>
      <c r="BL269" s="316"/>
      <c r="BM269" s="316"/>
      <c r="BN269" s="316"/>
      <c r="BO269" s="316"/>
      <c r="BP269" s="316"/>
      <c r="BQ269" s="316"/>
      <c r="BR269" s="316"/>
      <c r="BS269" s="316"/>
      <c r="BT269" s="316"/>
      <c r="BU269" s="316"/>
      <c r="BV269" s="316"/>
      <c r="BW269" s="316"/>
      <c r="BX269" s="273"/>
      <c r="BY269" s="273"/>
    </row>
    <row r="270" spans="1:77" ht="15" customHeight="1">
      <c r="A270" s="316"/>
      <c r="B270" s="316"/>
      <c r="C270" s="316"/>
      <c r="D270" s="316"/>
      <c r="E270" s="316"/>
      <c r="F270" s="316"/>
      <c r="G270" s="316"/>
      <c r="H270" s="316"/>
      <c r="I270" s="316"/>
      <c r="J270" s="316"/>
      <c r="K270" s="316"/>
      <c r="L270" s="316"/>
      <c r="M270" s="316"/>
      <c r="N270" s="316"/>
      <c r="O270" s="316"/>
      <c r="P270" s="316"/>
      <c r="Q270" s="316"/>
      <c r="R270" s="316"/>
      <c r="S270" s="316"/>
      <c r="T270" s="316"/>
      <c r="U270" s="316"/>
      <c r="V270" s="316"/>
      <c r="W270" s="316"/>
      <c r="X270" s="316"/>
      <c r="Y270" s="316"/>
      <c r="Z270" s="316"/>
      <c r="AA270" s="316"/>
      <c r="AB270" s="316"/>
      <c r="AC270" s="316"/>
      <c r="AD270" s="316"/>
      <c r="AE270" s="316"/>
      <c r="AF270" s="316"/>
      <c r="AG270" s="316"/>
      <c r="AH270" s="316"/>
      <c r="AI270" s="316"/>
      <c r="AJ270" s="316"/>
      <c r="AK270" s="316"/>
      <c r="AL270" s="316"/>
      <c r="AM270" s="316"/>
      <c r="AN270" s="316"/>
      <c r="AO270" s="316"/>
      <c r="AP270" s="316"/>
      <c r="AQ270" s="316"/>
      <c r="AR270" s="316"/>
      <c r="AS270" s="316"/>
      <c r="AT270" s="316"/>
      <c r="AU270" s="316"/>
      <c r="AV270" s="316"/>
      <c r="AW270" s="316"/>
      <c r="AX270" s="316"/>
      <c r="AY270" s="316"/>
      <c r="AZ270" s="316"/>
      <c r="BA270" s="316"/>
      <c r="BB270" s="316"/>
      <c r="BC270" s="316"/>
      <c r="BD270" s="316"/>
      <c r="BE270" s="316"/>
      <c r="BF270" s="316"/>
      <c r="BG270" s="316"/>
      <c r="BH270" s="316"/>
      <c r="BI270" s="316"/>
      <c r="BJ270" s="316"/>
      <c r="BK270" s="316"/>
      <c r="BL270" s="316"/>
      <c r="BM270" s="316"/>
      <c r="BN270" s="316"/>
      <c r="BO270" s="316"/>
      <c r="BP270" s="316"/>
      <c r="BQ270" s="316"/>
      <c r="BR270" s="316"/>
      <c r="BS270" s="316"/>
      <c r="BT270" s="316"/>
      <c r="BU270" s="316"/>
      <c r="BV270" s="316"/>
      <c r="BW270" s="316"/>
      <c r="BX270" s="273"/>
      <c r="BY270" s="273"/>
    </row>
  </sheetData>
  <autoFilter ref="K18:R47"/>
  <dataConsolidate/>
  <mergeCells count="17">
    <mergeCell ref="O1:R1"/>
    <mergeCell ref="M17:O17"/>
    <mergeCell ref="O10:R10"/>
    <mergeCell ref="J11:M11"/>
    <mergeCell ref="O11:R11"/>
    <mergeCell ref="O14:R14"/>
    <mergeCell ref="O16:R16"/>
    <mergeCell ref="O15:R15"/>
    <mergeCell ref="M4:O4"/>
    <mergeCell ref="H8:M8"/>
    <mergeCell ref="AW17:AY17"/>
    <mergeCell ref="DP14:DP16"/>
    <mergeCell ref="H6:M6"/>
    <mergeCell ref="H7:M7"/>
    <mergeCell ref="M10:N10"/>
    <mergeCell ref="Q12:R12"/>
    <mergeCell ref="Q13:R13"/>
  </mergeCells>
  <phoneticPr fontId="16" type="noConversion"/>
  <conditionalFormatting sqref="B19:B20">
    <cfRule type="cellIs" dxfId="119" priority="1305" stopIfTrue="1" operator="greaterThan">
      <formula>0</formula>
    </cfRule>
  </conditionalFormatting>
  <conditionalFormatting sqref="A19:A20">
    <cfRule type="cellIs" dxfId="118" priority="1309" stopIfTrue="1" operator="notEqual">
      <formula>""</formula>
    </cfRule>
  </conditionalFormatting>
  <conditionalFormatting sqref="H1:I1 H17:I17">
    <cfRule type="expression" dxfId="117" priority="1062" stopIfTrue="1">
      <formula>(UpdateIntegrityFlag=TRUE)</formula>
    </cfRule>
    <cfRule type="expression" dxfId="116" priority="1063" stopIfTrue="1">
      <formula>(UpdateIntegrityFlag=FALSE)</formula>
    </cfRule>
  </conditionalFormatting>
  <conditionalFormatting sqref="R19:R24">
    <cfRule type="expression" dxfId="115" priority="53">
      <formula>$E19&gt;=1</formula>
    </cfRule>
    <cfRule type="expression" dxfId="114" priority="176">
      <formula>OR($E19=-2,$E19=-3)</formula>
    </cfRule>
  </conditionalFormatting>
  <conditionalFormatting sqref="O16:P16">
    <cfRule type="expression" dxfId="113" priority="120">
      <formula>SUM(K11,L11,K27,L27)&gt;0</formula>
    </cfRule>
    <cfRule type="expression" dxfId="112" priority="121">
      <formula>SUM(K11,L11,K27,L27)=0</formula>
    </cfRule>
  </conditionalFormatting>
  <conditionalFormatting sqref="R16">
    <cfRule type="expression" dxfId="111" priority="1312">
      <formula>SUM(L11,M11,L27,M27)&gt;0</formula>
    </cfRule>
    <cfRule type="expression" dxfId="110" priority="1313">
      <formula>SUM(L11,M11,L27,M27)=0</formula>
    </cfRule>
  </conditionalFormatting>
  <conditionalFormatting sqref="Q16">
    <cfRule type="expression" dxfId="109" priority="1318">
      <formula>SUM(L11,M11,L27,M27)&gt;0</formula>
    </cfRule>
    <cfRule type="expression" dxfId="108" priority="1319">
      <formula>SUM(L11,M11,L27,M27)=0</formula>
    </cfRule>
  </conditionalFormatting>
  <conditionalFormatting sqref="O16:P16">
    <cfRule type="expression" dxfId="107" priority="1322">
      <formula>AND(SUM(#REF!,#REF!,K18,L18)=0,O16="WARNING: THE "&amp;max_items&amp;" ITEM MAX LIMIT IS EXCEEDED")</formula>
    </cfRule>
  </conditionalFormatting>
  <conditionalFormatting sqref="R16">
    <cfRule type="expression" dxfId="106" priority="1323">
      <formula>AND(SUM(#REF!,#REF!,L18,M18)=0,R16="WARNING: THE "&amp;max_items&amp;" ITEM MAX LIMIT IS EXCEEDED")</formula>
    </cfRule>
  </conditionalFormatting>
  <conditionalFormatting sqref="Q16">
    <cfRule type="expression" dxfId="105" priority="1324">
      <formula>AND(SUM(#REF!,#REF!,L18,M18)=0,Q16="WARNING: THE "&amp;max_items&amp;" ITEM MAX LIMIT IS EXCEEDED")</formula>
    </cfRule>
  </conditionalFormatting>
  <conditionalFormatting sqref="Y18:AY18">
    <cfRule type="expression" dxfId="104" priority="109">
      <formula>OR(Y17="CURRENT",Y17="Corriente")</formula>
    </cfRule>
  </conditionalFormatting>
  <conditionalFormatting sqref="Y17:AY17">
    <cfRule type="expression" dxfId="103" priority="37">
      <formula>OR(Y17="CURRENT",Y17="Corriente")</formula>
    </cfRule>
    <cfRule type="expression" dxfId="102" priority="38">
      <formula>OR(Y$1&gt;=Forecast_Start_Key+FFF,Y$1&gt;=Forecast_Start_Key+FFF)</formula>
    </cfRule>
  </conditionalFormatting>
  <conditionalFormatting sqref="H19:AY24">
    <cfRule type="expression" dxfId="101" priority="22">
      <formula>$A19=0</formula>
    </cfRule>
  </conditionalFormatting>
  <conditionalFormatting sqref="B21:B24">
    <cfRule type="cellIs" dxfId="100" priority="28" stopIfTrue="1" operator="greaterThan">
      <formula>0</formula>
    </cfRule>
  </conditionalFormatting>
  <conditionalFormatting sqref="A21:A24">
    <cfRule type="cellIs" dxfId="99" priority="27" stopIfTrue="1" operator="notEqual">
      <formula>""</formula>
    </cfRule>
  </conditionalFormatting>
  <conditionalFormatting sqref="Y19:AY24">
    <cfRule type="expression" dxfId="98" priority="55">
      <formula>OR(AND($E19=1, Y$1&gt;=Forecast_Start_Key,LEN(Y$1)&gt;0),AND($E19=2, Y$1&lt;Forecast_Start_Key,LEN(Y$1)&gt;0),AND($E19=3,LEN(Y$1)&gt;0),AND($E19=3, LEN(Y$1)&gt;0))</formula>
    </cfRule>
    <cfRule type="expression" dxfId="97" priority="56">
      <formula>OR(AND($E19=-2,Y$1&gt;=Forecast_Start_Key,LEN(Y$1)&gt;0),AND($E19=-3,Y$1&lt;Forecast_Start_Key,LEN(Y$1)&gt;0))</formula>
    </cfRule>
  </conditionalFormatting>
  <conditionalFormatting sqref="R25:R106">
    <cfRule type="expression" dxfId="96" priority="20">
      <formula>$E25&gt;=1</formula>
    </cfRule>
    <cfRule type="expression" dxfId="95" priority="21">
      <formula>OR($E25=-2,$E25=-3)</formula>
    </cfRule>
  </conditionalFormatting>
  <conditionalFormatting sqref="H25:AY106">
    <cfRule type="expression" dxfId="94" priority="19">
      <formula>$A25=0</formula>
    </cfRule>
  </conditionalFormatting>
  <conditionalFormatting sqref="B25:B106">
    <cfRule type="cellIs" dxfId="93" priority="18" stopIfTrue="1" operator="greaterThan">
      <formula>0</formula>
    </cfRule>
  </conditionalFormatting>
  <conditionalFormatting sqref="A25:A106">
    <cfRule type="cellIs" dxfId="92" priority="17" stopIfTrue="1" operator="notEqual">
      <formula>""</formula>
    </cfRule>
  </conditionalFormatting>
  <conditionalFormatting sqref="Y25:AY106">
    <cfRule type="expression" dxfId="91" priority="15">
      <formula>OR(AND($E25=1, Y$1&gt;=Forecast_Start_Key,LEN(Y$1)&gt;0),AND($E25=2, Y$1&lt;Forecast_Start_Key,LEN(Y$1)&gt;0),AND($E25=3,LEN(Y$1)&gt;0),AND($E25=3, LEN(Y$1)&gt;0))</formula>
    </cfRule>
    <cfRule type="expression" dxfId="90" priority="16">
      <formula>OR(AND($E25=-2,Y$1&gt;=Forecast_Start_Key,LEN(Y$1)&gt;0),AND($E25=-3,Y$1&lt;Forecast_Start_Key,LEN(Y$1)&gt;0))</formula>
    </cfRule>
  </conditionalFormatting>
  <conditionalFormatting sqref="R107:R113">
    <cfRule type="expression" dxfId="89" priority="13">
      <formula>$E107&gt;=1</formula>
    </cfRule>
    <cfRule type="expression" dxfId="88" priority="14">
      <formula>OR($E107=-2,$E107=-3)</formula>
    </cfRule>
  </conditionalFormatting>
  <conditionalFormatting sqref="H107:AY113">
    <cfRule type="expression" dxfId="87" priority="12">
      <formula>$A107=0</formula>
    </cfRule>
  </conditionalFormatting>
  <conditionalFormatting sqref="B107:B113">
    <cfRule type="cellIs" dxfId="86" priority="11" stopIfTrue="1" operator="greaterThan">
      <formula>0</formula>
    </cfRule>
  </conditionalFormatting>
  <conditionalFormatting sqref="A107:A113">
    <cfRule type="cellIs" dxfId="85" priority="10" stopIfTrue="1" operator="notEqual">
      <formula>""</formula>
    </cfRule>
  </conditionalFormatting>
  <conditionalFormatting sqref="Y107:AY113">
    <cfRule type="expression" dxfId="84" priority="8">
      <formula>OR(AND($E107=1, Y$1&gt;=Forecast_Start_Key,LEN(Y$1)&gt;0),AND($E107=2, Y$1&lt;Forecast_Start_Key,LEN(Y$1)&gt;0),AND($E107=3,LEN(Y$1)&gt;0),AND($E107=3, LEN(Y$1)&gt;0))</formula>
    </cfRule>
    <cfRule type="expression" dxfId="83" priority="9">
      <formula>OR(AND($E107=-2,Y$1&gt;=Forecast_Start_Key,LEN(Y$1)&gt;0),AND($E107=-3,Y$1&lt;Forecast_Start_Key,LEN(Y$1)&gt;0))</formula>
    </cfRule>
  </conditionalFormatting>
  <conditionalFormatting sqref="R114:R128">
    <cfRule type="expression" dxfId="82" priority="6">
      <formula>$E114&gt;=1</formula>
    </cfRule>
    <cfRule type="expression" dxfId="81" priority="7">
      <formula>OR($E114=-2,$E114=-3)</formula>
    </cfRule>
  </conditionalFormatting>
  <conditionalFormatting sqref="H114:AY128">
    <cfRule type="expression" dxfId="80" priority="5">
      <formula>$A114=0</formula>
    </cfRule>
  </conditionalFormatting>
  <conditionalFormatting sqref="B114:B128">
    <cfRule type="cellIs" dxfId="79" priority="4" stopIfTrue="1" operator="greaterThan">
      <formula>0</formula>
    </cfRule>
  </conditionalFormatting>
  <conditionalFormatting sqref="A114:A128">
    <cfRule type="cellIs" dxfId="78" priority="3" stopIfTrue="1" operator="notEqual">
      <formula>""</formula>
    </cfRule>
  </conditionalFormatting>
  <conditionalFormatting sqref="Y114:AY128">
    <cfRule type="expression" dxfId="77" priority="1">
      <formula>OR(AND($E114=1, Y$1&gt;=Forecast_Start_Key,LEN(Y$1)&gt;0),AND($E114=2, Y$1&lt;Forecast_Start_Key,LEN(Y$1)&gt;0),AND($E114=3,LEN(Y$1)&gt;0),AND($E114=3, LEN(Y$1)&gt;0))</formula>
    </cfRule>
    <cfRule type="expression" dxfId="76" priority="2">
      <formula>OR(AND($E114=-2,Y$1&gt;=Forecast_Start_Key,LEN(Y$1)&gt;0),AND($E114=-3,Y$1&lt;Forecast_Start_Key,LEN(Y$1)&gt;0))</formula>
    </cfRule>
  </conditionalFormatting>
  <dataValidations xWindow="819" yWindow="365" count="20">
    <dataValidation type="custom" errorStyle="warning" allowBlank="1" showErrorMessage="1" errorTitle="Override Correct Cell..." error="Check that you make your override in the right row, in a month and after the forecast freeze fence..." sqref="C7:C12 A1:F5 G1:G4 E14:G18 E7:G12 X1:X2 T13:T17 T9:T10 V15:W17 T1:U3 V1:V10 U14:U17 W1:W11 X4:X14 A7:B128 X17:X128 D7:D128">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H18:J18 I17 AA9:AD13 Y11:Y13 Y6:Z9 Z11 AO9:AQ9 AU9:AV9 AQ6:AQ8 AE12:AJ13 AL9:AM9 AJ10 AN8:AN9 Y4:BH5 Y1:BI1">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R18">
      <formula1>AND(#REF!&gt;Forecast_Start_Key,$B18=1,#REF!="Month")</formula1>
    </dataValidation>
    <dataValidation type="textLength" allowBlank="1" showInputMessage="1" showErrorMessage="1" error="You are not allowed to modify this field." sqref="L19">
      <formula1>LEN(INDIRECT("SWDATA!C"&amp;A19))-1</formula1>
      <formula2>LEN(INDIRECT("SWDATA!C"&amp;A19))+1</formula2>
    </dataValidation>
    <dataValidation type="textLength" allowBlank="1" showInputMessage="1" showErrorMessage="1" error="You are not allowed to modify this field." sqref="H19">
      <formula1>LEN(INDIRECT("SWDATA!C"&amp;A19))-1</formula1>
      <formula2>LEN(INDIRECT("SWDATA!C"&amp;A19))+1</formula2>
    </dataValidation>
    <dataValidation type="custom" errorStyle="warning" allowBlank="1" showErrorMessage="1" errorTitle="Override Correct Cell..." error="Check that you make your override in the right row, in a month and after the forecast freeze fence..." sqref="U11:U12">
      <formula1>AND(V$1&gt;Forecast_Start_Key,$B11=1,V$15="Month")</formula1>
    </dataValidation>
    <dataValidation type="textLength" allowBlank="1" showInputMessage="1" showErrorMessage="1" error="You are not allowed to modify this field." sqref="M19:M128">
      <formula1>LEN(INDIRECT("SWDATA!C"&amp;A19))-1</formula1>
      <formula2>LEN(INDIRECT("SWDATA!C"&amp;A19))+1</formula2>
    </dataValidation>
    <dataValidation type="textLength" allowBlank="1" showInputMessage="1" showErrorMessage="1" error="You are not allowed to modify this field." sqref="R19:R128">
      <formula1>LEN(INDIRECT("SWDATA!C"&amp;A19))-1</formula1>
      <formula2>LEN(INDIRECT("SWDATA!C"&amp;A19))+1</formula2>
    </dataValidation>
    <dataValidation type="textLength" allowBlank="1" showInputMessage="1" showErrorMessage="1" error="You are not allowed to modify this field." sqref="N19:N128">
      <formula1>LEN(INDIRECT("SWDATA!C"&amp;A19))-1</formula1>
      <formula2>LEN(INDIRECT("SWDATA!C"&amp;A19))+1</formula2>
    </dataValidation>
    <dataValidation type="textLength" allowBlank="1" showInputMessage="1" showErrorMessage="1" error="You are not allowed to modify this field." sqref="O19:O128">
      <formula1>LEN(INDIRECT("SWDATA!C"&amp;A19))-1</formula1>
      <formula2>LEN(INDIRECT("SWDATA!C"&amp;A19))+1</formula2>
    </dataValidation>
    <dataValidation type="textLength" allowBlank="1" showInputMessage="1" showErrorMessage="1" error="You are not allowed to modify this field." sqref="P19:P128">
      <formula1>LEN(INDIRECT("SWDATA!C"&amp;A19))-1</formula1>
      <formula2>LEN(INDIRECT("SWDATA!C"&amp;A19))+1</formula2>
    </dataValidation>
    <dataValidation type="custom" errorStyle="warning" allowBlank="1" showErrorMessage="1" errorTitle="Override Correct Cell..." error="Check that you make your override in the right row, in a month and after the forecast freeze fence..." sqref="X3">
      <formula1>AND(Y$1&gt;Forecast_Start_Key,$B3=1,#REF!="Month")</formula1>
    </dataValidation>
    <dataValidation type="textLength" allowBlank="1" showInputMessage="1" showErrorMessage="1" error="You are not allowed to modify this field." sqref="Q19:Q128">
      <formula1>LEN(INDIRECT("SWDATA!C"&amp;A19))-1</formula1>
      <formula2>LEN(INDIRECT("SWDATA!C"&amp;A19))+1</formula2>
    </dataValidation>
    <dataValidation allowBlank="1" showErrorMessage="1" promptTitle="Change Graph Start Date" prompt="Select a date to be the starting date in the graph" sqref="N11"/>
    <dataValidation type="list" allowBlank="1" showInputMessage="1" showErrorMessage="1" sqref="H6:H8">
      <formula1>TS_Name</formula1>
    </dataValidation>
    <dataValidation type="custom" errorStyle="warning" allowBlank="1" showErrorMessage="1" errorTitle="Override Correct Cell..." error="Check that you make your override in the right row, in a month and after the forecast freeze fence..." sqref="AR6:AR9">
      <formula1>AND(AZ$1&gt;Forecast_Start_Key,$B5=1,#REF!="Month")</formula1>
    </dataValidation>
    <dataValidation type="custom" errorStyle="warning" allowBlank="1" showErrorMessage="1" errorTitle="Override Correct Cell..." error="Check that you make your override in the right row, in a month and after the forecast freeze fence..." sqref="AS6:AT9">
      <formula1>AND(BA$1&gt;Forecast_Start_Key,$B6=1,#REF!="Month")</formula1>
    </dataValidation>
    <dataValidation type="custom" errorStyle="warning" allowBlank="1" showErrorMessage="1" errorTitle="Override Correct Cell..." error="Check that you make your override in the right row, in a month and after the forecast freeze fence..." sqref="Y17:AW17">
      <formula1>AND(Y$1&gt;Forecast_Start_Key,$B14=1,#REF!="Month")</formula1>
    </dataValidation>
    <dataValidation type="custom" errorStyle="warning" allowBlank="1" showErrorMessage="1" errorTitle="Override Correct Cell..." error="Check that you make your override in the right row, in a month and after the forecast freeze fence..." sqref="Y18:AY18">
      <formula1>AND(Y$1&gt;Forecast_Start_Key,$B17=1,#REF!="Month")</formula1>
    </dataValidation>
    <dataValidation type="custom" allowBlank="1" showInputMessage="1" showErrorMessage="1" errorTitle="Please check your override.... " error="Check that you make your override in the right row, in a month and not in the past..." sqref="Y19:AY128">
      <formula1>AND(ISNUMBER(Y$1),OR(AND(OR($E19=1,AND($E19=-2,$E19=-3)),Y$1&gt;=Forecast_Start_Key),AND(OR($E19=2,AND($E19=-2,$E19=-3)),Y$1&lt;Forecast_Start_Key),AND(OR($E19=3,AND($E19=-2,$E19=-3)))),OR(Y19="-", AND(ISNUMBER(Y19),Y19&gt;=0)))</formula1>
    </dataValidation>
  </dataValidations>
  <pageMargins left="0.75" right="0.75" top="1" bottom="1" header="0.5" footer="0.5"/>
  <pageSetup scale="12" fitToWidth="2" fitToHeight="2" orientation="landscape" r:id="rId1"/>
  <headerFooter alignWithMargins="0"/>
  <cellWatches>
    <cellWatch r="L18"/>
  </cellWatches>
  <ignoredErrors>
    <ignoredError sqref="AW3 AK3" formula="1"/>
  </ignoredErrors>
  <drawing r:id="rId2"/>
  <legacyDrawing r:id="rId3"/>
</worksheet>
</file>

<file path=xl/worksheets/sheet4.xml><?xml version="1.0" encoding="utf-8"?>
<worksheet xmlns="http://schemas.openxmlformats.org/spreadsheetml/2006/main" xmlns:r="http://schemas.openxmlformats.org/officeDocument/2006/relationships">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H27" sqref="H27"/>
    </sheetView>
  </sheetViews>
  <sheetFormatPr defaultRowHeight="12.75"/>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c r="C1" s="35" t="s">
        <v>253</v>
      </c>
      <c r="D1" s="36"/>
      <c r="E1" s="36"/>
      <c r="F1" s="3"/>
      <c r="G1" s="3"/>
      <c r="H1" s="3" t="s">
        <v>209</v>
      </c>
      <c r="I1" s="3"/>
      <c r="J1" s="3"/>
      <c r="K1" s="3"/>
      <c r="L1" s="3"/>
      <c r="M1" s="3"/>
      <c r="N1" s="3"/>
      <c r="O1" s="3"/>
      <c r="P1" s="3"/>
      <c r="Q1" s="3"/>
      <c r="R1" s="3"/>
      <c r="S1" s="3"/>
      <c r="T1" s="3"/>
      <c r="U1" s="3"/>
      <c r="V1" s="3"/>
      <c r="W1" s="3"/>
      <c r="X1" s="3"/>
      <c r="Y1" s="3"/>
      <c r="Z1" s="3" t="s">
        <v>210</v>
      </c>
      <c r="AA1" s="3"/>
      <c r="AB1" s="3"/>
      <c r="AC1" s="3"/>
      <c r="AD1" s="3"/>
      <c r="AE1" s="3"/>
      <c r="AF1" s="3"/>
      <c r="AG1" s="3"/>
      <c r="AH1" s="3"/>
      <c r="AI1" s="3"/>
      <c r="AJ1" s="3"/>
      <c r="AK1" s="3"/>
      <c r="AL1" s="3"/>
      <c r="AM1" s="3"/>
      <c r="AN1" s="3"/>
      <c r="AO1" s="3"/>
      <c r="AP1" s="3"/>
      <c r="AQ1" s="3"/>
      <c r="AR1" s="3"/>
      <c r="AS1" s="3"/>
      <c r="AT1" s="3"/>
      <c r="AU1" s="3"/>
      <c r="AV1" s="3"/>
      <c r="AW1" s="3"/>
      <c r="AX1" s="3"/>
      <c r="AY1" s="3"/>
      <c r="AZ1" s="3"/>
      <c r="BH1" s="3"/>
    </row>
    <row r="2" spans="2:265" ht="13.5" thickTop="1">
      <c r="C2" s="37" t="s">
        <v>254</v>
      </c>
      <c r="D2" s="38"/>
      <c r="E2" s="38"/>
      <c r="F2" s="39" t="str">
        <f ca="1">'Planning View'!$A$1</f>
        <v>Planning View</v>
      </c>
      <c r="G2" s="40"/>
      <c r="H2" s="41"/>
      <c r="I2" s="42" t="s">
        <v>60</v>
      </c>
      <c r="J2" s="43"/>
      <c r="K2" s="43"/>
      <c r="L2" s="43"/>
      <c r="M2" s="43"/>
      <c r="N2" s="44"/>
      <c r="O2" s="42" t="s">
        <v>61</v>
      </c>
      <c r="P2" s="43"/>
      <c r="Q2" s="43"/>
      <c r="R2" s="43"/>
      <c r="S2" s="43"/>
      <c r="T2" s="44"/>
      <c r="U2" s="42" t="s">
        <v>62</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H2" s="60"/>
      <c r="BL2" s="30"/>
      <c r="BN2" s="42" t="s">
        <v>63</v>
      </c>
      <c r="BO2" s="43"/>
      <c r="BP2" s="43"/>
      <c r="BQ2" s="43"/>
      <c r="BR2" s="45"/>
      <c r="JD2" s="19" t="s">
        <v>319</v>
      </c>
      <c r="JE2" s="209">
        <f>COUNTA(SCENARIOMETA!I2:I65536)-COUNTIF(SCENARIOMETA!I2:I65536,"-")</f>
        <v>0</v>
      </c>
    </row>
    <row r="3" spans="2:265">
      <c r="C3" s="46" t="s">
        <v>262</v>
      </c>
      <c r="D3" s="21"/>
      <c r="E3" s="21"/>
      <c r="F3" s="28">
        <v>1</v>
      </c>
      <c r="G3" s="11"/>
      <c r="H3" s="114"/>
      <c r="I3" s="19" t="s">
        <v>203</v>
      </c>
      <c r="J3" s="19"/>
      <c r="K3" s="19"/>
      <c r="L3" s="7">
        <v>1</v>
      </c>
      <c r="O3" s="6"/>
      <c r="P3" s="11"/>
      <c r="Q3" s="11"/>
      <c r="R3" s="11"/>
      <c r="S3" s="11"/>
      <c r="T3" s="12"/>
      <c r="U3" s="47" t="b">
        <f ca="1">(C17=D17)</f>
        <v>1</v>
      </c>
      <c r="V3" s="48" t="s">
        <v>64</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H3" s="11"/>
      <c r="BI3" s="152" t="s">
        <v>304</v>
      </c>
      <c r="BL3" s="30"/>
      <c r="BN3" s="49" t="s">
        <v>65</v>
      </c>
      <c r="BO3" s="50"/>
      <c r="BP3" s="51"/>
      <c r="BQ3" s="50"/>
      <c r="BR3" s="52" t="s">
        <v>66</v>
      </c>
      <c r="JD3" s="210" t="s">
        <v>320</v>
      </c>
    </row>
    <row r="4" spans="2:265">
      <c r="C4" s="46" t="s">
        <v>266</v>
      </c>
      <c r="D4" s="21"/>
      <c r="E4" s="21"/>
      <c r="F4" s="28" t="s">
        <v>9</v>
      </c>
      <c r="G4" s="11"/>
      <c r="H4" s="12"/>
      <c r="I4" s="6"/>
      <c r="J4" s="19" t="s">
        <v>261</v>
      </c>
      <c r="K4" s="21"/>
      <c r="L4" s="7">
        <f t="array" aca="1" ref="L4" ca="1">MIN(IF(INDIRECT(F12)&gt;=F3,ROW(INDIRECT(F12)),MAXR))</f>
        <v>20</v>
      </c>
      <c r="M4" s="11">
        <f ca="1">IF(L4=MAXR, 1, L4)</f>
        <v>20</v>
      </c>
      <c r="N4" s="12"/>
      <c r="O4" s="32" t="s">
        <v>54</v>
      </c>
      <c r="P4" s="21"/>
      <c r="Q4" s="21"/>
      <c r="R4" s="34" t="str">
        <f>F7&amp;"!"</f>
        <v>SWDATA!</v>
      </c>
      <c r="S4" s="11"/>
      <c r="T4" s="12"/>
      <c r="U4" s="53" t="b">
        <f ca="1">(C17=L7)</f>
        <v>1</v>
      </c>
      <c r="V4" s="48" t="s">
        <v>67</v>
      </c>
      <c r="W4" s="11"/>
      <c r="X4" s="11"/>
      <c r="Y4" s="11"/>
      <c r="Z4" s="12"/>
      <c r="AA4" s="11" t="s">
        <v>139</v>
      </c>
      <c r="AB4" s="11">
        <f ca="1">MATCH(1,currencies_range,0)</f>
        <v>1</v>
      </c>
      <c r="AC4" s="11"/>
      <c r="AD4" s="11"/>
      <c r="AE4" s="242" t="s">
        <v>363</v>
      </c>
      <c r="AF4" s="11">
        <f ca="1">MATCH(1,UOM_Range,0)</f>
        <v>1</v>
      </c>
      <c r="AG4" s="11"/>
      <c r="AH4" s="11"/>
      <c r="AI4" s="11"/>
      <c r="AJ4" s="11"/>
      <c r="AK4" s="11"/>
      <c r="AL4" s="11"/>
      <c r="AM4" s="11"/>
      <c r="AN4" s="11"/>
      <c r="AO4" s="11"/>
      <c r="AP4" s="11"/>
      <c r="AQ4" s="11"/>
      <c r="AR4" s="11"/>
      <c r="AS4" s="11"/>
      <c r="AT4" s="11"/>
      <c r="AU4" s="11"/>
      <c r="AV4" s="11"/>
      <c r="AW4" s="11"/>
      <c r="AX4" s="11"/>
      <c r="AY4" s="11"/>
      <c r="AZ4" s="11"/>
      <c r="BH4" s="11"/>
      <c r="BI4" s="151" t="s">
        <v>305</v>
      </c>
      <c r="BL4" s="30"/>
      <c r="BN4" s="49" t="s">
        <v>68</v>
      </c>
      <c r="BO4" s="50"/>
      <c r="BP4" s="50"/>
      <c r="BQ4" s="50"/>
      <c r="BR4" s="52" t="s">
        <v>69</v>
      </c>
      <c r="JD4" t="str">
        <f ca="1">IF(JD24&lt;&gt;0,IF(INDIRECT("SCENARIOMETA!I"&amp;JE24)="-","",INDIRECT("SCENARIOMETA!I"&amp;JE24)),"")</f>
        <v/>
      </c>
    </row>
    <row r="5" spans="2:265">
      <c r="C5" s="46" t="s">
        <v>269</v>
      </c>
      <c r="D5" s="21"/>
      <c r="E5" s="21"/>
      <c r="F5" s="28" t="s">
        <v>268</v>
      </c>
      <c r="G5" s="11"/>
      <c r="H5" s="12"/>
      <c r="I5" s="6"/>
      <c r="J5" s="19" t="s">
        <v>257</v>
      </c>
      <c r="K5" s="21"/>
      <c r="L5" s="7">
        <f t="array" aca="1" ref="L5" ca="1">MAX(IF(INDIRECT(F12)&gt;=F3,ROW(INDIRECT(F12)),0))</f>
        <v>118</v>
      </c>
      <c r="M5" s="11">
        <f ca="1">IF(L5=0, 1, L5)</f>
        <v>118</v>
      </c>
      <c r="N5" s="12"/>
      <c r="O5" s="32" t="s">
        <v>55</v>
      </c>
      <c r="P5" s="21"/>
      <c r="Q5" s="21"/>
      <c r="R5" s="11" t="str">
        <f>H7&amp;"U1:CA1"</f>
        <v>'SWDATA'!U1:CA1</v>
      </c>
      <c r="S5" s="11"/>
      <c r="T5" s="12"/>
      <c r="U5" s="106" t="b">
        <f t="array" aca="1" ref="U5" ca="1">IF(SUM(IF(ISERROR(SWUPD_UPDRANGE),1,0))=0,TRUE,FALSE)</f>
        <v>1</v>
      </c>
      <c r="V5" s="54" t="s">
        <v>136</v>
      </c>
      <c r="W5" s="11"/>
      <c r="X5" s="11"/>
      <c r="Y5" s="11"/>
      <c r="Z5" s="12"/>
      <c r="AA5" s="11" t="s">
        <v>140</v>
      </c>
      <c r="AB5" s="11" t="str">
        <f ca="1">INDEX(currencies_available,AB4)</f>
        <v>USD</v>
      </c>
      <c r="AC5" s="11"/>
      <c r="AD5" s="11"/>
      <c r="AE5" s="242" t="s">
        <v>364</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H5" s="11"/>
      <c r="BI5" s="152" t="s">
        <v>306</v>
      </c>
      <c r="BL5" s="30"/>
      <c r="BN5" s="49" t="s">
        <v>70</v>
      </c>
      <c r="BO5" s="50"/>
      <c r="BP5" s="50"/>
      <c r="BQ5" s="50"/>
      <c r="BR5" s="52" t="s">
        <v>71</v>
      </c>
      <c r="JD5" t="str">
        <f t="shared" ref="JD5:JD16" ca="1" si="0">IF(JD25&lt;&gt;0,IF(INDIRECT("SCENARIOMETA!I"&amp;JE25)="-","",INDIRECT("SCENARIOMETA!I"&amp;JE25)),"")</f>
        <v/>
      </c>
    </row>
    <row r="6" spans="2:265">
      <c r="C6" s="46" t="s">
        <v>3</v>
      </c>
      <c r="D6" s="21"/>
      <c r="E6" s="21"/>
      <c r="F6" s="28" t="s">
        <v>16</v>
      </c>
      <c r="G6" s="7" t="str">
        <f>"*"&amp;":"&amp;F6&amp;"*"</f>
        <v>*:NPI*</v>
      </c>
      <c r="H6" s="12"/>
      <c r="I6" s="32" t="s">
        <v>263</v>
      </c>
      <c r="J6" s="21"/>
      <c r="K6" s="21"/>
      <c r="L6" s="11" t="str">
        <f ca="1">F9&amp;G11&amp;M4&amp;":"&amp;G11&amp;M5</f>
        <v>'Planning View'!B20:B118</v>
      </c>
      <c r="M6" s="11"/>
      <c r="N6" s="12"/>
      <c r="O6" s="32" t="s">
        <v>260</v>
      </c>
      <c r="P6" s="21"/>
      <c r="Q6" s="21"/>
      <c r="R6" s="7">
        <f t="array" aca="1" ref="R6" ca="1">MIN(IF(INDIRECT(R5)=R13, COLUMN(INDIRECT(R5)), MAXR))</f>
        <v>38</v>
      </c>
      <c r="S6" s="7" t="str">
        <f ca="1">IF(R6=0, "", IF(R6&gt;26, CHAR(64+INT((R6-1)/26)),"")&amp;CHAR(65+MOD(R6-1, 26)))</f>
        <v>AL</v>
      </c>
      <c r="T6" s="12"/>
      <c r="U6" s="53" t="b">
        <f ca="1">(COUNTIF(H24:BJ24, "&gt;0")=L12)</f>
        <v>1</v>
      </c>
      <c r="V6" s="54" t="s">
        <v>72</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H6" s="11"/>
      <c r="BL6" s="30"/>
      <c r="BN6" s="49" t="s">
        <v>73</v>
      </c>
      <c r="BO6" s="50"/>
      <c r="BP6" s="50"/>
      <c r="BQ6" s="50"/>
      <c r="BR6" s="52" t="s">
        <v>74</v>
      </c>
      <c r="JD6" t="str">
        <f t="shared" ca="1" si="0"/>
        <v/>
      </c>
    </row>
    <row r="7" spans="2:265">
      <c r="C7" s="46" t="s">
        <v>53</v>
      </c>
      <c r="D7" s="21"/>
      <c r="E7" s="21"/>
      <c r="F7" s="28" t="s">
        <v>21</v>
      </c>
      <c r="G7" s="7"/>
      <c r="H7" s="55" t="str">
        <f>"'"&amp;F7&amp;"'!"</f>
        <v>'SWDATA'!</v>
      </c>
      <c r="I7" s="32" t="s">
        <v>264</v>
      </c>
      <c r="J7" s="21"/>
      <c r="K7" s="21"/>
      <c r="L7" s="7">
        <f t="array" aca="1" ref="L7" ca="1">SUM(IF(INDIRECT(L6)&gt;=F3, 1, 0))</f>
        <v>40</v>
      </c>
      <c r="M7" s="11"/>
      <c r="N7" s="12"/>
      <c r="O7" s="32" t="s">
        <v>259</v>
      </c>
      <c r="P7" s="21"/>
      <c r="Q7" s="21"/>
      <c r="R7" s="7">
        <f t="array" aca="1" ref="R7" ca="1">MAX(IF(INDIRECT(R5)&gt;0, COLUMN(INDIRECT(R5)), 0))</f>
        <v>57</v>
      </c>
      <c r="S7" s="7" t="str">
        <f ca="1">IF(R7=0, "", IF(R7&gt;26, CHAR(64+INT((R7-1)/26)),"")&amp;CHAR(65+MOD(R7-1, 26)))</f>
        <v>BE</v>
      </c>
      <c r="T7" s="12"/>
      <c r="U7" s="53" t="b">
        <f>(MAX(H15:CB15)=MAX(BN16:DS16))</f>
        <v>1</v>
      </c>
      <c r="V7" s="54" t="s">
        <v>75</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H7" s="11"/>
      <c r="BL7" s="30"/>
      <c r="BN7" s="49" t="s">
        <v>76</v>
      </c>
      <c r="BO7" s="50"/>
      <c r="BP7" s="50"/>
      <c r="BQ7" s="50"/>
      <c r="BR7" s="52" t="s">
        <v>77</v>
      </c>
      <c r="JD7" t="str">
        <f t="shared" ca="1" si="0"/>
        <v/>
      </c>
    </row>
    <row r="8" spans="2:265">
      <c r="C8" s="46" t="s">
        <v>78</v>
      </c>
      <c r="D8" s="5"/>
      <c r="E8" s="5"/>
      <c r="F8" s="56" t="s">
        <v>59</v>
      </c>
      <c r="H8" s="55" t="str">
        <f>"'"&amp;F8&amp;"'!"</f>
        <v>'SWMETA'!</v>
      </c>
      <c r="I8" s="32" t="s">
        <v>258</v>
      </c>
      <c r="J8" s="21"/>
      <c r="K8" s="21"/>
      <c r="L8" s="8" t="str">
        <f ca="1">F9&amp;"J1:BA1"</f>
        <v>'Planning View'!J1:BA1</v>
      </c>
      <c r="M8" s="11"/>
      <c r="N8" s="12"/>
      <c r="O8" s="32" t="s">
        <v>79</v>
      </c>
      <c r="P8" s="21"/>
      <c r="Q8" s="21"/>
      <c r="R8" s="28" t="s">
        <v>80</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H8" s="11"/>
      <c r="BL8" s="30"/>
      <c r="BN8" s="49" t="s">
        <v>81</v>
      </c>
      <c r="BO8" s="50"/>
      <c r="BP8" s="50"/>
      <c r="BQ8" s="50"/>
      <c r="BR8" s="52" t="s">
        <v>82</v>
      </c>
      <c r="JD8" t="str">
        <f t="shared" ca="1" si="0"/>
        <v/>
      </c>
    </row>
    <row r="9" spans="2:265">
      <c r="C9" s="46" t="s">
        <v>255</v>
      </c>
      <c r="D9" s="21"/>
      <c r="E9" s="21"/>
      <c r="F9" s="8" t="str">
        <f ca="1">"'"&amp;F2&amp;"'!"</f>
        <v>'Planning View'!</v>
      </c>
      <c r="G9" s="11"/>
      <c r="H9" s="12"/>
      <c r="I9" s="57"/>
      <c r="J9" s="19" t="s">
        <v>83</v>
      </c>
      <c r="K9" s="21"/>
      <c r="L9" s="115">
        <f t="array" aca="1" ref="L9" ca="1">MIN(IF(INDIRECT(L8)=R13, COLUMN(INDIRECT(L8)), MAXR))</f>
        <v>38</v>
      </c>
      <c r="M9" s="7" t="str">
        <f ca="1">IF(L9=0, "", IF(L9&gt;26, CHAR(64+INT((L9-1)/26)),"")&amp;CHAR(65+MOD(L9-1, 26)))</f>
        <v>AL</v>
      </c>
      <c r="N9" s="12"/>
      <c r="O9" s="32" t="s">
        <v>196</v>
      </c>
      <c r="P9" s="21"/>
      <c r="Q9" s="21"/>
      <c r="R9" s="11"/>
      <c r="S9" s="11"/>
      <c r="T9" s="12"/>
      <c r="U9" s="6" t="s">
        <v>205</v>
      </c>
      <c r="V9" s="11"/>
      <c r="W9" s="11"/>
      <c r="X9" s="11"/>
      <c r="Y9" s="11" t="s">
        <v>205</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H9" s="11"/>
      <c r="BL9" s="30"/>
      <c r="BN9" s="49" t="s">
        <v>84</v>
      </c>
      <c r="BO9" s="50"/>
      <c r="BP9" s="50"/>
      <c r="BQ9" s="50"/>
      <c r="BR9" s="52" t="s">
        <v>85</v>
      </c>
      <c r="JD9" t="str">
        <f t="shared" ca="1" si="0"/>
        <v/>
      </c>
    </row>
    <row r="10" spans="2:265">
      <c r="C10" s="46" t="s">
        <v>267</v>
      </c>
      <c r="D10" s="21"/>
      <c r="E10" s="21"/>
      <c r="F10" s="58" t="str">
        <f ca="1">F9&amp;"A1:K100"</f>
        <v>'Planning View'!A1:K100</v>
      </c>
      <c r="G10" s="11"/>
      <c r="H10" s="12"/>
      <c r="I10" s="57"/>
      <c r="J10" s="19" t="s">
        <v>86</v>
      </c>
      <c r="K10" s="21"/>
      <c r="L10" s="7">
        <f t="array" aca="1" ref="L10" ca="1">MAX(IF(INDIRECT(L8)&gt;0, COLUMN(INDIRECT(L8)), 0))</f>
        <v>51</v>
      </c>
      <c r="M10" s="7" t="str">
        <f ca="1">IF(L10=0, "", IF(L10&gt;26, CHAR(64+INT((L10-1)/26)),"")&amp;CHAR(65+MOD(L10-1, 26)))</f>
        <v>AY</v>
      </c>
      <c r="N10" s="12"/>
      <c r="O10" s="59" t="s">
        <v>87</v>
      </c>
      <c r="P10" s="60"/>
      <c r="Q10" s="60"/>
      <c r="R10" s="60"/>
      <c r="S10" s="60"/>
      <c r="T10" s="61"/>
      <c r="U10" s="142" t="s">
        <v>311</v>
      </c>
      <c r="V10" s="58" t="s">
        <v>442</v>
      </c>
      <c r="W10" s="11"/>
      <c r="X10" s="11"/>
      <c r="Y10" s="21" t="s">
        <v>178</v>
      </c>
      <c r="Z10" s="12" t="s">
        <v>736</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H10" s="11"/>
      <c r="BL10" s="30"/>
      <c r="BN10" s="49" t="s">
        <v>88</v>
      </c>
      <c r="BO10" s="50"/>
      <c r="BP10" s="50"/>
      <c r="BQ10" s="50"/>
      <c r="BR10" s="52" t="s">
        <v>89</v>
      </c>
      <c r="JD10" t="str">
        <f t="shared" ca="1" si="0"/>
        <v/>
      </c>
    </row>
    <row r="11" spans="2:265">
      <c r="C11" s="46" t="s">
        <v>265</v>
      </c>
      <c r="D11" s="21"/>
      <c r="E11" s="21"/>
      <c r="F11" s="7">
        <f t="array" aca="1" ref="F11" ca="1">MAX(IF(ISERROR(INDIRECT(F10)=F4),0,IF(INDIRECT(F10)=F4, COLUMN(INDIRECT(F10)), 0)))</f>
        <v>2</v>
      </c>
      <c r="G11" s="7" t="str">
        <f ca="1">IF(F11=0, "", IF(F11&gt;26, CHAR(64+INT((F11-1)/26)),"")&amp;CHAR(65+MOD(F11-1, 26)))</f>
        <v>B</v>
      </c>
      <c r="H11" s="12"/>
      <c r="I11" s="32" t="s">
        <v>90</v>
      </c>
      <c r="J11" s="21"/>
      <c r="K11" s="21"/>
      <c r="L11" s="8" t="str">
        <f ca="1">F9&amp;M9&amp;"1:"&amp;M10&amp;"1"</f>
        <v>'Planning View'!AL1:AY1</v>
      </c>
      <c r="M11" s="11"/>
      <c r="N11" s="12"/>
      <c r="O11" s="57"/>
      <c r="P11" s="62"/>
      <c r="Q11" s="62"/>
      <c r="R11" s="7"/>
      <c r="S11" s="7"/>
      <c r="T11" s="12"/>
      <c r="U11" s="142" t="s">
        <v>224</v>
      </c>
      <c r="V11" s="11">
        <f t="array" aca="1" ref="V11" ca="1">IF(ISERROR(SUM(IF(     (INDIRECT(V10)&lt;&gt;INDIRECT(Z10))  *  (INDIRECT(V10)&lt;&gt;0),1,0))   *L12),0,SUM(IF(     (INDIRECT(V10)&lt;&gt;INDIRECT(Z10))  *  (INDIRECT(V10)&lt;&gt;0),1,0))   *L12 - L12 *Z12)</f>
        <v>0</v>
      </c>
      <c r="W11" s="11"/>
      <c r="X11" s="11"/>
      <c r="Y11" s="21" t="s">
        <v>252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H11" s="11"/>
      <c r="BL11" s="30"/>
      <c r="BN11" s="49" t="s">
        <v>91</v>
      </c>
      <c r="BO11" s="50"/>
      <c r="BP11" s="50"/>
      <c r="BQ11" s="50"/>
      <c r="BR11" s="52" t="s">
        <v>92</v>
      </c>
      <c r="JD11" t="str">
        <f t="shared" ca="1" si="0"/>
        <v/>
      </c>
    </row>
    <row r="12" spans="2:265">
      <c r="C12" s="46" t="s">
        <v>256</v>
      </c>
      <c r="D12" s="21"/>
      <c r="E12" s="21"/>
      <c r="F12" s="8" t="str">
        <f ca="1">F9&amp;G11&amp;"18"&amp;":"&amp;G11&amp;"10000"</f>
        <v>'Planning View'!B18:B10000</v>
      </c>
      <c r="G12" s="11"/>
      <c r="H12" s="12"/>
      <c r="I12" s="32" t="s">
        <v>93</v>
      </c>
      <c r="J12" s="21"/>
      <c r="K12" s="21"/>
      <c r="L12" s="7">
        <f t="array" aca="1" ref="L12" ca="1">SUM(IF(INDIRECT(L11)&lt;&gt;0, 1, 0))-SUM(IF(LEN(INDIRECT(L11))=0, 1, 0))</f>
        <v>14</v>
      </c>
      <c r="M12" s="11"/>
      <c r="N12" s="12"/>
      <c r="O12" s="19" t="s">
        <v>94</v>
      </c>
      <c r="P12" s="19"/>
      <c r="Q12" s="19"/>
      <c r="R12" s="117" t="str">
        <f>IF(LOWER(Z11)="no","B10","B4")</f>
        <v>B10</v>
      </c>
      <c r="S12" s="8" t="str">
        <f>H8&amp;R12</f>
        <v>'SWMETA'!B10</v>
      </c>
      <c r="T12" s="12"/>
      <c r="U12" s="5" t="s">
        <v>204</v>
      </c>
      <c r="V12" s="107">
        <f ca="1">SUM(SWUPD_CHGBOOLEANRANGE)</f>
        <v>0</v>
      </c>
      <c r="W12" s="107"/>
      <c r="X12" s="107"/>
      <c r="Y12" s="5" t="s">
        <v>101</v>
      </c>
      <c r="Z12" s="107">
        <f t="array" aca="1" ref="Z12" ca="1">IF(ISERROR(SUM(IF(     (INDIRECT(V10)&lt;&gt;INDIRECT(Z10))  *  (INDIRECT(Z10)=0),1,0))),0,SUM(IF(     (INDIRECT(V10)&lt;&gt;INDIRECT(Z10))  *  (INDIRECT(Z10)=0),1,0)))</f>
        <v>0</v>
      </c>
      <c r="BL12" s="30"/>
      <c r="BN12" s="63"/>
      <c r="BO12" s="50"/>
      <c r="BP12" s="50"/>
      <c r="BQ12" s="50"/>
      <c r="BR12" s="52"/>
      <c r="JD12" t="str">
        <f t="shared" ca="1" si="0"/>
        <v/>
      </c>
    </row>
    <row r="13" spans="2:265" ht="13.5" thickBot="1">
      <c r="C13" s="64" t="s">
        <v>4</v>
      </c>
      <c r="D13" s="65"/>
      <c r="E13" s="65"/>
      <c r="F13" s="66" t="str">
        <f ca="1">F9&amp;"A"</f>
        <v>'Planning View'!A</v>
      </c>
      <c r="G13" s="66"/>
      <c r="H13" s="67"/>
      <c r="I13" s="68" t="s">
        <v>270</v>
      </c>
      <c r="J13" s="65"/>
      <c r="K13" s="65"/>
      <c r="L13" s="69">
        <f t="array" aca="1" ref="L13" ca="1">MAX(IF(ISERROR(INDIRECT(F10)=F5),0,IF(INDIRECT(F10)=F5, COLUMN(INDIRECT(F10)), 0)))</f>
        <v>4</v>
      </c>
      <c r="M13" s="69" t="str">
        <f ca="1">IF(L13=0, "", IF(L13&gt;26, CHAR(64+INT((L13-1)/26)),"")&amp;CHAR(65+MOD(L13-1, 26)))</f>
        <v>D</v>
      </c>
      <c r="N13" s="67"/>
      <c r="O13" s="64" t="s">
        <v>23</v>
      </c>
      <c r="P13" s="65"/>
      <c r="Q13" s="65"/>
      <c r="R13" s="116">
        <f ca="1">IF(ISERROR(MATCH(INDIRECT(S12),INDIRECT(L8))),SWDATA!P1,INDIRECT(S12))</f>
        <v>5592</v>
      </c>
      <c r="S13" s="69"/>
      <c r="T13" s="67"/>
      <c r="U13" s="10" t="s">
        <v>206</v>
      </c>
      <c r="V13" s="13" t="s">
        <v>207</v>
      </c>
      <c r="W13" s="13"/>
      <c r="X13" s="13"/>
      <c r="Y13" s="5" t="s">
        <v>180</v>
      </c>
      <c r="Z13" s="14">
        <f>SWMETA!B7-SWMETA!B4</f>
        <v>13</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H13" s="11"/>
      <c r="BL13" s="30"/>
      <c r="BN13" s="70"/>
      <c r="BO13" s="71"/>
      <c r="BP13" s="71"/>
      <c r="BQ13" s="71"/>
      <c r="BR13" s="72"/>
      <c r="JD13" t="str">
        <f t="shared" ca="1" si="0"/>
        <v/>
      </c>
    </row>
    <row r="14" spans="2:265" ht="14.25" thickTop="1" thickBot="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H14" s="11"/>
      <c r="BL14" s="30"/>
      <c r="JD14" t="str">
        <f t="shared" ca="1" si="0"/>
        <v/>
      </c>
    </row>
    <row r="15" spans="2:265" ht="13.5" thickTop="1">
      <c r="C15" s="73"/>
      <c r="D15" s="38"/>
      <c r="E15" s="38"/>
      <c r="F15" s="74"/>
      <c r="G15" s="75" t="s">
        <v>95</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AZ15" si="4">AT15+1</f>
        <v>40</v>
      </c>
      <c r="AV15" s="76">
        <f t="shared" si="4"/>
        <v>41</v>
      </c>
      <c r="AW15" s="76">
        <f t="shared" si="4"/>
        <v>42</v>
      </c>
      <c r="AX15" s="76">
        <f t="shared" si="4"/>
        <v>43</v>
      </c>
      <c r="AY15" s="76">
        <f t="shared" si="4"/>
        <v>44</v>
      </c>
      <c r="AZ15" s="76">
        <f t="shared" si="4"/>
        <v>45</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JD15" t="str">
        <f t="shared" ca="1" si="0"/>
        <v/>
      </c>
    </row>
    <row r="16" spans="2:265">
      <c r="B16" s="18"/>
      <c r="C16" s="47" t="b">
        <f ca="1">AND(U3,U4,U5,U6,U7)</f>
        <v>1</v>
      </c>
      <c r="D16" s="27" t="s">
        <v>6</v>
      </c>
      <c r="E16" s="16"/>
      <c r="F16" s="78"/>
      <c r="G16" s="79" t="s">
        <v>96</v>
      </c>
      <c r="H16" s="80">
        <v>1</v>
      </c>
      <c r="I16" s="9">
        <f t="shared" ref="I16:V16" ca="1" si="5">IF(H16=0, 0, IF(H16&gt;=$L$12, 0,H16+1))</f>
        <v>2</v>
      </c>
      <c r="J16" s="9">
        <f t="shared" ca="1" si="5"/>
        <v>3</v>
      </c>
      <c r="K16" s="9">
        <f t="shared" ca="1" si="5"/>
        <v>4</v>
      </c>
      <c r="L16" s="9">
        <f t="shared" ca="1" si="5"/>
        <v>5</v>
      </c>
      <c r="M16" s="9">
        <f t="shared" ca="1" si="5"/>
        <v>6</v>
      </c>
      <c r="N16" s="9">
        <f t="shared" ca="1" si="5"/>
        <v>7</v>
      </c>
      <c r="O16" s="9">
        <f t="shared" ca="1" si="5"/>
        <v>8</v>
      </c>
      <c r="P16" s="9">
        <f t="shared" ca="1" si="5"/>
        <v>9</v>
      </c>
      <c r="Q16" s="9">
        <f t="shared" ca="1" si="5"/>
        <v>10</v>
      </c>
      <c r="R16" s="9">
        <f t="shared" ca="1" si="5"/>
        <v>11</v>
      </c>
      <c r="S16" s="9">
        <f t="shared" ca="1" si="5"/>
        <v>12</v>
      </c>
      <c r="T16" s="9">
        <f t="shared" ca="1" si="5"/>
        <v>13</v>
      </c>
      <c r="U16" s="9">
        <f t="shared" ca="1" si="5"/>
        <v>14</v>
      </c>
      <c r="V16" s="9">
        <f t="shared" ca="1" si="5"/>
        <v>0</v>
      </c>
      <c r="W16" s="9">
        <f ca="1">IF(V16=0, 0, IF(V16&gt;=$L$12, 0,V16+1))</f>
        <v>0</v>
      </c>
      <c r="X16" s="9">
        <f ca="1">IF(W16=0, 0, IF(W16&gt;=$L$12, 0,W16+1))</f>
        <v>0</v>
      </c>
      <c r="Y16" s="9">
        <f ca="1">IF(X16=0, 0, IF(X16&gt;=$L$12, 0,X16+1))</f>
        <v>0</v>
      </c>
      <c r="Z16" s="9">
        <f t="shared" ref="Z16:AE16" ca="1" si="6">IF(Y16=0, 0, IF(Y16&gt;=$L$12, 0,Y16+1))</f>
        <v>0</v>
      </c>
      <c r="AA16" s="9">
        <f t="shared" ca="1" si="6"/>
        <v>0</v>
      </c>
      <c r="AB16" s="9">
        <f t="shared" ca="1" si="6"/>
        <v>0</v>
      </c>
      <c r="AC16" s="9">
        <f t="shared" ca="1" si="6"/>
        <v>0</v>
      </c>
      <c r="AD16" s="9">
        <f t="shared" ca="1" si="6"/>
        <v>0</v>
      </c>
      <c r="AE16" s="9">
        <f t="shared" ca="1" si="6"/>
        <v>0</v>
      </c>
      <c r="AF16" s="9">
        <f t="shared" ref="AF16:AQ16" ca="1" si="7">IF(AE16=0, 0, IF(AE16&gt;=$L$12, 0,AE16+1))</f>
        <v>0</v>
      </c>
      <c r="AG16" s="9">
        <f t="shared" ca="1" si="7"/>
        <v>0</v>
      </c>
      <c r="AH16" s="9">
        <f t="shared" ca="1" si="7"/>
        <v>0</v>
      </c>
      <c r="AI16" s="9">
        <f t="shared" ca="1" si="7"/>
        <v>0</v>
      </c>
      <c r="AJ16" s="9">
        <f t="shared" ca="1" si="7"/>
        <v>0</v>
      </c>
      <c r="AK16" s="9">
        <f t="shared" ca="1" si="7"/>
        <v>0</v>
      </c>
      <c r="AL16" s="9">
        <f t="shared" ca="1" si="7"/>
        <v>0</v>
      </c>
      <c r="AM16" s="9">
        <f t="shared" ca="1" si="7"/>
        <v>0</v>
      </c>
      <c r="AN16" s="9">
        <f t="shared" ca="1" si="7"/>
        <v>0</v>
      </c>
      <c r="AO16" s="9">
        <f t="shared" ca="1" si="7"/>
        <v>0</v>
      </c>
      <c r="AP16" s="9">
        <f t="shared" ca="1" si="7"/>
        <v>0</v>
      </c>
      <c r="AQ16" s="9">
        <f t="shared" ca="1" si="7"/>
        <v>0</v>
      </c>
      <c r="AR16" s="9">
        <f ca="1">IF(AQ16=0, 0, IF(AQ16&gt;=$L$12, 0,AQ16+1))</f>
        <v>0</v>
      </c>
      <c r="AS16" s="9">
        <f ca="1">IF(AR16=0, 0, IF(AR16&gt;=$L$12, 0,AR16+1))</f>
        <v>0</v>
      </c>
      <c r="AT16" s="9">
        <f ca="1">IF(AS16=0, 0, IF(AS16&gt;=$L$12, 0,AS16+1))</f>
        <v>0</v>
      </c>
      <c r="AU16" s="9">
        <f t="shared" ref="AU16:AZ16" ca="1" si="8">IF(AT16=0, 0, IF(AT16&gt;=$L$12, 0,AT16+1))</f>
        <v>0</v>
      </c>
      <c r="AV16" s="9">
        <f t="shared" ca="1" si="8"/>
        <v>0</v>
      </c>
      <c r="AW16" s="9">
        <f t="shared" ca="1" si="8"/>
        <v>0</v>
      </c>
      <c r="AX16" s="9">
        <f t="shared" ca="1" si="8"/>
        <v>0</v>
      </c>
      <c r="AY16" s="9">
        <f t="shared" ca="1" si="8"/>
        <v>0</v>
      </c>
      <c r="AZ16" s="9">
        <f t="shared" ca="1" si="8"/>
        <v>0</v>
      </c>
      <c r="BH16" s="9"/>
      <c r="BL16" s="30"/>
      <c r="BN16" s="81">
        <f>1</f>
        <v>1</v>
      </c>
      <c r="BO16" s="81">
        <f>BN16+1</f>
        <v>2</v>
      </c>
      <c r="BP16" s="81">
        <f t="shared" ref="BP16:CB16" si="9">BO16+1</f>
        <v>3</v>
      </c>
      <c r="BQ16" s="81">
        <f t="shared" si="9"/>
        <v>4</v>
      </c>
      <c r="BR16" s="81">
        <f t="shared" si="9"/>
        <v>5</v>
      </c>
      <c r="BS16" s="81">
        <f t="shared" si="9"/>
        <v>6</v>
      </c>
      <c r="BT16" s="81">
        <f t="shared" si="9"/>
        <v>7</v>
      </c>
      <c r="BU16" s="81">
        <f t="shared" si="9"/>
        <v>8</v>
      </c>
      <c r="BV16" s="81">
        <f t="shared" si="9"/>
        <v>9</v>
      </c>
      <c r="BW16" s="81">
        <f t="shared" si="9"/>
        <v>10</v>
      </c>
      <c r="BX16" s="81">
        <f t="shared" si="9"/>
        <v>11</v>
      </c>
      <c r="BY16" s="81">
        <f t="shared" si="9"/>
        <v>12</v>
      </c>
      <c r="BZ16" s="81">
        <f t="shared" si="9"/>
        <v>13</v>
      </c>
      <c r="CA16" s="81">
        <f t="shared" si="9"/>
        <v>14</v>
      </c>
      <c r="CB16" s="81">
        <f t="shared" si="9"/>
        <v>15</v>
      </c>
      <c r="CC16" s="81">
        <f>CB16+1</f>
        <v>16</v>
      </c>
      <c r="CD16" s="81">
        <f>CC16+1</f>
        <v>17</v>
      </c>
      <c r="CE16" s="81">
        <f>CD16+1</f>
        <v>18</v>
      </c>
      <c r="CF16" s="81">
        <f t="shared" ref="CF16:CK16" si="10">CE16+1</f>
        <v>19</v>
      </c>
      <c r="CG16" s="81">
        <f t="shared" si="10"/>
        <v>20</v>
      </c>
      <c r="CH16" s="81">
        <f t="shared" si="10"/>
        <v>21</v>
      </c>
      <c r="CI16" s="81">
        <f t="shared" si="10"/>
        <v>22</v>
      </c>
      <c r="CJ16" s="81">
        <f t="shared" si="10"/>
        <v>23</v>
      </c>
      <c r="CK16" s="81">
        <f t="shared" si="10"/>
        <v>24</v>
      </c>
      <c r="CL16" s="81">
        <f t="shared" ref="CL16:CZ16" si="11">CK16+1</f>
        <v>25</v>
      </c>
      <c r="CM16" s="81">
        <f t="shared" si="11"/>
        <v>26</v>
      </c>
      <c r="CN16" s="81">
        <f t="shared" si="11"/>
        <v>27</v>
      </c>
      <c r="CO16" s="81">
        <f t="shared" si="11"/>
        <v>28</v>
      </c>
      <c r="CP16" s="81">
        <f t="shared" si="11"/>
        <v>29</v>
      </c>
      <c r="CQ16" s="81">
        <f t="shared" si="11"/>
        <v>30</v>
      </c>
      <c r="CR16" s="81">
        <f t="shared" si="11"/>
        <v>31</v>
      </c>
      <c r="CS16" s="81">
        <f t="shared" si="11"/>
        <v>32</v>
      </c>
      <c r="CT16" s="81">
        <f t="shared" si="11"/>
        <v>33</v>
      </c>
      <c r="CU16" s="81">
        <f t="shared" si="11"/>
        <v>34</v>
      </c>
      <c r="CV16" s="81">
        <f t="shared" si="11"/>
        <v>35</v>
      </c>
      <c r="CW16" s="81">
        <f t="shared" si="11"/>
        <v>36</v>
      </c>
      <c r="CX16" s="81">
        <f t="shared" si="11"/>
        <v>37</v>
      </c>
      <c r="CY16" s="81">
        <f t="shared" si="11"/>
        <v>38</v>
      </c>
      <c r="CZ16" s="81">
        <f t="shared" si="11"/>
        <v>39</v>
      </c>
      <c r="DA16" s="81">
        <f t="shared" ref="DA16" si="12">CZ16+1</f>
        <v>40</v>
      </c>
      <c r="DB16" s="81">
        <f t="shared" ref="DB16" si="13">DA16+1</f>
        <v>41</v>
      </c>
      <c r="DC16" s="81">
        <f t="shared" ref="DC16" si="14">DB16+1</f>
        <v>42</v>
      </c>
      <c r="DD16" s="81">
        <f t="shared" ref="DD16" si="15">DC16+1</f>
        <v>43</v>
      </c>
      <c r="DE16" s="81">
        <f t="shared" ref="DE16" si="16">DD16+1</f>
        <v>44</v>
      </c>
      <c r="DF16" s="81">
        <f t="shared" ref="DF16" si="17">DE16+1</f>
        <v>45</v>
      </c>
      <c r="JD16" t="str">
        <f t="shared" ca="1" si="0"/>
        <v/>
      </c>
    </row>
    <row r="17" spans="2:269">
      <c r="C17" s="82">
        <f t="array" aca="1" ref="C17" ca="1">SUM(IF(C27:C1000&gt;0, IF(C27:C1000&lt;&gt;MAXR, 1, 0)))</f>
        <v>40</v>
      </c>
      <c r="D17" s="26">
        <f t="array" aca="1" ref="D17" ca="1">SUM(IF(D27:D1000&gt;0, 1, 0))</f>
        <v>40</v>
      </c>
      <c r="E17" s="20"/>
      <c r="F17" s="20"/>
      <c r="G17" s="83" t="s">
        <v>2</v>
      </c>
      <c r="H17" s="84">
        <f t="shared" ref="H17:V17" ca="1" si="18">IF(H19=0, 0, INDIRECT($F$9&amp;H20&amp;"1"))</f>
        <v>5592</v>
      </c>
      <c r="I17" s="7">
        <f t="shared" ca="1" si="18"/>
        <v>5593</v>
      </c>
      <c r="J17" s="7">
        <f t="shared" ca="1" si="18"/>
        <v>5594</v>
      </c>
      <c r="K17" s="7">
        <f t="shared" ca="1" si="18"/>
        <v>5595</v>
      </c>
      <c r="L17" s="7">
        <f t="shared" ca="1" si="18"/>
        <v>5596</v>
      </c>
      <c r="M17" s="7">
        <f t="shared" ca="1" si="18"/>
        <v>5597</v>
      </c>
      <c r="N17" s="7">
        <f t="shared" ca="1" si="18"/>
        <v>5598</v>
      </c>
      <c r="O17" s="7">
        <f t="shared" ca="1" si="18"/>
        <v>5599</v>
      </c>
      <c r="P17" s="7">
        <f t="shared" ca="1" si="18"/>
        <v>5600</v>
      </c>
      <c r="Q17" s="7">
        <f t="shared" ca="1" si="18"/>
        <v>5601</v>
      </c>
      <c r="R17" s="7">
        <f t="shared" ca="1" si="18"/>
        <v>5602</v>
      </c>
      <c r="S17" s="7">
        <f t="shared" ca="1" si="18"/>
        <v>5603</v>
      </c>
      <c r="T17" s="7">
        <f t="shared" ca="1" si="18"/>
        <v>5604</v>
      </c>
      <c r="U17" s="7">
        <f t="shared" ca="1" si="18"/>
        <v>5605</v>
      </c>
      <c r="V17" s="7">
        <f t="shared" ca="1" si="18"/>
        <v>0</v>
      </c>
      <c r="W17" s="7">
        <f ca="1">IF(W19=0, 0, INDIRECT($F$9&amp;W20&amp;"1"))</f>
        <v>0</v>
      </c>
      <c r="X17" s="7">
        <f ca="1">IF(X19=0, 0, INDIRECT($F$9&amp;X20&amp;"1"))</f>
        <v>0</v>
      </c>
      <c r="Y17" s="7">
        <f ca="1">IF(Y19=0, 0, INDIRECT($F$9&amp;Y20&amp;"1"))</f>
        <v>0</v>
      </c>
      <c r="Z17" s="7">
        <f t="shared" ref="Z17:AE17" ca="1" si="19">IF(Z19=0, 0, INDIRECT($F$9&amp;Z20&amp;"1"))</f>
        <v>0</v>
      </c>
      <c r="AA17" s="7">
        <f t="shared" ca="1" si="19"/>
        <v>0</v>
      </c>
      <c r="AB17" s="7">
        <f t="shared" ca="1" si="19"/>
        <v>0</v>
      </c>
      <c r="AC17" s="7">
        <f t="shared" ca="1" si="19"/>
        <v>0</v>
      </c>
      <c r="AD17" s="7">
        <f t="shared" ca="1" si="19"/>
        <v>0</v>
      </c>
      <c r="AE17" s="7">
        <f t="shared" ca="1" si="19"/>
        <v>0</v>
      </c>
      <c r="AF17" s="7">
        <f t="shared" ref="AF17:AQ17" ca="1" si="20">IF(AF19=0, 0, INDIRECT($F$9&amp;AF20&amp;"1"))</f>
        <v>0</v>
      </c>
      <c r="AG17" s="7">
        <f t="shared" ca="1" si="20"/>
        <v>0</v>
      </c>
      <c r="AH17" s="7">
        <f t="shared" ca="1" si="20"/>
        <v>0</v>
      </c>
      <c r="AI17" s="7">
        <f t="shared" ca="1" si="20"/>
        <v>0</v>
      </c>
      <c r="AJ17" s="7">
        <f t="shared" ca="1" si="20"/>
        <v>0</v>
      </c>
      <c r="AK17" s="7">
        <f t="shared" ca="1" si="20"/>
        <v>0</v>
      </c>
      <c r="AL17" s="7">
        <f t="shared" ca="1" si="20"/>
        <v>0</v>
      </c>
      <c r="AM17" s="7">
        <f t="shared" ca="1" si="20"/>
        <v>0</v>
      </c>
      <c r="AN17" s="7">
        <f t="shared" ca="1" si="20"/>
        <v>0</v>
      </c>
      <c r="AO17" s="7">
        <f t="shared" ca="1" si="20"/>
        <v>0</v>
      </c>
      <c r="AP17" s="7">
        <f t="shared" ca="1" si="20"/>
        <v>0</v>
      </c>
      <c r="AQ17" s="7">
        <f t="shared" ca="1" si="20"/>
        <v>0</v>
      </c>
      <c r="AR17" s="7">
        <f ca="1">IF(AR19=0, 0, INDIRECT($F$9&amp;AR20&amp;"1"))</f>
        <v>0</v>
      </c>
      <c r="AS17" s="7">
        <f ca="1">IF(AS19=0, 0, INDIRECT($F$9&amp;AS20&amp;"1"))</f>
        <v>0</v>
      </c>
      <c r="AT17" s="7">
        <f ca="1">IF(AT19=0, 0, INDIRECT($F$9&amp;AT20&amp;"1"))</f>
        <v>0</v>
      </c>
      <c r="AU17" s="7">
        <f t="shared" ref="AU17:AZ17" ca="1" si="21">IF(AU19=0, 0, INDIRECT($F$9&amp;AU20&amp;"1"))</f>
        <v>0</v>
      </c>
      <c r="AV17" s="7">
        <f t="shared" ca="1" si="21"/>
        <v>0</v>
      </c>
      <c r="AW17" s="7">
        <f t="shared" ca="1" si="21"/>
        <v>0</v>
      </c>
      <c r="AX17" s="7">
        <f t="shared" ca="1" si="21"/>
        <v>0</v>
      </c>
      <c r="AY17" s="7">
        <f t="shared" ca="1" si="21"/>
        <v>0</v>
      </c>
      <c r="AZ17" s="7">
        <f t="shared" ca="1" si="21"/>
        <v>0</v>
      </c>
      <c r="BH17" s="7"/>
      <c r="BL17" s="30"/>
    </row>
    <row r="18" spans="2:269">
      <c r="C18" s="85"/>
      <c r="D18" s="21"/>
      <c r="E18" s="21"/>
      <c r="F18" s="21"/>
      <c r="G18" s="86"/>
      <c r="H18" s="6"/>
      <c r="I18" s="87" t="str">
        <f t="shared" ref="I18:V18" ca="1" si="22">$F$9&amp;H20&amp;"1"&amp;":"&amp;$M$10&amp;"1"</f>
        <v>'Planning View'!AL1:AY1</v>
      </c>
      <c r="J18" s="87" t="str">
        <f t="shared" ca="1" si="22"/>
        <v>'Planning View'!AM1:AY1</v>
      </c>
      <c r="K18" s="87" t="str">
        <f t="shared" ca="1" si="22"/>
        <v>'Planning View'!AN1:AY1</v>
      </c>
      <c r="L18" s="87" t="str">
        <f t="shared" ca="1" si="22"/>
        <v>'Planning View'!AO1:AY1</v>
      </c>
      <c r="M18" s="87" t="str">
        <f t="shared" ca="1" si="22"/>
        <v>'Planning View'!AP1:AY1</v>
      </c>
      <c r="N18" s="87" t="str">
        <f t="shared" ca="1" si="22"/>
        <v>'Planning View'!AQ1:AY1</v>
      </c>
      <c r="O18" s="87" t="str">
        <f t="shared" ca="1" si="22"/>
        <v>'Planning View'!AR1:AY1</v>
      </c>
      <c r="P18" s="87" t="str">
        <f t="shared" ca="1" si="22"/>
        <v>'Planning View'!AS1:AY1</v>
      </c>
      <c r="Q18" s="87" t="str">
        <f t="shared" ca="1" si="22"/>
        <v>'Planning View'!AT1:AY1</v>
      </c>
      <c r="R18" s="87" t="str">
        <f t="shared" ca="1" si="22"/>
        <v>'Planning View'!AU1:AY1</v>
      </c>
      <c r="S18" s="87" t="str">
        <f t="shared" ca="1" si="22"/>
        <v>'Planning View'!AV1:AY1</v>
      </c>
      <c r="T18" s="87" t="str">
        <f t="shared" ca="1" si="22"/>
        <v>'Planning View'!AW1:AY1</v>
      </c>
      <c r="U18" s="87" t="str">
        <f t="shared" ca="1" si="22"/>
        <v>'Planning View'!AX1:AY1</v>
      </c>
      <c r="V18" s="87" t="str">
        <f t="shared" ca="1" si="22"/>
        <v>'Planning View'!AY1:AY1</v>
      </c>
      <c r="W18" s="87" t="str">
        <f ca="1">$F$9&amp;V20&amp;"1"&amp;":"&amp;$M$10&amp;"1"</f>
        <v>'Planning View'!1:AY1</v>
      </c>
      <c r="X18" s="87" t="str">
        <f ca="1">$F$9&amp;W20&amp;"1"&amp;":"&amp;$M$10&amp;"1"</f>
        <v>'Planning View'!1:AY1</v>
      </c>
      <c r="Y18" s="87" t="str">
        <f ca="1">$F$9&amp;X20&amp;"1"&amp;":"&amp;$M$10&amp;"1"</f>
        <v>'Planning View'!1:AY1</v>
      </c>
      <c r="Z18" s="87" t="str">
        <f t="shared" ref="Z18:AE18" ca="1" si="23">$F$9&amp;Y20&amp;"1"&amp;":"&amp;$M$10&amp;"1"</f>
        <v>'Planning View'!1:AY1</v>
      </c>
      <c r="AA18" s="87" t="str">
        <f t="shared" ca="1" si="23"/>
        <v>'Planning View'!1:AY1</v>
      </c>
      <c r="AB18" s="87" t="str">
        <f t="shared" ca="1" si="23"/>
        <v>'Planning View'!1:AY1</v>
      </c>
      <c r="AC18" s="87" t="str">
        <f t="shared" ca="1" si="23"/>
        <v>'Planning View'!1:AY1</v>
      </c>
      <c r="AD18" s="87" t="str">
        <f t="shared" ca="1" si="23"/>
        <v>'Planning View'!1:AY1</v>
      </c>
      <c r="AE18" s="87" t="str">
        <f t="shared" ca="1" si="23"/>
        <v>'Planning View'!1:AY1</v>
      </c>
      <c r="AF18" s="87" t="str">
        <f t="shared" ref="AF18:AT18" ca="1" si="24">$F$9&amp;AE20&amp;"1"&amp;":"&amp;$M$10&amp;"1"</f>
        <v>'Planning View'!1:AY1</v>
      </c>
      <c r="AG18" s="87" t="str">
        <f t="shared" ca="1" si="24"/>
        <v>'Planning View'!1:AY1</v>
      </c>
      <c r="AH18" s="87" t="str">
        <f t="shared" ca="1" si="24"/>
        <v>'Planning View'!1:AY1</v>
      </c>
      <c r="AI18" s="87" t="str">
        <f t="shared" ca="1" si="24"/>
        <v>'Planning View'!1:AY1</v>
      </c>
      <c r="AJ18" s="87" t="str">
        <f t="shared" ca="1" si="24"/>
        <v>'Planning View'!1:AY1</v>
      </c>
      <c r="AK18" s="87" t="str">
        <f t="shared" ca="1" si="24"/>
        <v>'Planning View'!1:AY1</v>
      </c>
      <c r="AL18" s="87" t="str">
        <f t="shared" ca="1" si="24"/>
        <v>'Planning View'!1:AY1</v>
      </c>
      <c r="AM18" s="87" t="str">
        <f t="shared" ca="1" si="24"/>
        <v>'Planning View'!1:AY1</v>
      </c>
      <c r="AN18" s="87" t="str">
        <f t="shared" ca="1" si="24"/>
        <v>'Planning View'!1:AY1</v>
      </c>
      <c r="AO18" s="87" t="str">
        <f t="shared" ca="1" si="24"/>
        <v>'Planning View'!1:AY1</v>
      </c>
      <c r="AP18" s="87" t="str">
        <f t="shared" ca="1" si="24"/>
        <v>'Planning View'!1:AY1</v>
      </c>
      <c r="AQ18" s="87" t="str">
        <f t="shared" ca="1" si="24"/>
        <v>'Planning View'!1:AY1</v>
      </c>
      <c r="AR18" s="87" t="str">
        <f t="shared" ca="1" si="24"/>
        <v>'Planning View'!1:AY1</v>
      </c>
      <c r="AS18" s="87" t="str">
        <f t="shared" ca="1" si="24"/>
        <v>'Planning View'!1:AY1</v>
      </c>
      <c r="AT18" s="87" t="str">
        <f t="shared" ca="1" si="24"/>
        <v>'Planning View'!1:AY1</v>
      </c>
      <c r="AU18" s="87" t="str">
        <f t="shared" ref="AU18" ca="1" si="25">$F$9&amp;AT20&amp;"1"&amp;":"&amp;$M$10&amp;"1"</f>
        <v>'Planning View'!1:AY1</v>
      </c>
      <c r="AV18" s="87" t="str">
        <f t="shared" ref="AV18" ca="1" si="26">$F$9&amp;AU20&amp;"1"&amp;":"&amp;$M$10&amp;"1"</f>
        <v>'Planning View'!1:AY1</v>
      </c>
      <c r="AW18" s="87" t="str">
        <f t="shared" ref="AW18" ca="1" si="27">$F$9&amp;AV20&amp;"1"&amp;":"&amp;$M$10&amp;"1"</f>
        <v>'Planning View'!1:AY1</v>
      </c>
      <c r="AX18" s="87" t="str">
        <f t="shared" ref="AX18" ca="1" si="28">$F$9&amp;AW20&amp;"1"&amp;":"&amp;$M$10&amp;"1"</f>
        <v>'Planning View'!1:AY1</v>
      </c>
      <c r="AY18" s="87" t="str">
        <f t="shared" ref="AY18" ca="1" si="29">$F$9&amp;AX20&amp;"1"&amp;":"&amp;$M$10&amp;"1"</f>
        <v>'Planning View'!1:AY1</v>
      </c>
      <c r="AZ18" s="87" t="str">
        <f t="shared" ref="AZ18" ca="1" si="30">$F$9&amp;AY20&amp;"1"&amp;":"&amp;$M$10&amp;"1"</f>
        <v>'Planning View'!1:AY1</v>
      </c>
      <c r="BH18" s="87"/>
      <c r="BL18" s="30"/>
      <c r="JD18" s="19" t="s">
        <v>321</v>
      </c>
      <c r="JE18" s="211" t="s">
        <v>322</v>
      </c>
    </row>
    <row r="19" spans="2:269">
      <c r="C19" s="88"/>
      <c r="D19" s="22"/>
      <c r="E19" s="22"/>
      <c r="F19" s="22"/>
      <c r="G19" s="83" t="s">
        <v>271</v>
      </c>
      <c r="H19" s="89">
        <f ca="1">L9</f>
        <v>38</v>
      </c>
      <c r="I19" s="23">
        <f t="array" aca="1" ref="I19" ca="1">MAX(IF(H17=0, 0, IF(INDIRECT(I18)=H17+1, COLUMN(INDIRECT(I18)), 0)))</f>
        <v>39</v>
      </c>
      <c r="J19" s="23">
        <f t="array" aca="1" ref="J19" ca="1">MAX(IF(I17=0, 0, IF(INDIRECT(J18)=I17+1, COLUMN(INDIRECT(J18)), 0)))</f>
        <v>40</v>
      </c>
      <c r="K19" s="23">
        <f t="array" aca="1" ref="K19" ca="1">MAX(IF(J17=0, 0, IF(INDIRECT(K18)=J17+1, COLUMN(INDIRECT(K18)), 0)))</f>
        <v>41</v>
      </c>
      <c r="L19" s="23">
        <f t="array" aca="1" ref="L19" ca="1">MAX(IF(K17=0, 0, IF(INDIRECT(L18)=K17+1, COLUMN(INDIRECT(L18)), 0)))</f>
        <v>42</v>
      </c>
      <c r="M19" s="23">
        <f t="array" aca="1" ref="M19" ca="1">MAX(IF(L17=0, 0, IF(INDIRECT(M18)=L17+1, COLUMN(INDIRECT(M18)), 0)))</f>
        <v>43</v>
      </c>
      <c r="N19" s="23">
        <f t="array" aca="1" ref="N19" ca="1">MAX(IF(M17=0, 0, IF(INDIRECT(N18)=M17+1, COLUMN(INDIRECT(N18)), 0)))</f>
        <v>44</v>
      </c>
      <c r="O19" s="23">
        <f t="array" aca="1" ref="O19" ca="1">MAX(IF(N17=0, 0, IF(INDIRECT(O18)=N17+1, COLUMN(INDIRECT(O18)), 0)))</f>
        <v>45</v>
      </c>
      <c r="P19" s="23">
        <f t="array" aca="1" ref="P19" ca="1">MAX(IF(O17=0, 0, IF(INDIRECT(P18)=O17+1, COLUMN(INDIRECT(P18)), 0)))</f>
        <v>46</v>
      </c>
      <c r="Q19" s="23">
        <f t="array" aca="1" ref="Q19" ca="1">MAX(IF(P17=0, 0, IF(INDIRECT(Q18)=P17+1, COLUMN(INDIRECT(Q18)), 0)))</f>
        <v>47</v>
      </c>
      <c r="R19" s="23">
        <f t="array" aca="1" ref="R19" ca="1">MAX(IF(Q17=0, 0, IF(INDIRECT(R18)=Q17+1, COLUMN(INDIRECT(R18)), 0)))</f>
        <v>48</v>
      </c>
      <c r="S19" s="23">
        <f t="array" aca="1" ref="S19" ca="1">MAX(IF(R17=0, 0, IF(INDIRECT(S18)=R17+1, COLUMN(INDIRECT(S18)), 0)))</f>
        <v>49</v>
      </c>
      <c r="T19" s="23">
        <f t="array" aca="1" ref="T19" ca="1">MAX(IF(S17=0, 0, IF(INDIRECT(T18)=S17+1, COLUMN(INDIRECT(T18)), 0)))</f>
        <v>50</v>
      </c>
      <c r="U19" s="23">
        <f t="array" aca="1" ref="U19" ca="1">MAX(IF(T17=0, 0, IF(INDIRECT(U18)=T17+1, COLUMN(INDIRECT(U18)), 0)))</f>
        <v>51</v>
      </c>
      <c r="V19" s="23">
        <f t="array" aca="1" ref="V19" ca="1">MAX(IF(U17=0, 0, IF(INDIRECT(V18)=U17+1, COLUMN(INDIRECT(V18)), 0)))</f>
        <v>0</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H19" s="231"/>
      <c r="BL19" s="30"/>
      <c r="JD19" s="19" t="s">
        <v>323</v>
      </c>
      <c r="JE19" s="211">
        <f>IF(ScenarioType&lt;&gt;"ALL",COUNTIF(SCENARIOMETA!B:B,ScenarioType),COUNTA(SCENARIOMETA!B:B)-1)</f>
        <v>0</v>
      </c>
    </row>
    <row r="20" spans="2:269">
      <c r="C20" s="90"/>
      <c r="D20" s="24"/>
      <c r="E20" s="24"/>
      <c r="F20" s="24"/>
      <c r="G20" s="91"/>
      <c r="H20" s="92" t="str">
        <f t="shared" ref="H20:V20" ca="1" si="31">IF(H19=0, "", IF(H19&gt;26, CHAR(64+INT((H19-1)/26)),"")&amp;CHAR(65+MOD(H19-1, 26)))</f>
        <v>AL</v>
      </c>
      <c r="I20" s="25" t="str">
        <f t="shared" ca="1" si="31"/>
        <v>AM</v>
      </c>
      <c r="J20" s="25" t="str">
        <f t="shared" ca="1" si="31"/>
        <v>AN</v>
      </c>
      <c r="K20" s="25" t="str">
        <f t="shared" ca="1" si="31"/>
        <v>AO</v>
      </c>
      <c r="L20" s="25" t="str">
        <f t="shared" ca="1" si="31"/>
        <v>AP</v>
      </c>
      <c r="M20" s="25" t="str">
        <f t="shared" ca="1" si="31"/>
        <v>AQ</v>
      </c>
      <c r="N20" s="25" t="str">
        <f t="shared" ca="1" si="31"/>
        <v>AR</v>
      </c>
      <c r="O20" s="25" t="str">
        <f t="shared" ca="1" si="31"/>
        <v>AS</v>
      </c>
      <c r="P20" s="25" t="str">
        <f t="shared" ca="1" si="31"/>
        <v>AT</v>
      </c>
      <c r="Q20" s="25" t="str">
        <f t="shared" ca="1" si="31"/>
        <v>AU</v>
      </c>
      <c r="R20" s="25" t="str">
        <f t="shared" ca="1" si="31"/>
        <v>AV</v>
      </c>
      <c r="S20" s="25" t="str">
        <f t="shared" ca="1" si="31"/>
        <v>AW</v>
      </c>
      <c r="T20" s="25" t="str">
        <f t="shared" ca="1" si="31"/>
        <v>AX</v>
      </c>
      <c r="U20" s="25" t="str">
        <f t="shared" ca="1" si="31"/>
        <v>AY</v>
      </c>
      <c r="V20" s="25" t="str">
        <f t="shared" ca="1" si="31"/>
        <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32">IF(Z19=0, "", IF(Z19&gt;26, CHAR(64+INT((Z19-1)/26)),"")&amp;CHAR(65+MOD(Z19-1, 26)))</f>
        <v/>
      </c>
      <c r="AA20" s="25" t="str">
        <f t="shared" ca="1" si="32"/>
        <v/>
      </c>
      <c r="AB20" s="25" t="str">
        <f t="shared" ca="1" si="32"/>
        <v/>
      </c>
      <c r="AC20" s="25" t="str">
        <f t="shared" ca="1" si="32"/>
        <v/>
      </c>
      <c r="AD20" s="25" t="str">
        <f t="shared" ca="1" si="32"/>
        <v/>
      </c>
      <c r="AE20" s="25" t="str">
        <f t="shared" ca="1" si="32"/>
        <v/>
      </c>
      <c r="AF20" s="25" t="str">
        <f t="shared" ref="AF20:AT20" ca="1" si="33">IF(AF19=0, "", IF(AF19&gt;26, CHAR(64+INT((AF19-1)/26)),"")&amp;CHAR(65+MOD(AF19-1, 26)))</f>
        <v/>
      </c>
      <c r="AG20" s="25" t="str">
        <f t="shared" ca="1" si="33"/>
        <v/>
      </c>
      <c r="AH20" s="25" t="str">
        <f t="shared" ca="1" si="33"/>
        <v/>
      </c>
      <c r="AI20" s="25" t="str">
        <f t="shared" ca="1" si="33"/>
        <v/>
      </c>
      <c r="AJ20" s="25" t="str">
        <f t="shared" ca="1" si="33"/>
        <v/>
      </c>
      <c r="AK20" s="25" t="str">
        <f t="shared" ca="1" si="33"/>
        <v/>
      </c>
      <c r="AL20" s="25" t="str">
        <f t="shared" ca="1" si="33"/>
        <v/>
      </c>
      <c r="AM20" s="25" t="str">
        <f t="shared" ca="1" si="33"/>
        <v/>
      </c>
      <c r="AN20" s="25" t="str">
        <f t="shared" ca="1" si="33"/>
        <v/>
      </c>
      <c r="AO20" s="25" t="str">
        <f t="shared" ca="1" si="33"/>
        <v/>
      </c>
      <c r="AP20" s="25" t="str">
        <f t="shared" ca="1" si="33"/>
        <v/>
      </c>
      <c r="AQ20" s="25" t="str">
        <f t="shared" ca="1" si="33"/>
        <v/>
      </c>
      <c r="AR20" s="25" t="str">
        <f t="shared" ca="1" si="33"/>
        <v/>
      </c>
      <c r="AS20" s="25" t="str">
        <f t="shared" ca="1" si="33"/>
        <v/>
      </c>
      <c r="AT20" s="25" t="str">
        <f t="shared" ca="1" si="33"/>
        <v/>
      </c>
      <c r="AU20" s="25" t="str">
        <f t="shared" ref="AU20:AZ20" ca="1" si="34">IF(AU19=0, "", IF(AU19&gt;26, CHAR(64+INT((AU19-1)/26)),"")&amp;CHAR(65+MOD(AU19-1, 26)))</f>
        <v/>
      </c>
      <c r="AV20" s="25" t="str">
        <f t="shared" ca="1" si="34"/>
        <v/>
      </c>
      <c r="AW20" s="25" t="str">
        <f t="shared" ca="1" si="34"/>
        <v/>
      </c>
      <c r="AX20" s="25" t="str">
        <f t="shared" ca="1" si="34"/>
        <v/>
      </c>
      <c r="AY20" s="25" t="str">
        <f t="shared" ca="1" si="34"/>
        <v/>
      </c>
      <c r="AZ20" s="25" t="str">
        <f t="shared" ca="1" si="34"/>
        <v/>
      </c>
      <c r="BH20" s="232"/>
      <c r="BL20" s="30"/>
      <c r="JD20" s="19" t="s">
        <v>324</v>
      </c>
      <c r="JE20" s="211">
        <f>IF(ScenarioType&lt;&gt;"ALL",MATCH(ScenarioType,SCENARIOMETA!B:B,0),ROW(SCENARIOMETA!B2))</f>
        <v>2</v>
      </c>
      <c r="JF20" s="212" t="s">
        <v>325</v>
      </c>
      <c r="JG20" s="212"/>
      <c r="JH20" s="212"/>
      <c r="JI20" s="212"/>
    </row>
    <row r="21" spans="2:269">
      <c r="C21" s="46" t="s">
        <v>11</v>
      </c>
      <c r="D21" s="21"/>
      <c r="E21" s="19"/>
      <c r="F21" s="31">
        <f ca="1">MAX(G27:G826)</f>
        <v>0</v>
      </c>
      <c r="G21" s="86"/>
      <c r="H21" s="93" t="str">
        <f t="shared" ref="H21:V21" ca="1" si="35">IF(H19=0, "", $F2&amp;"!"&amp;H20)</f>
        <v>Planning View!AL</v>
      </c>
      <c r="I21" s="15" t="str">
        <f t="shared" ca="1" si="35"/>
        <v>Planning View!AM</v>
      </c>
      <c r="J21" s="15" t="str">
        <f t="shared" ca="1" si="35"/>
        <v>Planning View!AN</v>
      </c>
      <c r="K21" s="15" t="str">
        <f t="shared" ca="1" si="35"/>
        <v>Planning View!AO</v>
      </c>
      <c r="L21" s="15" t="str">
        <f t="shared" ca="1" si="35"/>
        <v>Planning View!AP</v>
      </c>
      <c r="M21" s="15" t="str">
        <f t="shared" ca="1" si="35"/>
        <v>Planning View!AQ</v>
      </c>
      <c r="N21" s="15" t="str">
        <f t="shared" ca="1" si="35"/>
        <v>Planning View!AR</v>
      </c>
      <c r="O21" s="15" t="str">
        <f t="shared" ca="1" si="35"/>
        <v>Planning View!AS</v>
      </c>
      <c r="P21" s="15" t="str">
        <f t="shared" ca="1" si="35"/>
        <v>Planning View!AT</v>
      </c>
      <c r="Q21" s="15" t="str">
        <f t="shared" ca="1" si="35"/>
        <v>Planning View!AU</v>
      </c>
      <c r="R21" s="15" t="str">
        <f t="shared" ca="1" si="35"/>
        <v>Planning View!AV</v>
      </c>
      <c r="S21" s="15" t="str">
        <f t="shared" ca="1" si="35"/>
        <v>Planning View!AW</v>
      </c>
      <c r="T21" s="15" t="str">
        <f t="shared" ca="1" si="35"/>
        <v>Planning View!AX</v>
      </c>
      <c r="U21" s="15" t="str">
        <f t="shared" ca="1" si="35"/>
        <v>Planning View!AY</v>
      </c>
      <c r="V21" s="15" t="str">
        <f t="shared" ca="1" si="35"/>
        <v/>
      </c>
      <c r="W21" s="15" t="str">
        <f ca="1">IF(W19=0, "", $F2&amp;"!"&amp;W20)</f>
        <v/>
      </c>
      <c r="X21" s="15" t="str">
        <f ca="1">IF(X19=0, "", $F2&amp;"!"&amp;X20)</f>
        <v/>
      </c>
      <c r="Y21" s="15" t="str">
        <f ca="1">IF(Y19=0, "", $F2&amp;"!"&amp;Y20)</f>
        <v/>
      </c>
      <c r="Z21" s="15" t="str">
        <f t="shared" ref="Z21:AE21" ca="1" si="36">IF(Z19=0, "", $F2&amp;"!"&amp;Z20)</f>
        <v/>
      </c>
      <c r="AA21" s="15" t="str">
        <f t="shared" ca="1" si="36"/>
        <v/>
      </c>
      <c r="AB21" s="15" t="str">
        <f t="shared" ca="1" si="36"/>
        <v/>
      </c>
      <c r="AC21" s="15" t="str">
        <f t="shared" ca="1" si="36"/>
        <v/>
      </c>
      <c r="AD21" s="15" t="str">
        <f t="shared" ca="1" si="36"/>
        <v/>
      </c>
      <c r="AE21" s="15" t="str">
        <f t="shared" ca="1" si="36"/>
        <v/>
      </c>
      <c r="AF21" s="15" t="str">
        <f t="shared" ref="AF21:AT21" ca="1" si="37">IF(AF19=0, "", $F2&amp;"!"&amp;AF20)</f>
        <v/>
      </c>
      <c r="AG21" s="15" t="str">
        <f t="shared" ca="1" si="37"/>
        <v/>
      </c>
      <c r="AH21" s="15" t="str">
        <f t="shared" ca="1" si="37"/>
        <v/>
      </c>
      <c r="AI21" s="15" t="str">
        <f t="shared" ca="1" si="37"/>
        <v/>
      </c>
      <c r="AJ21" s="15" t="str">
        <f t="shared" ca="1" si="37"/>
        <v/>
      </c>
      <c r="AK21" s="15" t="str">
        <f t="shared" ca="1" si="37"/>
        <v/>
      </c>
      <c r="AL21" s="15" t="str">
        <f t="shared" ca="1" si="37"/>
        <v/>
      </c>
      <c r="AM21" s="15" t="str">
        <f t="shared" ca="1" si="37"/>
        <v/>
      </c>
      <c r="AN21" s="15" t="str">
        <f t="shared" ca="1" si="37"/>
        <v/>
      </c>
      <c r="AO21" s="15" t="str">
        <f t="shared" ca="1" si="37"/>
        <v/>
      </c>
      <c r="AP21" s="15" t="str">
        <f t="shared" ca="1" si="37"/>
        <v/>
      </c>
      <c r="AQ21" s="15" t="str">
        <f t="shared" ca="1" si="37"/>
        <v/>
      </c>
      <c r="AR21" s="15" t="str">
        <f t="shared" ca="1" si="37"/>
        <v/>
      </c>
      <c r="AS21" s="15" t="str">
        <f t="shared" ca="1" si="37"/>
        <v/>
      </c>
      <c r="AT21" s="15" t="str">
        <f t="shared" ca="1" si="37"/>
        <v/>
      </c>
      <c r="AU21" s="15" t="str">
        <f t="shared" ref="AU21:AZ21" ca="1" si="38">IF(AU19=0, "", $F2&amp;"!"&amp;AU20)</f>
        <v/>
      </c>
      <c r="AV21" s="15" t="str">
        <f t="shared" ca="1" si="38"/>
        <v/>
      </c>
      <c r="AW21" s="15" t="str">
        <f t="shared" ca="1" si="38"/>
        <v/>
      </c>
      <c r="AX21" s="15" t="str">
        <f t="shared" ca="1" si="38"/>
        <v/>
      </c>
      <c r="AY21" s="15" t="str">
        <f t="shared" ca="1" si="38"/>
        <v/>
      </c>
      <c r="AZ21" s="15" t="str">
        <f t="shared" ca="1" si="38"/>
        <v/>
      </c>
      <c r="BH21" s="15"/>
      <c r="BL21" s="30"/>
      <c r="BN21" s="5"/>
      <c r="BO21" s="4" t="s">
        <v>97</v>
      </c>
      <c r="BP21" s="5"/>
      <c r="BQ21" s="5"/>
      <c r="BR21" t="s">
        <v>211</v>
      </c>
      <c r="JF21" s="212" t="s">
        <v>326</v>
      </c>
      <c r="JG21" s="212"/>
      <c r="JH21" s="212"/>
      <c r="JI21" s="212"/>
    </row>
    <row r="22" spans="2:269">
      <c r="B22" s="17"/>
      <c r="C22" s="94" t="s">
        <v>15</v>
      </c>
      <c r="D22" s="95"/>
      <c r="E22" s="95" t="s">
        <v>21</v>
      </c>
      <c r="F22" s="96"/>
      <c r="G22" s="97">
        <v>-1</v>
      </c>
      <c r="H22">
        <f>1</f>
        <v>1</v>
      </c>
      <c r="I22">
        <f ca="1">H22 + (I19-H19)</f>
        <v>2</v>
      </c>
      <c r="J22">
        <f t="shared" ref="J22:V22" ca="1" si="39">I22 + (J19-I19)</f>
        <v>3</v>
      </c>
      <c r="K22">
        <f t="shared" ca="1" si="39"/>
        <v>4</v>
      </c>
      <c r="L22">
        <f t="shared" ca="1" si="39"/>
        <v>5</v>
      </c>
      <c r="M22">
        <f t="shared" ca="1" si="39"/>
        <v>6</v>
      </c>
      <c r="N22">
        <f t="shared" ca="1" si="39"/>
        <v>7</v>
      </c>
      <c r="O22">
        <f t="shared" ca="1" si="39"/>
        <v>8</v>
      </c>
      <c r="P22">
        <f t="shared" ca="1" si="39"/>
        <v>9</v>
      </c>
      <c r="Q22">
        <f t="shared" ca="1" si="39"/>
        <v>10</v>
      </c>
      <c r="R22">
        <f t="shared" ca="1" si="39"/>
        <v>11</v>
      </c>
      <c r="S22">
        <f t="shared" ca="1" si="39"/>
        <v>12</v>
      </c>
      <c r="T22">
        <f t="shared" ca="1" si="39"/>
        <v>13</v>
      </c>
      <c r="U22">
        <f t="shared" ca="1" si="39"/>
        <v>14</v>
      </c>
      <c r="V22">
        <f t="shared" ca="1" si="39"/>
        <v>-37</v>
      </c>
      <c r="W22">
        <f ca="1">V22 + (W19-V19)</f>
        <v>-37</v>
      </c>
      <c r="X22">
        <f ca="1">W22 + (X19-W19)</f>
        <v>-37</v>
      </c>
      <c r="Y22">
        <f ca="1">X22 + (Y19-X19)</f>
        <v>-37</v>
      </c>
      <c r="Z22">
        <f t="shared" ref="Z22:AE22" ca="1" si="40">Y22 + (Z19-Y19)</f>
        <v>-37</v>
      </c>
      <c r="AA22">
        <f t="shared" ca="1" si="40"/>
        <v>-37</v>
      </c>
      <c r="AB22">
        <f t="shared" ca="1" si="40"/>
        <v>-37</v>
      </c>
      <c r="AC22">
        <f t="shared" ca="1" si="40"/>
        <v>-37</v>
      </c>
      <c r="AD22">
        <f t="shared" ca="1" si="40"/>
        <v>-37</v>
      </c>
      <c r="AE22">
        <f t="shared" ca="1" si="40"/>
        <v>-37</v>
      </c>
      <c r="AF22">
        <f t="shared" ref="AF22:AT22" ca="1" si="41">AE22 + (AF19-AE19)</f>
        <v>-37</v>
      </c>
      <c r="AG22">
        <f t="shared" ca="1" si="41"/>
        <v>-37</v>
      </c>
      <c r="AH22">
        <f t="shared" ca="1" si="41"/>
        <v>-37</v>
      </c>
      <c r="AI22">
        <f t="shared" ca="1" si="41"/>
        <v>-37</v>
      </c>
      <c r="AJ22">
        <f t="shared" ca="1" si="41"/>
        <v>-37</v>
      </c>
      <c r="AK22">
        <f t="shared" ca="1" si="41"/>
        <v>-37</v>
      </c>
      <c r="AL22">
        <f t="shared" ca="1" si="41"/>
        <v>-37</v>
      </c>
      <c r="AM22">
        <f t="shared" ca="1" si="41"/>
        <v>-37</v>
      </c>
      <c r="AN22">
        <f t="shared" ca="1" si="41"/>
        <v>-37</v>
      </c>
      <c r="AO22">
        <f t="shared" ca="1" si="41"/>
        <v>-37</v>
      </c>
      <c r="AP22">
        <f t="shared" ca="1" si="41"/>
        <v>-37</v>
      </c>
      <c r="AQ22">
        <f t="shared" ca="1" si="41"/>
        <v>-37</v>
      </c>
      <c r="AR22">
        <f t="shared" ca="1" si="41"/>
        <v>-37</v>
      </c>
      <c r="AS22">
        <f t="shared" ca="1" si="41"/>
        <v>-37</v>
      </c>
      <c r="AT22">
        <f t="shared" ca="1" si="41"/>
        <v>-37</v>
      </c>
      <c r="AU22">
        <f t="shared" ref="AU22" ca="1" si="42">AT22 + (AU19-AT19)</f>
        <v>-37</v>
      </c>
      <c r="AV22">
        <f t="shared" ref="AV22" ca="1" si="43">AU22 + (AV19-AU19)</f>
        <v>-37</v>
      </c>
      <c r="AW22">
        <f t="shared" ref="AW22" ca="1" si="44">AV22 + (AW19-AV19)</f>
        <v>-37</v>
      </c>
      <c r="AX22">
        <f t="shared" ref="AX22" ca="1" si="45">AW22 + (AX19-AW19)</f>
        <v>-37</v>
      </c>
      <c r="AY22">
        <f t="shared" ref="AY22" ca="1" si="46">AX22 + (AY19-AX19)</f>
        <v>-37</v>
      </c>
      <c r="AZ22">
        <f t="shared" ref="AZ22" ca="1" si="47">AY22 + (AZ19-AY19)</f>
        <v>-37</v>
      </c>
      <c r="BL22" s="30"/>
      <c r="JF22" s="212" t="s">
        <v>327</v>
      </c>
      <c r="JG22" s="212"/>
      <c r="JH22" s="212"/>
      <c r="JI22" s="212"/>
    </row>
    <row r="23" spans="2:269">
      <c r="B23" s="17"/>
      <c r="C23" s="94" t="s">
        <v>10</v>
      </c>
      <c r="D23" s="98"/>
      <c r="E23" s="95" t="s">
        <v>5</v>
      </c>
      <c r="F23" s="11"/>
      <c r="G23" s="99"/>
      <c r="H23" s="93" t="str">
        <f t="shared" ref="H23:V23" ca="1" si="48">IF(OR(H24=0, H19=0), "", $R4&amp;AbsRef&amp;H25)</f>
        <v>SWDATA!$AL</v>
      </c>
      <c r="I23" s="15" t="str">
        <f t="shared" ca="1" si="48"/>
        <v>SWDATA!$AM</v>
      </c>
      <c r="J23" s="15" t="str">
        <f t="shared" ca="1" si="48"/>
        <v>SWDATA!$AO</v>
      </c>
      <c r="K23" s="15" t="str">
        <f t="shared" ca="1" si="48"/>
        <v>SWDATA!$AP</v>
      </c>
      <c r="L23" s="15" t="str">
        <f t="shared" ca="1" si="48"/>
        <v>SWDATA!$AQ</v>
      </c>
      <c r="M23" s="15" t="str">
        <f t="shared" ca="1" si="48"/>
        <v>SWDATA!$AS</v>
      </c>
      <c r="N23" s="15" t="str">
        <f t="shared" ca="1" si="48"/>
        <v>SWDATA!$AT</v>
      </c>
      <c r="O23" s="15" t="str">
        <f t="shared" ca="1" si="48"/>
        <v>SWDATA!$AU</v>
      </c>
      <c r="P23" s="15" t="str">
        <f t="shared" ca="1" si="48"/>
        <v>SWDATA!$AW</v>
      </c>
      <c r="Q23" s="15" t="str">
        <f t="shared" ca="1" si="48"/>
        <v>SWDATA!$AX</v>
      </c>
      <c r="R23" s="15" t="str">
        <f t="shared" ca="1" si="48"/>
        <v>SWDATA!$AY</v>
      </c>
      <c r="S23" s="15" t="str">
        <f t="shared" ca="1" si="48"/>
        <v>SWDATA!$BA</v>
      </c>
      <c r="T23" s="15" t="str">
        <f t="shared" ca="1" si="48"/>
        <v>SWDATA!$BB</v>
      </c>
      <c r="U23" s="15" t="str">
        <f t="shared" ca="1" si="48"/>
        <v>SWDATA!$BC</v>
      </c>
      <c r="V23" s="15" t="str">
        <f t="shared" ca="1" si="48"/>
        <v/>
      </c>
      <c r="W23" s="15" t="str">
        <f ca="1">IF(OR(W24=0, W19=0), "", $R4&amp;AbsRef&amp;W25)</f>
        <v/>
      </c>
      <c r="X23" s="15" t="str">
        <f ca="1">IF(OR(X24=0, X19=0), "", $R4&amp;AbsRef&amp;X25)</f>
        <v/>
      </c>
      <c r="Y23" s="15" t="str">
        <f ca="1">IF(OR(Y24=0, Y19=0), "", $R4&amp;AbsRef&amp;Y25)</f>
        <v/>
      </c>
      <c r="Z23" s="15" t="str">
        <f t="shared" ref="Z23:AE23" ca="1" si="49">IF(OR(Z24=0, Z19=0), "", $R4&amp;AbsRef&amp;Z25)</f>
        <v/>
      </c>
      <c r="AA23" s="15" t="str">
        <f t="shared" ca="1" si="49"/>
        <v/>
      </c>
      <c r="AB23" s="15" t="str">
        <f t="shared" ca="1" si="49"/>
        <v/>
      </c>
      <c r="AC23" s="15" t="str">
        <f t="shared" ca="1" si="49"/>
        <v/>
      </c>
      <c r="AD23" s="15" t="str">
        <f t="shared" ca="1" si="49"/>
        <v/>
      </c>
      <c r="AE23" s="15" t="str">
        <f t="shared" ca="1" si="49"/>
        <v/>
      </c>
      <c r="AF23" s="15" t="str">
        <f t="shared" ref="AF23:AQ23" ca="1" si="50">IF(OR(AF24=0, AF19=0), "", $R4&amp;AbsRef&amp;AF25)</f>
        <v/>
      </c>
      <c r="AG23" s="15" t="str">
        <f t="shared" ca="1" si="50"/>
        <v/>
      </c>
      <c r="AH23" s="15" t="str">
        <f t="shared" ca="1" si="50"/>
        <v/>
      </c>
      <c r="AI23" s="15" t="str">
        <f t="shared" ca="1" si="50"/>
        <v/>
      </c>
      <c r="AJ23" s="15" t="str">
        <f t="shared" ca="1" si="50"/>
        <v/>
      </c>
      <c r="AK23" s="15" t="str">
        <f t="shared" ca="1" si="50"/>
        <v/>
      </c>
      <c r="AL23" s="15" t="str">
        <f t="shared" ca="1" si="50"/>
        <v/>
      </c>
      <c r="AM23" s="15" t="str">
        <f t="shared" ca="1" si="50"/>
        <v/>
      </c>
      <c r="AN23" s="15" t="str">
        <f t="shared" ca="1" si="50"/>
        <v/>
      </c>
      <c r="AO23" s="15" t="str">
        <f t="shared" ca="1" si="50"/>
        <v/>
      </c>
      <c r="AP23" s="15" t="str">
        <f t="shared" ca="1" si="50"/>
        <v/>
      </c>
      <c r="AQ23" s="15" t="str">
        <f t="shared" ca="1" si="50"/>
        <v/>
      </c>
      <c r="AR23" s="15" t="str">
        <f ca="1">IF(OR(AR24=0, AR19=0), "", $R4&amp;AbsRef&amp;AR25)</f>
        <v/>
      </c>
      <c r="AS23" s="15" t="str">
        <f ca="1">IF(OR(AS24=0, AS19=0), "", $R4&amp;AbsRef&amp;AS25)</f>
        <v/>
      </c>
      <c r="AT23" s="15" t="str">
        <f ca="1">IF(OR(AT24=0, AT19=0), "", $R4&amp;AbsRef&amp;AT25)</f>
        <v/>
      </c>
      <c r="AU23" s="15" t="str">
        <f t="shared" ref="AU23:AZ23" ca="1" si="51">IF(OR(AU24=0, AU19=0), "", $R4&amp;AbsRef&amp;AU25)</f>
        <v/>
      </c>
      <c r="AV23" s="15" t="str">
        <f t="shared" ca="1" si="51"/>
        <v/>
      </c>
      <c r="AW23" s="15" t="str">
        <f t="shared" ca="1" si="51"/>
        <v/>
      </c>
      <c r="AX23" s="15" t="str">
        <f t="shared" ca="1" si="51"/>
        <v/>
      </c>
      <c r="AY23" s="15" t="str">
        <f t="shared" ca="1" si="51"/>
        <v/>
      </c>
      <c r="AZ23" s="15" t="str">
        <f t="shared" ca="1" si="51"/>
        <v/>
      </c>
      <c r="BH23" s="15"/>
      <c r="BL23" s="30"/>
      <c r="JF23" s="143" t="s">
        <v>12</v>
      </c>
      <c r="JG23" s="143" t="s">
        <v>328</v>
      </c>
      <c r="JH23" s="143" t="s">
        <v>329</v>
      </c>
      <c r="JI23" s="143" t="s">
        <v>330</v>
      </c>
    </row>
    <row r="24" spans="2:269">
      <c r="C24" s="100"/>
      <c r="D24" s="62"/>
      <c r="E24" s="62"/>
      <c r="F24" s="21"/>
      <c r="G24" s="97" t="s">
        <v>14</v>
      </c>
      <c r="H24" s="84">
        <f ca="1">IF(H17=0,0,HLOOKUP(H17,INDIRECT("'Planning View'!$W$1:$"&amp;$M$10&amp;"$"&amp;5),5,0))</f>
        <v>38</v>
      </c>
      <c r="I24" s="84">
        <f t="shared" ref="I24:AZ24" ca="1" si="52">IF(I17=0,0,HLOOKUP(I17,INDIRECT("'Planning View'!$W$1:$"&amp;$M$10&amp;"$"&amp;5),5,0))</f>
        <v>39</v>
      </c>
      <c r="J24" s="84">
        <f t="shared" ca="1" si="52"/>
        <v>41</v>
      </c>
      <c r="K24" s="84">
        <f t="shared" ca="1" si="52"/>
        <v>42</v>
      </c>
      <c r="L24" s="84">
        <f t="shared" ca="1" si="52"/>
        <v>43</v>
      </c>
      <c r="M24" s="84">
        <f t="shared" ca="1" si="52"/>
        <v>45</v>
      </c>
      <c r="N24" s="84">
        <f t="shared" ca="1" si="52"/>
        <v>46</v>
      </c>
      <c r="O24" s="84">
        <f t="shared" ca="1" si="52"/>
        <v>47</v>
      </c>
      <c r="P24" s="84">
        <f t="shared" ca="1" si="52"/>
        <v>49</v>
      </c>
      <c r="Q24" s="84">
        <f t="shared" ca="1" si="52"/>
        <v>50</v>
      </c>
      <c r="R24" s="84">
        <f t="shared" ca="1" si="52"/>
        <v>51</v>
      </c>
      <c r="S24" s="84">
        <f t="shared" ca="1" si="52"/>
        <v>53</v>
      </c>
      <c r="T24" s="84">
        <f t="shared" ca="1" si="52"/>
        <v>54</v>
      </c>
      <c r="U24" s="84">
        <f t="shared" ca="1" si="52"/>
        <v>55</v>
      </c>
      <c r="V24" s="84">
        <f t="shared" ca="1" si="52"/>
        <v>0</v>
      </c>
      <c r="W24" s="84">
        <f t="shared" ca="1" si="52"/>
        <v>0</v>
      </c>
      <c r="X24" s="84">
        <f t="shared" ca="1" si="52"/>
        <v>0</v>
      </c>
      <c r="Y24" s="84">
        <f t="shared" ca="1" si="52"/>
        <v>0</v>
      </c>
      <c r="Z24" s="84">
        <f t="shared" ca="1" si="52"/>
        <v>0</v>
      </c>
      <c r="AA24" s="84">
        <f t="shared" ca="1" si="52"/>
        <v>0</v>
      </c>
      <c r="AB24" s="84">
        <f t="shared" ca="1" si="52"/>
        <v>0</v>
      </c>
      <c r="AC24" s="84">
        <f t="shared" ca="1" si="52"/>
        <v>0</v>
      </c>
      <c r="AD24" s="84">
        <f t="shared" ca="1" si="52"/>
        <v>0</v>
      </c>
      <c r="AE24" s="84">
        <f t="shared" ca="1" si="52"/>
        <v>0</v>
      </c>
      <c r="AF24" s="84">
        <f t="shared" ca="1" si="52"/>
        <v>0</v>
      </c>
      <c r="AG24" s="84">
        <f t="shared" ca="1" si="52"/>
        <v>0</v>
      </c>
      <c r="AH24" s="84">
        <f t="shared" ca="1" si="52"/>
        <v>0</v>
      </c>
      <c r="AI24" s="84">
        <f t="shared" ca="1" si="52"/>
        <v>0</v>
      </c>
      <c r="AJ24" s="84">
        <f t="shared" ca="1" si="52"/>
        <v>0</v>
      </c>
      <c r="AK24" s="84">
        <f t="shared" ca="1" si="52"/>
        <v>0</v>
      </c>
      <c r="AL24" s="84">
        <f t="shared" ca="1" si="52"/>
        <v>0</v>
      </c>
      <c r="AM24" s="84">
        <f t="shared" ca="1" si="52"/>
        <v>0</v>
      </c>
      <c r="AN24" s="84">
        <f t="shared" ca="1" si="52"/>
        <v>0</v>
      </c>
      <c r="AO24" s="84">
        <f t="shared" ca="1" si="52"/>
        <v>0</v>
      </c>
      <c r="AP24" s="84">
        <f t="shared" ca="1" si="52"/>
        <v>0</v>
      </c>
      <c r="AQ24" s="84">
        <f t="shared" ca="1" si="52"/>
        <v>0</v>
      </c>
      <c r="AR24" s="84">
        <f t="shared" ca="1" si="52"/>
        <v>0</v>
      </c>
      <c r="AS24" s="84">
        <f t="shared" ca="1" si="52"/>
        <v>0</v>
      </c>
      <c r="AT24" s="84">
        <f t="shared" ca="1" si="52"/>
        <v>0</v>
      </c>
      <c r="AU24" s="84">
        <f t="shared" ca="1" si="52"/>
        <v>0</v>
      </c>
      <c r="AV24" s="84">
        <f t="shared" ca="1" si="52"/>
        <v>0</v>
      </c>
      <c r="AW24" s="84">
        <f t="shared" ca="1" si="52"/>
        <v>0</v>
      </c>
      <c r="AX24" s="84">
        <f t="shared" ca="1" si="52"/>
        <v>0</v>
      </c>
      <c r="AY24" s="84">
        <f t="shared" ca="1" si="52"/>
        <v>0</v>
      </c>
      <c r="AZ24" s="84">
        <f t="shared" ca="1" si="52"/>
        <v>0</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c r="C25" s="101"/>
      <c r="D25" s="102"/>
      <c r="E25" s="102"/>
      <c r="F25" s="65"/>
      <c r="G25" s="103" t="s">
        <v>7</v>
      </c>
      <c r="H25" s="104" t="str">
        <f t="shared" ref="H25" ca="1" si="53">IF(H24=0, "", IF(H24&gt;26, CHAR(64+INT((H24-1)/26)),"")&amp;CHAR(65+MOD(H24-1, 26)))</f>
        <v>AL</v>
      </c>
      <c r="I25" s="69" t="str">
        <f t="shared" ref="I25:AZ25" ca="1" si="54">IF(I24=0, "", IF(I24&gt;26, CHAR(64+INT((I24-1)/26)),"")&amp;CHAR(65+MOD(I24-1, 26)))</f>
        <v>AM</v>
      </c>
      <c r="J25" s="69" t="str">
        <f t="shared" ca="1" si="54"/>
        <v>AO</v>
      </c>
      <c r="K25" s="69" t="str">
        <f t="shared" ca="1" si="54"/>
        <v>AP</v>
      </c>
      <c r="L25" s="69" t="str">
        <f t="shared" ca="1" si="54"/>
        <v>AQ</v>
      </c>
      <c r="M25" s="69" t="str">
        <f t="shared" ca="1" si="54"/>
        <v>AS</v>
      </c>
      <c r="N25" s="69" t="str">
        <f t="shared" ca="1" si="54"/>
        <v>AT</v>
      </c>
      <c r="O25" s="69" t="str">
        <f t="shared" ca="1" si="54"/>
        <v>AU</v>
      </c>
      <c r="P25" s="69" t="str">
        <f t="shared" ca="1" si="54"/>
        <v>AW</v>
      </c>
      <c r="Q25" s="69" t="str">
        <f t="shared" ca="1" si="54"/>
        <v>AX</v>
      </c>
      <c r="R25" s="69" t="str">
        <f t="shared" ca="1" si="54"/>
        <v>AY</v>
      </c>
      <c r="S25" s="69" t="str">
        <f t="shared" ca="1" si="54"/>
        <v>BA</v>
      </c>
      <c r="T25" s="69" t="str">
        <f t="shared" ca="1" si="54"/>
        <v>BB</v>
      </c>
      <c r="U25" s="69" t="str">
        <f t="shared" ca="1" si="54"/>
        <v>BC</v>
      </c>
      <c r="V25" s="69" t="str">
        <f t="shared" ca="1" si="54"/>
        <v/>
      </c>
      <c r="W25" s="69" t="str">
        <f t="shared" ca="1" si="54"/>
        <v/>
      </c>
      <c r="X25" s="69" t="str">
        <f t="shared" ca="1" si="54"/>
        <v/>
      </c>
      <c r="Y25" s="69" t="str">
        <f t="shared" ca="1" si="54"/>
        <v/>
      </c>
      <c r="Z25" s="69" t="str">
        <f t="shared" ca="1" si="54"/>
        <v/>
      </c>
      <c r="AA25" s="69" t="str">
        <f t="shared" ca="1" si="54"/>
        <v/>
      </c>
      <c r="AB25" s="69" t="str">
        <f t="shared" ca="1" si="54"/>
        <v/>
      </c>
      <c r="AC25" s="69" t="str">
        <f t="shared" ca="1" si="54"/>
        <v/>
      </c>
      <c r="AD25" s="69" t="str">
        <f t="shared" ca="1" si="54"/>
        <v/>
      </c>
      <c r="AE25" s="69" t="str">
        <f t="shared" ca="1" si="54"/>
        <v/>
      </c>
      <c r="AF25" s="69" t="str">
        <f t="shared" ca="1" si="54"/>
        <v/>
      </c>
      <c r="AG25" s="69" t="str">
        <f t="shared" ca="1" si="54"/>
        <v/>
      </c>
      <c r="AH25" s="69" t="str">
        <f t="shared" ca="1" si="54"/>
        <v/>
      </c>
      <c r="AI25" s="69" t="str">
        <f t="shared" ca="1" si="54"/>
        <v/>
      </c>
      <c r="AJ25" s="69" t="str">
        <f t="shared" ca="1" si="54"/>
        <v/>
      </c>
      <c r="AK25" s="69" t="str">
        <f t="shared" ca="1" si="54"/>
        <v/>
      </c>
      <c r="AL25" s="69" t="str">
        <f t="shared" ca="1" si="54"/>
        <v/>
      </c>
      <c r="AM25" s="69" t="str">
        <f t="shared" ca="1" si="54"/>
        <v/>
      </c>
      <c r="AN25" s="69" t="str">
        <f t="shared" ca="1" si="54"/>
        <v/>
      </c>
      <c r="AO25" s="69" t="str">
        <f t="shared" ca="1" si="54"/>
        <v/>
      </c>
      <c r="AP25" s="69" t="str">
        <f t="shared" ca="1" si="54"/>
        <v/>
      </c>
      <c r="AQ25" s="69" t="str">
        <f t="shared" ca="1" si="54"/>
        <v/>
      </c>
      <c r="AR25" s="69" t="str">
        <f t="shared" ca="1" si="54"/>
        <v/>
      </c>
      <c r="AS25" s="69" t="str">
        <f t="shared" ca="1" si="54"/>
        <v/>
      </c>
      <c r="AT25" s="69" t="str">
        <f t="shared" ca="1" si="54"/>
        <v/>
      </c>
      <c r="AU25" s="69" t="str">
        <f t="shared" ca="1" si="54"/>
        <v/>
      </c>
      <c r="AV25" s="69" t="str">
        <f t="shared" ca="1" si="54"/>
        <v/>
      </c>
      <c r="AW25" s="69" t="str">
        <f t="shared" ca="1" si="54"/>
        <v/>
      </c>
      <c r="AX25" s="69" t="str">
        <f t="shared" ca="1" si="54"/>
        <v/>
      </c>
      <c r="AY25" s="69" t="str">
        <f t="shared" ca="1" si="54"/>
        <v/>
      </c>
      <c r="AZ25" s="69" t="str">
        <f t="shared" ca="1" si="54"/>
        <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c r="C27" s="9">
        <f t="array" aca="1" ref="C27" ca="1">MIN(IF($L$7=0, 0, IF(INDIRECT($L$6)&gt;0, IF(ROW(INDIRECT($L$6))&gt;C25, ROW(INDIRECT($L$6)), MAXR))))</f>
        <v>20</v>
      </c>
      <c r="D27" s="9">
        <f t="shared" ref="D27:D70" ca="1" si="55">IF(OR($C27=MAXR, $C27=0), 0, INDIRECT($F$9&amp;$M$13&amp;$C27))</f>
        <v>12</v>
      </c>
      <c r="E27" s="9">
        <f t="shared" ref="E27:E28" ca="1" si="56">D27</f>
        <v>12</v>
      </c>
      <c r="F27" s="105" t="str">
        <f t="shared" ref="F27:F28" ca="1" si="57">IF(E27=0, "", INDIRECT($S$8&amp;E27))</f>
        <v>1_PARENT00001_DMACTUALS_INDEPENDENT:CATALOGDETAIL:UNITS:No Perspective:default:Live:0</v>
      </c>
      <c r="G27" s="7">
        <f t="shared" ref="G27:G28" ca="1" si="58">IF(OR($C27=MAXR, $C27=0), 0, IF(ISERROR(MATCH($G$6, INDIRECT($F$13&amp;$C27), )), 0, C27))</f>
        <v>0</v>
      </c>
      <c r="H27" s="33" t="str">
        <f t="shared" ref="H27:W50" ca="1" si="59">IF(OR($C27=MAXR, $C27=0, H$24=0, H$19=0), 0, IF(LEN(INDIRECT($F$9&amp;H$20&amp;$C27))=0, NULL,  INDIRECT($F$9&amp;H$20&amp;$C27)))</f>
        <v>-</v>
      </c>
      <c r="I27" s="33" t="str">
        <f t="shared" ca="1" si="59"/>
        <v>-</v>
      </c>
      <c r="J27" s="33" t="str">
        <f t="shared" ca="1" si="59"/>
        <v>-</v>
      </c>
      <c r="K27" s="33" t="str">
        <f t="shared" ca="1" si="59"/>
        <v>-</v>
      </c>
      <c r="L27" s="33" t="str">
        <f t="shared" ca="1" si="59"/>
        <v>-</v>
      </c>
      <c r="M27" s="33" t="str">
        <f t="shared" ca="1" si="59"/>
        <v>-</v>
      </c>
      <c r="N27" s="33" t="str">
        <f t="shared" ca="1" si="59"/>
        <v>-</v>
      </c>
      <c r="O27" s="33" t="str">
        <f t="shared" ca="1" si="59"/>
        <v>-</v>
      </c>
      <c r="P27" s="33" t="str">
        <f t="shared" ca="1" si="59"/>
        <v>-</v>
      </c>
      <c r="Q27" s="33" t="str">
        <f t="shared" ca="1" si="59"/>
        <v>-</v>
      </c>
      <c r="R27" s="33" t="str">
        <f t="shared" ref="R27:AG45" ca="1" si="60">IF(OR($C27=MAXR, $C27=0, R$24=0, R$19=0), 0, IF(LEN(INDIRECT($F$9&amp;R$20&amp;$C27))=0, NULL,  INDIRECT($F$9&amp;R$20&amp;$C27)))</f>
        <v>-</v>
      </c>
      <c r="S27" s="33" t="str">
        <f t="shared" ca="1" si="60"/>
        <v>-</v>
      </c>
      <c r="T27" s="33" t="str">
        <f t="shared" ca="1" si="60"/>
        <v>-</v>
      </c>
      <c r="U27" s="33" t="str">
        <f t="shared" ca="1" si="60"/>
        <v>-</v>
      </c>
      <c r="V27" s="33">
        <f t="shared" ca="1" si="60"/>
        <v>0</v>
      </c>
      <c r="W27" s="33">
        <f t="shared" ca="1" si="60"/>
        <v>0</v>
      </c>
      <c r="X27" s="33">
        <f t="shared" ca="1" si="60"/>
        <v>0</v>
      </c>
      <c r="Y27" s="33">
        <f t="shared" ca="1" si="60"/>
        <v>0</v>
      </c>
      <c r="Z27" s="33">
        <f t="shared" ca="1" si="60"/>
        <v>0</v>
      </c>
      <c r="AA27" s="33">
        <f t="shared" ca="1" si="60"/>
        <v>0</v>
      </c>
      <c r="AB27" s="33">
        <f t="shared" ca="1" si="60"/>
        <v>0</v>
      </c>
      <c r="AC27" s="33">
        <f t="shared" ca="1" si="60"/>
        <v>0</v>
      </c>
      <c r="AD27" s="33">
        <f t="shared" ca="1" si="60"/>
        <v>0</v>
      </c>
      <c r="AE27" s="33">
        <f t="shared" ca="1" si="60"/>
        <v>0</v>
      </c>
      <c r="AF27" s="33">
        <f t="shared" ca="1" si="60"/>
        <v>0</v>
      </c>
      <c r="AG27" s="33">
        <f t="shared" ca="1" si="60"/>
        <v>0</v>
      </c>
      <c r="AH27" s="33">
        <f t="shared" ref="AF27:AU44" ca="1" si="61">IF(OR($C27=MAXR, $C27=0, AH$24=0, AH$19=0), 0, IF(LEN(INDIRECT($F$9&amp;AH$20&amp;$C27))=0, NULL,  INDIRECT($F$9&amp;AH$20&amp;$C27)))</f>
        <v>0</v>
      </c>
      <c r="AI27" s="33">
        <f t="shared" ca="1" si="61"/>
        <v>0</v>
      </c>
      <c r="AJ27" s="33">
        <f t="shared" ca="1" si="61"/>
        <v>0</v>
      </c>
      <c r="AK27" s="33">
        <f t="shared" ca="1" si="61"/>
        <v>0</v>
      </c>
      <c r="AL27" s="33">
        <f t="shared" ca="1" si="61"/>
        <v>0</v>
      </c>
      <c r="AM27" s="33">
        <f t="shared" ca="1" si="61"/>
        <v>0</v>
      </c>
      <c r="AN27" s="33">
        <f t="shared" ca="1" si="61"/>
        <v>0</v>
      </c>
      <c r="AO27" s="33">
        <f t="shared" ca="1" si="61"/>
        <v>0</v>
      </c>
      <c r="AP27" s="33">
        <f t="shared" ca="1" si="61"/>
        <v>0</v>
      </c>
      <c r="AQ27" s="33">
        <f t="shared" ca="1" si="61"/>
        <v>0</v>
      </c>
      <c r="AR27" s="33">
        <f t="shared" ca="1" si="61"/>
        <v>0</v>
      </c>
      <c r="AS27" s="33">
        <f t="shared" ca="1" si="61"/>
        <v>0</v>
      </c>
      <c r="AT27" s="33">
        <f t="shared" ca="1" si="61"/>
        <v>0</v>
      </c>
      <c r="AU27" s="33">
        <f t="shared" ca="1" si="61"/>
        <v>0</v>
      </c>
      <c r="AV27" s="33">
        <f t="shared" ref="AU27:AZ68" ca="1" si="62">IF(OR($C27=MAXR, $C27=0, AV$24=0, AV$19=0), 0, IF(LEN(INDIRECT($F$9&amp;AV$20&amp;$C27))=0, NULL,  INDIRECT($F$9&amp;AV$20&amp;$C27)))</f>
        <v>0</v>
      </c>
      <c r="AW27" s="33">
        <f t="shared" ca="1" si="62"/>
        <v>0</v>
      </c>
      <c r="AX27" s="33">
        <f t="shared" ca="1" si="62"/>
        <v>0</v>
      </c>
      <c r="AY27" s="33">
        <f t="shared" ca="1" si="62"/>
        <v>0</v>
      </c>
      <c r="AZ27" s="33">
        <f t="shared" ca="1" si="62"/>
        <v>0</v>
      </c>
      <c r="BH27" s="33"/>
      <c r="BI27" s="33"/>
      <c r="BJ27" s="150">
        <f ca="1">IF(ISERROR(IF(OR(INDIRECT($BI$3&amp;C27)="Excel Override",AND(INDIRECT($BI$4&amp;(C27-8))&lt;0,INDIRECT($BI$5&amp;C27)=1)),1,0)),"",IF(OR(INDIRECT($BI$3&amp;C27)="Excel Override",AND(INDIRECT($BI$4&amp;(C27-8))&lt;0,INDIRECT($BI$5&amp;C27)=1)),1,0))</f>
        <v>0</v>
      </c>
      <c r="BL27" s="30"/>
      <c r="BN27" s="29">
        <f ca="1">IF(OR(H$19=0,$E27=0,$C27=MAXR),"",IF((INDIRECT(H$23&amp;$E27))&lt;&gt;(INDIRECT($F$9&amp;H$20&amp;$C27)),IF($BJ27=1,0,1),0))</f>
        <v>0</v>
      </c>
      <c r="BO27" s="29">
        <f t="shared" ref="BO27:BO28" ca="1" si="63">IF(OR(I$19=0,$E27=0,$C27=MAXR),"",IF((INDIRECT(I$23&amp;$E27))&lt;&gt;(INDIRECT($F$9&amp;I$20&amp;$C27)),IF($BJ27=1,0,1),0))</f>
        <v>0</v>
      </c>
      <c r="BP27" s="29">
        <f t="shared" ref="BP27:BP28" ca="1" si="64">IF(OR(J$19=0,$E27=0,$C27=MAXR),"",IF((INDIRECT(J$23&amp;$E27))&lt;&gt;(INDIRECT($F$9&amp;J$20&amp;$C27)),IF($BJ27=1,0,1),0))</f>
        <v>0</v>
      </c>
      <c r="BQ27" s="29">
        <f t="shared" ref="BQ27:BQ28" ca="1" si="65">IF(OR(K$19=0,$E27=0,$C27=MAXR),"",IF((INDIRECT(K$23&amp;$E27))&lt;&gt;(INDIRECT($F$9&amp;K$20&amp;$C27)),IF($BJ27=1,0,1),0))</f>
        <v>0</v>
      </c>
      <c r="BR27" s="29">
        <f t="shared" ref="BR27:BR28" ca="1" si="66">IF(OR(L$19=0,$E27=0,$C27=MAXR),"",IF((INDIRECT(L$23&amp;$E27))&lt;&gt;(INDIRECT($F$9&amp;L$20&amp;$C27)),IF($BJ27=1,0,1),0))</f>
        <v>0</v>
      </c>
      <c r="BS27" s="29">
        <f t="shared" ref="BS27:BS28" ca="1" si="67">IF(OR(M$19=0,$E27=0,$C27=MAXR),"",IF((INDIRECT(M$23&amp;$E27))&lt;&gt;(INDIRECT($F$9&amp;M$20&amp;$C27)),IF($BJ27=1,0,1),0))</f>
        <v>0</v>
      </c>
      <c r="BT27" s="29">
        <f t="shared" ref="BT27:BT28" ca="1" si="68">IF(OR(N$19=0,$E27=0,$C27=MAXR),"",IF((INDIRECT(N$23&amp;$E27))&lt;&gt;(INDIRECT($F$9&amp;N$20&amp;$C27)),IF($BJ27=1,0,1),0))</f>
        <v>0</v>
      </c>
      <c r="BU27" s="29">
        <f t="shared" ref="BU27:BU28" ca="1" si="69">IF(OR(O$19=0,$E27=0,$C27=MAXR),"",IF((INDIRECT(O$23&amp;$E27))&lt;&gt;(INDIRECT($F$9&amp;O$20&amp;$C27)),IF($BJ27=1,0,1),0))</f>
        <v>0</v>
      </c>
      <c r="BV27" s="29">
        <f t="shared" ref="BV27:BV28" ca="1" si="70">IF(OR(P$19=0,$E27=0,$C27=MAXR),"",IF((INDIRECT(P$23&amp;$E27))&lt;&gt;(INDIRECT($F$9&amp;P$20&amp;$C27)),IF($BJ27=1,0,1),0))</f>
        <v>0</v>
      </c>
      <c r="BW27" s="29">
        <f t="shared" ref="BW27:BW28" ca="1" si="71">IF(OR(Q$19=0,$E27=0,$C27=MAXR),"",IF((INDIRECT(Q$23&amp;$E27))&lt;&gt;(INDIRECT($F$9&amp;Q$20&amp;$C27)),IF($BJ27=1,0,1),0))</f>
        <v>0</v>
      </c>
      <c r="BX27" s="29">
        <f t="shared" ref="BX27:BX28" ca="1" si="72">IF(OR(R$19=0,$E27=0,$C27=MAXR),"",IF((INDIRECT(R$23&amp;$E27))&lt;&gt;(INDIRECT($F$9&amp;R$20&amp;$C27)),IF($BJ27=1,0,1),0))</f>
        <v>0</v>
      </c>
      <c r="BY27" s="29">
        <f t="shared" ref="BY27:BY28" ca="1" si="73">IF(OR(S$19=0,$E27=0,$C27=MAXR),"",IF((INDIRECT(S$23&amp;$E27))&lt;&gt;(INDIRECT($F$9&amp;S$20&amp;$C27)),IF($BJ27=1,0,1),0))</f>
        <v>0</v>
      </c>
      <c r="BZ27" s="29">
        <f t="shared" ref="BZ27:BZ28" ca="1" si="74">IF(OR(T$19=0,$E27=0,$C27=MAXR),"",IF((INDIRECT(T$23&amp;$E27))&lt;&gt;(INDIRECT($F$9&amp;T$20&amp;$C27)),IF($BJ27=1,0,1),0))</f>
        <v>0</v>
      </c>
      <c r="CA27" s="29">
        <f t="shared" ref="CA27:CA28" ca="1" si="75">IF(OR(U$19=0,$E27=0,$C27=MAXR),"",IF((INDIRECT(U$23&amp;$E27))&lt;&gt;(INDIRECT($F$9&amp;U$20&amp;$C27)),IF($BJ27=1,0,1),0))</f>
        <v>0</v>
      </c>
      <c r="CB27" s="29" t="str">
        <f t="shared" ref="CB27:CB28" ca="1" si="76">IF(OR(V$19=0,$E27=0,$C27=MAXR),"",IF((INDIRECT(V$23&amp;$E27))&lt;&gt;(INDIRECT($F$9&amp;V$20&amp;$C27)),IF($BJ27=1,0,1),0))</f>
        <v/>
      </c>
      <c r="CC27" s="29" t="str">
        <f t="shared" ref="CC27:CC28" ca="1" si="77">IF(OR(W$19=0,$E27=0,$C27=MAXR),"",IF((INDIRECT(W$23&amp;$E27))&lt;&gt;(INDIRECT($F$9&amp;W$20&amp;$C27)),IF($BJ27=1,0,1),0))</f>
        <v/>
      </c>
      <c r="CD27" s="29" t="str">
        <f t="shared" ref="CD27:CD28" ca="1" si="78">IF(OR(X$19=0,$E27=0,$C27=MAXR),"",IF((INDIRECT(X$23&amp;$E27))&lt;&gt;(INDIRECT($F$9&amp;X$20&amp;$C27)),IF($BJ27=1,0,1),0))</f>
        <v/>
      </c>
      <c r="CE27" s="29" t="str">
        <f t="shared" ref="CE27:CE28" ca="1" si="79">IF(OR(Y$19=0,$E27=0,$C27=MAXR),"",IF((INDIRECT(Y$23&amp;$E27))&lt;&gt;(INDIRECT($F$9&amp;Y$20&amp;$C27)),IF($BJ27=1,0,1),0))</f>
        <v/>
      </c>
      <c r="CF27" s="29" t="str">
        <f t="shared" ref="CF27:CF28" ca="1" si="80">IF(OR(Z$19=0,$E27=0,$C27=MAXR),"",IF((INDIRECT(Z$23&amp;$E27))&lt;&gt;(INDIRECT($F$9&amp;Z$20&amp;$C27)),IF($BJ27=1,0,1),0))</f>
        <v/>
      </c>
      <c r="CG27" s="29" t="str">
        <f t="shared" ref="CG27:CG28" ca="1" si="81">IF(OR(AA$19=0,$E27=0,$C27=MAXR),"",IF((INDIRECT(AA$23&amp;$E27))&lt;&gt;(INDIRECT($F$9&amp;AA$20&amp;$C27)),IF($BJ27=1,0,1),0))</f>
        <v/>
      </c>
      <c r="CH27" s="29" t="str">
        <f t="shared" ref="CH27:CH28" ca="1" si="82">IF(OR(AB$19=0,$E27=0,$C27=MAXR),"",IF((INDIRECT(AB$23&amp;$E27))&lt;&gt;(INDIRECT($F$9&amp;AB$20&amp;$C27)),IF($BJ27=1,0,1),0))</f>
        <v/>
      </c>
      <c r="CI27" s="29" t="str">
        <f t="shared" ref="CI27:CI28" ca="1" si="83">IF(OR(AC$19=0,$E27=0,$C27=MAXR),"",IF((INDIRECT(AC$23&amp;$E27))&lt;&gt;(INDIRECT($F$9&amp;AC$20&amp;$C27)),IF($BJ27=1,0,1),0))</f>
        <v/>
      </c>
      <c r="CJ27" s="29" t="str">
        <f t="shared" ref="CJ27:CJ28" ca="1" si="84">IF(OR(AD$19=0,$E27=0,$C27=MAXR),"",IF((INDIRECT(AD$23&amp;$E27))&lt;&gt;(INDIRECT($F$9&amp;AD$20&amp;$C27)),IF($BJ27=1,0,1),0))</f>
        <v/>
      </c>
      <c r="CK27" s="29" t="str">
        <f t="shared" ref="CK27:CK28" ca="1" si="85">IF(OR(AE$19=0,$E27=0,$C27=MAXR),"",IF((INDIRECT(AE$23&amp;$E27))&lt;&gt;(INDIRECT($F$9&amp;AE$20&amp;$C27)),IF($BJ27=1,0,1),0))</f>
        <v/>
      </c>
      <c r="CL27" s="29" t="str">
        <f t="shared" ref="CL27:CL28" ca="1" si="86">IF(OR(AF$19=0,$E27=0,$C27=MAXR),"",IF((INDIRECT(AF$23&amp;$E27))&lt;&gt;(INDIRECT($F$9&amp;AF$20&amp;$C27)),IF($BJ27=1,0,1),0))</f>
        <v/>
      </c>
      <c r="CM27" s="29" t="str">
        <f t="shared" ref="CM27:CM28" ca="1" si="87">IF(OR(AG$19=0,$E27=0,$C27=MAXR),"",IF((INDIRECT(AG$23&amp;$E27))&lt;&gt;(INDIRECT($F$9&amp;AG$20&amp;$C27)),IF($BJ27=1,0,1),0))</f>
        <v/>
      </c>
      <c r="CN27" s="29" t="str">
        <f t="shared" ref="CN27:CN28" ca="1" si="88">IF(OR(AH$19=0,$E27=0,$C27=MAXR),"",IF((INDIRECT(AH$23&amp;$E27))&lt;&gt;(INDIRECT($F$9&amp;AH$20&amp;$C27)),IF($BJ27=1,0,1),0))</f>
        <v/>
      </c>
      <c r="CO27" s="29" t="str">
        <f t="shared" ref="CO27:CO28" ca="1" si="89">IF(OR(AI$19=0,$E27=0,$C27=MAXR),"",IF((INDIRECT(AI$23&amp;$E27))&lt;&gt;(INDIRECT($F$9&amp;AI$20&amp;$C27)),IF($BJ27=1,0,1),0))</f>
        <v/>
      </c>
      <c r="CP27" s="29" t="str">
        <f t="shared" ref="CP27:CP28" ca="1" si="90">IF(OR(AJ$19=0,$E27=0,$C27=MAXR),"",IF((INDIRECT(AJ$23&amp;$E27))&lt;&gt;(INDIRECT($F$9&amp;AJ$20&amp;$C27)),IF($BJ27=1,0,1),0))</f>
        <v/>
      </c>
      <c r="CQ27" s="29" t="str">
        <f t="shared" ref="CQ27:CQ28" ca="1" si="91">IF(OR(AK$19=0,$E27=0,$C27=MAXR),"",IF((INDIRECT(AK$23&amp;$E27))&lt;&gt;(INDIRECT($F$9&amp;AK$20&amp;$C27)),IF($BJ27=1,0,1),0))</f>
        <v/>
      </c>
      <c r="CR27" s="29" t="str">
        <f t="shared" ref="CR27:CR28" ca="1" si="92">IF(OR(AL$19=0,$E27=0,$C27=MAXR),"",IF((INDIRECT(AL$23&amp;$E27))&lt;&gt;(INDIRECT($F$9&amp;AL$20&amp;$C27)),IF($BJ27=1,0,1),0))</f>
        <v/>
      </c>
      <c r="CS27" s="29" t="str">
        <f t="shared" ref="CS27:CS28" ca="1" si="93">IF(OR(AM$19=0,$E27=0,$C27=MAXR),"",IF((INDIRECT(AM$23&amp;$E27))&lt;&gt;(INDIRECT($F$9&amp;AM$20&amp;$C27)),IF($BJ27=1,0,1),0))</f>
        <v/>
      </c>
      <c r="CT27" s="29" t="str">
        <f t="shared" ref="CT27:CT28" ca="1" si="94">IF(OR(AN$19=0,$E27=0,$C27=MAXR),"",IF((INDIRECT(AN$23&amp;$E27))&lt;&gt;(INDIRECT($F$9&amp;AN$20&amp;$C27)),IF($BJ27=1,0,1),0))</f>
        <v/>
      </c>
      <c r="CU27" s="29" t="str">
        <f t="shared" ref="CU27:CU28" ca="1" si="95">IF(OR(AO$19=0,$E27=0,$C27=MAXR),"",IF((INDIRECT(AO$23&amp;$E27))&lt;&gt;(INDIRECT($F$9&amp;AO$20&amp;$C27)),IF($BJ27=1,0,1),0))</f>
        <v/>
      </c>
      <c r="CV27" s="29" t="str">
        <f t="shared" ref="CV27:CV28" ca="1" si="96">IF(OR(AP$19=0,$E27=0,$C27=MAXR),"",IF((INDIRECT(AP$23&amp;$E27))&lt;&gt;(INDIRECT($F$9&amp;AP$20&amp;$C27)),IF($BJ27=1,0,1),0))</f>
        <v/>
      </c>
      <c r="CW27" s="29" t="str">
        <f t="shared" ref="CW27:CW28" ca="1" si="97">IF(OR(AQ$19=0,$E27=0,$C27=MAXR),"",IF((INDIRECT(AQ$23&amp;$E27))&lt;&gt;(INDIRECT($F$9&amp;AQ$20&amp;$C27)),IF($BJ27=1,0,1),0))</f>
        <v/>
      </c>
      <c r="CX27" s="29" t="str">
        <f t="shared" ref="CX27:CX28" ca="1" si="98">IF(OR(AR$19=0,$E27=0,$C27=MAXR),"",IF((INDIRECT(AR$23&amp;$E27))&lt;&gt;(INDIRECT($F$9&amp;AR$20&amp;$C27)),IF($BJ27=1,0,1),0))</f>
        <v/>
      </c>
      <c r="CY27" s="29" t="str">
        <f t="shared" ref="CY27:CY28" ca="1" si="99">IF(OR(AS$19=0,$E27=0,$C27=MAXR),"",IF((INDIRECT(AS$23&amp;$E27))&lt;&gt;(INDIRECT($F$9&amp;AS$20&amp;$C27)),IF($BJ27=1,0,1),0))</f>
        <v/>
      </c>
      <c r="CZ27" s="29" t="str">
        <f t="shared" ref="CZ27:CZ28" ca="1" si="100">IF(OR(AT$19=0,$E27=0,$C27=MAXR),"",IF((INDIRECT(AT$23&amp;$E27))&lt;&gt;(INDIRECT($F$9&amp;AT$20&amp;$C27)),IF($BJ27=1,0,1),0))</f>
        <v/>
      </c>
      <c r="DA27" s="29" t="str">
        <f t="shared" ref="DA27:DA28" ca="1" si="101">IF(OR(AU$19=0,$E27=0,$C27=MAXR),"",IF((INDIRECT(AU$23&amp;$E27))&lt;&gt;(INDIRECT($F$9&amp;AU$20&amp;$C27)),IF($BJ27=1,0,1),0))</f>
        <v/>
      </c>
      <c r="DB27" s="29" t="str">
        <f t="shared" ref="DB27:DB28" ca="1" si="102">IF(OR(AV$19=0,$E27=0,$C27=MAXR),"",IF((INDIRECT(AV$23&amp;$E27))&lt;&gt;(INDIRECT($F$9&amp;AV$20&amp;$C27)),IF($BJ27=1,0,1),0))</f>
        <v/>
      </c>
      <c r="DC27" s="29" t="str">
        <f t="shared" ref="DC27:DC28" ca="1" si="103">IF(OR(AW$19=0,$E27=0,$C27=MAXR),"",IF((INDIRECT(AW$23&amp;$E27))&lt;&gt;(INDIRECT($F$9&amp;AW$20&amp;$C27)),IF($BJ27=1,0,1),0))</f>
        <v/>
      </c>
      <c r="DD27" s="29" t="str">
        <f t="shared" ref="DD27:DD28" ca="1" si="104">IF(OR(AX$19=0,$E27=0,$C27=MAXR),"",IF((INDIRECT(AX$23&amp;$E27))&lt;&gt;(INDIRECT($F$9&amp;AX$20&amp;$C27)),IF($BJ27=1,0,1),0))</f>
        <v/>
      </c>
      <c r="DE27" s="29" t="str">
        <f t="shared" ref="DE27:DE28" ca="1" si="105">IF(OR(AY$19=0,$E27=0,$C27=MAXR),"",IF((INDIRECT(AY$23&amp;$E27))&lt;&gt;(INDIRECT($F$9&amp;AY$20&amp;$C27)),IF($BJ27=1,0,1),0))</f>
        <v/>
      </c>
      <c r="DF27" s="29" t="str">
        <f t="shared" ref="DF27:DF28" ca="1" si="106">IF(OR(AZ$19=0,$E27=0,$C27=MAXR),"",IF((INDIRECT(AZ$23&amp;$E27))&lt;&gt;(INDIRECT($F$9&amp;AZ$20&amp;$C27)),IF($BJ27=1,0,1),0))</f>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c r="C28" s="9">
        <f t="array" aca="1" ref="C28" ca="1">MIN(IF($L$7=0, 0, IF(INDIRECT($L$6)&gt;0, IF(ROW(INDIRECT($L$6))&gt;C27, ROW(INDIRECT($L$6)), MAXR))))</f>
        <v>21</v>
      </c>
      <c r="D28" s="9">
        <f t="shared" ca="1" si="55"/>
        <v>13</v>
      </c>
      <c r="E28" s="9">
        <f t="shared" ca="1" si="56"/>
        <v>13</v>
      </c>
      <c r="F28" s="105" t="str">
        <f t="shared" ca="1" si="57"/>
        <v>1_PARENT00001_DMACTUALS_INDEPENDENT:CATALOGDETAIL:UNITS:No Perspective:default:Live:0</v>
      </c>
      <c r="G28" s="7">
        <f t="shared" ca="1" si="58"/>
        <v>0</v>
      </c>
      <c r="H28" s="33" t="str">
        <f t="shared" ca="1" si="59"/>
        <v>-</v>
      </c>
      <c r="I28" s="33" t="str">
        <f t="shared" ca="1" si="59"/>
        <v>-</v>
      </c>
      <c r="J28" s="33" t="str">
        <f t="shared" ca="1" si="59"/>
        <v>-</v>
      </c>
      <c r="K28" s="33" t="str">
        <f t="shared" ca="1" si="59"/>
        <v>-</v>
      </c>
      <c r="L28" s="33" t="str">
        <f t="shared" ca="1" si="59"/>
        <v>-</v>
      </c>
      <c r="M28" s="33" t="str">
        <f t="shared" ca="1" si="59"/>
        <v>-</v>
      </c>
      <c r="N28" s="33" t="str">
        <f t="shared" ca="1" si="59"/>
        <v>-</v>
      </c>
      <c r="O28" s="33" t="str">
        <f t="shared" ca="1" si="59"/>
        <v>-</v>
      </c>
      <c r="P28" s="33" t="str">
        <f t="shared" ca="1" si="59"/>
        <v>-</v>
      </c>
      <c r="Q28" s="33" t="str">
        <f t="shared" ca="1" si="59"/>
        <v>-</v>
      </c>
      <c r="R28" s="33" t="str">
        <f t="shared" ca="1" si="60"/>
        <v>-</v>
      </c>
      <c r="S28" s="33" t="str">
        <f t="shared" ca="1" si="60"/>
        <v>-</v>
      </c>
      <c r="T28" s="33" t="str">
        <f t="shared" ca="1" si="60"/>
        <v>-</v>
      </c>
      <c r="U28" s="33" t="str">
        <f t="shared" ca="1" si="60"/>
        <v>-</v>
      </c>
      <c r="V28" s="33">
        <f t="shared" ca="1" si="60"/>
        <v>0</v>
      </c>
      <c r="W28" s="33">
        <f t="shared" ca="1" si="60"/>
        <v>0</v>
      </c>
      <c r="X28" s="33">
        <f t="shared" ca="1" si="60"/>
        <v>0</v>
      </c>
      <c r="Y28" s="33">
        <f t="shared" ca="1" si="60"/>
        <v>0</v>
      </c>
      <c r="Z28" s="33">
        <f t="shared" ca="1" si="60"/>
        <v>0</v>
      </c>
      <c r="AA28" s="33">
        <f t="shared" ca="1" si="60"/>
        <v>0</v>
      </c>
      <c r="AB28" s="33">
        <f t="shared" ca="1" si="60"/>
        <v>0</v>
      </c>
      <c r="AC28" s="33">
        <f t="shared" ca="1" si="60"/>
        <v>0</v>
      </c>
      <c r="AD28" s="33">
        <f t="shared" ca="1" si="60"/>
        <v>0</v>
      </c>
      <c r="AE28" s="33">
        <f t="shared" ca="1" si="60"/>
        <v>0</v>
      </c>
      <c r="AF28" s="33">
        <f t="shared" ca="1" si="61"/>
        <v>0</v>
      </c>
      <c r="AG28" s="33">
        <f t="shared" ca="1" si="61"/>
        <v>0</v>
      </c>
      <c r="AH28" s="33">
        <f t="shared" ca="1" si="61"/>
        <v>0</v>
      </c>
      <c r="AI28" s="33">
        <f t="shared" ca="1" si="61"/>
        <v>0</v>
      </c>
      <c r="AJ28" s="33">
        <f t="shared" ca="1" si="61"/>
        <v>0</v>
      </c>
      <c r="AK28" s="33">
        <f t="shared" ca="1" si="61"/>
        <v>0</v>
      </c>
      <c r="AL28" s="33">
        <f t="shared" ca="1" si="61"/>
        <v>0</v>
      </c>
      <c r="AM28" s="33">
        <f t="shared" ca="1" si="61"/>
        <v>0</v>
      </c>
      <c r="AN28" s="33">
        <f t="shared" ca="1" si="61"/>
        <v>0</v>
      </c>
      <c r="AO28" s="33">
        <f t="shared" ca="1" si="61"/>
        <v>0</v>
      </c>
      <c r="AP28" s="33">
        <f t="shared" ca="1" si="61"/>
        <v>0</v>
      </c>
      <c r="AQ28" s="33">
        <f t="shared" ca="1" si="61"/>
        <v>0</v>
      </c>
      <c r="AR28" s="33">
        <f t="shared" ca="1" si="61"/>
        <v>0</v>
      </c>
      <c r="AS28" s="33">
        <f t="shared" ca="1" si="61"/>
        <v>0</v>
      </c>
      <c r="AT28" s="33">
        <f t="shared" ca="1" si="61"/>
        <v>0</v>
      </c>
      <c r="AU28" s="33">
        <f t="shared" ca="1" si="62"/>
        <v>0</v>
      </c>
      <c r="AV28" s="33">
        <f t="shared" ca="1" si="62"/>
        <v>0</v>
      </c>
      <c r="AW28" s="33">
        <f t="shared" ca="1" si="62"/>
        <v>0</v>
      </c>
      <c r="AX28" s="33">
        <f t="shared" ca="1" si="62"/>
        <v>0</v>
      </c>
      <c r="AY28" s="33">
        <f t="shared" ca="1" si="62"/>
        <v>0</v>
      </c>
      <c r="AZ28" s="33">
        <f t="shared" ca="1" si="62"/>
        <v>0</v>
      </c>
      <c r="BH28" s="33"/>
      <c r="BJ28" s="150">
        <f t="shared" ref="BJ28:BJ70" ca="1" si="107">IF(ISERROR(IF(OR(INDIRECT($BI$3&amp;C28)="Excel Override",AND(INDIRECT($BI$4&amp;(C28-8))&lt;0,INDIRECT($BI$5&amp;C28)=1)),1,0)),"",IF(OR(INDIRECT($BI$3&amp;C28)="Excel Override",AND(INDIRECT($BI$4&amp;(C28-8))&lt;0,INDIRECT($BI$5&amp;C28)=1)),1,0))</f>
        <v>0</v>
      </c>
      <c r="BL28" s="30"/>
      <c r="BN28" s="29">
        <f t="shared" ref="BN28" ca="1" si="108">IF(OR(H$19=0,$E28=0,$C28=MAXR),"",IF((INDIRECT(H$23&amp;$E28))&lt;&gt;(INDIRECT($F$9&amp;H$20&amp;$C28)),IF($BJ28=1,0,1),0))</f>
        <v>0</v>
      </c>
      <c r="BO28" s="29">
        <f t="shared" ca="1" si="63"/>
        <v>0</v>
      </c>
      <c r="BP28" s="29">
        <f t="shared" ca="1" si="64"/>
        <v>0</v>
      </c>
      <c r="BQ28" s="29">
        <f t="shared" ca="1" si="65"/>
        <v>0</v>
      </c>
      <c r="BR28" s="29">
        <f t="shared" ca="1" si="66"/>
        <v>0</v>
      </c>
      <c r="BS28" s="29">
        <f t="shared" ca="1" si="67"/>
        <v>0</v>
      </c>
      <c r="BT28" s="29">
        <f t="shared" ca="1" si="68"/>
        <v>0</v>
      </c>
      <c r="BU28" s="29">
        <f t="shared" ca="1" si="69"/>
        <v>0</v>
      </c>
      <c r="BV28" s="29">
        <f t="shared" ca="1" si="70"/>
        <v>0</v>
      </c>
      <c r="BW28" s="29">
        <f t="shared" ca="1" si="71"/>
        <v>0</v>
      </c>
      <c r="BX28" s="29">
        <f t="shared" ca="1" si="72"/>
        <v>0</v>
      </c>
      <c r="BY28" s="29">
        <f t="shared" ca="1" si="73"/>
        <v>0</v>
      </c>
      <c r="BZ28" s="29">
        <f t="shared" ca="1" si="74"/>
        <v>0</v>
      </c>
      <c r="CA28" s="29">
        <f t="shared" ca="1" si="75"/>
        <v>0</v>
      </c>
      <c r="CB28" s="29" t="str">
        <f t="shared" ca="1" si="76"/>
        <v/>
      </c>
      <c r="CC28" s="29" t="str">
        <f t="shared" ca="1" si="77"/>
        <v/>
      </c>
      <c r="CD28" s="29" t="str">
        <f t="shared" ca="1" si="78"/>
        <v/>
      </c>
      <c r="CE28" s="29" t="str">
        <f t="shared" ca="1" si="79"/>
        <v/>
      </c>
      <c r="CF28" s="29" t="str">
        <f t="shared" ca="1" si="80"/>
        <v/>
      </c>
      <c r="CG28" s="29" t="str">
        <f t="shared" ca="1" si="81"/>
        <v/>
      </c>
      <c r="CH28" s="29" t="str">
        <f t="shared" ca="1" si="82"/>
        <v/>
      </c>
      <c r="CI28" s="29" t="str">
        <f t="shared" ca="1" si="83"/>
        <v/>
      </c>
      <c r="CJ28" s="29" t="str">
        <f t="shared" ca="1" si="84"/>
        <v/>
      </c>
      <c r="CK28" s="29" t="str">
        <f t="shared" ca="1" si="85"/>
        <v/>
      </c>
      <c r="CL28" s="29" t="str">
        <f t="shared" ca="1" si="86"/>
        <v/>
      </c>
      <c r="CM28" s="29" t="str">
        <f t="shared" ca="1" si="87"/>
        <v/>
      </c>
      <c r="CN28" s="29" t="str">
        <f t="shared" ca="1" si="88"/>
        <v/>
      </c>
      <c r="CO28" s="29" t="str">
        <f t="shared" ca="1" si="89"/>
        <v/>
      </c>
      <c r="CP28" s="29" t="str">
        <f t="shared" ca="1" si="90"/>
        <v/>
      </c>
      <c r="CQ28" s="29" t="str">
        <f t="shared" ca="1" si="91"/>
        <v/>
      </c>
      <c r="CR28" s="29" t="str">
        <f t="shared" ca="1" si="92"/>
        <v/>
      </c>
      <c r="CS28" s="29" t="str">
        <f t="shared" ca="1" si="93"/>
        <v/>
      </c>
      <c r="CT28" s="29" t="str">
        <f t="shared" ca="1" si="94"/>
        <v/>
      </c>
      <c r="CU28" s="29" t="str">
        <f t="shared" ca="1" si="95"/>
        <v/>
      </c>
      <c r="CV28" s="29" t="str">
        <f t="shared" ca="1" si="96"/>
        <v/>
      </c>
      <c r="CW28" s="29" t="str">
        <f t="shared" ca="1" si="97"/>
        <v/>
      </c>
      <c r="CX28" s="29" t="str">
        <f t="shared" ca="1" si="98"/>
        <v/>
      </c>
      <c r="CY28" s="29" t="str">
        <f t="shared" ca="1" si="99"/>
        <v/>
      </c>
      <c r="CZ28" s="29" t="str">
        <f t="shared" ca="1" si="100"/>
        <v/>
      </c>
      <c r="DA28" s="29" t="str">
        <f t="shared" ca="1" si="101"/>
        <v/>
      </c>
      <c r="DB28" s="29" t="str">
        <f t="shared" ca="1" si="102"/>
        <v/>
      </c>
      <c r="DC28" s="29" t="str">
        <f t="shared" ca="1" si="103"/>
        <v/>
      </c>
      <c r="DD28" s="29" t="str">
        <f t="shared" ca="1" si="104"/>
        <v/>
      </c>
      <c r="DE28" s="29" t="str">
        <f t="shared" ca="1" si="105"/>
        <v/>
      </c>
      <c r="DF28" s="29" t="str">
        <f t="shared" ca="1" si="106"/>
        <v/>
      </c>
      <c r="JD28">
        <f t="shared" ref="JD28:JD70" si="109">IF(JD27&lt;&gt;0,JD27-1,0)</f>
        <v>0</v>
      </c>
      <c r="JE28">
        <f t="shared" ref="JE28" si="110">IF(JD28&lt;&gt;0,JE27+1,0)</f>
        <v>0</v>
      </c>
      <c r="JF28" t="str">
        <f t="shared" ref="JF28" ca="1" si="111">IF(ScenarioType&lt;&gt;"ALL",IF(ISERROR(IF(INDIRECT("SCENARIOMETA!B"&amp;JE28)=ScenarioType,INDIRECT("SCENARIOMETA!A"&amp;JE28)," ")),"",IF(INDIRECT("SCENARIOMETA!B"&amp;JE28)=ScenarioType,INDIRECT("SCENARIOMETA!A"&amp;JE28)," ")),IF(JD28&lt;&gt;0,INDIRECT("SCENARIOMETA!A"&amp;JE28),""))</f>
        <v/>
      </c>
      <c r="JG28" t="str">
        <f t="shared" ref="JG28" ca="1" si="112">IF(ScenarioType&lt;&gt;"ALL",IF(ISERROR(IF(INDIRECT("SCENARIOMETA!B"&amp;JE28)=ScenarioType,INDIRECT("SCENARIOMETA!B"&amp;JE28)," ")),"",IF(INDIRECT("SCENARIOMETA!B"&amp;JE28)=ScenarioType,INDIRECT("SCENARIOMETA!B"&amp;JE28)," ")),IF(JD28&lt;&gt;0,INDIRECT("SCENARIOMETA!B"&amp;JE28),""))</f>
        <v/>
      </c>
      <c r="JH28" t="str">
        <f t="shared" ref="JH28" ca="1" si="113">IF(ScenarioType&lt;&gt;"ALL",IF(ISERROR(IF(INDIRECT("SCENARIOMETA!B"&amp;JE28)=ScenarioType,INDIRECT("SCENARIOMETA!H"&amp;JE28)," ")),"",IF(INDIRECT("SCENARIOMETA!B"&amp;JE28)=ScenarioType,INDIRECT("SCENARIOMETA!H"&amp;JE28)," ")+14),IF(JD28&lt;&gt;0,INDIRECT("SCENARIOMETA!H"&amp;JE28)+14,""))</f>
        <v/>
      </c>
      <c r="JI28" t="str">
        <f t="shared" ref="JI28" ca="1" si="114">IF(ScenarioType&lt;&gt;"ALL",IF(ISERROR(IF(INDIRECT("SCENARIOMETA!B"&amp;JE28)=ScenarioType,INDIRECT("SCENARIOMETA!E"&amp;JE28)," ")),"",IF(INDIRECT("SCENARIOMETA!B"&amp;JE28)=ScenarioType,INDIRECT("SCENARIOMETA!E"&amp;JE28)," ")+14),IF(JD28&lt;&gt;0,INDIRECT("SCENARIOMETA!E"&amp;JE28)+14,""))</f>
        <v/>
      </c>
    </row>
    <row r="29" spans="2:269" s="273" customFormat="1">
      <c r="C29" s="9">
        <f t="array" aca="1" ref="C29" ca="1">MIN(IF($L$7=0, 0, IF(INDIRECT($L$6)&gt;0, IF(ROW(INDIRECT($L$6))&gt;C28, ROW(INDIRECT($L$6)), MAXR))))</f>
        <v>22</v>
      </c>
      <c r="D29" s="9">
        <f t="shared" ca="1" si="55"/>
        <v>14</v>
      </c>
      <c r="E29" s="9">
        <f t="shared" ref="E29:E32" ca="1" si="115">D29</f>
        <v>14</v>
      </c>
      <c r="F29" s="105" t="str">
        <f t="shared" ref="F29:F32" ca="1" si="116">IF(E29=0, "", INDIRECT($S$8&amp;E29))</f>
        <v>1_PARENT00001_DMACTUALS_INDEPENDENT:CATALOGDETAIL:UNITS:No Perspective:default:Live:0</v>
      </c>
      <c r="G29" s="7">
        <f t="shared" ref="G29:G32" ca="1" si="117">IF(OR($C29=MAXR, $C29=0), 0, IF(ISERROR(MATCH($G$6, INDIRECT($F$13&amp;$C29), )), 0, C29))</f>
        <v>0</v>
      </c>
      <c r="H29" s="33" t="str">
        <f t="shared" ca="1" si="59"/>
        <v>-</v>
      </c>
      <c r="I29" s="33" t="str">
        <f t="shared" ca="1" si="59"/>
        <v>-</v>
      </c>
      <c r="J29" s="33" t="str">
        <f t="shared" ca="1" si="59"/>
        <v>-</v>
      </c>
      <c r="K29" s="33" t="str">
        <f t="shared" ca="1" si="59"/>
        <v>-</v>
      </c>
      <c r="L29" s="33" t="str">
        <f t="shared" ca="1" si="59"/>
        <v>-</v>
      </c>
      <c r="M29" s="33" t="str">
        <f t="shared" ca="1" si="59"/>
        <v>-</v>
      </c>
      <c r="N29" s="33" t="str">
        <f t="shared" ca="1" si="59"/>
        <v>-</v>
      </c>
      <c r="O29" s="33" t="str">
        <f t="shared" ca="1" si="59"/>
        <v>-</v>
      </c>
      <c r="P29" s="33" t="str">
        <f t="shared" ca="1" si="59"/>
        <v>-</v>
      </c>
      <c r="Q29" s="33" t="str">
        <f t="shared" ca="1" si="59"/>
        <v>-</v>
      </c>
      <c r="R29" s="33" t="str">
        <f t="shared" ca="1" si="60"/>
        <v>-</v>
      </c>
      <c r="S29" s="33" t="str">
        <f t="shared" ca="1" si="60"/>
        <v>-</v>
      </c>
      <c r="T29" s="33" t="str">
        <f t="shared" ca="1" si="60"/>
        <v>-</v>
      </c>
      <c r="U29" s="33" t="str">
        <f t="shared" ca="1" si="60"/>
        <v>-</v>
      </c>
      <c r="V29" s="33">
        <f t="shared" ca="1" si="60"/>
        <v>0</v>
      </c>
      <c r="W29" s="33">
        <f t="shared" ca="1" si="60"/>
        <v>0</v>
      </c>
      <c r="X29" s="33">
        <f t="shared" ca="1" si="60"/>
        <v>0</v>
      </c>
      <c r="Y29" s="33">
        <f t="shared" ca="1" si="60"/>
        <v>0</v>
      </c>
      <c r="Z29" s="33">
        <f t="shared" ca="1" si="60"/>
        <v>0</v>
      </c>
      <c r="AA29" s="33">
        <f t="shared" ca="1" si="60"/>
        <v>0</v>
      </c>
      <c r="AB29" s="33">
        <f t="shared" ca="1" si="60"/>
        <v>0</v>
      </c>
      <c r="AC29" s="33">
        <f t="shared" ca="1" si="60"/>
        <v>0</v>
      </c>
      <c r="AD29" s="33">
        <f t="shared" ca="1" si="60"/>
        <v>0</v>
      </c>
      <c r="AE29" s="33">
        <f t="shared" ca="1" si="60"/>
        <v>0</v>
      </c>
      <c r="AF29" s="33">
        <f t="shared" ca="1" si="61"/>
        <v>0</v>
      </c>
      <c r="AG29" s="33">
        <f t="shared" ca="1" si="61"/>
        <v>0</v>
      </c>
      <c r="AH29" s="33">
        <f t="shared" ca="1" si="61"/>
        <v>0</v>
      </c>
      <c r="AI29" s="33">
        <f t="shared" ca="1" si="61"/>
        <v>0</v>
      </c>
      <c r="AJ29" s="33">
        <f t="shared" ca="1" si="61"/>
        <v>0</v>
      </c>
      <c r="AK29" s="33">
        <f t="shared" ca="1" si="61"/>
        <v>0</v>
      </c>
      <c r="AL29" s="33">
        <f t="shared" ca="1" si="61"/>
        <v>0</v>
      </c>
      <c r="AM29" s="33">
        <f t="shared" ca="1" si="61"/>
        <v>0</v>
      </c>
      <c r="AN29" s="33">
        <f t="shared" ca="1" si="61"/>
        <v>0</v>
      </c>
      <c r="AO29" s="33">
        <f t="shared" ca="1" si="61"/>
        <v>0</v>
      </c>
      <c r="AP29" s="33">
        <f t="shared" ca="1" si="61"/>
        <v>0</v>
      </c>
      <c r="AQ29" s="33">
        <f t="shared" ca="1" si="61"/>
        <v>0</v>
      </c>
      <c r="AR29" s="33">
        <f t="shared" ca="1" si="61"/>
        <v>0</v>
      </c>
      <c r="AS29" s="33">
        <f t="shared" ca="1" si="61"/>
        <v>0</v>
      </c>
      <c r="AT29" s="33">
        <f t="shared" ca="1" si="61"/>
        <v>0</v>
      </c>
      <c r="AU29" s="33">
        <f t="shared" ca="1" si="62"/>
        <v>0</v>
      </c>
      <c r="AV29" s="33">
        <f t="shared" ca="1" si="62"/>
        <v>0</v>
      </c>
      <c r="AW29" s="33">
        <f t="shared" ca="1" si="62"/>
        <v>0</v>
      </c>
      <c r="AX29" s="33">
        <f t="shared" ca="1" si="62"/>
        <v>0</v>
      </c>
      <c r="AY29" s="33">
        <f t="shared" ca="1" si="62"/>
        <v>0</v>
      </c>
      <c r="AZ29" s="33">
        <f t="shared" ca="1" si="62"/>
        <v>0</v>
      </c>
      <c r="BH29" s="33"/>
      <c r="BJ29" s="150">
        <f t="shared" ca="1" si="107"/>
        <v>0</v>
      </c>
      <c r="BL29" s="30"/>
      <c r="BN29" s="29">
        <f t="shared" ref="BN29:BN32" ca="1" si="118">IF(OR(H$19=0,$E29=0,$C29=MAXR),"",IF((INDIRECT(H$23&amp;$E29))&lt;&gt;(INDIRECT($F$9&amp;H$20&amp;$C29)),IF($BJ29=1,0,1),0))</f>
        <v>0</v>
      </c>
      <c r="BO29" s="29">
        <f t="shared" ref="BO29:BO32" ca="1" si="119">IF(OR(I$19=0,$E29=0,$C29=MAXR),"",IF((INDIRECT(I$23&amp;$E29))&lt;&gt;(INDIRECT($F$9&amp;I$20&amp;$C29)),IF($BJ29=1,0,1),0))</f>
        <v>0</v>
      </c>
      <c r="BP29" s="29">
        <f t="shared" ref="BP29:BP32" ca="1" si="120">IF(OR(J$19=0,$E29=0,$C29=MAXR),"",IF((INDIRECT(J$23&amp;$E29))&lt;&gt;(INDIRECT($F$9&amp;J$20&amp;$C29)),IF($BJ29=1,0,1),0))</f>
        <v>0</v>
      </c>
      <c r="BQ29" s="29">
        <f t="shared" ref="BQ29:BQ32" ca="1" si="121">IF(OR(K$19=0,$E29=0,$C29=MAXR),"",IF((INDIRECT(K$23&amp;$E29))&lt;&gt;(INDIRECT($F$9&amp;K$20&amp;$C29)),IF($BJ29=1,0,1),0))</f>
        <v>0</v>
      </c>
      <c r="BR29" s="29">
        <f t="shared" ref="BR29:BR32" ca="1" si="122">IF(OR(L$19=0,$E29=0,$C29=MAXR),"",IF((INDIRECT(L$23&amp;$E29))&lt;&gt;(INDIRECT($F$9&amp;L$20&amp;$C29)),IF($BJ29=1,0,1),0))</f>
        <v>0</v>
      </c>
      <c r="BS29" s="29">
        <f t="shared" ref="BS29:BS32" ca="1" si="123">IF(OR(M$19=0,$E29=0,$C29=MAXR),"",IF((INDIRECT(M$23&amp;$E29))&lt;&gt;(INDIRECT($F$9&amp;M$20&amp;$C29)),IF($BJ29=1,0,1),0))</f>
        <v>0</v>
      </c>
      <c r="BT29" s="29">
        <f t="shared" ref="BT29:BT32" ca="1" si="124">IF(OR(N$19=0,$E29=0,$C29=MAXR),"",IF((INDIRECT(N$23&amp;$E29))&lt;&gt;(INDIRECT($F$9&amp;N$20&amp;$C29)),IF($BJ29=1,0,1),0))</f>
        <v>0</v>
      </c>
      <c r="BU29" s="29">
        <f t="shared" ref="BU29:BU32" ca="1" si="125">IF(OR(O$19=0,$E29=0,$C29=MAXR),"",IF((INDIRECT(O$23&amp;$E29))&lt;&gt;(INDIRECT($F$9&amp;O$20&amp;$C29)),IF($BJ29=1,0,1),0))</f>
        <v>0</v>
      </c>
      <c r="BV29" s="29">
        <f t="shared" ref="BV29:BV32" ca="1" si="126">IF(OR(P$19=0,$E29=0,$C29=MAXR),"",IF((INDIRECT(P$23&amp;$E29))&lt;&gt;(INDIRECT($F$9&amp;P$20&amp;$C29)),IF($BJ29=1,0,1),0))</f>
        <v>0</v>
      </c>
      <c r="BW29" s="29">
        <f t="shared" ref="BW29:BW32" ca="1" si="127">IF(OR(Q$19=0,$E29=0,$C29=MAXR),"",IF((INDIRECT(Q$23&amp;$E29))&lt;&gt;(INDIRECT($F$9&amp;Q$20&amp;$C29)),IF($BJ29=1,0,1),0))</f>
        <v>0</v>
      </c>
      <c r="BX29" s="29">
        <f t="shared" ref="BX29:BX32" ca="1" si="128">IF(OR(R$19=0,$E29=0,$C29=MAXR),"",IF((INDIRECT(R$23&amp;$E29))&lt;&gt;(INDIRECT($F$9&amp;R$20&amp;$C29)),IF($BJ29=1,0,1),0))</f>
        <v>0</v>
      </c>
      <c r="BY29" s="29">
        <f t="shared" ref="BY29:BY32" ca="1" si="129">IF(OR(S$19=0,$E29=0,$C29=MAXR),"",IF((INDIRECT(S$23&amp;$E29))&lt;&gt;(INDIRECT($F$9&amp;S$20&amp;$C29)),IF($BJ29=1,0,1),0))</f>
        <v>0</v>
      </c>
      <c r="BZ29" s="29">
        <f t="shared" ref="BZ29:BZ32" ca="1" si="130">IF(OR(T$19=0,$E29=0,$C29=MAXR),"",IF((INDIRECT(T$23&amp;$E29))&lt;&gt;(INDIRECT($F$9&amp;T$20&amp;$C29)),IF($BJ29=1,0,1),0))</f>
        <v>0</v>
      </c>
      <c r="CA29" s="29">
        <f t="shared" ref="CA29:CA32" ca="1" si="131">IF(OR(U$19=0,$E29=0,$C29=MAXR),"",IF((INDIRECT(U$23&amp;$E29))&lt;&gt;(INDIRECT($F$9&amp;U$20&amp;$C29)),IF($BJ29=1,0,1),0))</f>
        <v>0</v>
      </c>
      <c r="CB29" s="29" t="str">
        <f t="shared" ref="CB29:CB32" ca="1" si="132">IF(OR(V$19=0,$E29=0,$C29=MAXR),"",IF((INDIRECT(V$23&amp;$E29))&lt;&gt;(INDIRECT($F$9&amp;V$20&amp;$C29)),IF($BJ29=1,0,1),0))</f>
        <v/>
      </c>
      <c r="CC29" s="29" t="str">
        <f t="shared" ref="CC29:CC32" ca="1" si="133">IF(OR(W$19=0,$E29=0,$C29=MAXR),"",IF((INDIRECT(W$23&amp;$E29))&lt;&gt;(INDIRECT($F$9&amp;W$20&amp;$C29)),IF($BJ29=1,0,1),0))</f>
        <v/>
      </c>
      <c r="CD29" s="29" t="str">
        <f t="shared" ref="CD29:CD32" ca="1" si="134">IF(OR(X$19=0,$E29=0,$C29=MAXR),"",IF((INDIRECT(X$23&amp;$E29))&lt;&gt;(INDIRECT($F$9&amp;X$20&amp;$C29)),IF($BJ29=1,0,1),0))</f>
        <v/>
      </c>
      <c r="CE29" s="29" t="str">
        <f t="shared" ref="CE29:CE32" ca="1" si="135">IF(OR(Y$19=0,$E29=0,$C29=MAXR),"",IF((INDIRECT(Y$23&amp;$E29))&lt;&gt;(INDIRECT($F$9&amp;Y$20&amp;$C29)),IF($BJ29=1,0,1),0))</f>
        <v/>
      </c>
      <c r="CF29" s="29" t="str">
        <f t="shared" ref="CF29:CF32" ca="1" si="136">IF(OR(Z$19=0,$E29=0,$C29=MAXR),"",IF((INDIRECT(Z$23&amp;$E29))&lt;&gt;(INDIRECT($F$9&amp;Z$20&amp;$C29)),IF($BJ29=1,0,1),0))</f>
        <v/>
      </c>
      <c r="CG29" s="29" t="str">
        <f t="shared" ref="CG29:CG32" ca="1" si="137">IF(OR(AA$19=0,$E29=0,$C29=MAXR),"",IF((INDIRECT(AA$23&amp;$E29))&lt;&gt;(INDIRECT($F$9&amp;AA$20&amp;$C29)),IF($BJ29=1,0,1),0))</f>
        <v/>
      </c>
      <c r="CH29" s="29" t="str">
        <f t="shared" ref="CH29:CH32" ca="1" si="138">IF(OR(AB$19=0,$E29=0,$C29=MAXR),"",IF((INDIRECT(AB$23&amp;$E29))&lt;&gt;(INDIRECT($F$9&amp;AB$20&amp;$C29)),IF($BJ29=1,0,1),0))</f>
        <v/>
      </c>
      <c r="CI29" s="29" t="str">
        <f t="shared" ref="CI29:CI32" ca="1" si="139">IF(OR(AC$19=0,$E29=0,$C29=MAXR),"",IF((INDIRECT(AC$23&amp;$E29))&lt;&gt;(INDIRECT($F$9&amp;AC$20&amp;$C29)),IF($BJ29=1,0,1),0))</f>
        <v/>
      </c>
      <c r="CJ29" s="29" t="str">
        <f t="shared" ref="CJ29:CJ32" ca="1" si="140">IF(OR(AD$19=0,$E29=0,$C29=MAXR),"",IF((INDIRECT(AD$23&amp;$E29))&lt;&gt;(INDIRECT($F$9&amp;AD$20&amp;$C29)),IF($BJ29=1,0,1),0))</f>
        <v/>
      </c>
      <c r="CK29" s="29" t="str">
        <f t="shared" ref="CK29:CK32" ca="1" si="141">IF(OR(AE$19=0,$E29=0,$C29=MAXR),"",IF((INDIRECT(AE$23&amp;$E29))&lt;&gt;(INDIRECT($F$9&amp;AE$20&amp;$C29)),IF($BJ29=1,0,1),0))</f>
        <v/>
      </c>
      <c r="CL29" s="29" t="str">
        <f t="shared" ref="CL29:CL32" ca="1" si="142">IF(OR(AF$19=0,$E29=0,$C29=MAXR),"",IF((INDIRECT(AF$23&amp;$E29))&lt;&gt;(INDIRECT($F$9&amp;AF$20&amp;$C29)),IF($BJ29=1,0,1),0))</f>
        <v/>
      </c>
      <c r="CM29" s="29" t="str">
        <f t="shared" ref="CM29:CM32" ca="1" si="143">IF(OR(AG$19=0,$E29=0,$C29=MAXR),"",IF((INDIRECT(AG$23&amp;$E29))&lt;&gt;(INDIRECT($F$9&amp;AG$20&amp;$C29)),IF($BJ29=1,0,1),0))</f>
        <v/>
      </c>
      <c r="CN29" s="29" t="str">
        <f t="shared" ref="CN29:CN32" ca="1" si="144">IF(OR(AH$19=0,$E29=0,$C29=MAXR),"",IF((INDIRECT(AH$23&amp;$E29))&lt;&gt;(INDIRECT($F$9&amp;AH$20&amp;$C29)),IF($BJ29=1,0,1),0))</f>
        <v/>
      </c>
      <c r="CO29" s="29" t="str">
        <f t="shared" ref="CO29:CO32" ca="1" si="145">IF(OR(AI$19=0,$E29=0,$C29=MAXR),"",IF((INDIRECT(AI$23&amp;$E29))&lt;&gt;(INDIRECT($F$9&amp;AI$20&amp;$C29)),IF($BJ29=1,0,1),0))</f>
        <v/>
      </c>
      <c r="CP29" s="29" t="str">
        <f t="shared" ref="CP29:CP32" ca="1" si="146">IF(OR(AJ$19=0,$E29=0,$C29=MAXR),"",IF((INDIRECT(AJ$23&amp;$E29))&lt;&gt;(INDIRECT($F$9&amp;AJ$20&amp;$C29)),IF($BJ29=1,0,1),0))</f>
        <v/>
      </c>
      <c r="CQ29" s="29" t="str">
        <f t="shared" ref="CQ29:CQ32" ca="1" si="147">IF(OR(AK$19=0,$E29=0,$C29=MAXR),"",IF((INDIRECT(AK$23&amp;$E29))&lt;&gt;(INDIRECT($F$9&amp;AK$20&amp;$C29)),IF($BJ29=1,0,1),0))</f>
        <v/>
      </c>
      <c r="CR29" s="29" t="str">
        <f t="shared" ref="CR29:CR32" ca="1" si="148">IF(OR(AL$19=0,$E29=0,$C29=MAXR),"",IF((INDIRECT(AL$23&amp;$E29))&lt;&gt;(INDIRECT($F$9&amp;AL$20&amp;$C29)),IF($BJ29=1,0,1),0))</f>
        <v/>
      </c>
      <c r="CS29" s="29" t="str">
        <f t="shared" ref="CS29:CS32" ca="1" si="149">IF(OR(AM$19=0,$E29=0,$C29=MAXR),"",IF((INDIRECT(AM$23&amp;$E29))&lt;&gt;(INDIRECT($F$9&amp;AM$20&amp;$C29)),IF($BJ29=1,0,1),0))</f>
        <v/>
      </c>
      <c r="CT29" s="29" t="str">
        <f t="shared" ref="CT29:CT32" ca="1" si="150">IF(OR(AN$19=0,$E29=0,$C29=MAXR),"",IF((INDIRECT(AN$23&amp;$E29))&lt;&gt;(INDIRECT($F$9&amp;AN$20&amp;$C29)),IF($BJ29=1,0,1),0))</f>
        <v/>
      </c>
      <c r="CU29" s="29" t="str">
        <f t="shared" ref="CU29:CU32" ca="1" si="151">IF(OR(AO$19=0,$E29=0,$C29=MAXR),"",IF((INDIRECT(AO$23&amp;$E29))&lt;&gt;(INDIRECT($F$9&amp;AO$20&amp;$C29)),IF($BJ29=1,0,1),0))</f>
        <v/>
      </c>
      <c r="CV29" s="29" t="str">
        <f t="shared" ref="CV29:CV32" ca="1" si="152">IF(OR(AP$19=0,$E29=0,$C29=MAXR),"",IF((INDIRECT(AP$23&amp;$E29))&lt;&gt;(INDIRECT($F$9&amp;AP$20&amp;$C29)),IF($BJ29=1,0,1),0))</f>
        <v/>
      </c>
      <c r="CW29" s="29" t="str">
        <f t="shared" ref="CW29:CW32" ca="1" si="153">IF(OR(AQ$19=0,$E29=0,$C29=MAXR),"",IF((INDIRECT(AQ$23&amp;$E29))&lt;&gt;(INDIRECT($F$9&amp;AQ$20&amp;$C29)),IF($BJ29=1,0,1),0))</f>
        <v/>
      </c>
      <c r="CX29" s="29" t="str">
        <f t="shared" ref="CX29:CX32" ca="1" si="154">IF(OR(AR$19=0,$E29=0,$C29=MAXR),"",IF((INDIRECT(AR$23&amp;$E29))&lt;&gt;(INDIRECT($F$9&amp;AR$20&amp;$C29)),IF($BJ29=1,0,1),0))</f>
        <v/>
      </c>
      <c r="CY29" s="29" t="str">
        <f t="shared" ref="CY29:CY32" ca="1" si="155">IF(OR(AS$19=0,$E29=0,$C29=MAXR),"",IF((INDIRECT(AS$23&amp;$E29))&lt;&gt;(INDIRECT($F$9&amp;AS$20&amp;$C29)),IF($BJ29=1,0,1),0))</f>
        <v/>
      </c>
      <c r="CZ29" s="29" t="str">
        <f t="shared" ref="CZ29:CZ32" ca="1" si="156">IF(OR(AT$19=0,$E29=0,$C29=MAXR),"",IF((INDIRECT(AT$23&amp;$E29))&lt;&gt;(INDIRECT($F$9&amp;AT$20&amp;$C29)),IF($BJ29=1,0,1),0))</f>
        <v/>
      </c>
      <c r="DA29" s="29" t="str">
        <f t="shared" ref="DA29:DA32" ca="1" si="157">IF(OR(AU$19=0,$E29=0,$C29=MAXR),"",IF((INDIRECT(AU$23&amp;$E29))&lt;&gt;(INDIRECT($F$9&amp;AU$20&amp;$C29)),IF($BJ29=1,0,1),0))</f>
        <v/>
      </c>
      <c r="DB29" s="29" t="str">
        <f t="shared" ref="DB29:DB32" ca="1" si="158">IF(OR(AV$19=0,$E29=0,$C29=MAXR),"",IF((INDIRECT(AV$23&amp;$E29))&lt;&gt;(INDIRECT($F$9&amp;AV$20&amp;$C29)),IF($BJ29=1,0,1),0))</f>
        <v/>
      </c>
      <c r="DC29" s="29" t="str">
        <f t="shared" ref="DC29:DC32" ca="1" si="159">IF(OR(AW$19=0,$E29=0,$C29=MAXR),"",IF((INDIRECT(AW$23&amp;$E29))&lt;&gt;(INDIRECT($F$9&amp;AW$20&amp;$C29)),IF($BJ29=1,0,1),0))</f>
        <v/>
      </c>
      <c r="DD29" s="29" t="str">
        <f t="shared" ref="DD29:DD32" ca="1" si="160">IF(OR(AX$19=0,$E29=0,$C29=MAXR),"",IF((INDIRECT(AX$23&amp;$E29))&lt;&gt;(INDIRECT($F$9&amp;AX$20&amp;$C29)),IF($BJ29=1,0,1),0))</f>
        <v/>
      </c>
      <c r="DE29" s="29" t="str">
        <f t="shared" ref="DE29:DE32" ca="1" si="161">IF(OR(AY$19=0,$E29=0,$C29=MAXR),"",IF((INDIRECT(AY$23&amp;$E29))&lt;&gt;(INDIRECT($F$9&amp;AY$20&amp;$C29)),IF($BJ29=1,0,1),0))</f>
        <v/>
      </c>
      <c r="DF29" s="29" t="str">
        <f t="shared" ref="DF29:DF32" ca="1" si="162">IF(OR(AZ$19=0,$E29=0,$C29=MAXR),"",IF((INDIRECT(AZ$23&amp;$E29))&lt;&gt;(INDIRECT($F$9&amp;AZ$20&amp;$C29)),IF($BJ29=1,0,1),0))</f>
        <v/>
      </c>
      <c r="JD29" s="273">
        <f t="shared" si="109"/>
        <v>0</v>
      </c>
      <c r="JE29" s="273">
        <f t="shared" ref="JE29:JE32" si="163">IF(JD29&lt;&gt;0,JE28+1,0)</f>
        <v>0</v>
      </c>
      <c r="JF29" s="273" t="str">
        <f t="shared" ref="JF29:JF32" ca="1" si="164">IF(ScenarioType&lt;&gt;"ALL",IF(ISERROR(IF(INDIRECT("SCENARIOMETA!B"&amp;JE29)=ScenarioType,INDIRECT("SCENARIOMETA!A"&amp;JE29)," ")),"",IF(INDIRECT("SCENARIOMETA!B"&amp;JE29)=ScenarioType,INDIRECT("SCENARIOMETA!A"&amp;JE29)," ")),IF(JD29&lt;&gt;0,INDIRECT("SCENARIOMETA!A"&amp;JE29),""))</f>
        <v/>
      </c>
      <c r="JG29" s="273" t="str">
        <f t="shared" ref="JG29:JG32" ca="1" si="165">IF(ScenarioType&lt;&gt;"ALL",IF(ISERROR(IF(INDIRECT("SCENARIOMETA!B"&amp;JE29)=ScenarioType,INDIRECT("SCENARIOMETA!B"&amp;JE29)," ")),"",IF(INDIRECT("SCENARIOMETA!B"&amp;JE29)=ScenarioType,INDIRECT("SCENARIOMETA!B"&amp;JE29)," ")),IF(JD29&lt;&gt;0,INDIRECT("SCENARIOMETA!B"&amp;JE29),""))</f>
        <v/>
      </c>
      <c r="JH29" s="273" t="str">
        <f t="shared" ref="JH29:JH32" ca="1" si="166">IF(ScenarioType&lt;&gt;"ALL",IF(ISERROR(IF(INDIRECT("SCENARIOMETA!B"&amp;JE29)=ScenarioType,INDIRECT("SCENARIOMETA!H"&amp;JE29)," ")),"",IF(INDIRECT("SCENARIOMETA!B"&amp;JE29)=ScenarioType,INDIRECT("SCENARIOMETA!H"&amp;JE29)," ")+14),IF(JD29&lt;&gt;0,INDIRECT("SCENARIOMETA!H"&amp;JE29)+14,""))</f>
        <v/>
      </c>
      <c r="JI29" s="273" t="str">
        <f t="shared" ref="JI29:JI32" ca="1" si="167">IF(ScenarioType&lt;&gt;"ALL",IF(ISERROR(IF(INDIRECT("SCENARIOMETA!B"&amp;JE29)=ScenarioType,INDIRECT("SCENARIOMETA!E"&amp;JE29)," ")),"",IF(INDIRECT("SCENARIOMETA!B"&amp;JE29)=ScenarioType,INDIRECT("SCENARIOMETA!E"&amp;JE29)," ")+14),IF(JD29&lt;&gt;0,INDIRECT("SCENARIOMETA!E"&amp;JE29)+14,""))</f>
        <v/>
      </c>
    </row>
    <row r="30" spans="2:269" s="273" customFormat="1">
      <c r="C30" s="9">
        <f t="array" aca="1" ref="C30" ca="1">MIN(IF($L$7=0, 0, IF(INDIRECT($L$6)&gt;0, IF(ROW(INDIRECT($L$6))&gt;C29, ROW(INDIRECT($L$6)), MAXR))))</f>
        <v>29</v>
      </c>
      <c r="D30" s="9">
        <f t="shared" ca="1" si="55"/>
        <v>21</v>
      </c>
      <c r="E30" s="9">
        <f t="shared" ca="1" si="115"/>
        <v>21</v>
      </c>
      <c r="F30" s="105" t="str">
        <f t="shared" ca="1" si="116"/>
        <v>1_PARENT00001_DMACTUALS_INDEPENDENT:CATALOGDETAIL:UNITS:No Perspective:default:Live:0</v>
      </c>
      <c r="G30" s="7">
        <f t="shared" ca="1" si="117"/>
        <v>0</v>
      </c>
      <c r="H30" s="33" t="str">
        <f t="shared" ca="1" si="59"/>
        <v>-</v>
      </c>
      <c r="I30" s="33" t="str">
        <f t="shared" ca="1" si="59"/>
        <v>-</v>
      </c>
      <c r="J30" s="33" t="str">
        <f t="shared" ca="1" si="59"/>
        <v>-</v>
      </c>
      <c r="K30" s="33" t="str">
        <f t="shared" ca="1" si="59"/>
        <v>-</v>
      </c>
      <c r="L30" s="33" t="str">
        <f t="shared" ca="1" si="59"/>
        <v>-</v>
      </c>
      <c r="M30" s="33" t="str">
        <f t="shared" ca="1" si="59"/>
        <v>-</v>
      </c>
      <c r="N30" s="33" t="str">
        <f t="shared" ca="1" si="59"/>
        <v>-</v>
      </c>
      <c r="O30" s="33" t="str">
        <f t="shared" ca="1" si="59"/>
        <v>-</v>
      </c>
      <c r="P30" s="33" t="str">
        <f t="shared" ca="1" si="59"/>
        <v>-</v>
      </c>
      <c r="Q30" s="33" t="str">
        <f t="shared" ca="1" si="59"/>
        <v>-</v>
      </c>
      <c r="R30" s="33" t="str">
        <f t="shared" ca="1" si="60"/>
        <v>-</v>
      </c>
      <c r="S30" s="33" t="str">
        <f t="shared" ca="1" si="60"/>
        <v>-</v>
      </c>
      <c r="T30" s="33" t="str">
        <f t="shared" ca="1" si="60"/>
        <v>-</v>
      </c>
      <c r="U30" s="33" t="str">
        <f t="shared" ca="1" si="60"/>
        <v>-</v>
      </c>
      <c r="V30" s="33">
        <f t="shared" ca="1" si="60"/>
        <v>0</v>
      </c>
      <c r="W30" s="33">
        <f t="shared" ca="1" si="60"/>
        <v>0</v>
      </c>
      <c r="X30" s="33">
        <f t="shared" ca="1" si="60"/>
        <v>0</v>
      </c>
      <c r="Y30" s="33">
        <f t="shared" ca="1" si="60"/>
        <v>0</v>
      </c>
      <c r="Z30" s="33">
        <f t="shared" ca="1" si="60"/>
        <v>0</v>
      </c>
      <c r="AA30" s="33">
        <f t="shared" ca="1" si="60"/>
        <v>0</v>
      </c>
      <c r="AB30" s="33">
        <f t="shared" ca="1" si="60"/>
        <v>0</v>
      </c>
      <c r="AC30" s="33">
        <f t="shared" ca="1" si="60"/>
        <v>0</v>
      </c>
      <c r="AD30" s="33">
        <f t="shared" ca="1" si="60"/>
        <v>0</v>
      </c>
      <c r="AE30" s="33">
        <f t="shared" ca="1" si="60"/>
        <v>0</v>
      </c>
      <c r="AF30" s="33">
        <f t="shared" ca="1" si="61"/>
        <v>0</v>
      </c>
      <c r="AG30" s="33">
        <f t="shared" ca="1" si="61"/>
        <v>0</v>
      </c>
      <c r="AH30" s="33">
        <f t="shared" ca="1" si="61"/>
        <v>0</v>
      </c>
      <c r="AI30" s="33">
        <f t="shared" ca="1" si="61"/>
        <v>0</v>
      </c>
      <c r="AJ30" s="33">
        <f t="shared" ca="1" si="61"/>
        <v>0</v>
      </c>
      <c r="AK30" s="33">
        <f t="shared" ca="1" si="61"/>
        <v>0</v>
      </c>
      <c r="AL30" s="33">
        <f t="shared" ca="1" si="61"/>
        <v>0</v>
      </c>
      <c r="AM30" s="33">
        <f t="shared" ca="1" si="61"/>
        <v>0</v>
      </c>
      <c r="AN30" s="33">
        <f t="shared" ca="1" si="61"/>
        <v>0</v>
      </c>
      <c r="AO30" s="33">
        <f t="shared" ca="1" si="61"/>
        <v>0</v>
      </c>
      <c r="AP30" s="33">
        <f t="shared" ca="1" si="61"/>
        <v>0</v>
      </c>
      <c r="AQ30" s="33">
        <f t="shared" ca="1" si="61"/>
        <v>0</v>
      </c>
      <c r="AR30" s="33">
        <f t="shared" ca="1" si="61"/>
        <v>0</v>
      </c>
      <c r="AS30" s="33">
        <f t="shared" ca="1" si="61"/>
        <v>0</v>
      </c>
      <c r="AT30" s="33">
        <f t="shared" ca="1" si="61"/>
        <v>0</v>
      </c>
      <c r="AU30" s="33">
        <f t="shared" ca="1" si="62"/>
        <v>0</v>
      </c>
      <c r="AV30" s="33">
        <f t="shared" ca="1" si="62"/>
        <v>0</v>
      </c>
      <c r="AW30" s="33">
        <f t="shared" ca="1" si="62"/>
        <v>0</v>
      </c>
      <c r="AX30" s="33">
        <f t="shared" ca="1" si="62"/>
        <v>0</v>
      </c>
      <c r="AY30" s="33">
        <f t="shared" ca="1" si="62"/>
        <v>0</v>
      </c>
      <c r="AZ30" s="33">
        <f t="shared" ca="1" si="62"/>
        <v>0</v>
      </c>
      <c r="BH30" s="33"/>
      <c r="BJ30" s="150">
        <f t="shared" ca="1" si="107"/>
        <v>0</v>
      </c>
      <c r="BL30" s="30"/>
      <c r="BN30" s="29">
        <f t="shared" ca="1" si="118"/>
        <v>0</v>
      </c>
      <c r="BO30" s="29">
        <f t="shared" ca="1" si="119"/>
        <v>0</v>
      </c>
      <c r="BP30" s="29">
        <f t="shared" ca="1" si="120"/>
        <v>0</v>
      </c>
      <c r="BQ30" s="29">
        <f t="shared" ca="1" si="121"/>
        <v>0</v>
      </c>
      <c r="BR30" s="29">
        <f t="shared" ca="1" si="122"/>
        <v>0</v>
      </c>
      <c r="BS30" s="29">
        <f t="shared" ca="1" si="123"/>
        <v>0</v>
      </c>
      <c r="BT30" s="29">
        <f t="shared" ca="1" si="124"/>
        <v>0</v>
      </c>
      <c r="BU30" s="29">
        <f t="shared" ca="1" si="125"/>
        <v>0</v>
      </c>
      <c r="BV30" s="29">
        <f t="shared" ca="1" si="126"/>
        <v>0</v>
      </c>
      <c r="BW30" s="29">
        <f t="shared" ca="1" si="127"/>
        <v>0</v>
      </c>
      <c r="BX30" s="29">
        <f t="shared" ca="1" si="128"/>
        <v>0</v>
      </c>
      <c r="BY30" s="29">
        <f t="shared" ca="1" si="129"/>
        <v>0</v>
      </c>
      <c r="BZ30" s="29">
        <f t="shared" ca="1" si="130"/>
        <v>0</v>
      </c>
      <c r="CA30" s="29">
        <f t="shared" ca="1" si="131"/>
        <v>0</v>
      </c>
      <c r="CB30" s="29" t="str">
        <f t="shared" ca="1" si="132"/>
        <v/>
      </c>
      <c r="CC30" s="29" t="str">
        <f t="shared" ca="1" si="133"/>
        <v/>
      </c>
      <c r="CD30" s="29" t="str">
        <f t="shared" ca="1" si="134"/>
        <v/>
      </c>
      <c r="CE30" s="29" t="str">
        <f t="shared" ca="1" si="135"/>
        <v/>
      </c>
      <c r="CF30" s="29" t="str">
        <f t="shared" ca="1" si="136"/>
        <v/>
      </c>
      <c r="CG30" s="29" t="str">
        <f t="shared" ca="1" si="137"/>
        <v/>
      </c>
      <c r="CH30" s="29" t="str">
        <f t="shared" ca="1" si="138"/>
        <v/>
      </c>
      <c r="CI30" s="29" t="str">
        <f t="shared" ca="1" si="139"/>
        <v/>
      </c>
      <c r="CJ30" s="29" t="str">
        <f t="shared" ca="1" si="140"/>
        <v/>
      </c>
      <c r="CK30" s="29" t="str">
        <f t="shared" ca="1" si="141"/>
        <v/>
      </c>
      <c r="CL30" s="29" t="str">
        <f t="shared" ca="1" si="142"/>
        <v/>
      </c>
      <c r="CM30" s="29" t="str">
        <f t="shared" ca="1" si="143"/>
        <v/>
      </c>
      <c r="CN30" s="29" t="str">
        <f t="shared" ca="1" si="144"/>
        <v/>
      </c>
      <c r="CO30" s="29" t="str">
        <f t="shared" ca="1" si="145"/>
        <v/>
      </c>
      <c r="CP30" s="29" t="str">
        <f t="shared" ca="1" si="146"/>
        <v/>
      </c>
      <c r="CQ30" s="29" t="str">
        <f t="shared" ca="1" si="147"/>
        <v/>
      </c>
      <c r="CR30" s="29" t="str">
        <f t="shared" ca="1" si="148"/>
        <v/>
      </c>
      <c r="CS30" s="29" t="str">
        <f t="shared" ca="1" si="149"/>
        <v/>
      </c>
      <c r="CT30" s="29" t="str">
        <f t="shared" ca="1" si="150"/>
        <v/>
      </c>
      <c r="CU30" s="29" t="str">
        <f t="shared" ca="1" si="151"/>
        <v/>
      </c>
      <c r="CV30" s="29" t="str">
        <f t="shared" ca="1" si="152"/>
        <v/>
      </c>
      <c r="CW30" s="29" t="str">
        <f t="shared" ca="1" si="153"/>
        <v/>
      </c>
      <c r="CX30" s="29" t="str">
        <f t="shared" ca="1" si="154"/>
        <v/>
      </c>
      <c r="CY30" s="29" t="str">
        <f t="shared" ca="1" si="155"/>
        <v/>
      </c>
      <c r="CZ30" s="29" t="str">
        <f t="shared" ca="1" si="156"/>
        <v/>
      </c>
      <c r="DA30" s="29" t="str">
        <f t="shared" ca="1" si="157"/>
        <v/>
      </c>
      <c r="DB30" s="29" t="str">
        <f t="shared" ca="1" si="158"/>
        <v/>
      </c>
      <c r="DC30" s="29" t="str">
        <f t="shared" ca="1" si="159"/>
        <v/>
      </c>
      <c r="DD30" s="29" t="str">
        <f t="shared" ca="1" si="160"/>
        <v/>
      </c>
      <c r="DE30" s="29" t="str">
        <f t="shared" ca="1" si="161"/>
        <v/>
      </c>
      <c r="DF30" s="29" t="str">
        <f t="shared" ca="1" si="162"/>
        <v/>
      </c>
      <c r="JD30" s="273">
        <f t="shared" si="109"/>
        <v>0</v>
      </c>
      <c r="JE30" s="273">
        <f t="shared" si="163"/>
        <v>0</v>
      </c>
      <c r="JF30" s="273" t="str">
        <f t="shared" ca="1" si="164"/>
        <v/>
      </c>
      <c r="JG30" s="273" t="str">
        <f t="shared" ca="1" si="165"/>
        <v/>
      </c>
      <c r="JH30" s="273" t="str">
        <f t="shared" ca="1" si="166"/>
        <v/>
      </c>
      <c r="JI30" s="273" t="str">
        <f t="shared" ca="1" si="167"/>
        <v/>
      </c>
    </row>
    <row r="31" spans="2:269" s="273" customFormat="1">
      <c r="C31" s="9">
        <f t="array" aca="1" ref="C31" ca="1">MIN(IF($L$7=0, 0, IF(INDIRECT($L$6)&gt;0, IF(ROW(INDIRECT($L$6))&gt;C30, ROW(INDIRECT($L$6)), MAXR))))</f>
        <v>30</v>
      </c>
      <c r="D31" s="9">
        <f t="shared" ca="1" si="55"/>
        <v>22</v>
      </c>
      <c r="E31" s="9">
        <f t="shared" ca="1" si="115"/>
        <v>22</v>
      </c>
      <c r="F31" s="105" t="str">
        <f t="shared" ca="1" si="116"/>
        <v>1_PARENT00001_DMACTUALS_INDEPENDENT:CATALOGDETAIL:UNITS:No Perspective:default:Live:0</v>
      </c>
      <c r="G31" s="7">
        <f t="shared" ca="1" si="117"/>
        <v>0</v>
      </c>
      <c r="H31" s="33" t="str">
        <f t="shared" ca="1" si="59"/>
        <v>-</v>
      </c>
      <c r="I31" s="33" t="str">
        <f t="shared" ca="1" si="59"/>
        <v>-</v>
      </c>
      <c r="J31" s="33" t="str">
        <f t="shared" ca="1" si="59"/>
        <v>-</v>
      </c>
      <c r="K31" s="33" t="str">
        <f t="shared" ca="1" si="59"/>
        <v>-</v>
      </c>
      <c r="L31" s="33" t="str">
        <f t="shared" ca="1" si="59"/>
        <v>-</v>
      </c>
      <c r="M31" s="33" t="str">
        <f t="shared" ca="1" si="59"/>
        <v>-</v>
      </c>
      <c r="N31" s="33" t="str">
        <f t="shared" ca="1" si="59"/>
        <v>-</v>
      </c>
      <c r="O31" s="33" t="str">
        <f t="shared" ca="1" si="59"/>
        <v>-</v>
      </c>
      <c r="P31" s="33" t="str">
        <f t="shared" ca="1" si="59"/>
        <v>-</v>
      </c>
      <c r="Q31" s="33" t="str">
        <f t="shared" ca="1" si="59"/>
        <v>-</v>
      </c>
      <c r="R31" s="33" t="str">
        <f t="shared" ca="1" si="60"/>
        <v>-</v>
      </c>
      <c r="S31" s="33" t="str">
        <f t="shared" ca="1" si="60"/>
        <v>-</v>
      </c>
      <c r="T31" s="33" t="str">
        <f t="shared" ca="1" si="60"/>
        <v>-</v>
      </c>
      <c r="U31" s="33" t="str">
        <f t="shared" ca="1" si="60"/>
        <v>-</v>
      </c>
      <c r="V31" s="33">
        <f t="shared" ca="1" si="60"/>
        <v>0</v>
      </c>
      <c r="W31" s="33">
        <f t="shared" ca="1" si="60"/>
        <v>0</v>
      </c>
      <c r="X31" s="33">
        <f t="shared" ca="1" si="60"/>
        <v>0</v>
      </c>
      <c r="Y31" s="33">
        <f t="shared" ca="1" si="60"/>
        <v>0</v>
      </c>
      <c r="Z31" s="33">
        <f t="shared" ca="1" si="60"/>
        <v>0</v>
      </c>
      <c r="AA31" s="33">
        <f t="shared" ca="1" si="60"/>
        <v>0</v>
      </c>
      <c r="AB31" s="33">
        <f t="shared" ca="1" si="60"/>
        <v>0</v>
      </c>
      <c r="AC31" s="33">
        <f t="shared" ca="1" si="60"/>
        <v>0</v>
      </c>
      <c r="AD31" s="33">
        <f t="shared" ca="1" si="60"/>
        <v>0</v>
      </c>
      <c r="AE31" s="33">
        <f t="shared" ca="1" si="60"/>
        <v>0</v>
      </c>
      <c r="AF31" s="33">
        <f t="shared" ca="1" si="61"/>
        <v>0</v>
      </c>
      <c r="AG31" s="33">
        <f t="shared" ca="1" si="61"/>
        <v>0</v>
      </c>
      <c r="AH31" s="33">
        <f t="shared" ca="1" si="61"/>
        <v>0</v>
      </c>
      <c r="AI31" s="33">
        <f t="shared" ca="1" si="61"/>
        <v>0</v>
      </c>
      <c r="AJ31" s="33">
        <f t="shared" ca="1" si="61"/>
        <v>0</v>
      </c>
      <c r="AK31" s="33">
        <f t="shared" ca="1" si="61"/>
        <v>0</v>
      </c>
      <c r="AL31" s="33">
        <f t="shared" ca="1" si="61"/>
        <v>0</v>
      </c>
      <c r="AM31" s="33">
        <f t="shared" ca="1" si="61"/>
        <v>0</v>
      </c>
      <c r="AN31" s="33">
        <f t="shared" ca="1" si="61"/>
        <v>0</v>
      </c>
      <c r="AO31" s="33">
        <f t="shared" ca="1" si="61"/>
        <v>0</v>
      </c>
      <c r="AP31" s="33">
        <f t="shared" ca="1" si="61"/>
        <v>0</v>
      </c>
      <c r="AQ31" s="33">
        <f t="shared" ca="1" si="61"/>
        <v>0</v>
      </c>
      <c r="AR31" s="33">
        <f t="shared" ca="1" si="61"/>
        <v>0</v>
      </c>
      <c r="AS31" s="33">
        <f t="shared" ca="1" si="61"/>
        <v>0</v>
      </c>
      <c r="AT31" s="33">
        <f t="shared" ca="1" si="61"/>
        <v>0</v>
      </c>
      <c r="AU31" s="33">
        <f t="shared" ca="1" si="62"/>
        <v>0</v>
      </c>
      <c r="AV31" s="33">
        <f t="shared" ca="1" si="62"/>
        <v>0</v>
      </c>
      <c r="AW31" s="33">
        <f t="shared" ca="1" si="62"/>
        <v>0</v>
      </c>
      <c r="AX31" s="33">
        <f t="shared" ca="1" si="62"/>
        <v>0</v>
      </c>
      <c r="AY31" s="33">
        <f t="shared" ca="1" si="62"/>
        <v>0</v>
      </c>
      <c r="AZ31" s="33">
        <f t="shared" ca="1" si="62"/>
        <v>0</v>
      </c>
      <c r="BH31" s="33"/>
      <c r="BJ31" s="150">
        <f t="shared" ca="1" si="107"/>
        <v>0</v>
      </c>
      <c r="BL31" s="30"/>
      <c r="BN31" s="29">
        <f t="shared" ca="1" si="118"/>
        <v>0</v>
      </c>
      <c r="BO31" s="29">
        <f t="shared" ca="1" si="119"/>
        <v>0</v>
      </c>
      <c r="BP31" s="29">
        <f t="shared" ca="1" si="120"/>
        <v>0</v>
      </c>
      <c r="BQ31" s="29">
        <f t="shared" ca="1" si="121"/>
        <v>0</v>
      </c>
      <c r="BR31" s="29">
        <f t="shared" ca="1" si="122"/>
        <v>0</v>
      </c>
      <c r="BS31" s="29">
        <f t="shared" ca="1" si="123"/>
        <v>0</v>
      </c>
      <c r="BT31" s="29">
        <f t="shared" ca="1" si="124"/>
        <v>0</v>
      </c>
      <c r="BU31" s="29">
        <f t="shared" ca="1" si="125"/>
        <v>0</v>
      </c>
      <c r="BV31" s="29">
        <f t="shared" ca="1" si="126"/>
        <v>0</v>
      </c>
      <c r="BW31" s="29">
        <f t="shared" ca="1" si="127"/>
        <v>0</v>
      </c>
      <c r="BX31" s="29">
        <f t="shared" ca="1" si="128"/>
        <v>0</v>
      </c>
      <c r="BY31" s="29">
        <f t="shared" ca="1" si="129"/>
        <v>0</v>
      </c>
      <c r="BZ31" s="29">
        <f t="shared" ca="1" si="130"/>
        <v>0</v>
      </c>
      <c r="CA31" s="29">
        <f t="shared" ca="1" si="131"/>
        <v>0</v>
      </c>
      <c r="CB31" s="29" t="str">
        <f t="shared" ca="1" si="132"/>
        <v/>
      </c>
      <c r="CC31" s="29" t="str">
        <f t="shared" ca="1" si="133"/>
        <v/>
      </c>
      <c r="CD31" s="29" t="str">
        <f t="shared" ca="1" si="134"/>
        <v/>
      </c>
      <c r="CE31" s="29" t="str">
        <f t="shared" ca="1" si="135"/>
        <v/>
      </c>
      <c r="CF31" s="29" t="str">
        <f t="shared" ca="1" si="136"/>
        <v/>
      </c>
      <c r="CG31" s="29" t="str">
        <f t="shared" ca="1" si="137"/>
        <v/>
      </c>
      <c r="CH31" s="29" t="str">
        <f t="shared" ca="1" si="138"/>
        <v/>
      </c>
      <c r="CI31" s="29" t="str">
        <f t="shared" ca="1" si="139"/>
        <v/>
      </c>
      <c r="CJ31" s="29" t="str">
        <f t="shared" ca="1" si="140"/>
        <v/>
      </c>
      <c r="CK31" s="29" t="str">
        <f t="shared" ca="1" si="141"/>
        <v/>
      </c>
      <c r="CL31" s="29" t="str">
        <f t="shared" ca="1" si="142"/>
        <v/>
      </c>
      <c r="CM31" s="29" t="str">
        <f t="shared" ca="1" si="143"/>
        <v/>
      </c>
      <c r="CN31" s="29" t="str">
        <f t="shared" ca="1" si="144"/>
        <v/>
      </c>
      <c r="CO31" s="29" t="str">
        <f t="shared" ca="1" si="145"/>
        <v/>
      </c>
      <c r="CP31" s="29" t="str">
        <f t="shared" ca="1" si="146"/>
        <v/>
      </c>
      <c r="CQ31" s="29" t="str">
        <f t="shared" ca="1" si="147"/>
        <v/>
      </c>
      <c r="CR31" s="29" t="str">
        <f t="shared" ca="1" si="148"/>
        <v/>
      </c>
      <c r="CS31" s="29" t="str">
        <f t="shared" ca="1" si="149"/>
        <v/>
      </c>
      <c r="CT31" s="29" t="str">
        <f t="shared" ca="1" si="150"/>
        <v/>
      </c>
      <c r="CU31" s="29" t="str">
        <f t="shared" ca="1" si="151"/>
        <v/>
      </c>
      <c r="CV31" s="29" t="str">
        <f t="shared" ca="1" si="152"/>
        <v/>
      </c>
      <c r="CW31" s="29" t="str">
        <f t="shared" ca="1" si="153"/>
        <v/>
      </c>
      <c r="CX31" s="29" t="str">
        <f t="shared" ca="1" si="154"/>
        <v/>
      </c>
      <c r="CY31" s="29" t="str">
        <f t="shared" ca="1" si="155"/>
        <v/>
      </c>
      <c r="CZ31" s="29" t="str">
        <f t="shared" ca="1" si="156"/>
        <v/>
      </c>
      <c r="DA31" s="29" t="str">
        <f t="shared" ca="1" si="157"/>
        <v/>
      </c>
      <c r="DB31" s="29" t="str">
        <f t="shared" ca="1" si="158"/>
        <v/>
      </c>
      <c r="DC31" s="29" t="str">
        <f t="shared" ca="1" si="159"/>
        <v/>
      </c>
      <c r="DD31" s="29" t="str">
        <f t="shared" ca="1" si="160"/>
        <v/>
      </c>
      <c r="DE31" s="29" t="str">
        <f t="shared" ca="1" si="161"/>
        <v/>
      </c>
      <c r="DF31" s="29" t="str">
        <f t="shared" ca="1" si="162"/>
        <v/>
      </c>
      <c r="JD31" s="273">
        <f t="shared" si="109"/>
        <v>0</v>
      </c>
      <c r="JE31" s="273">
        <f t="shared" si="163"/>
        <v>0</v>
      </c>
      <c r="JF31" s="273" t="str">
        <f t="shared" ca="1" si="164"/>
        <v/>
      </c>
      <c r="JG31" s="273" t="str">
        <f t="shared" ca="1" si="165"/>
        <v/>
      </c>
      <c r="JH31" s="273" t="str">
        <f t="shared" ca="1" si="166"/>
        <v/>
      </c>
      <c r="JI31" s="273" t="str">
        <f t="shared" ca="1" si="167"/>
        <v/>
      </c>
    </row>
    <row r="32" spans="2:269" s="273" customFormat="1">
      <c r="C32" s="9">
        <f t="array" aca="1" ref="C32" ca="1">MIN(IF($L$7=0, 0, IF(INDIRECT($L$6)&gt;0, IF(ROW(INDIRECT($L$6))&gt;C31, ROW(INDIRECT($L$6)), MAXR))))</f>
        <v>31</v>
      </c>
      <c r="D32" s="9">
        <f t="shared" ca="1" si="55"/>
        <v>23</v>
      </c>
      <c r="E32" s="9">
        <f t="shared" ca="1" si="115"/>
        <v>23</v>
      </c>
      <c r="F32" s="105" t="str">
        <f t="shared" ca="1" si="116"/>
        <v>1_PARENT00001_DMACTUALS_INDEPENDENT:CATALOGDETAIL:UNITS:No Perspective:default:Live:0</v>
      </c>
      <c r="G32" s="7">
        <f t="shared" ca="1" si="117"/>
        <v>0</v>
      </c>
      <c r="H32" s="33" t="str">
        <f t="shared" ca="1" si="59"/>
        <v>-</v>
      </c>
      <c r="I32" s="33" t="str">
        <f t="shared" ca="1" si="59"/>
        <v>-</v>
      </c>
      <c r="J32" s="33" t="str">
        <f t="shared" ca="1" si="59"/>
        <v>-</v>
      </c>
      <c r="K32" s="33" t="str">
        <f t="shared" ca="1" si="59"/>
        <v>-</v>
      </c>
      <c r="L32" s="33" t="str">
        <f t="shared" ca="1" si="59"/>
        <v>-</v>
      </c>
      <c r="M32" s="33" t="str">
        <f t="shared" ca="1" si="59"/>
        <v>-</v>
      </c>
      <c r="N32" s="33" t="str">
        <f t="shared" ca="1" si="59"/>
        <v>-</v>
      </c>
      <c r="O32" s="33" t="str">
        <f t="shared" ca="1" si="59"/>
        <v>-</v>
      </c>
      <c r="P32" s="33" t="str">
        <f t="shared" ca="1" si="59"/>
        <v>-</v>
      </c>
      <c r="Q32" s="33" t="str">
        <f t="shared" ca="1" si="59"/>
        <v>-</v>
      </c>
      <c r="R32" s="33" t="str">
        <f t="shared" ca="1" si="60"/>
        <v>-</v>
      </c>
      <c r="S32" s="33" t="str">
        <f t="shared" ca="1" si="60"/>
        <v>-</v>
      </c>
      <c r="T32" s="33" t="str">
        <f t="shared" ca="1" si="60"/>
        <v>-</v>
      </c>
      <c r="U32" s="33" t="str">
        <f t="shared" ca="1" si="60"/>
        <v>-</v>
      </c>
      <c r="V32" s="33">
        <f t="shared" ca="1" si="60"/>
        <v>0</v>
      </c>
      <c r="W32" s="33">
        <f t="shared" ca="1" si="60"/>
        <v>0</v>
      </c>
      <c r="X32" s="33">
        <f t="shared" ca="1" si="60"/>
        <v>0</v>
      </c>
      <c r="Y32" s="33">
        <f t="shared" ca="1" si="60"/>
        <v>0</v>
      </c>
      <c r="Z32" s="33">
        <f t="shared" ca="1" si="60"/>
        <v>0</v>
      </c>
      <c r="AA32" s="33">
        <f t="shared" ca="1" si="60"/>
        <v>0</v>
      </c>
      <c r="AB32" s="33">
        <f t="shared" ca="1" si="60"/>
        <v>0</v>
      </c>
      <c r="AC32" s="33">
        <f t="shared" ca="1" si="60"/>
        <v>0</v>
      </c>
      <c r="AD32" s="33">
        <f t="shared" ca="1" si="60"/>
        <v>0</v>
      </c>
      <c r="AE32" s="33">
        <f t="shared" ca="1" si="60"/>
        <v>0</v>
      </c>
      <c r="AF32" s="33">
        <f t="shared" ca="1" si="61"/>
        <v>0</v>
      </c>
      <c r="AG32" s="33">
        <f t="shared" ca="1" si="61"/>
        <v>0</v>
      </c>
      <c r="AH32" s="33">
        <f t="shared" ca="1" si="61"/>
        <v>0</v>
      </c>
      <c r="AI32" s="33">
        <f t="shared" ca="1" si="61"/>
        <v>0</v>
      </c>
      <c r="AJ32" s="33">
        <f t="shared" ca="1" si="61"/>
        <v>0</v>
      </c>
      <c r="AK32" s="33">
        <f t="shared" ca="1" si="61"/>
        <v>0</v>
      </c>
      <c r="AL32" s="33">
        <f t="shared" ca="1" si="61"/>
        <v>0</v>
      </c>
      <c r="AM32" s="33">
        <f t="shared" ca="1" si="61"/>
        <v>0</v>
      </c>
      <c r="AN32" s="33">
        <f t="shared" ca="1" si="61"/>
        <v>0</v>
      </c>
      <c r="AO32" s="33">
        <f t="shared" ca="1" si="61"/>
        <v>0</v>
      </c>
      <c r="AP32" s="33">
        <f t="shared" ca="1" si="61"/>
        <v>0</v>
      </c>
      <c r="AQ32" s="33">
        <f t="shared" ca="1" si="61"/>
        <v>0</v>
      </c>
      <c r="AR32" s="33">
        <f t="shared" ca="1" si="61"/>
        <v>0</v>
      </c>
      <c r="AS32" s="33">
        <f t="shared" ca="1" si="61"/>
        <v>0</v>
      </c>
      <c r="AT32" s="33">
        <f t="shared" ca="1" si="61"/>
        <v>0</v>
      </c>
      <c r="AU32" s="33">
        <f t="shared" ca="1" si="62"/>
        <v>0</v>
      </c>
      <c r="AV32" s="33">
        <f t="shared" ca="1" si="62"/>
        <v>0</v>
      </c>
      <c r="AW32" s="33">
        <f t="shared" ca="1" si="62"/>
        <v>0</v>
      </c>
      <c r="AX32" s="33">
        <f t="shared" ca="1" si="62"/>
        <v>0</v>
      </c>
      <c r="AY32" s="33">
        <f t="shared" ca="1" si="62"/>
        <v>0</v>
      </c>
      <c r="AZ32" s="33">
        <f t="shared" ca="1" si="62"/>
        <v>0</v>
      </c>
      <c r="BH32" s="33"/>
      <c r="BJ32" s="150">
        <f t="shared" ca="1" si="107"/>
        <v>0</v>
      </c>
      <c r="BL32" s="30"/>
      <c r="BN32" s="29">
        <f t="shared" ca="1" si="118"/>
        <v>0</v>
      </c>
      <c r="BO32" s="29">
        <f t="shared" ca="1" si="119"/>
        <v>0</v>
      </c>
      <c r="BP32" s="29">
        <f t="shared" ca="1" si="120"/>
        <v>0</v>
      </c>
      <c r="BQ32" s="29">
        <f t="shared" ca="1" si="121"/>
        <v>0</v>
      </c>
      <c r="BR32" s="29">
        <f t="shared" ca="1" si="122"/>
        <v>0</v>
      </c>
      <c r="BS32" s="29">
        <f t="shared" ca="1" si="123"/>
        <v>0</v>
      </c>
      <c r="BT32" s="29">
        <f t="shared" ca="1" si="124"/>
        <v>0</v>
      </c>
      <c r="BU32" s="29">
        <f t="shared" ca="1" si="125"/>
        <v>0</v>
      </c>
      <c r="BV32" s="29">
        <f t="shared" ca="1" si="126"/>
        <v>0</v>
      </c>
      <c r="BW32" s="29">
        <f t="shared" ca="1" si="127"/>
        <v>0</v>
      </c>
      <c r="BX32" s="29">
        <f t="shared" ca="1" si="128"/>
        <v>0</v>
      </c>
      <c r="BY32" s="29">
        <f t="shared" ca="1" si="129"/>
        <v>0</v>
      </c>
      <c r="BZ32" s="29">
        <f t="shared" ca="1" si="130"/>
        <v>0</v>
      </c>
      <c r="CA32" s="29">
        <f t="shared" ca="1" si="131"/>
        <v>0</v>
      </c>
      <c r="CB32" s="29" t="str">
        <f t="shared" ca="1" si="132"/>
        <v/>
      </c>
      <c r="CC32" s="29" t="str">
        <f t="shared" ca="1" si="133"/>
        <v/>
      </c>
      <c r="CD32" s="29" t="str">
        <f t="shared" ca="1" si="134"/>
        <v/>
      </c>
      <c r="CE32" s="29" t="str">
        <f t="shared" ca="1" si="135"/>
        <v/>
      </c>
      <c r="CF32" s="29" t="str">
        <f t="shared" ca="1" si="136"/>
        <v/>
      </c>
      <c r="CG32" s="29" t="str">
        <f t="shared" ca="1" si="137"/>
        <v/>
      </c>
      <c r="CH32" s="29" t="str">
        <f t="shared" ca="1" si="138"/>
        <v/>
      </c>
      <c r="CI32" s="29" t="str">
        <f t="shared" ca="1" si="139"/>
        <v/>
      </c>
      <c r="CJ32" s="29" t="str">
        <f t="shared" ca="1" si="140"/>
        <v/>
      </c>
      <c r="CK32" s="29" t="str">
        <f t="shared" ca="1" si="141"/>
        <v/>
      </c>
      <c r="CL32" s="29" t="str">
        <f t="shared" ca="1" si="142"/>
        <v/>
      </c>
      <c r="CM32" s="29" t="str">
        <f t="shared" ca="1" si="143"/>
        <v/>
      </c>
      <c r="CN32" s="29" t="str">
        <f t="shared" ca="1" si="144"/>
        <v/>
      </c>
      <c r="CO32" s="29" t="str">
        <f t="shared" ca="1" si="145"/>
        <v/>
      </c>
      <c r="CP32" s="29" t="str">
        <f t="shared" ca="1" si="146"/>
        <v/>
      </c>
      <c r="CQ32" s="29" t="str">
        <f t="shared" ca="1" si="147"/>
        <v/>
      </c>
      <c r="CR32" s="29" t="str">
        <f t="shared" ca="1" si="148"/>
        <v/>
      </c>
      <c r="CS32" s="29" t="str">
        <f t="shared" ca="1" si="149"/>
        <v/>
      </c>
      <c r="CT32" s="29" t="str">
        <f t="shared" ca="1" si="150"/>
        <v/>
      </c>
      <c r="CU32" s="29" t="str">
        <f t="shared" ca="1" si="151"/>
        <v/>
      </c>
      <c r="CV32" s="29" t="str">
        <f t="shared" ca="1" si="152"/>
        <v/>
      </c>
      <c r="CW32" s="29" t="str">
        <f t="shared" ca="1" si="153"/>
        <v/>
      </c>
      <c r="CX32" s="29" t="str">
        <f t="shared" ca="1" si="154"/>
        <v/>
      </c>
      <c r="CY32" s="29" t="str">
        <f t="shared" ca="1" si="155"/>
        <v/>
      </c>
      <c r="CZ32" s="29" t="str">
        <f t="shared" ca="1" si="156"/>
        <v/>
      </c>
      <c r="DA32" s="29" t="str">
        <f t="shared" ca="1" si="157"/>
        <v/>
      </c>
      <c r="DB32" s="29" t="str">
        <f t="shared" ca="1" si="158"/>
        <v/>
      </c>
      <c r="DC32" s="29" t="str">
        <f t="shared" ca="1" si="159"/>
        <v/>
      </c>
      <c r="DD32" s="29" t="str">
        <f t="shared" ca="1" si="160"/>
        <v/>
      </c>
      <c r="DE32" s="29" t="str">
        <f t="shared" ca="1" si="161"/>
        <v/>
      </c>
      <c r="DF32" s="29" t="str">
        <f t="shared" ca="1" si="162"/>
        <v/>
      </c>
      <c r="JD32" s="273">
        <f t="shared" si="109"/>
        <v>0</v>
      </c>
      <c r="JE32" s="273">
        <f t="shared" si="163"/>
        <v>0</v>
      </c>
      <c r="JF32" s="273" t="str">
        <f t="shared" ca="1" si="164"/>
        <v/>
      </c>
      <c r="JG32" s="273" t="str">
        <f t="shared" ca="1" si="165"/>
        <v/>
      </c>
      <c r="JH32" s="273" t="str">
        <f t="shared" ca="1" si="166"/>
        <v/>
      </c>
      <c r="JI32" s="273" t="str">
        <f t="shared" ca="1" si="167"/>
        <v/>
      </c>
    </row>
    <row r="33" spans="3:269" s="273" customFormat="1">
      <c r="C33" s="9">
        <f t="array" aca="1" ref="C33" ca="1">MIN(IF($L$7=0, 0, IF(INDIRECT($L$6)&gt;0, IF(ROW(INDIRECT($L$6))&gt;C32, ROW(INDIRECT($L$6)), MAXR))))</f>
        <v>33</v>
      </c>
      <c r="D33" s="9">
        <f t="shared" ca="1" si="55"/>
        <v>25</v>
      </c>
      <c r="E33" s="9">
        <f t="shared" ref="E33" ca="1" si="168">D33</f>
        <v>25</v>
      </c>
      <c r="F33" s="105" t="str">
        <f t="shared" ref="F33" ca="1" si="169">IF(E33=0, "", INDIRECT($S$8&amp;E33))</f>
        <v>1_PARENT00001_DMACTUALS_INDEPENDENT:CATALOGDETAIL:UNITS:No Perspective:default:Live:0</v>
      </c>
      <c r="G33" s="7">
        <f t="shared" ref="G33" ca="1" si="170">IF(OR($C33=MAXR, $C33=0), 0, IF(ISERROR(MATCH($G$6, INDIRECT($F$13&amp;$C33), )), 0, C33))</f>
        <v>0</v>
      </c>
      <c r="H33" s="33" t="str">
        <f t="shared" ca="1" si="59"/>
        <v>-</v>
      </c>
      <c r="I33" s="33" t="str">
        <f t="shared" ca="1" si="59"/>
        <v>-</v>
      </c>
      <c r="J33" s="33" t="str">
        <f t="shared" ca="1" si="59"/>
        <v>-</v>
      </c>
      <c r="K33" s="33" t="str">
        <f t="shared" ca="1" si="59"/>
        <v>-</v>
      </c>
      <c r="L33" s="33" t="str">
        <f t="shared" ca="1" si="59"/>
        <v>-</v>
      </c>
      <c r="M33" s="33" t="str">
        <f t="shared" ca="1" si="59"/>
        <v>-</v>
      </c>
      <c r="N33" s="33" t="str">
        <f t="shared" ca="1" si="59"/>
        <v>-</v>
      </c>
      <c r="O33" s="33" t="str">
        <f t="shared" ca="1" si="59"/>
        <v>-</v>
      </c>
      <c r="P33" s="33" t="str">
        <f t="shared" ca="1" si="59"/>
        <v>-</v>
      </c>
      <c r="Q33" s="33" t="str">
        <f t="shared" ca="1" si="59"/>
        <v>-</v>
      </c>
      <c r="R33" s="33" t="str">
        <f t="shared" ca="1" si="60"/>
        <v>-</v>
      </c>
      <c r="S33" s="33" t="str">
        <f t="shared" ca="1" si="60"/>
        <v>-</v>
      </c>
      <c r="T33" s="33" t="str">
        <f t="shared" ca="1" si="60"/>
        <v>-</v>
      </c>
      <c r="U33" s="33" t="str">
        <f t="shared" ca="1" si="60"/>
        <v>-</v>
      </c>
      <c r="V33" s="33">
        <f t="shared" ca="1" si="60"/>
        <v>0</v>
      </c>
      <c r="W33" s="33">
        <f t="shared" ca="1" si="60"/>
        <v>0</v>
      </c>
      <c r="X33" s="33">
        <f t="shared" ca="1" si="60"/>
        <v>0</v>
      </c>
      <c r="Y33" s="33">
        <f t="shared" ca="1" si="60"/>
        <v>0</v>
      </c>
      <c r="Z33" s="33">
        <f t="shared" ca="1" si="60"/>
        <v>0</v>
      </c>
      <c r="AA33" s="33">
        <f t="shared" ca="1" si="60"/>
        <v>0</v>
      </c>
      <c r="AB33" s="33">
        <f t="shared" ca="1" si="60"/>
        <v>0</v>
      </c>
      <c r="AC33" s="33">
        <f t="shared" ca="1" si="60"/>
        <v>0</v>
      </c>
      <c r="AD33" s="33">
        <f t="shared" ca="1" si="60"/>
        <v>0</v>
      </c>
      <c r="AE33" s="33">
        <f t="shared" ca="1" si="60"/>
        <v>0</v>
      </c>
      <c r="AF33" s="33">
        <f t="shared" ca="1" si="61"/>
        <v>0</v>
      </c>
      <c r="AG33" s="33">
        <f t="shared" ca="1" si="61"/>
        <v>0</v>
      </c>
      <c r="AH33" s="33">
        <f t="shared" ca="1" si="61"/>
        <v>0</v>
      </c>
      <c r="AI33" s="33">
        <f t="shared" ca="1" si="61"/>
        <v>0</v>
      </c>
      <c r="AJ33" s="33">
        <f t="shared" ca="1" si="61"/>
        <v>0</v>
      </c>
      <c r="AK33" s="33">
        <f t="shared" ca="1" si="61"/>
        <v>0</v>
      </c>
      <c r="AL33" s="33">
        <f t="shared" ca="1" si="61"/>
        <v>0</v>
      </c>
      <c r="AM33" s="33">
        <f t="shared" ca="1" si="61"/>
        <v>0</v>
      </c>
      <c r="AN33" s="33">
        <f t="shared" ca="1" si="61"/>
        <v>0</v>
      </c>
      <c r="AO33" s="33">
        <f t="shared" ca="1" si="61"/>
        <v>0</v>
      </c>
      <c r="AP33" s="33">
        <f t="shared" ca="1" si="61"/>
        <v>0</v>
      </c>
      <c r="AQ33" s="33">
        <f t="shared" ca="1" si="61"/>
        <v>0</v>
      </c>
      <c r="AR33" s="33">
        <f t="shared" ca="1" si="61"/>
        <v>0</v>
      </c>
      <c r="AS33" s="33">
        <f t="shared" ca="1" si="61"/>
        <v>0</v>
      </c>
      <c r="AT33" s="33">
        <f t="shared" ca="1" si="61"/>
        <v>0</v>
      </c>
      <c r="AU33" s="33">
        <f t="shared" ca="1" si="62"/>
        <v>0</v>
      </c>
      <c r="AV33" s="33">
        <f t="shared" ca="1" si="62"/>
        <v>0</v>
      </c>
      <c r="AW33" s="33">
        <f t="shared" ca="1" si="62"/>
        <v>0</v>
      </c>
      <c r="AX33" s="33">
        <f t="shared" ca="1" si="62"/>
        <v>0</v>
      </c>
      <c r="AY33" s="33">
        <f t="shared" ca="1" si="62"/>
        <v>0</v>
      </c>
      <c r="AZ33" s="33">
        <f t="shared" ca="1" si="62"/>
        <v>0</v>
      </c>
      <c r="BH33" s="33"/>
      <c r="BJ33" s="150">
        <f t="shared" ca="1" si="107"/>
        <v>0</v>
      </c>
      <c r="BL33" s="30"/>
      <c r="BN33" s="29">
        <f t="shared" ref="BN33" ca="1" si="171">IF(OR(H$19=0,$E33=0,$C33=MAXR),"",IF((INDIRECT(H$23&amp;$E33))&lt;&gt;(INDIRECT($F$9&amp;H$20&amp;$C33)),IF($BJ33=1,0,1),0))</f>
        <v>0</v>
      </c>
      <c r="BO33" s="29">
        <f t="shared" ref="BO33" ca="1" si="172">IF(OR(I$19=0,$E33=0,$C33=MAXR),"",IF((INDIRECT(I$23&amp;$E33))&lt;&gt;(INDIRECT($F$9&amp;I$20&amp;$C33)),IF($BJ33=1,0,1),0))</f>
        <v>0</v>
      </c>
      <c r="BP33" s="29">
        <f t="shared" ref="BP33" ca="1" si="173">IF(OR(J$19=0,$E33=0,$C33=MAXR),"",IF((INDIRECT(J$23&amp;$E33))&lt;&gt;(INDIRECT($F$9&amp;J$20&amp;$C33)),IF($BJ33=1,0,1),0))</f>
        <v>0</v>
      </c>
      <c r="BQ33" s="29">
        <f t="shared" ref="BQ33" ca="1" si="174">IF(OR(K$19=0,$E33=0,$C33=MAXR),"",IF((INDIRECT(K$23&amp;$E33))&lt;&gt;(INDIRECT($F$9&amp;K$20&amp;$C33)),IF($BJ33=1,0,1),0))</f>
        <v>0</v>
      </c>
      <c r="BR33" s="29">
        <f t="shared" ref="BR33" ca="1" si="175">IF(OR(L$19=0,$E33=0,$C33=MAXR),"",IF((INDIRECT(L$23&amp;$E33))&lt;&gt;(INDIRECT($F$9&amp;L$20&amp;$C33)),IF($BJ33=1,0,1),0))</f>
        <v>0</v>
      </c>
      <c r="BS33" s="29">
        <f t="shared" ref="BS33" ca="1" si="176">IF(OR(M$19=0,$E33=0,$C33=MAXR),"",IF((INDIRECT(M$23&amp;$E33))&lt;&gt;(INDIRECT($F$9&amp;M$20&amp;$C33)),IF($BJ33=1,0,1),0))</f>
        <v>0</v>
      </c>
      <c r="BT33" s="29">
        <f t="shared" ref="BT33" ca="1" si="177">IF(OR(N$19=0,$E33=0,$C33=MAXR),"",IF((INDIRECT(N$23&amp;$E33))&lt;&gt;(INDIRECT($F$9&amp;N$20&amp;$C33)),IF($BJ33=1,0,1),0))</f>
        <v>0</v>
      </c>
      <c r="BU33" s="29">
        <f t="shared" ref="BU33" ca="1" si="178">IF(OR(O$19=0,$E33=0,$C33=MAXR),"",IF((INDIRECT(O$23&amp;$E33))&lt;&gt;(INDIRECT($F$9&amp;O$20&amp;$C33)),IF($BJ33=1,0,1),0))</f>
        <v>0</v>
      </c>
      <c r="BV33" s="29">
        <f t="shared" ref="BV33" ca="1" si="179">IF(OR(P$19=0,$E33=0,$C33=MAXR),"",IF((INDIRECT(P$23&amp;$E33))&lt;&gt;(INDIRECT($F$9&amp;P$20&amp;$C33)),IF($BJ33=1,0,1),0))</f>
        <v>0</v>
      </c>
      <c r="BW33" s="29">
        <f t="shared" ref="BW33" ca="1" si="180">IF(OR(Q$19=0,$E33=0,$C33=MAXR),"",IF((INDIRECT(Q$23&amp;$E33))&lt;&gt;(INDIRECT($F$9&amp;Q$20&amp;$C33)),IF($BJ33=1,0,1),0))</f>
        <v>0</v>
      </c>
      <c r="BX33" s="29">
        <f t="shared" ref="BX33" ca="1" si="181">IF(OR(R$19=0,$E33=0,$C33=MAXR),"",IF((INDIRECT(R$23&amp;$E33))&lt;&gt;(INDIRECT($F$9&amp;R$20&amp;$C33)),IF($BJ33=1,0,1),0))</f>
        <v>0</v>
      </c>
      <c r="BY33" s="29">
        <f t="shared" ref="BY33" ca="1" si="182">IF(OR(S$19=0,$E33=0,$C33=MAXR),"",IF((INDIRECT(S$23&amp;$E33))&lt;&gt;(INDIRECT($F$9&amp;S$20&amp;$C33)),IF($BJ33=1,0,1),0))</f>
        <v>0</v>
      </c>
      <c r="BZ33" s="29">
        <f t="shared" ref="BZ33" ca="1" si="183">IF(OR(T$19=0,$E33=0,$C33=MAXR),"",IF((INDIRECT(T$23&amp;$E33))&lt;&gt;(INDIRECT($F$9&amp;T$20&amp;$C33)),IF($BJ33=1,0,1),0))</f>
        <v>0</v>
      </c>
      <c r="CA33" s="29">
        <f t="shared" ref="CA33" ca="1" si="184">IF(OR(U$19=0,$E33=0,$C33=MAXR),"",IF((INDIRECT(U$23&amp;$E33))&lt;&gt;(INDIRECT($F$9&amp;U$20&amp;$C33)),IF($BJ33=1,0,1),0))</f>
        <v>0</v>
      </c>
      <c r="CB33" s="29" t="str">
        <f t="shared" ref="CB33" ca="1" si="185">IF(OR(V$19=0,$E33=0,$C33=MAXR),"",IF((INDIRECT(V$23&amp;$E33))&lt;&gt;(INDIRECT($F$9&amp;V$20&amp;$C33)),IF($BJ33=1,0,1),0))</f>
        <v/>
      </c>
      <c r="CC33" s="29" t="str">
        <f t="shared" ref="CC33" ca="1" si="186">IF(OR(W$19=0,$E33=0,$C33=MAXR),"",IF((INDIRECT(W$23&amp;$E33))&lt;&gt;(INDIRECT($F$9&amp;W$20&amp;$C33)),IF($BJ33=1,0,1),0))</f>
        <v/>
      </c>
      <c r="CD33" s="29" t="str">
        <f t="shared" ref="CD33" ca="1" si="187">IF(OR(X$19=0,$E33=0,$C33=MAXR),"",IF((INDIRECT(X$23&amp;$E33))&lt;&gt;(INDIRECT($F$9&amp;X$20&amp;$C33)),IF($BJ33=1,0,1),0))</f>
        <v/>
      </c>
      <c r="CE33" s="29" t="str">
        <f t="shared" ref="CE33" ca="1" si="188">IF(OR(Y$19=0,$E33=0,$C33=MAXR),"",IF((INDIRECT(Y$23&amp;$E33))&lt;&gt;(INDIRECT($F$9&amp;Y$20&amp;$C33)),IF($BJ33=1,0,1),0))</f>
        <v/>
      </c>
      <c r="CF33" s="29" t="str">
        <f t="shared" ref="CF33" ca="1" si="189">IF(OR(Z$19=0,$E33=0,$C33=MAXR),"",IF((INDIRECT(Z$23&amp;$E33))&lt;&gt;(INDIRECT($F$9&amp;Z$20&amp;$C33)),IF($BJ33=1,0,1),0))</f>
        <v/>
      </c>
      <c r="CG33" s="29" t="str">
        <f t="shared" ref="CG33" ca="1" si="190">IF(OR(AA$19=0,$E33=0,$C33=MAXR),"",IF((INDIRECT(AA$23&amp;$E33))&lt;&gt;(INDIRECT($F$9&amp;AA$20&amp;$C33)),IF($BJ33=1,0,1),0))</f>
        <v/>
      </c>
      <c r="CH33" s="29" t="str">
        <f t="shared" ref="CH33" ca="1" si="191">IF(OR(AB$19=0,$E33=0,$C33=MAXR),"",IF((INDIRECT(AB$23&amp;$E33))&lt;&gt;(INDIRECT($F$9&amp;AB$20&amp;$C33)),IF($BJ33=1,0,1),0))</f>
        <v/>
      </c>
      <c r="CI33" s="29" t="str">
        <f t="shared" ref="CI33" ca="1" si="192">IF(OR(AC$19=0,$E33=0,$C33=MAXR),"",IF((INDIRECT(AC$23&amp;$E33))&lt;&gt;(INDIRECT($F$9&amp;AC$20&amp;$C33)),IF($BJ33=1,0,1),0))</f>
        <v/>
      </c>
      <c r="CJ33" s="29" t="str">
        <f t="shared" ref="CJ33" ca="1" si="193">IF(OR(AD$19=0,$E33=0,$C33=MAXR),"",IF((INDIRECT(AD$23&amp;$E33))&lt;&gt;(INDIRECT($F$9&amp;AD$20&amp;$C33)),IF($BJ33=1,0,1),0))</f>
        <v/>
      </c>
      <c r="CK33" s="29" t="str">
        <f t="shared" ref="CK33" ca="1" si="194">IF(OR(AE$19=0,$E33=0,$C33=MAXR),"",IF((INDIRECT(AE$23&amp;$E33))&lt;&gt;(INDIRECT($F$9&amp;AE$20&amp;$C33)),IF($BJ33=1,0,1),0))</f>
        <v/>
      </c>
      <c r="CL33" s="29" t="str">
        <f t="shared" ref="CL33" ca="1" si="195">IF(OR(AF$19=0,$E33=0,$C33=MAXR),"",IF((INDIRECT(AF$23&amp;$E33))&lt;&gt;(INDIRECT($F$9&amp;AF$20&amp;$C33)),IF($BJ33=1,0,1),0))</f>
        <v/>
      </c>
      <c r="CM33" s="29" t="str">
        <f t="shared" ref="CM33" ca="1" si="196">IF(OR(AG$19=0,$E33=0,$C33=MAXR),"",IF((INDIRECT(AG$23&amp;$E33))&lt;&gt;(INDIRECT($F$9&amp;AG$20&amp;$C33)),IF($BJ33=1,0,1),0))</f>
        <v/>
      </c>
      <c r="CN33" s="29" t="str">
        <f t="shared" ref="CN33" ca="1" si="197">IF(OR(AH$19=0,$E33=0,$C33=MAXR),"",IF((INDIRECT(AH$23&amp;$E33))&lt;&gt;(INDIRECT($F$9&amp;AH$20&amp;$C33)),IF($BJ33=1,0,1),0))</f>
        <v/>
      </c>
      <c r="CO33" s="29" t="str">
        <f t="shared" ref="CO33" ca="1" si="198">IF(OR(AI$19=0,$E33=0,$C33=MAXR),"",IF((INDIRECT(AI$23&amp;$E33))&lt;&gt;(INDIRECT($F$9&amp;AI$20&amp;$C33)),IF($BJ33=1,0,1),0))</f>
        <v/>
      </c>
      <c r="CP33" s="29" t="str">
        <f t="shared" ref="CP33" ca="1" si="199">IF(OR(AJ$19=0,$E33=0,$C33=MAXR),"",IF((INDIRECT(AJ$23&amp;$E33))&lt;&gt;(INDIRECT($F$9&amp;AJ$20&amp;$C33)),IF($BJ33=1,0,1),0))</f>
        <v/>
      </c>
      <c r="CQ33" s="29" t="str">
        <f t="shared" ref="CQ33" ca="1" si="200">IF(OR(AK$19=0,$E33=0,$C33=MAXR),"",IF((INDIRECT(AK$23&amp;$E33))&lt;&gt;(INDIRECT($F$9&amp;AK$20&amp;$C33)),IF($BJ33=1,0,1),0))</f>
        <v/>
      </c>
      <c r="CR33" s="29" t="str">
        <f t="shared" ref="CR33" ca="1" si="201">IF(OR(AL$19=0,$E33=0,$C33=MAXR),"",IF((INDIRECT(AL$23&amp;$E33))&lt;&gt;(INDIRECT($F$9&amp;AL$20&amp;$C33)),IF($BJ33=1,0,1),0))</f>
        <v/>
      </c>
      <c r="CS33" s="29" t="str">
        <f t="shared" ref="CS33" ca="1" si="202">IF(OR(AM$19=0,$E33=0,$C33=MAXR),"",IF((INDIRECT(AM$23&amp;$E33))&lt;&gt;(INDIRECT($F$9&amp;AM$20&amp;$C33)),IF($BJ33=1,0,1),0))</f>
        <v/>
      </c>
      <c r="CT33" s="29" t="str">
        <f t="shared" ref="CT33" ca="1" si="203">IF(OR(AN$19=0,$E33=0,$C33=MAXR),"",IF((INDIRECT(AN$23&amp;$E33))&lt;&gt;(INDIRECT($F$9&amp;AN$20&amp;$C33)),IF($BJ33=1,0,1),0))</f>
        <v/>
      </c>
      <c r="CU33" s="29" t="str">
        <f t="shared" ref="CU33" ca="1" si="204">IF(OR(AO$19=0,$E33=0,$C33=MAXR),"",IF((INDIRECT(AO$23&amp;$E33))&lt;&gt;(INDIRECT($F$9&amp;AO$20&amp;$C33)),IF($BJ33=1,0,1),0))</f>
        <v/>
      </c>
      <c r="CV33" s="29" t="str">
        <f t="shared" ref="CV33" ca="1" si="205">IF(OR(AP$19=0,$E33=0,$C33=MAXR),"",IF((INDIRECT(AP$23&amp;$E33))&lt;&gt;(INDIRECT($F$9&amp;AP$20&amp;$C33)),IF($BJ33=1,0,1),0))</f>
        <v/>
      </c>
      <c r="CW33" s="29" t="str">
        <f t="shared" ref="CW33" ca="1" si="206">IF(OR(AQ$19=0,$E33=0,$C33=MAXR),"",IF((INDIRECT(AQ$23&amp;$E33))&lt;&gt;(INDIRECT($F$9&amp;AQ$20&amp;$C33)),IF($BJ33=1,0,1),0))</f>
        <v/>
      </c>
      <c r="CX33" s="29" t="str">
        <f t="shared" ref="CX33" ca="1" si="207">IF(OR(AR$19=0,$E33=0,$C33=MAXR),"",IF((INDIRECT(AR$23&amp;$E33))&lt;&gt;(INDIRECT($F$9&amp;AR$20&amp;$C33)),IF($BJ33=1,0,1),0))</f>
        <v/>
      </c>
      <c r="CY33" s="29" t="str">
        <f t="shared" ref="CY33" ca="1" si="208">IF(OR(AS$19=0,$E33=0,$C33=MAXR),"",IF((INDIRECT(AS$23&amp;$E33))&lt;&gt;(INDIRECT($F$9&amp;AS$20&amp;$C33)),IF($BJ33=1,0,1),0))</f>
        <v/>
      </c>
      <c r="CZ33" s="29" t="str">
        <f t="shared" ref="CZ33" ca="1" si="209">IF(OR(AT$19=0,$E33=0,$C33=MAXR),"",IF((INDIRECT(AT$23&amp;$E33))&lt;&gt;(INDIRECT($F$9&amp;AT$20&amp;$C33)),IF($BJ33=1,0,1),0))</f>
        <v/>
      </c>
      <c r="DA33" s="29" t="str">
        <f t="shared" ref="DA33" ca="1" si="210">IF(OR(AU$19=0,$E33=0,$C33=MAXR),"",IF((INDIRECT(AU$23&amp;$E33))&lt;&gt;(INDIRECT($F$9&amp;AU$20&amp;$C33)),IF($BJ33=1,0,1),0))</f>
        <v/>
      </c>
      <c r="DB33" s="29" t="str">
        <f t="shared" ref="DB33" ca="1" si="211">IF(OR(AV$19=0,$E33=0,$C33=MAXR),"",IF((INDIRECT(AV$23&amp;$E33))&lt;&gt;(INDIRECT($F$9&amp;AV$20&amp;$C33)),IF($BJ33=1,0,1),0))</f>
        <v/>
      </c>
      <c r="DC33" s="29" t="str">
        <f t="shared" ref="DC33" ca="1" si="212">IF(OR(AW$19=0,$E33=0,$C33=MAXR),"",IF((INDIRECT(AW$23&amp;$E33))&lt;&gt;(INDIRECT($F$9&amp;AW$20&amp;$C33)),IF($BJ33=1,0,1),0))</f>
        <v/>
      </c>
      <c r="DD33" s="29" t="str">
        <f t="shared" ref="DD33" ca="1" si="213">IF(OR(AX$19=0,$E33=0,$C33=MAXR),"",IF((INDIRECT(AX$23&amp;$E33))&lt;&gt;(INDIRECT($F$9&amp;AX$20&amp;$C33)),IF($BJ33=1,0,1),0))</f>
        <v/>
      </c>
      <c r="DE33" s="29" t="str">
        <f t="shared" ref="DE33" ca="1" si="214">IF(OR(AY$19=0,$E33=0,$C33=MAXR),"",IF((INDIRECT(AY$23&amp;$E33))&lt;&gt;(INDIRECT($F$9&amp;AY$20&amp;$C33)),IF($BJ33=1,0,1),0))</f>
        <v/>
      </c>
      <c r="DF33" s="29" t="str">
        <f t="shared" ref="DF33" ca="1" si="215">IF(OR(AZ$19=0,$E33=0,$C33=MAXR),"",IF((INDIRECT(AZ$23&amp;$E33))&lt;&gt;(INDIRECT($F$9&amp;AZ$20&amp;$C33)),IF($BJ33=1,0,1),0))</f>
        <v/>
      </c>
      <c r="JD33" s="273">
        <f t="shared" si="109"/>
        <v>0</v>
      </c>
      <c r="JE33" s="273">
        <f t="shared" ref="JE33" si="216">IF(JD33&lt;&gt;0,JE32+1,0)</f>
        <v>0</v>
      </c>
      <c r="JF33" s="273" t="str">
        <f t="shared" ref="JF33" ca="1" si="217">IF(ScenarioType&lt;&gt;"ALL",IF(ISERROR(IF(INDIRECT("SCENARIOMETA!B"&amp;JE33)=ScenarioType,INDIRECT("SCENARIOMETA!A"&amp;JE33)," ")),"",IF(INDIRECT("SCENARIOMETA!B"&amp;JE33)=ScenarioType,INDIRECT("SCENARIOMETA!A"&amp;JE33)," ")),IF(JD33&lt;&gt;0,INDIRECT("SCENARIOMETA!A"&amp;JE33),""))</f>
        <v/>
      </c>
      <c r="JG33" s="273" t="str">
        <f t="shared" ref="JG33" ca="1" si="218">IF(ScenarioType&lt;&gt;"ALL",IF(ISERROR(IF(INDIRECT("SCENARIOMETA!B"&amp;JE33)=ScenarioType,INDIRECT("SCENARIOMETA!B"&amp;JE33)," ")),"",IF(INDIRECT("SCENARIOMETA!B"&amp;JE33)=ScenarioType,INDIRECT("SCENARIOMETA!B"&amp;JE33)," ")),IF(JD33&lt;&gt;0,INDIRECT("SCENARIOMETA!B"&amp;JE33),""))</f>
        <v/>
      </c>
      <c r="JH33" s="273" t="str">
        <f t="shared" ref="JH33" ca="1" si="219">IF(ScenarioType&lt;&gt;"ALL",IF(ISERROR(IF(INDIRECT("SCENARIOMETA!B"&amp;JE33)=ScenarioType,INDIRECT("SCENARIOMETA!H"&amp;JE33)," ")),"",IF(INDIRECT("SCENARIOMETA!B"&amp;JE33)=ScenarioType,INDIRECT("SCENARIOMETA!H"&amp;JE33)," ")+14),IF(JD33&lt;&gt;0,INDIRECT("SCENARIOMETA!H"&amp;JE33)+14,""))</f>
        <v/>
      </c>
      <c r="JI33" s="273" t="str">
        <f t="shared" ref="JI33" ca="1" si="220">IF(ScenarioType&lt;&gt;"ALL",IF(ISERROR(IF(INDIRECT("SCENARIOMETA!B"&amp;JE33)=ScenarioType,INDIRECT("SCENARIOMETA!E"&amp;JE33)," ")),"",IF(INDIRECT("SCENARIOMETA!B"&amp;JE33)=ScenarioType,INDIRECT("SCENARIOMETA!E"&amp;JE33)," ")+14),IF(JD33&lt;&gt;0,INDIRECT("SCENARIOMETA!E"&amp;JE33)+14,""))</f>
        <v/>
      </c>
    </row>
    <row r="34" spans="3:269" s="401" customFormat="1">
      <c r="C34" s="9">
        <f t="array" aca="1" ref="C34" ca="1">MIN(IF($L$7=0, 0, IF(INDIRECT($L$6)&gt;0, IF(ROW(INDIRECT($L$6))&gt;C33, ROW(INDIRECT($L$6)), MAXR))))</f>
        <v>34</v>
      </c>
      <c r="D34" s="9">
        <f t="shared" ca="1" si="55"/>
        <v>26</v>
      </c>
      <c r="E34" s="9">
        <f t="shared" ref="E34:E57" ca="1" si="221">D34</f>
        <v>26</v>
      </c>
      <c r="F34" s="105" t="str">
        <f t="shared" ref="F34:F57" ca="1" si="222">IF(E34=0, "", INDIRECT($S$8&amp;E34))</f>
        <v>1_PARENT00001_DMACTUALS_INDEPENDENT:CATALOGDETAIL:UNITS:No Perspective:default:Live:0</v>
      </c>
      <c r="G34" s="7">
        <f t="shared" ref="G34:G57" ca="1" si="223">IF(OR($C34=MAXR, $C34=0), 0, IF(ISERROR(MATCH($G$6, INDIRECT($F$13&amp;$C34), )), 0, C34))</f>
        <v>0</v>
      </c>
      <c r="H34" s="33" t="str">
        <f t="shared" ca="1" si="59"/>
        <v>-</v>
      </c>
      <c r="I34" s="33" t="str">
        <f t="shared" ca="1" si="59"/>
        <v>-</v>
      </c>
      <c r="J34" s="33" t="str">
        <f t="shared" ca="1" si="59"/>
        <v>-</v>
      </c>
      <c r="K34" s="33" t="str">
        <f t="shared" ca="1" si="59"/>
        <v>-</v>
      </c>
      <c r="L34" s="33" t="str">
        <f t="shared" ca="1" si="59"/>
        <v>-</v>
      </c>
      <c r="M34" s="33" t="str">
        <f t="shared" ca="1" si="59"/>
        <v>-</v>
      </c>
      <c r="N34" s="33" t="str">
        <f t="shared" ca="1" si="59"/>
        <v>-</v>
      </c>
      <c r="O34" s="33" t="str">
        <f t="shared" ca="1" si="59"/>
        <v>-</v>
      </c>
      <c r="P34" s="33" t="str">
        <f t="shared" ca="1" si="59"/>
        <v>-</v>
      </c>
      <c r="Q34" s="33" t="str">
        <f t="shared" ca="1" si="59"/>
        <v>-</v>
      </c>
      <c r="R34" s="33" t="str">
        <f t="shared" ca="1" si="60"/>
        <v>-</v>
      </c>
      <c r="S34" s="33" t="str">
        <f t="shared" ca="1" si="60"/>
        <v>-</v>
      </c>
      <c r="T34" s="33" t="str">
        <f t="shared" ca="1" si="60"/>
        <v>-</v>
      </c>
      <c r="U34" s="33" t="str">
        <f t="shared" ca="1" si="60"/>
        <v>-</v>
      </c>
      <c r="V34" s="33">
        <f t="shared" ca="1" si="60"/>
        <v>0</v>
      </c>
      <c r="W34" s="33">
        <f t="shared" ca="1" si="60"/>
        <v>0</v>
      </c>
      <c r="X34" s="33">
        <f t="shared" ca="1" si="60"/>
        <v>0</v>
      </c>
      <c r="Y34" s="33">
        <f t="shared" ca="1" si="60"/>
        <v>0</v>
      </c>
      <c r="Z34" s="33">
        <f t="shared" ca="1" si="60"/>
        <v>0</v>
      </c>
      <c r="AA34" s="33">
        <f t="shared" ca="1" si="60"/>
        <v>0</v>
      </c>
      <c r="AB34" s="33">
        <f t="shared" ca="1" si="60"/>
        <v>0</v>
      </c>
      <c r="AC34" s="33">
        <f t="shared" ca="1" si="60"/>
        <v>0</v>
      </c>
      <c r="AD34" s="33">
        <f t="shared" ca="1" si="60"/>
        <v>0</v>
      </c>
      <c r="AE34" s="33">
        <f t="shared" ca="1" si="60"/>
        <v>0</v>
      </c>
      <c r="AF34" s="33">
        <f t="shared" ca="1" si="61"/>
        <v>0</v>
      </c>
      <c r="AG34" s="33">
        <f t="shared" ca="1" si="61"/>
        <v>0</v>
      </c>
      <c r="AH34" s="33">
        <f t="shared" ca="1" si="61"/>
        <v>0</v>
      </c>
      <c r="AI34" s="33">
        <f t="shared" ca="1" si="61"/>
        <v>0</v>
      </c>
      <c r="AJ34" s="33">
        <f t="shared" ca="1" si="61"/>
        <v>0</v>
      </c>
      <c r="AK34" s="33">
        <f t="shared" ca="1" si="61"/>
        <v>0</v>
      </c>
      <c r="AL34" s="33">
        <f t="shared" ca="1" si="61"/>
        <v>0</v>
      </c>
      <c r="AM34" s="33">
        <f t="shared" ca="1" si="61"/>
        <v>0</v>
      </c>
      <c r="AN34" s="33">
        <f t="shared" ca="1" si="61"/>
        <v>0</v>
      </c>
      <c r="AO34" s="33">
        <f t="shared" ca="1" si="61"/>
        <v>0</v>
      </c>
      <c r="AP34" s="33">
        <f t="shared" ca="1" si="61"/>
        <v>0</v>
      </c>
      <c r="AQ34" s="33">
        <f t="shared" ca="1" si="61"/>
        <v>0</v>
      </c>
      <c r="AR34" s="33">
        <f t="shared" ca="1" si="61"/>
        <v>0</v>
      </c>
      <c r="AS34" s="33">
        <f t="shared" ca="1" si="61"/>
        <v>0</v>
      </c>
      <c r="AT34" s="33">
        <f t="shared" ca="1" si="61"/>
        <v>0</v>
      </c>
      <c r="AU34" s="33">
        <f t="shared" ca="1" si="62"/>
        <v>0</v>
      </c>
      <c r="AV34" s="33">
        <f t="shared" ca="1" si="62"/>
        <v>0</v>
      </c>
      <c r="AW34" s="33">
        <f t="shared" ca="1" si="62"/>
        <v>0</v>
      </c>
      <c r="AX34" s="33">
        <f t="shared" ca="1" si="62"/>
        <v>0</v>
      </c>
      <c r="AY34" s="33">
        <f t="shared" ca="1" si="62"/>
        <v>0</v>
      </c>
      <c r="AZ34" s="33">
        <f t="shared" ca="1" si="62"/>
        <v>0</v>
      </c>
      <c r="BH34" s="33"/>
      <c r="BJ34" s="150">
        <f t="shared" ca="1" si="107"/>
        <v>0</v>
      </c>
      <c r="BL34" s="30"/>
      <c r="BN34" s="29">
        <f t="shared" ref="BN34:BN57" ca="1" si="224">IF(OR(H$19=0,$E34=0,$C34=MAXR),"",IF((INDIRECT(H$23&amp;$E34))&lt;&gt;(INDIRECT($F$9&amp;H$20&amp;$C34)),IF($BJ34=1,0,1),0))</f>
        <v>0</v>
      </c>
      <c r="BO34" s="29">
        <f t="shared" ref="BO34:BO57" ca="1" si="225">IF(OR(I$19=0,$E34=0,$C34=MAXR),"",IF((INDIRECT(I$23&amp;$E34))&lt;&gt;(INDIRECT($F$9&amp;I$20&amp;$C34)),IF($BJ34=1,0,1),0))</f>
        <v>0</v>
      </c>
      <c r="BP34" s="29">
        <f t="shared" ref="BP34:BP57" ca="1" si="226">IF(OR(J$19=0,$E34=0,$C34=MAXR),"",IF((INDIRECT(J$23&amp;$E34))&lt;&gt;(INDIRECT($F$9&amp;J$20&amp;$C34)),IF($BJ34=1,0,1),0))</f>
        <v>0</v>
      </c>
      <c r="BQ34" s="29">
        <f t="shared" ref="BQ34:BQ57" ca="1" si="227">IF(OR(K$19=0,$E34=0,$C34=MAXR),"",IF((INDIRECT(K$23&amp;$E34))&lt;&gt;(INDIRECT($F$9&amp;K$20&amp;$C34)),IF($BJ34=1,0,1),0))</f>
        <v>0</v>
      </c>
      <c r="BR34" s="29">
        <f t="shared" ref="BR34:BR57" ca="1" si="228">IF(OR(L$19=0,$E34=0,$C34=MAXR),"",IF((INDIRECT(L$23&amp;$E34))&lt;&gt;(INDIRECT($F$9&amp;L$20&amp;$C34)),IF($BJ34=1,0,1),0))</f>
        <v>0</v>
      </c>
      <c r="BS34" s="29">
        <f t="shared" ref="BS34:BS57" ca="1" si="229">IF(OR(M$19=0,$E34=0,$C34=MAXR),"",IF((INDIRECT(M$23&amp;$E34))&lt;&gt;(INDIRECT($F$9&amp;M$20&amp;$C34)),IF($BJ34=1,0,1),0))</f>
        <v>0</v>
      </c>
      <c r="BT34" s="29">
        <f t="shared" ref="BT34:BT57" ca="1" si="230">IF(OR(N$19=0,$E34=0,$C34=MAXR),"",IF((INDIRECT(N$23&amp;$E34))&lt;&gt;(INDIRECT($F$9&amp;N$20&amp;$C34)),IF($BJ34=1,0,1),0))</f>
        <v>0</v>
      </c>
      <c r="BU34" s="29">
        <f t="shared" ref="BU34:BU57" ca="1" si="231">IF(OR(O$19=0,$E34=0,$C34=MAXR),"",IF((INDIRECT(O$23&amp;$E34))&lt;&gt;(INDIRECT($F$9&amp;O$20&amp;$C34)),IF($BJ34=1,0,1),0))</f>
        <v>0</v>
      </c>
      <c r="BV34" s="29">
        <f t="shared" ref="BV34:BV57" ca="1" si="232">IF(OR(P$19=0,$E34=0,$C34=MAXR),"",IF((INDIRECT(P$23&amp;$E34))&lt;&gt;(INDIRECT($F$9&amp;P$20&amp;$C34)),IF($BJ34=1,0,1),0))</f>
        <v>0</v>
      </c>
      <c r="BW34" s="29">
        <f t="shared" ref="BW34:BW57" ca="1" si="233">IF(OR(Q$19=0,$E34=0,$C34=MAXR),"",IF((INDIRECT(Q$23&amp;$E34))&lt;&gt;(INDIRECT($F$9&amp;Q$20&amp;$C34)),IF($BJ34=1,0,1),0))</f>
        <v>0</v>
      </c>
      <c r="BX34" s="29">
        <f t="shared" ref="BX34:BX57" ca="1" si="234">IF(OR(R$19=0,$E34=0,$C34=MAXR),"",IF((INDIRECT(R$23&amp;$E34))&lt;&gt;(INDIRECT($F$9&amp;R$20&amp;$C34)),IF($BJ34=1,0,1),0))</f>
        <v>0</v>
      </c>
      <c r="BY34" s="29">
        <f t="shared" ref="BY34:BY57" ca="1" si="235">IF(OR(S$19=0,$E34=0,$C34=MAXR),"",IF((INDIRECT(S$23&amp;$E34))&lt;&gt;(INDIRECT($F$9&amp;S$20&amp;$C34)),IF($BJ34=1,0,1),0))</f>
        <v>0</v>
      </c>
      <c r="BZ34" s="29">
        <f t="shared" ref="BZ34:BZ57" ca="1" si="236">IF(OR(T$19=0,$E34=0,$C34=MAXR),"",IF((INDIRECT(T$23&amp;$E34))&lt;&gt;(INDIRECT($F$9&amp;T$20&amp;$C34)),IF($BJ34=1,0,1),0))</f>
        <v>0</v>
      </c>
      <c r="CA34" s="29">
        <f t="shared" ref="CA34:CA57" ca="1" si="237">IF(OR(U$19=0,$E34=0,$C34=MAXR),"",IF((INDIRECT(U$23&amp;$E34))&lt;&gt;(INDIRECT($F$9&amp;U$20&amp;$C34)),IF($BJ34=1,0,1),0))</f>
        <v>0</v>
      </c>
      <c r="CB34" s="29" t="str">
        <f t="shared" ref="CB34:CB57" ca="1" si="238">IF(OR(V$19=0,$E34=0,$C34=MAXR),"",IF((INDIRECT(V$23&amp;$E34))&lt;&gt;(INDIRECT($F$9&amp;V$20&amp;$C34)),IF($BJ34=1,0,1),0))</f>
        <v/>
      </c>
      <c r="CC34" s="29" t="str">
        <f t="shared" ref="CC34:CC57" ca="1" si="239">IF(OR(W$19=0,$E34=0,$C34=MAXR),"",IF((INDIRECT(W$23&amp;$E34))&lt;&gt;(INDIRECT($F$9&amp;W$20&amp;$C34)),IF($BJ34=1,0,1),0))</f>
        <v/>
      </c>
      <c r="CD34" s="29" t="str">
        <f t="shared" ref="CD34:CD57" ca="1" si="240">IF(OR(X$19=0,$E34=0,$C34=MAXR),"",IF((INDIRECT(X$23&amp;$E34))&lt;&gt;(INDIRECT($F$9&amp;X$20&amp;$C34)),IF($BJ34=1,0,1),0))</f>
        <v/>
      </c>
      <c r="CE34" s="29" t="str">
        <f t="shared" ref="CE34:CE57" ca="1" si="241">IF(OR(Y$19=0,$E34=0,$C34=MAXR),"",IF((INDIRECT(Y$23&amp;$E34))&lt;&gt;(INDIRECT($F$9&amp;Y$20&amp;$C34)),IF($BJ34=1,0,1),0))</f>
        <v/>
      </c>
      <c r="CF34" s="29" t="str">
        <f t="shared" ref="CF34:CF57" ca="1" si="242">IF(OR(Z$19=0,$E34=0,$C34=MAXR),"",IF((INDIRECT(Z$23&amp;$E34))&lt;&gt;(INDIRECT($F$9&amp;Z$20&amp;$C34)),IF($BJ34=1,0,1),0))</f>
        <v/>
      </c>
      <c r="CG34" s="29" t="str">
        <f t="shared" ref="CG34:CG57" ca="1" si="243">IF(OR(AA$19=0,$E34=0,$C34=MAXR),"",IF((INDIRECT(AA$23&amp;$E34))&lt;&gt;(INDIRECT($F$9&amp;AA$20&amp;$C34)),IF($BJ34=1,0,1),0))</f>
        <v/>
      </c>
      <c r="CH34" s="29" t="str">
        <f t="shared" ref="CH34:CH57" ca="1" si="244">IF(OR(AB$19=0,$E34=0,$C34=MAXR),"",IF((INDIRECT(AB$23&amp;$E34))&lt;&gt;(INDIRECT($F$9&amp;AB$20&amp;$C34)),IF($BJ34=1,0,1),0))</f>
        <v/>
      </c>
      <c r="CI34" s="29" t="str">
        <f t="shared" ref="CI34:CI57" ca="1" si="245">IF(OR(AC$19=0,$E34=0,$C34=MAXR),"",IF((INDIRECT(AC$23&amp;$E34))&lt;&gt;(INDIRECT($F$9&amp;AC$20&amp;$C34)),IF($BJ34=1,0,1),0))</f>
        <v/>
      </c>
      <c r="CJ34" s="29" t="str">
        <f t="shared" ref="CJ34:CJ57" ca="1" si="246">IF(OR(AD$19=0,$E34=0,$C34=MAXR),"",IF((INDIRECT(AD$23&amp;$E34))&lt;&gt;(INDIRECT($F$9&amp;AD$20&amp;$C34)),IF($BJ34=1,0,1),0))</f>
        <v/>
      </c>
      <c r="CK34" s="29" t="str">
        <f t="shared" ref="CK34:CK57" ca="1" si="247">IF(OR(AE$19=0,$E34=0,$C34=MAXR),"",IF((INDIRECT(AE$23&amp;$E34))&lt;&gt;(INDIRECT($F$9&amp;AE$20&amp;$C34)),IF($BJ34=1,0,1),0))</f>
        <v/>
      </c>
      <c r="CL34" s="29" t="str">
        <f t="shared" ref="CL34:CL57" ca="1" si="248">IF(OR(AF$19=0,$E34=0,$C34=MAXR),"",IF((INDIRECT(AF$23&amp;$E34))&lt;&gt;(INDIRECT($F$9&amp;AF$20&amp;$C34)),IF($BJ34=1,0,1),0))</f>
        <v/>
      </c>
      <c r="CM34" s="29" t="str">
        <f t="shared" ref="CM34:CM57" ca="1" si="249">IF(OR(AG$19=0,$E34=0,$C34=MAXR),"",IF((INDIRECT(AG$23&amp;$E34))&lt;&gt;(INDIRECT($F$9&amp;AG$20&amp;$C34)),IF($BJ34=1,0,1),0))</f>
        <v/>
      </c>
      <c r="CN34" s="29" t="str">
        <f t="shared" ref="CN34:CN57" ca="1" si="250">IF(OR(AH$19=0,$E34=0,$C34=MAXR),"",IF((INDIRECT(AH$23&amp;$E34))&lt;&gt;(INDIRECT($F$9&amp;AH$20&amp;$C34)),IF($BJ34=1,0,1),0))</f>
        <v/>
      </c>
      <c r="CO34" s="29" t="str">
        <f t="shared" ref="CO34:CO57" ca="1" si="251">IF(OR(AI$19=0,$E34=0,$C34=MAXR),"",IF((INDIRECT(AI$23&amp;$E34))&lt;&gt;(INDIRECT($F$9&amp;AI$20&amp;$C34)),IF($BJ34=1,0,1),0))</f>
        <v/>
      </c>
      <c r="CP34" s="29" t="str">
        <f t="shared" ref="CP34:CP57" ca="1" si="252">IF(OR(AJ$19=0,$E34=0,$C34=MAXR),"",IF((INDIRECT(AJ$23&amp;$E34))&lt;&gt;(INDIRECT($F$9&amp;AJ$20&amp;$C34)),IF($BJ34=1,0,1),0))</f>
        <v/>
      </c>
      <c r="CQ34" s="29" t="str">
        <f t="shared" ref="CQ34:CQ57" ca="1" si="253">IF(OR(AK$19=0,$E34=0,$C34=MAXR),"",IF((INDIRECT(AK$23&amp;$E34))&lt;&gt;(INDIRECT($F$9&amp;AK$20&amp;$C34)),IF($BJ34=1,0,1),0))</f>
        <v/>
      </c>
      <c r="CR34" s="29" t="str">
        <f t="shared" ref="CR34:CR57" ca="1" si="254">IF(OR(AL$19=0,$E34=0,$C34=MAXR),"",IF((INDIRECT(AL$23&amp;$E34))&lt;&gt;(INDIRECT($F$9&amp;AL$20&amp;$C34)),IF($BJ34=1,0,1),0))</f>
        <v/>
      </c>
      <c r="CS34" s="29" t="str">
        <f t="shared" ref="CS34:CS57" ca="1" si="255">IF(OR(AM$19=0,$E34=0,$C34=MAXR),"",IF((INDIRECT(AM$23&amp;$E34))&lt;&gt;(INDIRECT($F$9&amp;AM$20&amp;$C34)),IF($BJ34=1,0,1),0))</f>
        <v/>
      </c>
      <c r="CT34" s="29" t="str">
        <f t="shared" ref="CT34:CT57" ca="1" si="256">IF(OR(AN$19=0,$E34=0,$C34=MAXR),"",IF((INDIRECT(AN$23&amp;$E34))&lt;&gt;(INDIRECT($F$9&amp;AN$20&amp;$C34)),IF($BJ34=1,0,1),0))</f>
        <v/>
      </c>
      <c r="CU34" s="29" t="str">
        <f t="shared" ref="CU34:CU57" ca="1" si="257">IF(OR(AO$19=0,$E34=0,$C34=MAXR),"",IF((INDIRECT(AO$23&amp;$E34))&lt;&gt;(INDIRECT($F$9&amp;AO$20&amp;$C34)),IF($BJ34=1,0,1),0))</f>
        <v/>
      </c>
      <c r="CV34" s="29" t="str">
        <f t="shared" ref="CV34:CV57" ca="1" si="258">IF(OR(AP$19=0,$E34=0,$C34=MAXR),"",IF((INDIRECT(AP$23&amp;$E34))&lt;&gt;(INDIRECT($F$9&amp;AP$20&amp;$C34)),IF($BJ34=1,0,1),0))</f>
        <v/>
      </c>
      <c r="CW34" s="29" t="str">
        <f t="shared" ref="CW34:CW57" ca="1" si="259">IF(OR(AQ$19=0,$E34=0,$C34=MAXR),"",IF((INDIRECT(AQ$23&amp;$E34))&lt;&gt;(INDIRECT($F$9&amp;AQ$20&amp;$C34)),IF($BJ34=1,0,1),0))</f>
        <v/>
      </c>
      <c r="CX34" s="29" t="str">
        <f t="shared" ref="CX34:CX57" ca="1" si="260">IF(OR(AR$19=0,$E34=0,$C34=MAXR),"",IF((INDIRECT(AR$23&amp;$E34))&lt;&gt;(INDIRECT($F$9&amp;AR$20&amp;$C34)),IF($BJ34=1,0,1),0))</f>
        <v/>
      </c>
      <c r="CY34" s="29" t="str">
        <f t="shared" ref="CY34:CY57" ca="1" si="261">IF(OR(AS$19=0,$E34=0,$C34=MAXR),"",IF((INDIRECT(AS$23&amp;$E34))&lt;&gt;(INDIRECT($F$9&amp;AS$20&amp;$C34)),IF($BJ34=1,0,1),0))</f>
        <v/>
      </c>
      <c r="CZ34" s="29" t="str">
        <f t="shared" ref="CZ34:CZ57" ca="1" si="262">IF(OR(AT$19=0,$E34=0,$C34=MAXR),"",IF((INDIRECT(AT$23&amp;$E34))&lt;&gt;(INDIRECT($F$9&amp;AT$20&amp;$C34)),IF($BJ34=1,0,1),0))</f>
        <v/>
      </c>
      <c r="DA34" s="29" t="str">
        <f t="shared" ref="DA34:DA57" ca="1" si="263">IF(OR(AU$19=0,$E34=0,$C34=MAXR),"",IF((INDIRECT(AU$23&amp;$E34))&lt;&gt;(INDIRECT($F$9&amp;AU$20&amp;$C34)),IF($BJ34=1,0,1),0))</f>
        <v/>
      </c>
      <c r="DB34" s="29" t="str">
        <f t="shared" ref="DB34:DB57" ca="1" si="264">IF(OR(AV$19=0,$E34=0,$C34=MAXR),"",IF((INDIRECT(AV$23&amp;$E34))&lt;&gt;(INDIRECT($F$9&amp;AV$20&amp;$C34)),IF($BJ34=1,0,1),0))</f>
        <v/>
      </c>
      <c r="DC34" s="29" t="str">
        <f t="shared" ref="DC34:DC57" ca="1" si="265">IF(OR(AW$19=0,$E34=0,$C34=MAXR),"",IF((INDIRECT(AW$23&amp;$E34))&lt;&gt;(INDIRECT($F$9&amp;AW$20&amp;$C34)),IF($BJ34=1,0,1),0))</f>
        <v/>
      </c>
      <c r="DD34" s="29" t="str">
        <f t="shared" ref="DD34:DD57" ca="1" si="266">IF(OR(AX$19=0,$E34=0,$C34=MAXR),"",IF((INDIRECT(AX$23&amp;$E34))&lt;&gt;(INDIRECT($F$9&amp;AX$20&amp;$C34)),IF($BJ34=1,0,1),0))</f>
        <v/>
      </c>
      <c r="DE34" s="29" t="str">
        <f t="shared" ref="DE34:DE57" ca="1" si="267">IF(OR(AY$19=0,$E34=0,$C34=MAXR),"",IF((INDIRECT(AY$23&amp;$E34))&lt;&gt;(INDIRECT($F$9&amp;AY$20&amp;$C34)),IF($BJ34=1,0,1),0))</f>
        <v/>
      </c>
      <c r="DF34" s="29" t="str">
        <f t="shared" ref="DF34:DF57" ca="1" si="268">IF(OR(AZ$19=0,$E34=0,$C34=MAXR),"",IF((INDIRECT(AZ$23&amp;$E34))&lt;&gt;(INDIRECT($F$9&amp;AZ$20&amp;$C34)),IF($BJ34=1,0,1),0))</f>
        <v/>
      </c>
      <c r="JD34" s="401">
        <f t="shared" si="109"/>
        <v>0</v>
      </c>
      <c r="JE34" s="401">
        <f t="shared" ref="JE34:JE57" si="269">IF(JD34&lt;&gt;0,JE33+1,0)</f>
        <v>0</v>
      </c>
      <c r="JF34" s="401" t="str">
        <f t="shared" ref="JF34:JF57" ca="1" si="270">IF(ScenarioType&lt;&gt;"ALL",IF(ISERROR(IF(INDIRECT("SCENARIOMETA!B"&amp;JE34)=ScenarioType,INDIRECT("SCENARIOMETA!A"&amp;JE34)," ")),"",IF(INDIRECT("SCENARIOMETA!B"&amp;JE34)=ScenarioType,INDIRECT("SCENARIOMETA!A"&amp;JE34)," ")),IF(JD34&lt;&gt;0,INDIRECT("SCENARIOMETA!A"&amp;JE34),""))</f>
        <v/>
      </c>
      <c r="JG34" s="401" t="str">
        <f t="shared" ref="JG34:JG57" ca="1" si="271">IF(ScenarioType&lt;&gt;"ALL",IF(ISERROR(IF(INDIRECT("SCENARIOMETA!B"&amp;JE34)=ScenarioType,INDIRECT("SCENARIOMETA!B"&amp;JE34)," ")),"",IF(INDIRECT("SCENARIOMETA!B"&amp;JE34)=ScenarioType,INDIRECT("SCENARIOMETA!B"&amp;JE34)," ")),IF(JD34&lt;&gt;0,INDIRECT("SCENARIOMETA!B"&amp;JE34),""))</f>
        <v/>
      </c>
      <c r="JH34" s="401" t="str">
        <f t="shared" ref="JH34:JH57" ca="1" si="272">IF(ScenarioType&lt;&gt;"ALL",IF(ISERROR(IF(INDIRECT("SCENARIOMETA!B"&amp;JE34)=ScenarioType,INDIRECT("SCENARIOMETA!H"&amp;JE34)," ")),"",IF(INDIRECT("SCENARIOMETA!B"&amp;JE34)=ScenarioType,INDIRECT("SCENARIOMETA!H"&amp;JE34)," ")+14),IF(JD34&lt;&gt;0,INDIRECT("SCENARIOMETA!H"&amp;JE34)+14,""))</f>
        <v/>
      </c>
      <c r="JI34" s="401" t="str">
        <f t="shared" ref="JI34:JI57" ca="1" si="273">IF(ScenarioType&lt;&gt;"ALL",IF(ISERROR(IF(INDIRECT("SCENARIOMETA!B"&amp;JE34)=ScenarioType,INDIRECT("SCENARIOMETA!E"&amp;JE34)," ")),"",IF(INDIRECT("SCENARIOMETA!B"&amp;JE34)=ScenarioType,INDIRECT("SCENARIOMETA!E"&amp;JE34)," ")+14),IF(JD34&lt;&gt;0,INDIRECT("SCENARIOMETA!E"&amp;JE34)+14,""))</f>
        <v/>
      </c>
    </row>
    <row r="35" spans="3:269" s="401" customFormat="1">
      <c r="C35" s="9">
        <f t="array" aca="1" ref="C35" ca="1">MIN(IF($L$7=0, 0, IF(INDIRECT($L$6)&gt;0, IF(ROW(INDIRECT($L$6))&gt;C34, ROW(INDIRECT($L$6)), MAXR))))</f>
        <v>35</v>
      </c>
      <c r="D35" s="9">
        <f t="shared" ca="1" si="55"/>
        <v>27</v>
      </c>
      <c r="E35" s="9">
        <f t="shared" ca="1" si="221"/>
        <v>27</v>
      </c>
      <c r="F35" s="105" t="str">
        <f t="shared" ca="1" si="222"/>
        <v>1_PARENT00001_DMACTUALS_INDEPENDENT:CATALOGDETAIL:UNITS:No Perspective:default:Live:0</v>
      </c>
      <c r="G35" s="7">
        <f t="shared" ca="1" si="223"/>
        <v>0</v>
      </c>
      <c r="H35" s="33" t="str">
        <f t="shared" ca="1" si="59"/>
        <v>-</v>
      </c>
      <c r="I35" s="33" t="str">
        <f t="shared" ca="1" si="59"/>
        <v>-</v>
      </c>
      <c r="J35" s="33" t="str">
        <f t="shared" ca="1" si="59"/>
        <v>-</v>
      </c>
      <c r="K35" s="33" t="str">
        <f t="shared" ca="1" si="59"/>
        <v>-</v>
      </c>
      <c r="L35" s="33" t="str">
        <f t="shared" ca="1" si="59"/>
        <v>-</v>
      </c>
      <c r="M35" s="33" t="str">
        <f t="shared" ca="1" si="59"/>
        <v>-</v>
      </c>
      <c r="N35" s="33" t="str">
        <f t="shared" ca="1" si="59"/>
        <v>-</v>
      </c>
      <c r="O35" s="33" t="str">
        <f t="shared" ca="1" si="59"/>
        <v>-</v>
      </c>
      <c r="P35" s="33" t="str">
        <f t="shared" ca="1" si="59"/>
        <v>-</v>
      </c>
      <c r="Q35" s="33" t="str">
        <f t="shared" ca="1" si="59"/>
        <v>-</v>
      </c>
      <c r="R35" s="33" t="str">
        <f t="shared" ca="1" si="60"/>
        <v>-</v>
      </c>
      <c r="S35" s="33" t="str">
        <f t="shared" ca="1" si="60"/>
        <v>-</v>
      </c>
      <c r="T35" s="33" t="str">
        <f t="shared" ca="1" si="60"/>
        <v>-</v>
      </c>
      <c r="U35" s="33" t="str">
        <f t="shared" ca="1" si="60"/>
        <v>-</v>
      </c>
      <c r="V35" s="33">
        <f t="shared" ca="1" si="60"/>
        <v>0</v>
      </c>
      <c r="W35" s="33">
        <f t="shared" ca="1" si="60"/>
        <v>0</v>
      </c>
      <c r="X35" s="33">
        <f t="shared" ca="1" si="60"/>
        <v>0</v>
      </c>
      <c r="Y35" s="33">
        <f t="shared" ca="1" si="60"/>
        <v>0</v>
      </c>
      <c r="Z35" s="33">
        <f t="shared" ca="1" si="60"/>
        <v>0</v>
      </c>
      <c r="AA35" s="33">
        <f t="shared" ca="1" si="60"/>
        <v>0</v>
      </c>
      <c r="AB35" s="33">
        <f t="shared" ca="1" si="60"/>
        <v>0</v>
      </c>
      <c r="AC35" s="33">
        <f t="shared" ca="1" si="60"/>
        <v>0</v>
      </c>
      <c r="AD35" s="33">
        <f t="shared" ca="1" si="60"/>
        <v>0</v>
      </c>
      <c r="AE35" s="33">
        <f t="shared" ca="1" si="60"/>
        <v>0</v>
      </c>
      <c r="AF35" s="33">
        <f t="shared" ca="1" si="61"/>
        <v>0</v>
      </c>
      <c r="AG35" s="33">
        <f t="shared" ca="1" si="61"/>
        <v>0</v>
      </c>
      <c r="AH35" s="33">
        <f t="shared" ca="1" si="61"/>
        <v>0</v>
      </c>
      <c r="AI35" s="33">
        <f t="shared" ca="1" si="61"/>
        <v>0</v>
      </c>
      <c r="AJ35" s="33">
        <f t="shared" ca="1" si="61"/>
        <v>0</v>
      </c>
      <c r="AK35" s="33">
        <f t="shared" ca="1" si="61"/>
        <v>0</v>
      </c>
      <c r="AL35" s="33">
        <f t="shared" ca="1" si="61"/>
        <v>0</v>
      </c>
      <c r="AM35" s="33">
        <f t="shared" ca="1" si="61"/>
        <v>0</v>
      </c>
      <c r="AN35" s="33">
        <f t="shared" ca="1" si="61"/>
        <v>0</v>
      </c>
      <c r="AO35" s="33">
        <f t="shared" ca="1" si="61"/>
        <v>0</v>
      </c>
      <c r="AP35" s="33">
        <f t="shared" ca="1" si="61"/>
        <v>0</v>
      </c>
      <c r="AQ35" s="33">
        <f t="shared" ca="1" si="61"/>
        <v>0</v>
      </c>
      <c r="AR35" s="33">
        <f t="shared" ca="1" si="61"/>
        <v>0</v>
      </c>
      <c r="AS35" s="33">
        <f t="shared" ca="1" si="61"/>
        <v>0</v>
      </c>
      <c r="AT35" s="33">
        <f t="shared" ca="1" si="61"/>
        <v>0</v>
      </c>
      <c r="AU35" s="33">
        <f t="shared" ca="1" si="62"/>
        <v>0</v>
      </c>
      <c r="AV35" s="33">
        <f t="shared" ca="1" si="62"/>
        <v>0</v>
      </c>
      <c r="AW35" s="33">
        <f t="shared" ca="1" si="62"/>
        <v>0</v>
      </c>
      <c r="AX35" s="33">
        <f t="shared" ca="1" si="62"/>
        <v>0</v>
      </c>
      <c r="AY35" s="33">
        <f t="shared" ca="1" si="62"/>
        <v>0</v>
      </c>
      <c r="AZ35" s="33">
        <f t="shared" ca="1" si="62"/>
        <v>0</v>
      </c>
      <c r="BH35" s="33"/>
      <c r="BJ35" s="150">
        <f t="shared" ca="1" si="107"/>
        <v>0</v>
      </c>
      <c r="BL35" s="30"/>
      <c r="BN35" s="29">
        <f t="shared" ca="1" si="224"/>
        <v>0</v>
      </c>
      <c r="BO35" s="29">
        <f t="shared" ca="1" si="225"/>
        <v>0</v>
      </c>
      <c r="BP35" s="29">
        <f t="shared" ca="1" si="226"/>
        <v>0</v>
      </c>
      <c r="BQ35" s="29">
        <f t="shared" ca="1" si="227"/>
        <v>0</v>
      </c>
      <c r="BR35" s="29">
        <f t="shared" ca="1" si="228"/>
        <v>0</v>
      </c>
      <c r="BS35" s="29">
        <f t="shared" ca="1" si="229"/>
        <v>0</v>
      </c>
      <c r="BT35" s="29">
        <f t="shared" ca="1" si="230"/>
        <v>0</v>
      </c>
      <c r="BU35" s="29">
        <f t="shared" ca="1" si="231"/>
        <v>0</v>
      </c>
      <c r="BV35" s="29">
        <f t="shared" ca="1" si="232"/>
        <v>0</v>
      </c>
      <c r="BW35" s="29">
        <f t="shared" ca="1" si="233"/>
        <v>0</v>
      </c>
      <c r="BX35" s="29">
        <f t="shared" ca="1" si="234"/>
        <v>0</v>
      </c>
      <c r="BY35" s="29">
        <f t="shared" ca="1" si="235"/>
        <v>0</v>
      </c>
      <c r="BZ35" s="29">
        <f t="shared" ca="1" si="236"/>
        <v>0</v>
      </c>
      <c r="CA35" s="29">
        <f t="shared" ca="1" si="237"/>
        <v>0</v>
      </c>
      <c r="CB35" s="29" t="str">
        <f t="shared" ca="1" si="238"/>
        <v/>
      </c>
      <c r="CC35" s="29" t="str">
        <f t="shared" ca="1" si="239"/>
        <v/>
      </c>
      <c r="CD35" s="29" t="str">
        <f t="shared" ca="1" si="240"/>
        <v/>
      </c>
      <c r="CE35" s="29" t="str">
        <f t="shared" ca="1" si="241"/>
        <v/>
      </c>
      <c r="CF35" s="29" t="str">
        <f t="shared" ca="1" si="242"/>
        <v/>
      </c>
      <c r="CG35" s="29" t="str">
        <f t="shared" ca="1" si="243"/>
        <v/>
      </c>
      <c r="CH35" s="29" t="str">
        <f t="shared" ca="1" si="244"/>
        <v/>
      </c>
      <c r="CI35" s="29" t="str">
        <f t="shared" ca="1" si="245"/>
        <v/>
      </c>
      <c r="CJ35" s="29" t="str">
        <f t="shared" ca="1" si="246"/>
        <v/>
      </c>
      <c r="CK35" s="29" t="str">
        <f t="shared" ca="1" si="247"/>
        <v/>
      </c>
      <c r="CL35" s="29" t="str">
        <f t="shared" ca="1" si="248"/>
        <v/>
      </c>
      <c r="CM35" s="29" t="str">
        <f t="shared" ca="1" si="249"/>
        <v/>
      </c>
      <c r="CN35" s="29" t="str">
        <f t="shared" ca="1" si="250"/>
        <v/>
      </c>
      <c r="CO35" s="29" t="str">
        <f t="shared" ca="1" si="251"/>
        <v/>
      </c>
      <c r="CP35" s="29" t="str">
        <f t="shared" ca="1" si="252"/>
        <v/>
      </c>
      <c r="CQ35" s="29" t="str">
        <f t="shared" ca="1" si="253"/>
        <v/>
      </c>
      <c r="CR35" s="29" t="str">
        <f t="shared" ca="1" si="254"/>
        <v/>
      </c>
      <c r="CS35" s="29" t="str">
        <f t="shared" ca="1" si="255"/>
        <v/>
      </c>
      <c r="CT35" s="29" t="str">
        <f t="shared" ca="1" si="256"/>
        <v/>
      </c>
      <c r="CU35" s="29" t="str">
        <f t="shared" ca="1" si="257"/>
        <v/>
      </c>
      <c r="CV35" s="29" t="str">
        <f t="shared" ca="1" si="258"/>
        <v/>
      </c>
      <c r="CW35" s="29" t="str">
        <f t="shared" ca="1" si="259"/>
        <v/>
      </c>
      <c r="CX35" s="29" t="str">
        <f t="shared" ca="1" si="260"/>
        <v/>
      </c>
      <c r="CY35" s="29" t="str">
        <f t="shared" ca="1" si="261"/>
        <v/>
      </c>
      <c r="CZ35" s="29" t="str">
        <f t="shared" ca="1" si="262"/>
        <v/>
      </c>
      <c r="DA35" s="29" t="str">
        <f t="shared" ca="1" si="263"/>
        <v/>
      </c>
      <c r="DB35" s="29" t="str">
        <f t="shared" ca="1" si="264"/>
        <v/>
      </c>
      <c r="DC35" s="29" t="str">
        <f t="shared" ca="1" si="265"/>
        <v/>
      </c>
      <c r="DD35" s="29" t="str">
        <f t="shared" ca="1" si="266"/>
        <v/>
      </c>
      <c r="DE35" s="29" t="str">
        <f t="shared" ca="1" si="267"/>
        <v/>
      </c>
      <c r="DF35" s="29" t="str">
        <f t="shared" ca="1" si="268"/>
        <v/>
      </c>
      <c r="JD35" s="401">
        <f t="shared" si="109"/>
        <v>0</v>
      </c>
      <c r="JE35" s="401">
        <f t="shared" si="269"/>
        <v>0</v>
      </c>
      <c r="JF35" s="401" t="str">
        <f t="shared" ca="1" si="270"/>
        <v/>
      </c>
      <c r="JG35" s="401" t="str">
        <f t="shared" ca="1" si="271"/>
        <v/>
      </c>
      <c r="JH35" s="401" t="str">
        <f t="shared" ca="1" si="272"/>
        <v/>
      </c>
      <c r="JI35" s="401" t="str">
        <f t="shared" ca="1" si="273"/>
        <v/>
      </c>
    </row>
    <row r="36" spans="3:269" s="401" customFormat="1">
      <c r="C36" s="9">
        <f t="array" aca="1" ref="C36" ca="1">MIN(IF($L$7=0, 0, IF(INDIRECT($L$6)&gt;0, IF(ROW(INDIRECT($L$6))&gt;C35, ROW(INDIRECT($L$6)), MAXR))))</f>
        <v>36</v>
      </c>
      <c r="D36" s="9">
        <f t="shared" ca="1" si="55"/>
        <v>28</v>
      </c>
      <c r="E36" s="9">
        <f t="shared" ca="1" si="221"/>
        <v>28</v>
      </c>
      <c r="F36" s="105" t="str">
        <f t="shared" ca="1" si="222"/>
        <v>1_PARENT00001_DMACTUALS_INDEPENDENT:CATALOGDETAIL:UNITS:No Perspective:default:Live:0</v>
      </c>
      <c r="G36" s="7">
        <f t="shared" ca="1" si="223"/>
        <v>0</v>
      </c>
      <c r="H36" s="33" t="str">
        <f t="shared" ca="1" si="59"/>
        <v>-</v>
      </c>
      <c r="I36" s="33" t="str">
        <f t="shared" ca="1" si="59"/>
        <v>-</v>
      </c>
      <c r="J36" s="33" t="str">
        <f t="shared" ca="1" si="59"/>
        <v>-</v>
      </c>
      <c r="K36" s="33" t="str">
        <f t="shared" ca="1" si="59"/>
        <v>-</v>
      </c>
      <c r="L36" s="33" t="str">
        <f t="shared" ca="1" si="59"/>
        <v>-</v>
      </c>
      <c r="M36" s="33" t="str">
        <f t="shared" ca="1" si="59"/>
        <v>-</v>
      </c>
      <c r="N36" s="33" t="str">
        <f t="shared" ca="1" si="59"/>
        <v>-</v>
      </c>
      <c r="O36" s="33" t="str">
        <f t="shared" ca="1" si="59"/>
        <v>-</v>
      </c>
      <c r="P36" s="33" t="str">
        <f t="shared" ca="1" si="59"/>
        <v>-</v>
      </c>
      <c r="Q36" s="33" t="str">
        <f t="shared" ca="1" si="59"/>
        <v>-</v>
      </c>
      <c r="R36" s="33" t="str">
        <f t="shared" ca="1" si="60"/>
        <v>-</v>
      </c>
      <c r="S36" s="33" t="str">
        <f t="shared" ca="1" si="60"/>
        <v>-</v>
      </c>
      <c r="T36" s="33" t="str">
        <f t="shared" ca="1" si="60"/>
        <v>-</v>
      </c>
      <c r="U36" s="33" t="str">
        <f t="shared" ca="1" si="60"/>
        <v>-</v>
      </c>
      <c r="V36" s="33">
        <f t="shared" ca="1" si="60"/>
        <v>0</v>
      </c>
      <c r="W36" s="33">
        <f t="shared" ca="1" si="60"/>
        <v>0</v>
      </c>
      <c r="X36" s="33">
        <f t="shared" ca="1" si="60"/>
        <v>0</v>
      </c>
      <c r="Y36" s="33">
        <f t="shared" ca="1" si="60"/>
        <v>0</v>
      </c>
      <c r="Z36" s="33">
        <f t="shared" ca="1" si="60"/>
        <v>0</v>
      </c>
      <c r="AA36" s="33">
        <f t="shared" ca="1" si="60"/>
        <v>0</v>
      </c>
      <c r="AB36" s="33">
        <f t="shared" ca="1" si="60"/>
        <v>0</v>
      </c>
      <c r="AC36" s="33">
        <f t="shared" ca="1" si="60"/>
        <v>0</v>
      </c>
      <c r="AD36" s="33">
        <f t="shared" ca="1" si="60"/>
        <v>0</v>
      </c>
      <c r="AE36" s="33">
        <f t="shared" ca="1" si="60"/>
        <v>0</v>
      </c>
      <c r="AF36" s="33">
        <f t="shared" ca="1" si="61"/>
        <v>0</v>
      </c>
      <c r="AG36" s="33">
        <f t="shared" ca="1" si="61"/>
        <v>0</v>
      </c>
      <c r="AH36" s="33">
        <f t="shared" ca="1" si="61"/>
        <v>0</v>
      </c>
      <c r="AI36" s="33">
        <f t="shared" ca="1" si="61"/>
        <v>0</v>
      </c>
      <c r="AJ36" s="33">
        <f t="shared" ca="1" si="61"/>
        <v>0</v>
      </c>
      <c r="AK36" s="33">
        <f t="shared" ca="1" si="61"/>
        <v>0</v>
      </c>
      <c r="AL36" s="33">
        <f t="shared" ca="1" si="61"/>
        <v>0</v>
      </c>
      <c r="AM36" s="33">
        <f t="shared" ca="1" si="61"/>
        <v>0</v>
      </c>
      <c r="AN36" s="33">
        <f t="shared" ca="1" si="61"/>
        <v>0</v>
      </c>
      <c r="AO36" s="33">
        <f t="shared" ca="1" si="61"/>
        <v>0</v>
      </c>
      <c r="AP36" s="33">
        <f t="shared" ca="1" si="61"/>
        <v>0</v>
      </c>
      <c r="AQ36" s="33">
        <f t="shared" ca="1" si="61"/>
        <v>0</v>
      </c>
      <c r="AR36" s="33">
        <f t="shared" ca="1" si="61"/>
        <v>0</v>
      </c>
      <c r="AS36" s="33">
        <f t="shared" ca="1" si="61"/>
        <v>0</v>
      </c>
      <c r="AT36" s="33">
        <f t="shared" ca="1" si="61"/>
        <v>0</v>
      </c>
      <c r="AU36" s="33">
        <f t="shared" ca="1" si="62"/>
        <v>0</v>
      </c>
      <c r="AV36" s="33">
        <f t="shared" ca="1" si="62"/>
        <v>0</v>
      </c>
      <c r="AW36" s="33">
        <f t="shared" ca="1" si="62"/>
        <v>0</v>
      </c>
      <c r="AX36" s="33">
        <f t="shared" ca="1" si="62"/>
        <v>0</v>
      </c>
      <c r="AY36" s="33">
        <f t="shared" ca="1" si="62"/>
        <v>0</v>
      </c>
      <c r="AZ36" s="33">
        <f t="shared" ca="1" si="62"/>
        <v>0</v>
      </c>
      <c r="BH36" s="33"/>
      <c r="BJ36" s="150">
        <f t="shared" ca="1" si="107"/>
        <v>0</v>
      </c>
      <c r="BL36" s="30"/>
      <c r="BN36" s="29">
        <f t="shared" ca="1" si="224"/>
        <v>0</v>
      </c>
      <c r="BO36" s="29">
        <f t="shared" ca="1" si="225"/>
        <v>0</v>
      </c>
      <c r="BP36" s="29">
        <f t="shared" ca="1" si="226"/>
        <v>0</v>
      </c>
      <c r="BQ36" s="29">
        <f t="shared" ca="1" si="227"/>
        <v>0</v>
      </c>
      <c r="BR36" s="29">
        <f t="shared" ca="1" si="228"/>
        <v>0</v>
      </c>
      <c r="BS36" s="29">
        <f t="shared" ca="1" si="229"/>
        <v>0</v>
      </c>
      <c r="BT36" s="29">
        <f t="shared" ca="1" si="230"/>
        <v>0</v>
      </c>
      <c r="BU36" s="29">
        <f t="shared" ca="1" si="231"/>
        <v>0</v>
      </c>
      <c r="BV36" s="29">
        <f t="shared" ca="1" si="232"/>
        <v>0</v>
      </c>
      <c r="BW36" s="29">
        <f t="shared" ca="1" si="233"/>
        <v>0</v>
      </c>
      <c r="BX36" s="29">
        <f t="shared" ca="1" si="234"/>
        <v>0</v>
      </c>
      <c r="BY36" s="29">
        <f t="shared" ca="1" si="235"/>
        <v>0</v>
      </c>
      <c r="BZ36" s="29">
        <f t="shared" ca="1" si="236"/>
        <v>0</v>
      </c>
      <c r="CA36" s="29">
        <f t="shared" ca="1" si="237"/>
        <v>0</v>
      </c>
      <c r="CB36" s="29" t="str">
        <f t="shared" ca="1" si="238"/>
        <v/>
      </c>
      <c r="CC36" s="29" t="str">
        <f t="shared" ca="1" si="239"/>
        <v/>
      </c>
      <c r="CD36" s="29" t="str">
        <f t="shared" ca="1" si="240"/>
        <v/>
      </c>
      <c r="CE36" s="29" t="str">
        <f t="shared" ca="1" si="241"/>
        <v/>
      </c>
      <c r="CF36" s="29" t="str">
        <f t="shared" ca="1" si="242"/>
        <v/>
      </c>
      <c r="CG36" s="29" t="str">
        <f t="shared" ca="1" si="243"/>
        <v/>
      </c>
      <c r="CH36" s="29" t="str">
        <f t="shared" ca="1" si="244"/>
        <v/>
      </c>
      <c r="CI36" s="29" t="str">
        <f t="shared" ca="1" si="245"/>
        <v/>
      </c>
      <c r="CJ36" s="29" t="str">
        <f t="shared" ca="1" si="246"/>
        <v/>
      </c>
      <c r="CK36" s="29" t="str">
        <f t="shared" ca="1" si="247"/>
        <v/>
      </c>
      <c r="CL36" s="29" t="str">
        <f t="shared" ca="1" si="248"/>
        <v/>
      </c>
      <c r="CM36" s="29" t="str">
        <f t="shared" ca="1" si="249"/>
        <v/>
      </c>
      <c r="CN36" s="29" t="str">
        <f t="shared" ca="1" si="250"/>
        <v/>
      </c>
      <c r="CO36" s="29" t="str">
        <f t="shared" ca="1" si="251"/>
        <v/>
      </c>
      <c r="CP36" s="29" t="str">
        <f t="shared" ca="1" si="252"/>
        <v/>
      </c>
      <c r="CQ36" s="29" t="str">
        <f t="shared" ca="1" si="253"/>
        <v/>
      </c>
      <c r="CR36" s="29" t="str">
        <f t="shared" ca="1" si="254"/>
        <v/>
      </c>
      <c r="CS36" s="29" t="str">
        <f t="shared" ca="1" si="255"/>
        <v/>
      </c>
      <c r="CT36" s="29" t="str">
        <f t="shared" ca="1" si="256"/>
        <v/>
      </c>
      <c r="CU36" s="29" t="str">
        <f t="shared" ca="1" si="257"/>
        <v/>
      </c>
      <c r="CV36" s="29" t="str">
        <f t="shared" ca="1" si="258"/>
        <v/>
      </c>
      <c r="CW36" s="29" t="str">
        <f t="shared" ca="1" si="259"/>
        <v/>
      </c>
      <c r="CX36" s="29" t="str">
        <f t="shared" ca="1" si="260"/>
        <v/>
      </c>
      <c r="CY36" s="29" t="str">
        <f t="shared" ca="1" si="261"/>
        <v/>
      </c>
      <c r="CZ36" s="29" t="str">
        <f t="shared" ca="1" si="262"/>
        <v/>
      </c>
      <c r="DA36" s="29" t="str">
        <f t="shared" ca="1" si="263"/>
        <v/>
      </c>
      <c r="DB36" s="29" t="str">
        <f t="shared" ca="1" si="264"/>
        <v/>
      </c>
      <c r="DC36" s="29" t="str">
        <f t="shared" ca="1" si="265"/>
        <v/>
      </c>
      <c r="DD36" s="29" t="str">
        <f t="shared" ca="1" si="266"/>
        <v/>
      </c>
      <c r="DE36" s="29" t="str">
        <f t="shared" ca="1" si="267"/>
        <v/>
      </c>
      <c r="DF36" s="29" t="str">
        <f t="shared" ca="1" si="268"/>
        <v/>
      </c>
      <c r="JD36" s="401">
        <f t="shared" si="109"/>
        <v>0</v>
      </c>
      <c r="JE36" s="401">
        <f t="shared" si="269"/>
        <v>0</v>
      </c>
      <c r="JF36" s="401" t="str">
        <f t="shared" ca="1" si="270"/>
        <v/>
      </c>
      <c r="JG36" s="401" t="str">
        <f t="shared" ca="1" si="271"/>
        <v/>
      </c>
      <c r="JH36" s="401" t="str">
        <f t="shared" ca="1" si="272"/>
        <v/>
      </c>
      <c r="JI36" s="401" t="str">
        <f t="shared" ca="1" si="273"/>
        <v/>
      </c>
    </row>
    <row r="37" spans="3:269" s="401" customFormat="1">
      <c r="C37" s="9">
        <f t="array" aca="1" ref="C37" ca="1">MIN(IF($L$7=0, 0, IF(INDIRECT($L$6)&gt;0, IF(ROW(INDIRECT($L$6))&gt;C36, ROW(INDIRECT($L$6)), MAXR))))</f>
        <v>37</v>
      </c>
      <c r="D37" s="9">
        <f t="shared" ca="1" si="55"/>
        <v>29</v>
      </c>
      <c r="E37" s="9">
        <f t="shared" ca="1" si="221"/>
        <v>29</v>
      </c>
      <c r="F37" s="105" t="str">
        <f t="shared" ca="1" si="222"/>
        <v>1_PARENT00001_DMACTUALS_INDEPENDENT:CATALOGDETAIL:UNITS:No Perspective:default:Live:0</v>
      </c>
      <c r="G37" s="7">
        <f t="shared" ca="1" si="223"/>
        <v>0</v>
      </c>
      <c r="H37" s="33" t="str">
        <f t="shared" ca="1" si="59"/>
        <v>-</v>
      </c>
      <c r="I37" s="33" t="str">
        <f t="shared" ca="1" si="59"/>
        <v>-</v>
      </c>
      <c r="J37" s="33" t="str">
        <f t="shared" ca="1" si="59"/>
        <v>-</v>
      </c>
      <c r="K37" s="33" t="str">
        <f t="shared" ca="1" si="59"/>
        <v>-</v>
      </c>
      <c r="L37" s="33" t="str">
        <f t="shared" ca="1" si="59"/>
        <v>-</v>
      </c>
      <c r="M37" s="33" t="str">
        <f t="shared" ca="1" si="59"/>
        <v>-</v>
      </c>
      <c r="N37" s="33" t="str">
        <f t="shared" ca="1" si="59"/>
        <v>-</v>
      </c>
      <c r="O37" s="33" t="str">
        <f t="shared" ca="1" si="59"/>
        <v>-</v>
      </c>
      <c r="P37" s="33" t="str">
        <f t="shared" ca="1" si="59"/>
        <v>-</v>
      </c>
      <c r="Q37" s="33" t="str">
        <f t="shared" ca="1" si="59"/>
        <v>-</v>
      </c>
      <c r="R37" s="33" t="str">
        <f t="shared" ca="1" si="60"/>
        <v>-</v>
      </c>
      <c r="S37" s="33" t="str">
        <f t="shared" ca="1" si="60"/>
        <v>-</v>
      </c>
      <c r="T37" s="33" t="str">
        <f t="shared" ca="1" si="60"/>
        <v>-</v>
      </c>
      <c r="U37" s="33" t="str">
        <f t="shared" ca="1" si="60"/>
        <v>-</v>
      </c>
      <c r="V37" s="33">
        <f t="shared" ca="1" si="60"/>
        <v>0</v>
      </c>
      <c r="W37" s="33">
        <f t="shared" ca="1" si="60"/>
        <v>0</v>
      </c>
      <c r="X37" s="33">
        <f t="shared" ca="1" si="60"/>
        <v>0</v>
      </c>
      <c r="Y37" s="33">
        <f t="shared" ca="1" si="60"/>
        <v>0</v>
      </c>
      <c r="Z37" s="33">
        <f t="shared" ca="1" si="60"/>
        <v>0</v>
      </c>
      <c r="AA37" s="33">
        <f t="shared" ca="1" si="60"/>
        <v>0</v>
      </c>
      <c r="AB37" s="33">
        <f t="shared" ca="1" si="60"/>
        <v>0</v>
      </c>
      <c r="AC37" s="33">
        <f t="shared" ca="1" si="60"/>
        <v>0</v>
      </c>
      <c r="AD37" s="33">
        <f t="shared" ca="1" si="60"/>
        <v>0</v>
      </c>
      <c r="AE37" s="33">
        <f t="shared" ca="1" si="60"/>
        <v>0</v>
      </c>
      <c r="AF37" s="33">
        <f t="shared" ca="1" si="61"/>
        <v>0</v>
      </c>
      <c r="AG37" s="33">
        <f t="shared" ca="1" si="61"/>
        <v>0</v>
      </c>
      <c r="AH37" s="33">
        <f t="shared" ca="1" si="61"/>
        <v>0</v>
      </c>
      <c r="AI37" s="33">
        <f t="shared" ca="1" si="61"/>
        <v>0</v>
      </c>
      <c r="AJ37" s="33">
        <f t="shared" ca="1" si="61"/>
        <v>0</v>
      </c>
      <c r="AK37" s="33">
        <f t="shared" ca="1" si="61"/>
        <v>0</v>
      </c>
      <c r="AL37" s="33">
        <f t="shared" ca="1" si="61"/>
        <v>0</v>
      </c>
      <c r="AM37" s="33">
        <f t="shared" ca="1" si="61"/>
        <v>0</v>
      </c>
      <c r="AN37" s="33">
        <f t="shared" ca="1" si="61"/>
        <v>0</v>
      </c>
      <c r="AO37" s="33">
        <f t="shared" ca="1" si="61"/>
        <v>0</v>
      </c>
      <c r="AP37" s="33">
        <f t="shared" ca="1" si="61"/>
        <v>0</v>
      </c>
      <c r="AQ37" s="33">
        <f t="shared" ca="1" si="61"/>
        <v>0</v>
      </c>
      <c r="AR37" s="33">
        <f t="shared" ca="1" si="61"/>
        <v>0</v>
      </c>
      <c r="AS37" s="33">
        <f t="shared" ca="1" si="61"/>
        <v>0</v>
      </c>
      <c r="AT37" s="33">
        <f t="shared" ca="1" si="61"/>
        <v>0</v>
      </c>
      <c r="AU37" s="33">
        <f t="shared" ca="1" si="62"/>
        <v>0</v>
      </c>
      <c r="AV37" s="33">
        <f t="shared" ca="1" si="62"/>
        <v>0</v>
      </c>
      <c r="AW37" s="33">
        <f t="shared" ca="1" si="62"/>
        <v>0</v>
      </c>
      <c r="AX37" s="33">
        <f t="shared" ca="1" si="62"/>
        <v>0</v>
      </c>
      <c r="AY37" s="33">
        <f t="shared" ca="1" si="62"/>
        <v>0</v>
      </c>
      <c r="AZ37" s="33">
        <f t="shared" ca="1" si="62"/>
        <v>0</v>
      </c>
      <c r="BH37" s="33"/>
      <c r="BJ37" s="150">
        <f t="shared" ca="1" si="107"/>
        <v>0</v>
      </c>
      <c r="BL37" s="30"/>
      <c r="BN37" s="29">
        <f t="shared" ca="1" si="224"/>
        <v>0</v>
      </c>
      <c r="BO37" s="29">
        <f t="shared" ca="1" si="225"/>
        <v>0</v>
      </c>
      <c r="BP37" s="29">
        <f t="shared" ca="1" si="226"/>
        <v>0</v>
      </c>
      <c r="BQ37" s="29">
        <f t="shared" ca="1" si="227"/>
        <v>0</v>
      </c>
      <c r="BR37" s="29">
        <f t="shared" ca="1" si="228"/>
        <v>0</v>
      </c>
      <c r="BS37" s="29">
        <f t="shared" ca="1" si="229"/>
        <v>0</v>
      </c>
      <c r="BT37" s="29">
        <f t="shared" ca="1" si="230"/>
        <v>0</v>
      </c>
      <c r="BU37" s="29">
        <f t="shared" ca="1" si="231"/>
        <v>0</v>
      </c>
      <c r="BV37" s="29">
        <f t="shared" ca="1" si="232"/>
        <v>0</v>
      </c>
      <c r="BW37" s="29">
        <f t="shared" ca="1" si="233"/>
        <v>0</v>
      </c>
      <c r="BX37" s="29">
        <f t="shared" ca="1" si="234"/>
        <v>0</v>
      </c>
      <c r="BY37" s="29">
        <f t="shared" ca="1" si="235"/>
        <v>0</v>
      </c>
      <c r="BZ37" s="29">
        <f t="shared" ca="1" si="236"/>
        <v>0</v>
      </c>
      <c r="CA37" s="29">
        <f t="shared" ca="1" si="237"/>
        <v>0</v>
      </c>
      <c r="CB37" s="29" t="str">
        <f t="shared" ca="1" si="238"/>
        <v/>
      </c>
      <c r="CC37" s="29" t="str">
        <f t="shared" ca="1" si="239"/>
        <v/>
      </c>
      <c r="CD37" s="29" t="str">
        <f t="shared" ca="1" si="240"/>
        <v/>
      </c>
      <c r="CE37" s="29" t="str">
        <f t="shared" ca="1" si="241"/>
        <v/>
      </c>
      <c r="CF37" s="29" t="str">
        <f t="shared" ca="1" si="242"/>
        <v/>
      </c>
      <c r="CG37" s="29" t="str">
        <f t="shared" ca="1" si="243"/>
        <v/>
      </c>
      <c r="CH37" s="29" t="str">
        <f t="shared" ca="1" si="244"/>
        <v/>
      </c>
      <c r="CI37" s="29" t="str">
        <f t="shared" ca="1" si="245"/>
        <v/>
      </c>
      <c r="CJ37" s="29" t="str">
        <f t="shared" ca="1" si="246"/>
        <v/>
      </c>
      <c r="CK37" s="29" t="str">
        <f t="shared" ca="1" si="247"/>
        <v/>
      </c>
      <c r="CL37" s="29" t="str">
        <f t="shared" ca="1" si="248"/>
        <v/>
      </c>
      <c r="CM37" s="29" t="str">
        <f t="shared" ca="1" si="249"/>
        <v/>
      </c>
      <c r="CN37" s="29" t="str">
        <f t="shared" ca="1" si="250"/>
        <v/>
      </c>
      <c r="CO37" s="29" t="str">
        <f t="shared" ca="1" si="251"/>
        <v/>
      </c>
      <c r="CP37" s="29" t="str">
        <f t="shared" ca="1" si="252"/>
        <v/>
      </c>
      <c r="CQ37" s="29" t="str">
        <f t="shared" ca="1" si="253"/>
        <v/>
      </c>
      <c r="CR37" s="29" t="str">
        <f t="shared" ca="1" si="254"/>
        <v/>
      </c>
      <c r="CS37" s="29" t="str">
        <f t="shared" ca="1" si="255"/>
        <v/>
      </c>
      <c r="CT37" s="29" t="str">
        <f t="shared" ca="1" si="256"/>
        <v/>
      </c>
      <c r="CU37" s="29" t="str">
        <f t="shared" ca="1" si="257"/>
        <v/>
      </c>
      <c r="CV37" s="29" t="str">
        <f t="shared" ca="1" si="258"/>
        <v/>
      </c>
      <c r="CW37" s="29" t="str">
        <f t="shared" ca="1" si="259"/>
        <v/>
      </c>
      <c r="CX37" s="29" t="str">
        <f t="shared" ca="1" si="260"/>
        <v/>
      </c>
      <c r="CY37" s="29" t="str">
        <f t="shared" ca="1" si="261"/>
        <v/>
      </c>
      <c r="CZ37" s="29" t="str">
        <f t="shared" ca="1" si="262"/>
        <v/>
      </c>
      <c r="DA37" s="29" t="str">
        <f t="shared" ca="1" si="263"/>
        <v/>
      </c>
      <c r="DB37" s="29" t="str">
        <f t="shared" ca="1" si="264"/>
        <v/>
      </c>
      <c r="DC37" s="29" t="str">
        <f t="shared" ca="1" si="265"/>
        <v/>
      </c>
      <c r="DD37" s="29" t="str">
        <f t="shared" ca="1" si="266"/>
        <v/>
      </c>
      <c r="DE37" s="29" t="str">
        <f t="shared" ca="1" si="267"/>
        <v/>
      </c>
      <c r="DF37" s="29" t="str">
        <f t="shared" ca="1" si="268"/>
        <v/>
      </c>
      <c r="JD37" s="401">
        <f t="shared" si="109"/>
        <v>0</v>
      </c>
      <c r="JE37" s="401">
        <f t="shared" si="269"/>
        <v>0</v>
      </c>
      <c r="JF37" s="401" t="str">
        <f t="shared" ca="1" si="270"/>
        <v/>
      </c>
      <c r="JG37" s="401" t="str">
        <f t="shared" ca="1" si="271"/>
        <v/>
      </c>
      <c r="JH37" s="401" t="str">
        <f t="shared" ca="1" si="272"/>
        <v/>
      </c>
      <c r="JI37" s="401" t="str">
        <f t="shared" ca="1" si="273"/>
        <v/>
      </c>
    </row>
    <row r="38" spans="3:269" s="401" customFormat="1">
      <c r="C38" s="9">
        <f t="array" aca="1" ref="C38" ca="1">MIN(IF($L$7=0, 0, IF(INDIRECT($L$6)&gt;0, IF(ROW(INDIRECT($L$6))&gt;C37, ROW(INDIRECT($L$6)), MAXR))))</f>
        <v>39</v>
      </c>
      <c r="D38" s="9">
        <f t="shared" ca="1" si="55"/>
        <v>31</v>
      </c>
      <c r="E38" s="9">
        <f t="shared" ca="1" si="221"/>
        <v>31</v>
      </c>
      <c r="F38" s="105" t="str">
        <f t="shared" ca="1" si="222"/>
        <v>1_PARENT00001_DMACTUALS_INDEPENDENT:CATALOGDETAIL:UNITS:No Perspective:default:Live:0</v>
      </c>
      <c r="G38" s="7">
        <f t="shared" ca="1" si="223"/>
        <v>0</v>
      </c>
      <c r="H38" s="33" t="str">
        <f t="shared" ca="1" si="59"/>
        <v>-</v>
      </c>
      <c r="I38" s="33" t="str">
        <f t="shared" ca="1" si="59"/>
        <v>-</v>
      </c>
      <c r="J38" s="33" t="str">
        <f t="shared" ca="1" si="59"/>
        <v>-</v>
      </c>
      <c r="K38" s="33" t="str">
        <f t="shared" ca="1" si="59"/>
        <v>-</v>
      </c>
      <c r="L38" s="33" t="str">
        <f t="shared" ca="1" si="59"/>
        <v>-</v>
      </c>
      <c r="M38" s="33" t="str">
        <f t="shared" ca="1" si="59"/>
        <v>-</v>
      </c>
      <c r="N38" s="33" t="str">
        <f t="shared" ca="1" si="59"/>
        <v>-</v>
      </c>
      <c r="O38" s="33" t="str">
        <f t="shared" ca="1" si="59"/>
        <v>-</v>
      </c>
      <c r="P38" s="33" t="str">
        <f t="shared" ca="1" si="59"/>
        <v>-</v>
      </c>
      <c r="Q38" s="33" t="str">
        <f t="shared" ca="1" si="59"/>
        <v>-</v>
      </c>
      <c r="R38" s="33" t="str">
        <f t="shared" ca="1" si="60"/>
        <v>-</v>
      </c>
      <c r="S38" s="33" t="str">
        <f t="shared" ca="1" si="60"/>
        <v>-</v>
      </c>
      <c r="T38" s="33" t="str">
        <f t="shared" ca="1" si="60"/>
        <v>-</v>
      </c>
      <c r="U38" s="33" t="str">
        <f t="shared" ca="1" si="60"/>
        <v>-</v>
      </c>
      <c r="V38" s="33">
        <f t="shared" ca="1" si="60"/>
        <v>0</v>
      </c>
      <c r="W38" s="33">
        <f t="shared" ca="1" si="60"/>
        <v>0</v>
      </c>
      <c r="X38" s="33">
        <f t="shared" ca="1" si="60"/>
        <v>0</v>
      </c>
      <c r="Y38" s="33">
        <f t="shared" ca="1" si="60"/>
        <v>0</v>
      </c>
      <c r="Z38" s="33">
        <f t="shared" ca="1" si="60"/>
        <v>0</v>
      </c>
      <c r="AA38" s="33">
        <f t="shared" ca="1" si="60"/>
        <v>0</v>
      </c>
      <c r="AB38" s="33">
        <f t="shared" ca="1" si="60"/>
        <v>0</v>
      </c>
      <c r="AC38" s="33">
        <f t="shared" ca="1" si="60"/>
        <v>0</v>
      </c>
      <c r="AD38" s="33">
        <f t="shared" ca="1" si="60"/>
        <v>0</v>
      </c>
      <c r="AE38" s="33">
        <f t="shared" ca="1" si="60"/>
        <v>0</v>
      </c>
      <c r="AF38" s="33">
        <f t="shared" ca="1" si="61"/>
        <v>0</v>
      </c>
      <c r="AG38" s="33">
        <f t="shared" ca="1" si="61"/>
        <v>0</v>
      </c>
      <c r="AH38" s="33">
        <f t="shared" ca="1" si="61"/>
        <v>0</v>
      </c>
      <c r="AI38" s="33">
        <f t="shared" ca="1" si="61"/>
        <v>0</v>
      </c>
      <c r="AJ38" s="33">
        <f t="shared" ca="1" si="61"/>
        <v>0</v>
      </c>
      <c r="AK38" s="33">
        <f t="shared" ca="1" si="61"/>
        <v>0</v>
      </c>
      <c r="AL38" s="33">
        <f t="shared" ca="1" si="61"/>
        <v>0</v>
      </c>
      <c r="AM38" s="33">
        <f t="shared" ca="1" si="61"/>
        <v>0</v>
      </c>
      <c r="AN38" s="33">
        <f t="shared" ca="1" si="61"/>
        <v>0</v>
      </c>
      <c r="AO38" s="33">
        <f t="shared" ca="1" si="61"/>
        <v>0</v>
      </c>
      <c r="AP38" s="33">
        <f t="shared" ca="1" si="61"/>
        <v>0</v>
      </c>
      <c r="AQ38" s="33">
        <f t="shared" ca="1" si="61"/>
        <v>0</v>
      </c>
      <c r="AR38" s="33">
        <f t="shared" ca="1" si="61"/>
        <v>0</v>
      </c>
      <c r="AS38" s="33">
        <f t="shared" ca="1" si="61"/>
        <v>0</v>
      </c>
      <c r="AT38" s="33">
        <f t="shared" ca="1" si="61"/>
        <v>0</v>
      </c>
      <c r="AU38" s="33">
        <f t="shared" ca="1" si="62"/>
        <v>0</v>
      </c>
      <c r="AV38" s="33">
        <f t="shared" ca="1" si="62"/>
        <v>0</v>
      </c>
      <c r="AW38" s="33">
        <f t="shared" ca="1" si="62"/>
        <v>0</v>
      </c>
      <c r="AX38" s="33">
        <f t="shared" ca="1" si="62"/>
        <v>0</v>
      </c>
      <c r="AY38" s="33">
        <f t="shared" ca="1" si="62"/>
        <v>0</v>
      </c>
      <c r="AZ38" s="33">
        <f t="shared" ca="1" si="62"/>
        <v>0</v>
      </c>
      <c r="BH38" s="33"/>
      <c r="BJ38" s="150">
        <f t="shared" ca="1" si="107"/>
        <v>0</v>
      </c>
      <c r="BL38" s="30"/>
      <c r="BN38" s="29">
        <f t="shared" ca="1" si="224"/>
        <v>0</v>
      </c>
      <c r="BO38" s="29">
        <f t="shared" ca="1" si="225"/>
        <v>0</v>
      </c>
      <c r="BP38" s="29">
        <f t="shared" ca="1" si="226"/>
        <v>0</v>
      </c>
      <c r="BQ38" s="29">
        <f t="shared" ca="1" si="227"/>
        <v>0</v>
      </c>
      <c r="BR38" s="29">
        <f t="shared" ca="1" si="228"/>
        <v>0</v>
      </c>
      <c r="BS38" s="29">
        <f t="shared" ca="1" si="229"/>
        <v>0</v>
      </c>
      <c r="BT38" s="29">
        <f t="shared" ca="1" si="230"/>
        <v>0</v>
      </c>
      <c r="BU38" s="29">
        <f t="shared" ca="1" si="231"/>
        <v>0</v>
      </c>
      <c r="BV38" s="29">
        <f t="shared" ca="1" si="232"/>
        <v>0</v>
      </c>
      <c r="BW38" s="29">
        <f t="shared" ca="1" si="233"/>
        <v>0</v>
      </c>
      <c r="BX38" s="29">
        <f t="shared" ca="1" si="234"/>
        <v>0</v>
      </c>
      <c r="BY38" s="29">
        <f t="shared" ca="1" si="235"/>
        <v>0</v>
      </c>
      <c r="BZ38" s="29">
        <f t="shared" ca="1" si="236"/>
        <v>0</v>
      </c>
      <c r="CA38" s="29">
        <f t="shared" ca="1" si="237"/>
        <v>0</v>
      </c>
      <c r="CB38" s="29" t="str">
        <f t="shared" ca="1" si="238"/>
        <v/>
      </c>
      <c r="CC38" s="29" t="str">
        <f t="shared" ca="1" si="239"/>
        <v/>
      </c>
      <c r="CD38" s="29" t="str">
        <f t="shared" ca="1" si="240"/>
        <v/>
      </c>
      <c r="CE38" s="29" t="str">
        <f t="shared" ca="1" si="241"/>
        <v/>
      </c>
      <c r="CF38" s="29" t="str">
        <f t="shared" ca="1" si="242"/>
        <v/>
      </c>
      <c r="CG38" s="29" t="str">
        <f t="shared" ca="1" si="243"/>
        <v/>
      </c>
      <c r="CH38" s="29" t="str">
        <f t="shared" ca="1" si="244"/>
        <v/>
      </c>
      <c r="CI38" s="29" t="str">
        <f t="shared" ca="1" si="245"/>
        <v/>
      </c>
      <c r="CJ38" s="29" t="str">
        <f t="shared" ca="1" si="246"/>
        <v/>
      </c>
      <c r="CK38" s="29" t="str">
        <f t="shared" ca="1" si="247"/>
        <v/>
      </c>
      <c r="CL38" s="29" t="str">
        <f t="shared" ca="1" si="248"/>
        <v/>
      </c>
      <c r="CM38" s="29" t="str">
        <f t="shared" ca="1" si="249"/>
        <v/>
      </c>
      <c r="CN38" s="29" t="str">
        <f t="shared" ca="1" si="250"/>
        <v/>
      </c>
      <c r="CO38" s="29" t="str">
        <f t="shared" ca="1" si="251"/>
        <v/>
      </c>
      <c r="CP38" s="29" t="str">
        <f t="shared" ca="1" si="252"/>
        <v/>
      </c>
      <c r="CQ38" s="29" t="str">
        <f t="shared" ca="1" si="253"/>
        <v/>
      </c>
      <c r="CR38" s="29" t="str">
        <f t="shared" ca="1" si="254"/>
        <v/>
      </c>
      <c r="CS38" s="29" t="str">
        <f t="shared" ca="1" si="255"/>
        <v/>
      </c>
      <c r="CT38" s="29" t="str">
        <f t="shared" ca="1" si="256"/>
        <v/>
      </c>
      <c r="CU38" s="29" t="str">
        <f t="shared" ca="1" si="257"/>
        <v/>
      </c>
      <c r="CV38" s="29" t="str">
        <f t="shared" ca="1" si="258"/>
        <v/>
      </c>
      <c r="CW38" s="29" t="str">
        <f t="shared" ca="1" si="259"/>
        <v/>
      </c>
      <c r="CX38" s="29" t="str">
        <f t="shared" ca="1" si="260"/>
        <v/>
      </c>
      <c r="CY38" s="29" t="str">
        <f t="shared" ca="1" si="261"/>
        <v/>
      </c>
      <c r="CZ38" s="29" t="str">
        <f t="shared" ca="1" si="262"/>
        <v/>
      </c>
      <c r="DA38" s="29" t="str">
        <f t="shared" ca="1" si="263"/>
        <v/>
      </c>
      <c r="DB38" s="29" t="str">
        <f t="shared" ca="1" si="264"/>
        <v/>
      </c>
      <c r="DC38" s="29" t="str">
        <f t="shared" ca="1" si="265"/>
        <v/>
      </c>
      <c r="DD38" s="29" t="str">
        <f t="shared" ca="1" si="266"/>
        <v/>
      </c>
      <c r="DE38" s="29" t="str">
        <f t="shared" ca="1" si="267"/>
        <v/>
      </c>
      <c r="DF38" s="29" t="str">
        <f t="shared" ca="1" si="268"/>
        <v/>
      </c>
      <c r="JD38" s="401">
        <f t="shared" si="109"/>
        <v>0</v>
      </c>
      <c r="JE38" s="401">
        <f t="shared" si="269"/>
        <v>0</v>
      </c>
      <c r="JF38" s="401" t="str">
        <f t="shared" ca="1" si="270"/>
        <v/>
      </c>
      <c r="JG38" s="401" t="str">
        <f t="shared" ca="1" si="271"/>
        <v/>
      </c>
      <c r="JH38" s="401" t="str">
        <f t="shared" ca="1" si="272"/>
        <v/>
      </c>
      <c r="JI38" s="401" t="str">
        <f t="shared" ca="1" si="273"/>
        <v/>
      </c>
    </row>
    <row r="39" spans="3:269" s="401" customFormat="1">
      <c r="C39" s="9">
        <f t="array" aca="1" ref="C39" ca="1">MIN(IF($L$7=0, 0, IF(INDIRECT($L$6)&gt;0, IF(ROW(INDIRECT($L$6))&gt;C38, ROW(INDIRECT($L$6)), MAXR))))</f>
        <v>40</v>
      </c>
      <c r="D39" s="9">
        <f t="shared" ca="1" si="55"/>
        <v>32</v>
      </c>
      <c r="E39" s="9">
        <f t="shared" ca="1" si="221"/>
        <v>32</v>
      </c>
      <c r="F39" s="105" t="str">
        <f t="shared" ca="1" si="222"/>
        <v>1_PARENT00001_DMACTUALS_INDEPENDENT:CATALOGDETAIL:UNITS:No Perspective:default:Live:0</v>
      </c>
      <c r="G39" s="7">
        <f t="shared" ca="1" si="223"/>
        <v>0</v>
      </c>
      <c r="H39" s="33" t="str">
        <f t="shared" ca="1" si="59"/>
        <v>-</v>
      </c>
      <c r="I39" s="33" t="str">
        <f t="shared" ca="1" si="59"/>
        <v>-</v>
      </c>
      <c r="J39" s="33" t="str">
        <f t="shared" ca="1" si="59"/>
        <v>-</v>
      </c>
      <c r="K39" s="33" t="str">
        <f t="shared" ca="1" si="59"/>
        <v>-</v>
      </c>
      <c r="L39" s="33" t="str">
        <f t="shared" ca="1" si="59"/>
        <v>-</v>
      </c>
      <c r="M39" s="33" t="str">
        <f t="shared" ca="1" si="59"/>
        <v>-</v>
      </c>
      <c r="N39" s="33" t="str">
        <f t="shared" ca="1" si="59"/>
        <v>-</v>
      </c>
      <c r="O39" s="33" t="str">
        <f t="shared" ca="1" si="59"/>
        <v>-</v>
      </c>
      <c r="P39" s="33" t="str">
        <f t="shared" ca="1" si="59"/>
        <v>-</v>
      </c>
      <c r="Q39" s="33" t="str">
        <f t="shared" ca="1" si="59"/>
        <v>-</v>
      </c>
      <c r="R39" s="33" t="str">
        <f t="shared" ca="1" si="60"/>
        <v>-</v>
      </c>
      <c r="S39" s="33" t="str">
        <f t="shared" ca="1" si="60"/>
        <v>-</v>
      </c>
      <c r="T39" s="33" t="str">
        <f t="shared" ca="1" si="60"/>
        <v>-</v>
      </c>
      <c r="U39" s="33" t="str">
        <f t="shared" ca="1" si="60"/>
        <v>-</v>
      </c>
      <c r="V39" s="33">
        <f t="shared" ca="1" si="60"/>
        <v>0</v>
      </c>
      <c r="W39" s="33">
        <f t="shared" ca="1" si="60"/>
        <v>0</v>
      </c>
      <c r="X39" s="33">
        <f t="shared" ca="1" si="60"/>
        <v>0</v>
      </c>
      <c r="Y39" s="33">
        <f t="shared" ca="1" si="60"/>
        <v>0</v>
      </c>
      <c r="Z39" s="33">
        <f t="shared" ca="1" si="60"/>
        <v>0</v>
      </c>
      <c r="AA39" s="33">
        <f t="shared" ca="1" si="60"/>
        <v>0</v>
      </c>
      <c r="AB39" s="33">
        <f t="shared" ca="1" si="60"/>
        <v>0</v>
      </c>
      <c r="AC39" s="33">
        <f t="shared" ca="1" si="60"/>
        <v>0</v>
      </c>
      <c r="AD39" s="33">
        <f t="shared" ca="1" si="60"/>
        <v>0</v>
      </c>
      <c r="AE39" s="33">
        <f t="shared" ca="1" si="60"/>
        <v>0</v>
      </c>
      <c r="AF39" s="33">
        <f t="shared" ca="1" si="61"/>
        <v>0</v>
      </c>
      <c r="AG39" s="33">
        <f t="shared" ca="1" si="61"/>
        <v>0</v>
      </c>
      <c r="AH39" s="33">
        <f t="shared" ca="1" si="61"/>
        <v>0</v>
      </c>
      <c r="AI39" s="33">
        <f t="shared" ca="1" si="61"/>
        <v>0</v>
      </c>
      <c r="AJ39" s="33">
        <f t="shared" ca="1" si="61"/>
        <v>0</v>
      </c>
      <c r="AK39" s="33">
        <f t="shared" ca="1" si="61"/>
        <v>0</v>
      </c>
      <c r="AL39" s="33">
        <f t="shared" ca="1" si="61"/>
        <v>0</v>
      </c>
      <c r="AM39" s="33">
        <f t="shared" ca="1" si="61"/>
        <v>0</v>
      </c>
      <c r="AN39" s="33">
        <f t="shared" ca="1" si="61"/>
        <v>0</v>
      </c>
      <c r="AO39" s="33">
        <f t="shared" ca="1" si="61"/>
        <v>0</v>
      </c>
      <c r="AP39" s="33">
        <f t="shared" ca="1" si="61"/>
        <v>0</v>
      </c>
      <c r="AQ39" s="33">
        <f t="shared" ca="1" si="61"/>
        <v>0</v>
      </c>
      <c r="AR39" s="33">
        <f t="shared" ca="1" si="61"/>
        <v>0</v>
      </c>
      <c r="AS39" s="33">
        <f t="shared" ca="1" si="61"/>
        <v>0</v>
      </c>
      <c r="AT39" s="33">
        <f t="shared" ca="1" si="61"/>
        <v>0</v>
      </c>
      <c r="AU39" s="33">
        <f t="shared" ca="1" si="62"/>
        <v>0</v>
      </c>
      <c r="AV39" s="33">
        <f t="shared" ca="1" si="62"/>
        <v>0</v>
      </c>
      <c r="AW39" s="33">
        <f t="shared" ca="1" si="62"/>
        <v>0</v>
      </c>
      <c r="AX39" s="33">
        <f t="shared" ca="1" si="62"/>
        <v>0</v>
      </c>
      <c r="AY39" s="33">
        <f t="shared" ca="1" si="62"/>
        <v>0</v>
      </c>
      <c r="AZ39" s="33">
        <f t="shared" ca="1" si="62"/>
        <v>0</v>
      </c>
      <c r="BH39" s="33"/>
      <c r="BJ39" s="150">
        <f t="shared" ca="1" si="107"/>
        <v>0</v>
      </c>
      <c r="BL39" s="30"/>
      <c r="BN39" s="29">
        <f t="shared" ca="1" si="224"/>
        <v>0</v>
      </c>
      <c r="BO39" s="29">
        <f t="shared" ca="1" si="225"/>
        <v>0</v>
      </c>
      <c r="BP39" s="29">
        <f t="shared" ca="1" si="226"/>
        <v>0</v>
      </c>
      <c r="BQ39" s="29">
        <f t="shared" ca="1" si="227"/>
        <v>0</v>
      </c>
      <c r="BR39" s="29">
        <f t="shared" ca="1" si="228"/>
        <v>0</v>
      </c>
      <c r="BS39" s="29">
        <f t="shared" ca="1" si="229"/>
        <v>0</v>
      </c>
      <c r="BT39" s="29">
        <f t="shared" ca="1" si="230"/>
        <v>0</v>
      </c>
      <c r="BU39" s="29">
        <f t="shared" ca="1" si="231"/>
        <v>0</v>
      </c>
      <c r="BV39" s="29">
        <f t="shared" ca="1" si="232"/>
        <v>0</v>
      </c>
      <c r="BW39" s="29">
        <f t="shared" ca="1" si="233"/>
        <v>0</v>
      </c>
      <c r="BX39" s="29">
        <f t="shared" ca="1" si="234"/>
        <v>0</v>
      </c>
      <c r="BY39" s="29">
        <f t="shared" ca="1" si="235"/>
        <v>0</v>
      </c>
      <c r="BZ39" s="29">
        <f t="shared" ca="1" si="236"/>
        <v>0</v>
      </c>
      <c r="CA39" s="29">
        <f t="shared" ca="1" si="237"/>
        <v>0</v>
      </c>
      <c r="CB39" s="29" t="str">
        <f t="shared" ca="1" si="238"/>
        <v/>
      </c>
      <c r="CC39" s="29" t="str">
        <f t="shared" ca="1" si="239"/>
        <v/>
      </c>
      <c r="CD39" s="29" t="str">
        <f t="shared" ca="1" si="240"/>
        <v/>
      </c>
      <c r="CE39" s="29" t="str">
        <f t="shared" ca="1" si="241"/>
        <v/>
      </c>
      <c r="CF39" s="29" t="str">
        <f t="shared" ca="1" si="242"/>
        <v/>
      </c>
      <c r="CG39" s="29" t="str">
        <f t="shared" ca="1" si="243"/>
        <v/>
      </c>
      <c r="CH39" s="29" t="str">
        <f t="shared" ca="1" si="244"/>
        <v/>
      </c>
      <c r="CI39" s="29" t="str">
        <f t="shared" ca="1" si="245"/>
        <v/>
      </c>
      <c r="CJ39" s="29" t="str">
        <f t="shared" ca="1" si="246"/>
        <v/>
      </c>
      <c r="CK39" s="29" t="str">
        <f t="shared" ca="1" si="247"/>
        <v/>
      </c>
      <c r="CL39" s="29" t="str">
        <f t="shared" ca="1" si="248"/>
        <v/>
      </c>
      <c r="CM39" s="29" t="str">
        <f t="shared" ca="1" si="249"/>
        <v/>
      </c>
      <c r="CN39" s="29" t="str">
        <f t="shared" ca="1" si="250"/>
        <v/>
      </c>
      <c r="CO39" s="29" t="str">
        <f t="shared" ca="1" si="251"/>
        <v/>
      </c>
      <c r="CP39" s="29" t="str">
        <f t="shared" ca="1" si="252"/>
        <v/>
      </c>
      <c r="CQ39" s="29" t="str">
        <f t="shared" ca="1" si="253"/>
        <v/>
      </c>
      <c r="CR39" s="29" t="str">
        <f t="shared" ca="1" si="254"/>
        <v/>
      </c>
      <c r="CS39" s="29" t="str">
        <f t="shared" ca="1" si="255"/>
        <v/>
      </c>
      <c r="CT39" s="29" t="str">
        <f t="shared" ca="1" si="256"/>
        <v/>
      </c>
      <c r="CU39" s="29" t="str">
        <f t="shared" ca="1" si="257"/>
        <v/>
      </c>
      <c r="CV39" s="29" t="str">
        <f t="shared" ca="1" si="258"/>
        <v/>
      </c>
      <c r="CW39" s="29" t="str">
        <f t="shared" ca="1" si="259"/>
        <v/>
      </c>
      <c r="CX39" s="29" t="str">
        <f t="shared" ca="1" si="260"/>
        <v/>
      </c>
      <c r="CY39" s="29" t="str">
        <f t="shared" ca="1" si="261"/>
        <v/>
      </c>
      <c r="CZ39" s="29" t="str">
        <f t="shared" ca="1" si="262"/>
        <v/>
      </c>
      <c r="DA39" s="29" t="str">
        <f t="shared" ca="1" si="263"/>
        <v/>
      </c>
      <c r="DB39" s="29" t="str">
        <f t="shared" ca="1" si="264"/>
        <v/>
      </c>
      <c r="DC39" s="29" t="str">
        <f t="shared" ca="1" si="265"/>
        <v/>
      </c>
      <c r="DD39" s="29" t="str">
        <f t="shared" ca="1" si="266"/>
        <v/>
      </c>
      <c r="DE39" s="29" t="str">
        <f t="shared" ca="1" si="267"/>
        <v/>
      </c>
      <c r="DF39" s="29" t="str">
        <f t="shared" ca="1" si="268"/>
        <v/>
      </c>
      <c r="JD39" s="401">
        <f t="shared" si="109"/>
        <v>0</v>
      </c>
      <c r="JE39" s="401">
        <f t="shared" si="269"/>
        <v>0</v>
      </c>
      <c r="JF39" s="401" t="str">
        <f t="shared" ca="1" si="270"/>
        <v/>
      </c>
      <c r="JG39" s="401" t="str">
        <f t="shared" ca="1" si="271"/>
        <v/>
      </c>
      <c r="JH39" s="401" t="str">
        <f t="shared" ca="1" si="272"/>
        <v/>
      </c>
      <c r="JI39" s="401" t="str">
        <f t="shared" ca="1" si="273"/>
        <v/>
      </c>
    </row>
    <row r="40" spans="3:269" s="401" customFormat="1">
      <c r="C40" s="9">
        <f t="array" aca="1" ref="C40" ca="1">MIN(IF($L$7=0, 0, IF(INDIRECT($L$6)&gt;0, IF(ROW(INDIRECT($L$6))&gt;C39, ROW(INDIRECT($L$6)), MAXR))))</f>
        <v>41</v>
      </c>
      <c r="D40" s="9">
        <f t="shared" ca="1" si="55"/>
        <v>33</v>
      </c>
      <c r="E40" s="9">
        <f t="shared" ca="1" si="221"/>
        <v>33</v>
      </c>
      <c r="F40" s="105" t="str">
        <f t="shared" ca="1" si="222"/>
        <v>1_PARENT00001_DMACTUALS_INDEPENDENT:CATALOGDETAIL:UNITS:No Perspective:default:Live:0</v>
      </c>
      <c r="G40" s="7">
        <f t="shared" ca="1" si="223"/>
        <v>0</v>
      </c>
      <c r="H40" s="33" t="str">
        <f t="shared" ca="1" si="59"/>
        <v>-</v>
      </c>
      <c r="I40" s="33" t="str">
        <f t="shared" ca="1" si="59"/>
        <v>-</v>
      </c>
      <c r="J40" s="33" t="str">
        <f t="shared" ca="1" si="59"/>
        <v>-</v>
      </c>
      <c r="K40" s="33" t="str">
        <f t="shared" ca="1" si="59"/>
        <v>-</v>
      </c>
      <c r="L40" s="33" t="str">
        <f t="shared" ca="1" si="59"/>
        <v>-</v>
      </c>
      <c r="M40" s="33" t="str">
        <f t="shared" ca="1" si="59"/>
        <v>-</v>
      </c>
      <c r="N40" s="33" t="str">
        <f t="shared" ca="1" si="59"/>
        <v>-</v>
      </c>
      <c r="O40" s="33" t="str">
        <f t="shared" ca="1" si="59"/>
        <v>-</v>
      </c>
      <c r="P40" s="33" t="str">
        <f t="shared" ca="1" si="59"/>
        <v>-</v>
      </c>
      <c r="Q40" s="33" t="str">
        <f t="shared" ca="1" si="59"/>
        <v>-</v>
      </c>
      <c r="R40" s="33" t="str">
        <f t="shared" ca="1" si="60"/>
        <v>-</v>
      </c>
      <c r="S40" s="33" t="str">
        <f t="shared" ca="1" si="60"/>
        <v>-</v>
      </c>
      <c r="T40" s="33" t="str">
        <f t="shared" ca="1" si="60"/>
        <v>-</v>
      </c>
      <c r="U40" s="33" t="str">
        <f t="shared" ca="1" si="60"/>
        <v>-</v>
      </c>
      <c r="V40" s="33">
        <f t="shared" ca="1" si="60"/>
        <v>0</v>
      </c>
      <c r="W40" s="33">
        <f t="shared" ca="1" si="60"/>
        <v>0</v>
      </c>
      <c r="X40" s="33">
        <f t="shared" ca="1" si="60"/>
        <v>0</v>
      </c>
      <c r="Y40" s="33">
        <f t="shared" ca="1" si="60"/>
        <v>0</v>
      </c>
      <c r="Z40" s="33">
        <f t="shared" ca="1" si="60"/>
        <v>0</v>
      </c>
      <c r="AA40" s="33">
        <f t="shared" ca="1" si="60"/>
        <v>0</v>
      </c>
      <c r="AB40" s="33">
        <f t="shared" ca="1" si="60"/>
        <v>0</v>
      </c>
      <c r="AC40" s="33">
        <f t="shared" ca="1" si="60"/>
        <v>0</v>
      </c>
      <c r="AD40" s="33">
        <f t="shared" ca="1" si="60"/>
        <v>0</v>
      </c>
      <c r="AE40" s="33">
        <f t="shared" ca="1" si="60"/>
        <v>0</v>
      </c>
      <c r="AF40" s="33">
        <f t="shared" ca="1" si="61"/>
        <v>0</v>
      </c>
      <c r="AG40" s="33">
        <f t="shared" ca="1" si="61"/>
        <v>0</v>
      </c>
      <c r="AH40" s="33">
        <f t="shared" ca="1" si="61"/>
        <v>0</v>
      </c>
      <c r="AI40" s="33">
        <f t="shared" ca="1" si="61"/>
        <v>0</v>
      </c>
      <c r="AJ40" s="33">
        <f t="shared" ca="1" si="61"/>
        <v>0</v>
      </c>
      <c r="AK40" s="33">
        <f t="shared" ca="1" si="61"/>
        <v>0</v>
      </c>
      <c r="AL40" s="33">
        <f t="shared" ca="1" si="61"/>
        <v>0</v>
      </c>
      <c r="AM40" s="33">
        <f t="shared" ca="1" si="61"/>
        <v>0</v>
      </c>
      <c r="AN40" s="33">
        <f t="shared" ca="1" si="61"/>
        <v>0</v>
      </c>
      <c r="AO40" s="33">
        <f t="shared" ca="1" si="61"/>
        <v>0</v>
      </c>
      <c r="AP40" s="33">
        <f t="shared" ca="1" si="61"/>
        <v>0</v>
      </c>
      <c r="AQ40" s="33">
        <f t="shared" ca="1" si="61"/>
        <v>0</v>
      </c>
      <c r="AR40" s="33">
        <f t="shared" ca="1" si="61"/>
        <v>0</v>
      </c>
      <c r="AS40" s="33">
        <f t="shared" ca="1" si="61"/>
        <v>0</v>
      </c>
      <c r="AT40" s="33">
        <f t="shared" ca="1" si="61"/>
        <v>0</v>
      </c>
      <c r="AU40" s="33">
        <f t="shared" ca="1" si="62"/>
        <v>0</v>
      </c>
      <c r="AV40" s="33">
        <f t="shared" ca="1" si="62"/>
        <v>0</v>
      </c>
      <c r="AW40" s="33">
        <f t="shared" ca="1" si="62"/>
        <v>0</v>
      </c>
      <c r="AX40" s="33">
        <f t="shared" ca="1" si="62"/>
        <v>0</v>
      </c>
      <c r="AY40" s="33">
        <f t="shared" ca="1" si="62"/>
        <v>0</v>
      </c>
      <c r="AZ40" s="33">
        <f t="shared" ca="1" si="62"/>
        <v>0</v>
      </c>
      <c r="BH40" s="33"/>
      <c r="BJ40" s="150">
        <f t="shared" ca="1" si="107"/>
        <v>0</v>
      </c>
      <c r="BL40" s="30"/>
      <c r="BN40" s="29">
        <f t="shared" ca="1" si="224"/>
        <v>0</v>
      </c>
      <c r="BO40" s="29">
        <f t="shared" ca="1" si="225"/>
        <v>0</v>
      </c>
      <c r="BP40" s="29">
        <f t="shared" ca="1" si="226"/>
        <v>0</v>
      </c>
      <c r="BQ40" s="29">
        <f t="shared" ca="1" si="227"/>
        <v>0</v>
      </c>
      <c r="BR40" s="29">
        <f t="shared" ca="1" si="228"/>
        <v>0</v>
      </c>
      <c r="BS40" s="29">
        <f t="shared" ca="1" si="229"/>
        <v>0</v>
      </c>
      <c r="BT40" s="29">
        <f t="shared" ca="1" si="230"/>
        <v>0</v>
      </c>
      <c r="BU40" s="29">
        <f t="shared" ca="1" si="231"/>
        <v>0</v>
      </c>
      <c r="BV40" s="29">
        <f t="shared" ca="1" si="232"/>
        <v>0</v>
      </c>
      <c r="BW40" s="29">
        <f t="shared" ca="1" si="233"/>
        <v>0</v>
      </c>
      <c r="BX40" s="29">
        <f t="shared" ca="1" si="234"/>
        <v>0</v>
      </c>
      <c r="BY40" s="29">
        <f t="shared" ca="1" si="235"/>
        <v>0</v>
      </c>
      <c r="BZ40" s="29">
        <f t="shared" ca="1" si="236"/>
        <v>0</v>
      </c>
      <c r="CA40" s="29">
        <f t="shared" ca="1" si="237"/>
        <v>0</v>
      </c>
      <c r="CB40" s="29" t="str">
        <f t="shared" ca="1" si="238"/>
        <v/>
      </c>
      <c r="CC40" s="29" t="str">
        <f t="shared" ca="1" si="239"/>
        <v/>
      </c>
      <c r="CD40" s="29" t="str">
        <f t="shared" ca="1" si="240"/>
        <v/>
      </c>
      <c r="CE40" s="29" t="str">
        <f t="shared" ca="1" si="241"/>
        <v/>
      </c>
      <c r="CF40" s="29" t="str">
        <f t="shared" ca="1" si="242"/>
        <v/>
      </c>
      <c r="CG40" s="29" t="str">
        <f t="shared" ca="1" si="243"/>
        <v/>
      </c>
      <c r="CH40" s="29" t="str">
        <f t="shared" ca="1" si="244"/>
        <v/>
      </c>
      <c r="CI40" s="29" t="str">
        <f t="shared" ca="1" si="245"/>
        <v/>
      </c>
      <c r="CJ40" s="29" t="str">
        <f t="shared" ca="1" si="246"/>
        <v/>
      </c>
      <c r="CK40" s="29" t="str">
        <f t="shared" ca="1" si="247"/>
        <v/>
      </c>
      <c r="CL40" s="29" t="str">
        <f t="shared" ca="1" si="248"/>
        <v/>
      </c>
      <c r="CM40" s="29" t="str">
        <f t="shared" ca="1" si="249"/>
        <v/>
      </c>
      <c r="CN40" s="29" t="str">
        <f t="shared" ca="1" si="250"/>
        <v/>
      </c>
      <c r="CO40" s="29" t="str">
        <f t="shared" ca="1" si="251"/>
        <v/>
      </c>
      <c r="CP40" s="29" t="str">
        <f t="shared" ca="1" si="252"/>
        <v/>
      </c>
      <c r="CQ40" s="29" t="str">
        <f t="shared" ca="1" si="253"/>
        <v/>
      </c>
      <c r="CR40" s="29" t="str">
        <f t="shared" ca="1" si="254"/>
        <v/>
      </c>
      <c r="CS40" s="29" t="str">
        <f t="shared" ca="1" si="255"/>
        <v/>
      </c>
      <c r="CT40" s="29" t="str">
        <f t="shared" ca="1" si="256"/>
        <v/>
      </c>
      <c r="CU40" s="29" t="str">
        <f t="shared" ca="1" si="257"/>
        <v/>
      </c>
      <c r="CV40" s="29" t="str">
        <f t="shared" ca="1" si="258"/>
        <v/>
      </c>
      <c r="CW40" s="29" t="str">
        <f t="shared" ca="1" si="259"/>
        <v/>
      </c>
      <c r="CX40" s="29" t="str">
        <f t="shared" ca="1" si="260"/>
        <v/>
      </c>
      <c r="CY40" s="29" t="str">
        <f t="shared" ca="1" si="261"/>
        <v/>
      </c>
      <c r="CZ40" s="29" t="str">
        <f t="shared" ca="1" si="262"/>
        <v/>
      </c>
      <c r="DA40" s="29" t="str">
        <f t="shared" ca="1" si="263"/>
        <v/>
      </c>
      <c r="DB40" s="29" t="str">
        <f t="shared" ca="1" si="264"/>
        <v/>
      </c>
      <c r="DC40" s="29" t="str">
        <f t="shared" ca="1" si="265"/>
        <v/>
      </c>
      <c r="DD40" s="29" t="str">
        <f t="shared" ca="1" si="266"/>
        <v/>
      </c>
      <c r="DE40" s="29" t="str">
        <f t="shared" ca="1" si="267"/>
        <v/>
      </c>
      <c r="DF40" s="29" t="str">
        <f t="shared" ca="1" si="268"/>
        <v/>
      </c>
      <c r="JD40" s="401">
        <f t="shared" si="109"/>
        <v>0</v>
      </c>
      <c r="JE40" s="401">
        <f t="shared" si="269"/>
        <v>0</v>
      </c>
      <c r="JF40" s="401" t="str">
        <f t="shared" ca="1" si="270"/>
        <v/>
      </c>
      <c r="JG40" s="401" t="str">
        <f t="shared" ca="1" si="271"/>
        <v/>
      </c>
      <c r="JH40" s="401" t="str">
        <f t="shared" ca="1" si="272"/>
        <v/>
      </c>
      <c r="JI40" s="401" t="str">
        <f t="shared" ca="1" si="273"/>
        <v/>
      </c>
    </row>
    <row r="41" spans="3:269" s="401" customFormat="1">
      <c r="C41" s="9">
        <f t="array" aca="1" ref="C41" ca="1">MIN(IF($L$7=0, 0, IF(INDIRECT($L$6)&gt;0, IF(ROW(INDIRECT($L$6))&gt;C40, ROW(INDIRECT($L$6)), MAXR))))</f>
        <v>42</v>
      </c>
      <c r="D41" s="9">
        <f t="shared" ca="1" si="55"/>
        <v>34</v>
      </c>
      <c r="E41" s="9">
        <f t="shared" ca="1" si="221"/>
        <v>34</v>
      </c>
      <c r="F41" s="105" t="str">
        <f t="shared" ca="1" si="222"/>
        <v>1_PARENT00001_DMACTUALS_INDEPENDENT:CATALOGDETAIL:UNITS:No Perspective:default:Live:0</v>
      </c>
      <c r="G41" s="7">
        <f t="shared" ca="1" si="223"/>
        <v>0</v>
      </c>
      <c r="H41" s="33" t="str">
        <f t="shared" ca="1" si="59"/>
        <v>-</v>
      </c>
      <c r="I41" s="33" t="str">
        <f t="shared" ca="1" si="59"/>
        <v>-</v>
      </c>
      <c r="J41" s="33" t="str">
        <f t="shared" ca="1" si="59"/>
        <v>-</v>
      </c>
      <c r="K41" s="33" t="str">
        <f t="shared" ca="1" si="59"/>
        <v>-</v>
      </c>
      <c r="L41" s="33" t="str">
        <f t="shared" ca="1" si="59"/>
        <v>-</v>
      </c>
      <c r="M41" s="33" t="str">
        <f t="shared" ca="1" si="59"/>
        <v>-</v>
      </c>
      <c r="N41" s="33" t="str">
        <f t="shared" ca="1" si="59"/>
        <v>-</v>
      </c>
      <c r="O41" s="33" t="str">
        <f t="shared" ca="1" si="59"/>
        <v>-</v>
      </c>
      <c r="P41" s="33" t="str">
        <f t="shared" ca="1" si="59"/>
        <v>-</v>
      </c>
      <c r="Q41" s="33" t="str">
        <f t="shared" ca="1" si="59"/>
        <v>-</v>
      </c>
      <c r="R41" s="33" t="str">
        <f t="shared" ca="1" si="60"/>
        <v>-</v>
      </c>
      <c r="S41" s="33" t="str">
        <f t="shared" ca="1" si="60"/>
        <v>-</v>
      </c>
      <c r="T41" s="33" t="str">
        <f t="shared" ca="1" si="60"/>
        <v>-</v>
      </c>
      <c r="U41" s="33" t="str">
        <f t="shared" ca="1" si="60"/>
        <v>-</v>
      </c>
      <c r="V41" s="33">
        <f t="shared" ca="1" si="60"/>
        <v>0</v>
      </c>
      <c r="W41" s="33">
        <f t="shared" ca="1" si="60"/>
        <v>0</v>
      </c>
      <c r="X41" s="33">
        <f t="shared" ca="1" si="60"/>
        <v>0</v>
      </c>
      <c r="Y41" s="33">
        <f t="shared" ca="1" si="60"/>
        <v>0</v>
      </c>
      <c r="Z41" s="33">
        <f t="shared" ca="1" si="60"/>
        <v>0</v>
      </c>
      <c r="AA41" s="33">
        <f t="shared" ca="1" si="60"/>
        <v>0</v>
      </c>
      <c r="AB41" s="33">
        <f t="shared" ca="1" si="60"/>
        <v>0</v>
      </c>
      <c r="AC41" s="33">
        <f t="shared" ca="1" si="60"/>
        <v>0</v>
      </c>
      <c r="AD41" s="33">
        <f t="shared" ca="1" si="60"/>
        <v>0</v>
      </c>
      <c r="AE41" s="33">
        <f t="shared" ca="1" si="60"/>
        <v>0</v>
      </c>
      <c r="AF41" s="33">
        <f t="shared" ca="1" si="61"/>
        <v>0</v>
      </c>
      <c r="AG41" s="33">
        <f t="shared" ca="1" si="61"/>
        <v>0</v>
      </c>
      <c r="AH41" s="33">
        <f t="shared" ca="1" si="61"/>
        <v>0</v>
      </c>
      <c r="AI41" s="33">
        <f t="shared" ca="1" si="61"/>
        <v>0</v>
      </c>
      <c r="AJ41" s="33">
        <f t="shared" ca="1" si="61"/>
        <v>0</v>
      </c>
      <c r="AK41" s="33">
        <f t="shared" ca="1" si="61"/>
        <v>0</v>
      </c>
      <c r="AL41" s="33">
        <f t="shared" ca="1" si="61"/>
        <v>0</v>
      </c>
      <c r="AM41" s="33">
        <f t="shared" ca="1" si="61"/>
        <v>0</v>
      </c>
      <c r="AN41" s="33">
        <f t="shared" ca="1" si="61"/>
        <v>0</v>
      </c>
      <c r="AO41" s="33">
        <f t="shared" ca="1" si="61"/>
        <v>0</v>
      </c>
      <c r="AP41" s="33">
        <f t="shared" ca="1" si="61"/>
        <v>0</v>
      </c>
      <c r="AQ41" s="33">
        <f t="shared" ca="1" si="61"/>
        <v>0</v>
      </c>
      <c r="AR41" s="33">
        <f t="shared" ca="1" si="61"/>
        <v>0</v>
      </c>
      <c r="AS41" s="33">
        <f t="shared" ca="1" si="61"/>
        <v>0</v>
      </c>
      <c r="AT41" s="33">
        <f t="shared" ca="1" si="61"/>
        <v>0</v>
      </c>
      <c r="AU41" s="33">
        <f t="shared" ca="1" si="62"/>
        <v>0</v>
      </c>
      <c r="AV41" s="33">
        <f t="shared" ca="1" si="62"/>
        <v>0</v>
      </c>
      <c r="AW41" s="33">
        <f t="shared" ca="1" si="62"/>
        <v>0</v>
      </c>
      <c r="AX41" s="33">
        <f t="shared" ca="1" si="62"/>
        <v>0</v>
      </c>
      <c r="AY41" s="33">
        <f t="shared" ca="1" si="62"/>
        <v>0</v>
      </c>
      <c r="AZ41" s="33">
        <f t="shared" ca="1" si="62"/>
        <v>0</v>
      </c>
      <c r="BH41" s="33"/>
      <c r="BJ41" s="150">
        <f t="shared" ca="1" si="107"/>
        <v>0</v>
      </c>
      <c r="BL41" s="30"/>
      <c r="BN41" s="29">
        <f t="shared" ca="1" si="224"/>
        <v>0</v>
      </c>
      <c r="BO41" s="29">
        <f t="shared" ca="1" si="225"/>
        <v>0</v>
      </c>
      <c r="BP41" s="29">
        <f t="shared" ca="1" si="226"/>
        <v>0</v>
      </c>
      <c r="BQ41" s="29">
        <f t="shared" ca="1" si="227"/>
        <v>0</v>
      </c>
      <c r="BR41" s="29">
        <f t="shared" ca="1" si="228"/>
        <v>0</v>
      </c>
      <c r="BS41" s="29">
        <f t="shared" ca="1" si="229"/>
        <v>0</v>
      </c>
      <c r="BT41" s="29">
        <f t="shared" ca="1" si="230"/>
        <v>0</v>
      </c>
      <c r="BU41" s="29">
        <f t="shared" ca="1" si="231"/>
        <v>0</v>
      </c>
      <c r="BV41" s="29">
        <f t="shared" ca="1" si="232"/>
        <v>0</v>
      </c>
      <c r="BW41" s="29">
        <f t="shared" ca="1" si="233"/>
        <v>0</v>
      </c>
      <c r="BX41" s="29">
        <f t="shared" ca="1" si="234"/>
        <v>0</v>
      </c>
      <c r="BY41" s="29">
        <f t="shared" ca="1" si="235"/>
        <v>0</v>
      </c>
      <c r="BZ41" s="29">
        <f t="shared" ca="1" si="236"/>
        <v>0</v>
      </c>
      <c r="CA41" s="29">
        <f t="shared" ca="1" si="237"/>
        <v>0</v>
      </c>
      <c r="CB41" s="29" t="str">
        <f t="shared" ca="1" si="238"/>
        <v/>
      </c>
      <c r="CC41" s="29" t="str">
        <f t="shared" ca="1" si="239"/>
        <v/>
      </c>
      <c r="CD41" s="29" t="str">
        <f t="shared" ca="1" si="240"/>
        <v/>
      </c>
      <c r="CE41" s="29" t="str">
        <f t="shared" ca="1" si="241"/>
        <v/>
      </c>
      <c r="CF41" s="29" t="str">
        <f t="shared" ca="1" si="242"/>
        <v/>
      </c>
      <c r="CG41" s="29" t="str">
        <f t="shared" ca="1" si="243"/>
        <v/>
      </c>
      <c r="CH41" s="29" t="str">
        <f t="shared" ca="1" si="244"/>
        <v/>
      </c>
      <c r="CI41" s="29" t="str">
        <f t="shared" ca="1" si="245"/>
        <v/>
      </c>
      <c r="CJ41" s="29" t="str">
        <f t="shared" ca="1" si="246"/>
        <v/>
      </c>
      <c r="CK41" s="29" t="str">
        <f t="shared" ca="1" si="247"/>
        <v/>
      </c>
      <c r="CL41" s="29" t="str">
        <f t="shared" ca="1" si="248"/>
        <v/>
      </c>
      <c r="CM41" s="29" t="str">
        <f t="shared" ca="1" si="249"/>
        <v/>
      </c>
      <c r="CN41" s="29" t="str">
        <f t="shared" ca="1" si="250"/>
        <v/>
      </c>
      <c r="CO41" s="29" t="str">
        <f t="shared" ca="1" si="251"/>
        <v/>
      </c>
      <c r="CP41" s="29" t="str">
        <f t="shared" ca="1" si="252"/>
        <v/>
      </c>
      <c r="CQ41" s="29" t="str">
        <f t="shared" ca="1" si="253"/>
        <v/>
      </c>
      <c r="CR41" s="29" t="str">
        <f t="shared" ca="1" si="254"/>
        <v/>
      </c>
      <c r="CS41" s="29" t="str">
        <f t="shared" ca="1" si="255"/>
        <v/>
      </c>
      <c r="CT41" s="29" t="str">
        <f t="shared" ca="1" si="256"/>
        <v/>
      </c>
      <c r="CU41" s="29" t="str">
        <f t="shared" ca="1" si="257"/>
        <v/>
      </c>
      <c r="CV41" s="29" t="str">
        <f t="shared" ca="1" si="258"/>
        <v/>
      </c>
      <c r="CW41" s="29" t="str">
        <f t="shared" ca="1" si="259"/>
        <v/>
      </c>
      <c r="CX41" s="29" t="str">
        <f t="shared" ca="1" si="260"/>
        <v/>
      </c>
      <c r="CY41" s="29" t="str">
        <f t="shared" ca="1" si="261"/>
        <v/>
      </c>
      <c r="CZ41" s="29" t="str">
        <f t="shared" ca="1" si="262"/>
        <v/>
      </c>
      <c r="DA41" s="29" t="str">
        <f t="shared" ca="1" si="263"/>
        <v/>
      </c>
      <c r="DB41" s="29" t="str">
        <f t="shared" ca="1" si="264"/>
        <v/>
      </c>
      <c r="DC41" s="29" t="str">
        <f t="shared" ca="1" si="265"/>
        <v/>
      </c>
      <c r="DD41" s="29" t="str">
        <f t="shared" ca="1" si="266"/>
        <v/>
      </c>
      <c r="DE41" s="29" t="str">
        <f t="shared" ca="1" si="267"/>
        <v/>
      </c>
      <c r="DF41" s="29" t="str">
        <f t="shared" ca="1" si="268"/>
        <v/>
      </c>
      <c r="JD41" s="401">
        <f t="shared" si="109"/>
        <v>0</v>
      </c>
      <c r="JE41" s="401">
        <f t="shared" si="269"/>
        <v>0</v>
      </c>
      <c r="JF41" s="401" t="str">
        <f t="shared" ca="1" si="270"/>
        <v/>
      </c>
      <c r="JG41" s="401" t="str">
        <f t="shared" ca="1" si="271"/>
        <v/>
      </c>
      <c r="JH41" s="401" t="str">
        <f t="shared" ca="1" si="272"/>
        <v/>
      </c>
      <c r="JI41" s="401" t="str">
        <f t="shared" ca="1" si="273"/>
        <v/>
      </c>
    </row>
    <row r="42" spans="3:269" s="401" customFormat="1">
      <c r="C42" s="9">
        <f t="array" aca="1" ref="C42" ca="1">MIN(IF($L$7=0, 0, IF(INDIRECT($L$6)&gt;0, IF(ROW(INDIRECT($L$6))&gt;C41, ROW(INDIRECT($L$6)), MAXR))))</f>
        <v>43</v>
      </c>
      <c r="D42" s="9">
        <f t="shared" ca="1" si="55"/>
        <v>35</v>
      </c>
      <c r="E42" s="9">
        <f t="shared" ca="1" si="221"/>
        <v>35</v>
      </c>
      <c r="F42" s="105" t="str">
        <f t="shared" ca="1" si="222"/>
        <v>1_PARENT00001_DMACTUALS_INDEPENDENT:CATALOGDETAIL:UNITS:No Perspective:default:Live:0</v>
      </c>
      <c r="G42" s="7">
        <f t="shared" ca="1" si="223"/>
        <v>0</v>
      </c>
      <c r="H42" s="33" t="str">
        <f t="shared" ca="1" si="59"/>
        <v>-</v>
      </c>
      <c r="I42" s="33" t="str">
        <f t="shared" ca="1" si="59"/>
        <v>-</v>
      </c>
      <c r="J42" s="33" t="str">
        <f t="shared" ca="1" si="59"/>
        <v>-</v>
      </c>
      <c r="K42" s="33" t="str">
        <f t="shared" ca="1" si="59"/>
        <v>-</v>
      </c>
      <c r="L42" s="33" t="str">
        <f t="shared" ca="1" si="59"/>
        <v>-</v>
      </c>
      <c r="M42" s="33" t="str">
        <f t="shared" ca="1" si="59"/>
        <v>-</v>
      </c>
      <c r="N42" s="33" t="str">
        <f t="shared" ca="1" si="59"/>
        <v>-</v>
      </c>
      <c r="O42" s="33" t="str">
        <f t="shared" ca="1" si="59"/>
        <v>-</v>
      </c>
      <c r="P42" s="33" t="str">
        <f t="shared" ca="1" si="59"/>
        <v>-</v>
      </c>
      <c r="Q42" s="33" t="str">
        <f t="shared" ca="1" si="59"/>
        <v>-</v>
      </c>
      <c r="R42" s="33" t="str">
        <f t="shared" ca="1" si="60"/>
        <v>-</v>
      </c>
      <c r="S42" s="33" t="str">
        <f t="shared" ca="1" si="60"/>
        <v>-</v>
      </c>
      <c r="T42" s="33" t="str">
        <f t="shared" ca="1" si="60"/>
        <v>-</v>
      </c>
      <c r="U42" s="33" t="str">
        <f t="shared" ca="1" si="60"/>
        <v>-</v>
      </c>
      <c r="V42" s="33">
        <f t="shared" ca="1" si="60"/>
        <v>0</v>
      </c>
      <c r="W42" s="33">
        <f t="shared" ca="1" si="60"/>
        <v>0</v>
      </c>
      <c r="X42" s="33">
        <f t="shared" ca="1" si="60"/>
        <v>0</v>
      </c>
      <c r="Y42" s="33">
        <f t="shared" ca="1" si="60"/>
        <v>0</v>
      </c>
      <c r="Z42" s="33">
        <f t="shared" ca="1" si="60"/>
        <v>0</v>
      </c>
      <c r="AA42" s="33">
        <f t="shared" ca="1" si="60"/>
        <v>0</v>
      </c>
      <c r="AB42" s="33">
        <f t="shared" ca="1" si="60"/>
        <v>0</v>
      </c>
      <c r="AC42" s="33">
        <f t="shared" ca="1" si="60"/>
        <v>0</v>
      </c>
      <c r="AD42" s="33">
        <f t="shared" ca="1" si="60"/>
        <v>0</v>
      </c>
      <c r="AE42" s="33">
        <f t="shared" ca="1" si="60"/>
        <v>0</v>
      </c>
      <c r="AF42" s="33">
        <f t="shared" ca="1" si="61"/>
        <v>0</v>
      </c>
      <c r="AG42" s="33">
        <f t="shared" ca="1" si="61"/>
        <v>0</v>
      </c>
      <c r="AH42" s="33">
        <f t="shared" ca="1" si="61"/>
        <v>0</v>
      </c>
      <c r="AI42" s="33">
        <f t="shared" ca="1" si="61"/>
        <v>0</v>
      </c>
      <c r="AJ42" s="33">
        <f t="shared" ca="1" si="61"/>
        <v>0</v>
      </c>
      <c r="AK42" s="33">
        <f t="shared" ca="1" si="61"/>
        <v>0</v>
      </c>
      <c r="AL42" s="33">
        <f t="shared" ca="1" si="61"/>
        <v>0</v>
      </c>
      <c r="AM42" s="33">
        <f t="shared" ca="1" si="61"/>
        <v>0</v>
      </c>
      <c r="AN42" s="33">
        <f t="shared" ca="1" si="61"/>
        <v>0</v>
      </c>
      <c r="AO42" s="33">
        <f t="shared" ca="1" si="61"/>
        <v>0</v>
      </c>
      <c r="AP42" s="33">
        <f t="shared" ca="1" si="61"/>
        <v>0</v>
      </c>
      <c r="AQ42" s="33">
        <f t="shared" ca="1" si="61"/>
        <v>0</v>
      </c>
      <c r="AR42" s="33">
        <f t="shared" ca="1" si="61"/>
        <v>0</v>
      </c>
      <c r="AS42" s="33">
        <f t="shared" ca="1" si="61"/>
        <v>0</v>
      </c>
      <c r="AT42" s="33">
        <f t="shared" ca="1" si="61"/>
        <v>0</v>
      </c>
      <c r="AU42" s="33">
        <f t="shared" ca="1" si="62"/>
        <v>0</v>
      </c>
      <c r="AV42" s="33">
        <f t="shared" ca="1" si="62"/>
        <v>0</v>
      </c>
      <c r="AW42" s="33">
        <f t="shared" ca="1" si="62"/>
        <v>0</v>
      </c>
      <c r="AX42" s="33">
        <f t="shared" ca="1" si="62"/>
        <v>0</v>
      </c>
      <c r="AY42" s="33">
        <f t="shared" ca="1" si="62"/>
        <v>0</v>
      </c>
      <c r="AZ42" s="33">
        <f t="shared" ca="1" si="62"/>
        <v>0</v>
      </c>
      <c r="BH42" s="33"/>
      <c r="BJ42" s="150">
        <f t="shared" ca="1" si="107"/>
        <v>0</v>
      </c>
      <c r="BL42" s="30"/>
      <c r="BN42" s="29">
        <f t="shared" ca="1" si="224"/>
        <v>0</v>
      </c>
      <c r="BO42" s="29">
        <f t="shared" ca="1" si="225"/>
        <v>0</v>
      </c>
      <c r="BP42" s="29">
        <f t="shared" ca="1" si="226"/>
        <v>0</v>
      </c>
      <c r="BQ42" s="29">
        <f t="shared" ca="1" si="227"/>
        <v>0</v>
      </c>
      <c r="BR42" s="29">
        <f t="shared" ca="1" si="228"/>
        <v>0</v>
      </c>
      <c r="BS42" s="29">
        <f t="shared" ca="1" si="229"/>
        <v>0</v>
      </c>
      <c r="BT42" s="29">
        <f t="shared" ca="1" si="230"/>
        <v>0</v>
      </c>
      <c r="BU42" s="29">
        <f t="shared" ca="1" si="231"/>
        <v>0</v>
      </c>
      <c r="BV42" s="29">
        <f t="shared" ca="1" si="232"/>
        <v>0</v>
      </c>
      <c r="BW42" s="29">
        <f t="shared" ca="1" si="233"/>
        <v>0</v>
      </c>
      <c r="BX42" s="29">
        <f t="shared" ca="1" si="234"/>
        <v>0</v>
      </c>
      <c r="BY42" s="29">
        <f t="shared" ca="1" si="235"/>
        <v>0</v>
      </c>
      <c r="BZ42" s="29">
        <f t="shared" ca="1" si="236"/>
        <v>0</v>
      </c>
      <c r="CA42" s="29">
        <f t="shared" ca="1" si="237"/>
        <v>0</v>
      </c>
      <c r="CB42" s="29" t="str">
        <f t="shared" ca="1" si="238"/>
        <v/>
      </c>
      <c r="CC42" s="29" t="str">
        <f t="shared" ca="1" si="239"/>
        <v/>
      </c>
      <c r="CD42" s="29" t="str">
        <f t="shared" ca="1" si="240"/>
        <v/>
      </c>
      <c r="CE42" s="29" t="str">
        <f t="shared" ca="1" si="241"/>
        <v/>
      </c>
      <c r="CF42" s="29" t="str">
        <f t="shared" ca="1" si="242"/>
        <v/>
      </c>
      <c r="CG42" s="29" t="str">
        <f t="shared" ca="1" si="243"/>
        <v/>
      </c>
      <c r="CH42" s="29" t="str">
        <f t="shared" ca="1" si="244"/>
        <v/>
      </c>
      <c r="CI42" s="29" t="str">
        <f t="shared" ca="1" si="245"/>
        <v/>
      </c>
      <c r="CJ42" s="29" t="str">
        <f t="shared" ca="1" si="246"/>
        <v/>
      </c>
      <c r="CK42" s="29" t="str">
        <f t="shared" ca="1" si="247"/>
        <v/>
      </c>
      <c r="CL42" s="29" t="str">
        <f t="shared" ca="1" si="248"/>
        <v/>
      </c>
      <c r="CM42" s="29" t="str">
        <f t="shared" ca="1" si="249"/>
        <v/>
      </c>
      <c r="CN42" s="29" t="str">
        <f t="shared" ca="1" si="250"/>
        <v/>
      </c>
      <c r="CO42" s="29" t="str">
        <f t="shared" ca="1" si="251"/>
        <v/>
      </c>
      <c r="CP42" s="29" t="str">
        <f t="shared" ca="1" si="252"/>
        <v/>
      </c>
      <c r="CQ42" s="29" t="str">
        <f t="shared" ca="1" si="253"/>
        <v/>
      </c>
      <c r="CR42" s="29" t="str">
        <f t="shared" ca="1" si="254"/>
        <v/>
      </c>
      <c r="CS42" s="29" t="str">
        <f t="shared" ca="1" si="255"/>
        <v/>
      </c>
      <c r="CT42" s="29" t="str">
        <f t="shared" ca="1" si="256"/>
        <v/>
      </c>
      <c r="CU42" s="29" t="str">
        <f t="shared" ca="1" si="257"/>
        <v/>
      </c>
      <c r="CV42" s="29" t="str">
        <f t="shared" ca="1" si="258"/>
        <v/>
      </c>
      <c r="CW42" s="29" t="str">
        <f t="shared" ca="1" si="259"/>
        <v/>
      </c>
      <c r="CX42" s="29" t="str">
        <f t="shared" ca="1" si="260"/>
        <v/>
      </c>
      <c r="CY42" s="29" t="str">
        <f t="shared" ca="1" si="261"/>
        <v/>
      </c>
      <c r="CZ42" s="29" t="str">
        <f t="shared" ca="1" si="262"/>
        <v/>
      </c>
      <c r="DA42" s="29" t="str">
        <f t="shared" ca="1" si="263"/>
        <v/>
      </c>
      <c r="DB42" s="29" t="str">
        <f t="shared" ca="1" si="264"/>
        <v/>
      </c>
      <c r="DC42" s="29" t="str">
        <f t="shared" ca="1" si="265"/>
        <v/>
      </c>
      <c r="DD42" s="29" t="str">
        <f t="shared" ca="1" si="266"/>
        <v/>
      </c>
      <c r="DE42" s="29" t="str">
        <f t="shared" ca="1" si="267"/>
        <v/>
      </c>
      <c r="DF42" s="29" t="str">
        <f t="shared" ca="1" si="268"/>
        <v/>
      </c>
      <c r="JD42" s="401">
        <f t="shared" si="109"/>
        <v>0</v>
      </c>
      <c r="JE42" s="401">
        <f t="shared" si="269"/>
        <v>0</v>
      </c>
      <c r="JF42" s="401" t="str">
        <f t="shared" ca="1" si="270"/>
        <v/>
      </c>
      <c r="JG42" s="401" t="str">
        <f t="shared" ca="1" si="271"/>
        <v/>
      </c>
      <c r="JH42" s="401" t="str">
        <f t="shared" ca="1" si="272"/>
        <v/>
      </c>
      <c r="JI42" s="401" t="str">
        <f t="shared" ca="1" si="273"/>
        <v/>
      </c>
    </row>
    <row r="43" spans="3:269" s="401" customFormat="1">
      <c r="C43" s="9">
        <f t="array" aca="1" ref="C43" ca="1">MIN(IF($L$7=0, 0, IF(INDIRECT($L$6)&gt;0, IF(ROW(INDIRECT($L$6))&gt;C42, ROW(INDIRECT($L$6)), MAXR))))</f>
        <v>44</v>
      </c>
      <c r="D43" s="9">
        <f t="shared" ca="1" si="55"/>
        <v>36</v>
      </c>
      <c r="E43" s="9">
        <f t="shared" ca="1" si="221"/>
        <v>36</v>
      </c>
      <c r="F43" s="105" t="str">
        <f t="shared" ca="1" si="222"/>
        <v>1_PARENT00001_DMACTUALS_INDEPENDENT:CATALOGDETAIL:UNITS:No Perspective:default:Live:0</v>
      </c>
      <c r="G43" s="7">
        <f t="shared" ca="1" si="223"/>
        <v>0</v>
      </c>
      <c r="H43" s="33" t="str">
        <f t="shared" ca="1" si="59"/>
        <v>-</v>
      </c>
      <c r="I43" s="33" t="str">
        <f t="shared" ca="1" si="59"/>
        <v>-</v>
      </c>
      <c r="J43" s="33" t="str">
        <f t="shared" ca="1" si="59"/>
        <v>-</v>
      </c>
      <c r="K43" s="33" t="str">
        <f t="shared" ca="1" si="59"/>
        <v>-</v>
      </c>
      <c r="L43" s="33" t="str">
        <f t="shared" ca="1" si="59"/>
        <v>-</v>
      </c>
      <c r="M43" s="33" t="str">
        <f t="shared" ca="1" si="59"/>
        <v>-</v>
      </c>
      <c r="N43" s="33" t="str">
        <f t="shared" ca="1" si="59"/>
        <v>-</v>
      </c>
      <c r="O43" s="33" t="str">
        <f t="shared" ca="1" si="59"/>
        <v>-</v>
      </c>
      <c r="P43" s="33" t="str">
        <f t="shared" ca="1" si="59"/>
        <v>-</v>
      </c>
      <c r="Q43" s="33" t="str">
        <f t="shared" ca="1" si="59"/>
        <v>-</v>
      </c>
      <c r="R43" s="33" t="str">
        <f t="shared" ca="1" si="60"/>
        <v>-</v>
      </c>
      <c r="S43" s="33" t="str">
        <f t="shared" ca="1" si="60"/>
        <v>-</v>
      </c>
      <c r="T43" s="33" t="str">
        <f t="shared" ca="1" si="60"/>
        <v>-</v>
      </c>
      <c r="U43" s="33" t="str">
        <f t="shared" ca="1" si="60"/>
        <v>-</v>
      </c>
      <c r="V43" s="33">
        <f t="shared" ca="1" si="60"/>
        <v>0</v>
      </c>
      <c r="W43" s="33">
        <f t="shared" ca="1" si="60"/>
        <v>0</v>
      </c>
      <c r="X43" s="33">
        <f t="shared" ca="1" si="60"/>
        <v>0</v>
      </c>
      <c r="Y43" s="33">
        <f t="shared" ca="1" si="60"/>
        <v>0</v>
      </c>
      <c r="Z43" s="33">
        <f t="shared" ca="1" si="60"/>
        <v>0</v>
      </c>
      <c r="AA43" s="33">
        <f t="shared" ca="1" si="60"/>
        <v>0</v>
      </c>
      <c r="AB43" s="33">
        <f t="shared" ca="1" si="60"/>
        <v>0</v>
      </c>
      <c r="AC43" s="33">
        <f t="shared" ca="1" si="60"/>
        <v>0</v>
      </c>
      <c r="AD43" s="33">
        <f t="shared" ca="1" si="60"/>
        <v>0</v>
      </c>
      <c r="AE43" s="33">
        <f t="shared" ca="1" si="60"/>
        <v>0</v>
      </c>
      <c r="AF43" s="33">
        <f t="shared" ca="1" si="61"/>
        <v>0</v>
      </c>
      <c r="AG43" s="33">
        <f t="shared" ca="1" si="61"/>
        <v>0</v>
      </c>
      <c r="AH43" s="33">
        <f t="shared" ca="1" si="61"/>
        <v>0</v>
      </c>
      <c r="AI43" s="33">
        <f t="shared" ca="1" si="61"/>
        <v>0</v>
      </c>
      <c r="AJ43" s="33">
        <f t="shared" ca="1" si="61"/>
        <v>0</v>
      </c>
      <c r="AK43" s="33">
        <f t="shared" ca="1" si="61"/>
        <v>0</v>
      </c>
      <c r="AL43" s="33">
        <f t="shared" ca="1" si="61"/>
        <v>0</v>
      </c>
      <c r="AM43" s="33">
        <f t="shared" ca="1" si="61"/>
        <v>0</v>
      </c>
      <c r="AN43" s="33">
        <f t="shared" ca="1" si="61"/>
        <v>0</v>
      </c>
      <c r="AO43" s="33">
        <f t="shared" ca="1" si="61"/>
        <v>0</v>
      </c>
      <c r="AP43" s="33">
        <f t="shared" ca="1" si="61"/>
        <v>0</v>
      </c>
      <c r="AQ43" s="33">
        <f t="shared" ca="1" si="61"/>
        <v>0</v>
      </c>
      <c r="AR43" s="33">
        <f t="shared" ca="1" si="61"/>
        <v>0</v>
      </c>
      <c r="AS43" s="33">
        <f t="shared" ca="1" si="61"/>
        <v>0</v>
      </c>
      <c r="AT43" s="33">
        <f t="shared" ca="1" si="61"/>
        <v>0</v>
      </c>
      <c r="AU43" s="33">
        <f t="shared" ca="1" si="62"/>
        <v>0</v>
      </c>
      <c r="AV43" s="33">
        <f t="shared" ca="1" si="62"/>
        <v>0</v>
      </c>
      <c r="AW43" s="33">
        <f t="shared" ca="1" si="62"/>
        <v>0</v>
      </c>
      <c r="AX43" s="33">
        <f t="shared" ca="1" si="62"/>
        <v>0</v>
      </c>
      <c r="AY43" s="33">
        <f t="shared" ca="1" si="62"/>
        <v>0</v>
      </c>
      <c r="AZ43" s="33">
        <f t="shared" ca="1" si="62"/>
        <v>0</v>
      </c>
      <c r="BH43" s="33"/>
      <c r="BJ43" s="150">
        <f t="shared" ca="1" si="107"/>
        <v>0</v>
      </c>
      <c r="BL43" s="30"/>
      <c r="BN43" s="29">
        <f t="shared" ca="1" si="224"/>
        <v>0</v>
      </c>
      <c r="BO43" s="29">
        <f t="shared" ca="1" si="225"/>
        <v>0</v>
      </c>
      <c r="BP43" s="29">
        <f t="shared" ca="1" si="226"/>
        <v>0</v>
      </c>
      <c r="BQ43" s="29">
        <f t="shared" ca="1" si="227"/>
        <v>0</v>
      </c>
      <c r="BR43" s="29">
        <f t="shared" ca="1" si="228"/>
        <v>0</v>
      </c>
      <c r="BS43" s="29">
        <f t="shared" ca="1" si="229"/>
        <v>0</v>
      </c>
      <c r="BT43" s="29">
        <f t="shared" ca="1" si="230"/>
        <v>0</v>
      </c>
      <c r="BU43" s="29">
        <f t="shared" ca="1" si="231"/>
        <v>0</v>
      </c>
      <c r="BV43" s="29">
        <f t="shared" ca="1" si="232"/>
        <v>0</v>
      </c>
      <c r="BW43" s="29">
        <f t="shared" ca="1" si="233"/>
        <v>0</v>
      </c>
      <c r="BX43" s="29">
        <f t="shared" ca="1" si="234"/>
        <v>0</v>
      </c>
      <c r="BY43" s="29">
        <f t="shared" ca="1" si="235"/>
        <v>0</v>
      </c>
      <c r="BZ43" s="29">
        <f t="shared" ca="1" si="236"/>
        <v>0</v>
      </c>
      <c r="CA43" s="29">
        <f t="shared" ca="1" si="237"/>
        <v>0</v>
      </c>
      <c r="CB43" s="29" t="str">
        <f t="shared" ca="1" si="238"/>
        <v/>
      </c>
      <c r="CC43" s="29" t="str">
        <f t="shared" ca="1" si="239"/>
        <v/>
      </c>
      <c r="CD43" s="29" t="str">
        <f t="shared" ca="1" si="240"/>
        <v/>
      </c>
      <c r="CE43" s="29" t="str">
        <f t="shared" ca="1" si="241"/>
        <v/>
      </c>
      <c r="CF43" s="29" t="str">
        <f t="shared" ca="1" si="242"/>
        <v/>
      </c>
      <c r="CG43" s="29" t="str">
        <f t="shared" ca="1" si="243"/>
        <v/>
      </c>
      <c r="CH43" s="29" t="str">
        <f t="shared" ca="1" si="244"/>
        <v/>
      </c>
      <c r="CI43" s="29" t="str">
        <f t="shared" ca="1" si="245"/>
        <v/>
      </c>
      <c r="CJ43" s="29" t="str">
        <f t="shared" ca="1" si="246"/>
        <v/>
      </c>
      <c r="CK43" s="29" t="str">
        <f t="shared" ca="1" si="247"/>
        <v/>
      </c>
      <c r="CL43" s="29" t="str">
        <f t="shared" ca="1" si="248"/>
        <v/>
      </c>
      <c r="CM43" s="29" t="str">
        <f t="shared" ca="1" si="249"/>
        <v/>
      </c>
      <c r="CN43" s="29" t="str">
        <f t="shared" ca="1" si="250"/>
        <v/>
      </c>
      <c r="CO43" s="29" t="str">
        <f t="shared" ca="1" si="251"/>
        <v/>
      </c>
      <c r="CP43" s="29" t="str">
        <f t="shared" ca="1" si="252"/>
        <v/>
      </c>
      <c r="CQ43" s="29" t="str">
        <f t="shared" ca="1" si="253"/>
        <v/>
      </c>
      <c r="CR43" s="29" t="str">
        <f t="shared" ca="1" si="254"/>
        <v/>
      </c>
      <c r="CS43" s="29" t="str">
        <f t="shared" ca="1" si="255"/>
        <v/>
      </c>
      <c r="CT43" s="29" t="str">
        <f t="shared" ca="1" si="256"/>
        <v/>
      </c>
      <c r="CU43" s="29" t="str">
        <f t="shared" ca="1" si="257"/>
        <v/>
      </c>
      <c r="CV43" s="29" t="str">
        <f t="shared" ca="1" si="258"/>
        <v/>
      </c>
      <c r="CW43" s="29" t="str">
        <f t="shared" ca="1" si="259"/>
        <v/>
      </c>
      <c r="CX43" s="29" t="str">
        <f t="shared" ca="1" si="260"/>
        <v/>
      </c>
      <c r="CY43" s="29" t="str">
        <f t="shared" ca="1" si="261"/>
        <v/>
      </c>
      <c r="CZ43" s="29" t="str">
        <f t="shared" ca="1" si="262"/>
        <v/>
      </c>
      <c r="DA43" s="29" t="str">
        <f t="shared" ca="1" si="263"/>
        <v/>
      </c>
      <c r="DB43" s="29" t="str">
        <f t="shared" ca="1" si="264"/>
        <v/>
      </c>
      <c r="DC43" s="29" t="str">
        <f t="shared" ca="1" si="265"/>
        <v/>
      </c>
      <c r="DD43" s="29" t="str">
        <f t="shared" ca="1" si="266"/>
        <v/>
      </c>
      <c r="DE43" s="29" t="str">
        <f t="shared" ca="1" si="267"/>
        <v/>
      </c>
      <c r="DF43" s="29" t="str">
        <f t="shared" ca="1" si="268"/>
        <v/>
      </c>
      <c r="JD43" s="401">
        <f t="shared" si="109"/>
        <v>0</v>
      </c>
      <c r="JE43" s="401">
        <f t="shared" si="269"/>
        <v>0</v>
      </c>
      <c r="JF43" s="401" t="str">
        <f t="shared" ca="1" si="270"/>
        <v/>
      </c>
      <c r="JG43" s="401" t="str">
        <f t="shared" ca="1" si="271"/>
        <v/>
      </c>
      <c r="JH43" s="401" t="str">
        <f t="shared" ca="1" si="272"/>
        <v/>
      </c>
      <c r="JI43" s="401" t="str">
        <f t="shared" ca="1" si="273"/>
        <v/>
      </c>
    </row>
    <row r="44" spans="3:269" s="401" customFormat="1">
      <c r="C44" s="9">
        <f t="array" aca="1" ref="C44" ca="1">MIN(IF($L$7=0, 0, IF(INDIRECT($L$6)&gt;0, IF(ROW(INDIRECT($L$6))&gt;C43, ROW(INDIRECT($L$6)), MAXR))))</f>
        <v>45</v>
      </c>
      <c r="D44" s="9">
        <f t="shared" ca="1" si="55"/>
        <v>37</v>
      </c>
      <c r="E44" s="9">
        <f t="shared" ca="1" si="221"/>
        <v>37</v>
      </c>
      <c r="F44" s="105" t="str">
        <f t="shared" ca="1" si="222"/>
        <v>1_PARENT00001_DMACTUALS_INDEPENDENT:CATALOGDETAIL:UNITS:No Perspective:default:Live:0</v>
      </c>
      <c r="G44" s="7">
        <f t="shared" ca="1" si="223"/>
        <v>0</v>
      </c>
      <c r="H44" s="33" t="str">
        <f t="shared" ca="1" si="59"/>
        <v>-</v>
      </c>
      <c r="I44" s="33" t="str">
        <f t="shared" ca="1" si="59"/>
        <v>-</v>
      </c>
      <c r="J44" s="33" t="str">
        <f t="shared" ca="1" si="59"/>
        <v>-</v>
      </c>
      <c r="K44" s="33" t="str">
        <f t="shared" ca="1" si="59"/>
        <v>-</v>
      </c>
      <c r="L44" s="33" t="str">
        <f t="shared" ca="1" si="59"/>
        <v>-</v>
      </c>
      <c r="M44" s="33" t="str">
        <f t="shared" ca="1" si="59"/>
        <v>-</v>
      </c>
      <c r="N44" s="33" t="str">
        <f t="shared" ca="1" si="59"/>
        <v>-</v>
      </c>
      <c r="O44" s="33" t="str">
        <f t="shared" ca="1" si="59"/>
        <v>-</v>
      </c>
      <c r="P44" s="33" t="str">
        <f t="shared" ca="1" si="59"/>
        <v>-</v>
      </c>
      <c r="Q44" s="33" t="str">
        <f t="shared" ca="1" si="59"/>
        <v>-</v>
      </c>
      <c r="R44" s="33" t="str">
        <f t="shared" ca="1" si="60"/>
        <v>-</v>
      </c>
      <c r="S44" s="33" t="str">
        <f t="shared" ca="1" si="60"/>
        <v>-</v>
      </c>
      <c r="T44" s="33" t="str">
        <f t="shared" ca="1" si="60"/>
        <v>-</v>
      </c>
      <c r="U44" s="33" t="str">
        <f t="shared" ca="1" si="60"/>
        <v>-</v>
      </c>
      <c r="V44" s="33">
        <f t="shared" ca="1" si="60"/>
        <v>0</v>
      </c>
      <c r="W44" s="33">
        <f t="shared" ca="1" si="60"/>
        <v>0</v>
      </c>
      <c r="X44" s="33">
        <f t="shared" ca="1" si="60"/>
        <v>0</v>
      </c>
      <c r="Y44" s="33">
        <f t="shared" ca="1" si="60"/>
        <v>0</v>
      </c>
      <c r="Z44" s="33">
        <f t="shared" ca="1" si="60"/>
        <v>0</v>
      </c>
      <c r="AA44" s="33">
        <f t="shared" ca="1" si="60"/>
        <v>0</v>
      </c>
      <c r="AB44" s="33">
        <f t="shared" ca="1" si="60"/>
        <v>0</v>
      </c>
      <c r="AC44" s="33">
        <f t="shared" ca="1" si="60"/>
        <v>0</v>
      </c>
      <c r="AD44" s="33">
        <f t="shared" ca="1" si="60"/>
        <v>0</v>
      </c>
      <c r="AE44" s="33">
        <f t="shared" ca="1" si="60"/>
        <v>0</v>
      </c>
      <c r="AF44" s="33">
        <f t="shared" ca="1" si="61"/>
        <v>0</v>
      </c>
      <c r="AG44" s="33">
        <f t="shared" ref="AG44:AT65" ca="1" si="274">IF(OR($C44=MAXR, $C44=0, AG$24=0, AG$19=0), 0, IF(LEN(INDIRECT($F$9&amp;AG$20&amp;$C44))=0, NULL,  INDIRECT($F$9&amp;AG$20&amp;$C44)))</f>
        <v>0</v>
      </c>
      <c r="AH44" s="33">
        <f t="shared" ca="1" si="274"/>
        <v>0</v>
      </c>
      <c r="AI44" s="33">
        <f t="shared" ca="1" si="274"/>
        <v>0</v>
      </c>
      <c r="AJ44" s="33">
        <f t="shared" ca="1" si="274"/>
        <v>0</v>
      </c>
      <c r="AK44" s="33">
        <f t="shared" ca="1" si="274"/>
        <v>0</v>
      </c>
      <c r="AL44" s="33">
        <f t="shared" ca="1" si="274"/>
        <v>0</v>
      </c>
      <c r="AM44" s="33">
        <f t="shared" ca="1" si="274"/>
        <v>0</v>
      </c>
      <c r="AN44" s="33">
        <f t="shared" ca="1" si="274"/>
        <v>0</v>
      </c>
      <c r="AO44" s="33">
        <f t="shared" ca="1" si="274"/>
        <v>0</v>
      </c>
      <c r="AP44" s="33">
        <f t="shared" ca="1" si="274"/>
        <v>0</v>
      </c>
      <c r="AQ44" s="33">
        <f t="shared" ca="1" si="274"/>
        <v>0</v>
      </c>
      <c r="AR44" s="33">
        <f t="shared" ca="1" si="274"/>
        <v>0</v>
      </c>
      <c r="AS44" s="33">
        <f t="shared" ca="1" si="274"/>
        <v>0</v>
      </c>
      <c r="AT44" s="33">
        <f t="shared" ca="1" si="274"/>
        <v>0</v>
      </c>
      <c r="AU44" s="33">
        <f t="shared" ca="1" si="62"/>
        <v>0</v>
      </c>
      <c r="AV44" s="33">
        <f t="shared" ca="1" si="62"/>
        <v>0</v>
      </c>
      <c r="AW44" s="33">
        <f t="shared" ca="1" si="62"/>
        <v>0</v>
      </c>
      <c r="AX44" s="33">
        <f t="shared" ca="1" si="62"/>
        <v>0</v>
      </c>
      <c r="AY44" s="33">
        <f t="shared" ca="1" si="62"/>
        <v>0</v>
      </c>
      <c r="AZ44" s="33">
        <f t="shared" ca="1" si="62"/>
        <v>0</v>
      </c>
      <c r="BH44" s="33"/>
      <c r="BJ44" s="150">
        <f t="shared" ca="1" si="107"/>
        <v>0</v>
      </c>
      <c r="BL44" s="30"/>
      <c r="BN44" s="29">
        <f t="shared" ca="1" si="224"/>
        <v>0</v>
      </c>
      <c r="BO44" s="29">
        <f t="shared" ca="1" si="225"/>
        <v>0</v>
      </c>
      <c r="BP44" s="29">
        <f t="shared" ca="1" si="226"/>
        <v>0</v>
      </c>
      <c r="BQ44" s="29">
        <f t="shared" ca="1" si="227"/>
        <v>0</v>
      </c>
      <c r="BR44" s="29">
        <f t="shared" ca="1" si="228"/>
        <v>0</v>
      </c>
      <c r="BS44" s="29">
        <f t="shared" ca="1" si="229"/>
        <v>0</v>
      </c>
      <c r="BT44" s="29">
        <f t="shared" ca="1" si="230"/>
        <v>0</v>
      </c>
      <c r="BU44" s="29">
        <f t="shared" ca="1" si="231"/>
        <v>0</v>
      </c>
      <c r="BV44" s="29">
        <f t="shared" ca="1" si="232"/>
        <v>0</v>
      </c>
      <c r="BW44" s="29">
        <f t="shared" ca="1" si="233"/>
        <v>0</v>
      </c>
      <c r="BX44" s="29">
        <f t="shared" ca="1" si="234"/>
        <v>0</v>
      </c>
      <c r="BY44" s="29">
        <f t="shared" ca="1" si="235"/>
        <v>0</v>
      </c>
      <c r="BZ44" s="29">
        <f t="shared" ca="1" si="236"/>
        <v>0</v>
      </c>
      <c r="CA44" s="29">
        <f t="shared" ca="1" si="237"/>
        <v>0</v>
      </c>
      <c r="CB44" s="29" t="str">
        <f t="shared" ca="1" si="238"/>
        <v/>
      </c>
      <c r="CC44" s="29" t="str">
        <f t="shared" ca="1" si="239"/>
        <v/>
      </c>
      <c r="CD44" s="29" t="str">
        <f t="shared" ca="1" si="240"/>
        <v/>
      </c>
      <c r="CE44" s="29" t="str">
        <f t="shared" ca="1" si="241"/>
        <v/>
      </c>
      <c r="CF44" s="29" t="str">
        <f t="shared" ca="1" si="242"/>
        <v/>
      </c>
      <c r="CG44" s="29" t="str">
        <f t="shared" ca="1" si="243"/>
        <v/>
      </c>
      <c r="CH44" s="29" t="str">
        <f t="shared" ca="1" si="244"/>
        <v/>
      </c>
      <c r="CI44" s="29" t="str">
        <f t="shared" ca="1" si="245"/>
        <v/>
      </c>
      <c r="CJ44" s="29" t="str">
        <f t="shared" ca="1" si="246"/>
        <v/>
      </c>
      <c r="CK44" s="29" t="str">
        <f t="shared" ca="1" si="247"/>
        <v/>
      </c>
      <c r="CL44" s="29" t="str">
        <f t="shared" ca="1" si="248"/>
        <v/>
      </c>
      <c r="CM44" s="29" t="str">
        <f t="shared" ca="1" si="249"/>
        <v/>
      </c>
      <c r="CN44" s="29" t="str">
        <f t="shared" ca="1" si="250"/>
        <v/>
      </c>
      <c r="CO44" s="29" t="str">
        <f t="shared" ca="1" si="251"/>
        <v/>
      </c>
      <c r="CP44" s="29" t="str">
        <f t="shared" ca="1" si="252"/>
        <v/>
      </c>
      <c r="CQ44" s="29" t="str">
        <f t="shared" ca="1" si="253"/>
        <v/>
      </c>
      <c r="CR44" s="29" t="str">
        <f t="shared" ca="1" si="254"/>
        <v/>
      </c>
      <c r="CS44" s="29" t="str">
        <f t="shared" ca="1" si="255"/>
        <v/>
      </c>
      <c r="CT44" s="29" t="str">
        <f t="shared" ca="1" si="256"/>
        <v/>
      </c>
      <c r="CU44" s="29" t="str">
        <f t="shared" ca="1" si="257"/>
        <v/>
      </c>
      <c r="CV44" s="29" t="str">
        <f t="shared" ca="1" si="258"/>
        <v/>
      </c>
      <c r="CW44" s="29" t="str">
        <f t="shared" ca="1" si="259"/>
        <v/>
      </c>
      <c r="CX44" s="29" t="str">
        <f t="shared" ca="1" si="260"/>
        <v/>
      </c>
      <c r="CY44" s="29" t="str">
        <f t="shared" ca="1" si="261"/>
        <v/>
      </c>
      <c r="CZ44" s="29" t="str">
        <f t="shared" ca="1" si="262"/>
        <v/>
      </c>
      <c r="DA44" s="29" t="str">
        <f t="shared" ca="1" si="263"/>
        <v/>
      </c>
      <c r="DB44" s="29" t="str">
        <f t="shared" ca="1" si="264"/>
        <v/>
      </c>
      <c r="DC44" s="29" t="str">
        <f t="shared" ca="1" si="265"/>
        <v/>
      </c>
      <c r="DD44" s="29" t="str">
        <f t="shared" ca="1" si="266"/>
        <v/>
      </c>
      <c r="DE44" s="29" t="str">
        <f t="shared" ca="1" si="267"/>
        <v/>
      </c>
      <c r="DF44" s="29" t="str">
        <f t="shared" ca="1" si="268"/>
        <v/>
      </c>
      <c r="JD44" s="401">
        <f t="shared" si="109"/>
        <v>0</v>
      </c>
      <c r="JE44" s="401">
        <f t="shared" si="269"/>
        <v>0</v>
      </c>
      <c r="JF44" s="401" t="str">
        <f t="shared" ca="1" si="270"/>
        <v/>
      </c>
      <c r="JG44" s="401" t="str">
        <f t="shared" ca="1" si="271"/>
        <v/>
      </c>
      <c r="JH44" s="401" t="str">
        <f t="shared" ca="1" si="272"/>
        <v/>
      </c>
      <c r="JI44" s="401" t="str">
        <f t="shared" ca="1" si="273"/>
        <v/>
      </c>
    </row>
    <row r="45" spans="3:269" s="401" customFormat="1">
      <c r="C45" s="9">
        <f t="array" aca="1" ref="C45" ca="1">MIN(IF($L$7=0, 0, IF(INDIRECT($L$6)&gt;0, IF(ROW(INDIRECT($L$6))&gt;C44, ROW(INDIRECT($L$6)), MAXR))))</f>
        <v>46</v>
      </c>
      <c r="D45" s="9">
        <f t="shared" ca="1" si="55"/>
        <v>38</v>
      </c>
      <c r="E45" s="9">
        <f t="shared" ca="1" si="221"/>
        <v>38</v>
      </c>
      <c r="F45" s="105" t="str">
        <f t="shared" ca="1" si="222"/>
        <v>1_PARENT00001_DMACTUALS_INDEPENDENT:CATALOGDETAIL:UNITS:No Perspective:default:Live:0</v>
      </c>
      <c r="G45" s="7">
        <f t="shared" ca="1" si="223"/>
        <v>0</v>
      </c>
      <c r="H45" s="33" t="str">
        <f t="shared" ca="1" si="59"/>
        <v>-</v>
      </c>
      <c r="I45" s="33" t="str">
        <f t="shared" ca="1" si="59"/>
        <v>-</v>
      </c>
      <c r="J45" s="33" t="str">
        <f t="shared" ca="1" si="59"/>
        <v>-</v>
      </c>
      <c r="K45" s="33" t="str">
        <f t="shared" ca="1" si="59"/>
        <v>-</v>
      </c>
      <c r="L45" s="33" t="str">
        <f t="shared" ca="1" si="59"/>
        <v>-</v>
      </c>
      <c r="M45" s="33" t="str">
        <f t="shared" ca="1" si="59"/>
        <v>-</v>
      </c>
      <c r="N45" s="33" t="str">
        <f t="shared" ca="1" si="59"/>
        <v>-</v>
      </c>
      <c r="O45" s="33" t="str">
        <f t="shared" ca="1" si="59"/>
        <v>-</v>
      </c>
      <c r="P45" s="33" t="str">
        <f t="shared" ca="1" si="59"/>
        <v>-</v>
      </c>
      <c r="Q45" s="33" t="str">
        <f t="shared" ca="1" si="59"/>
        <v>-</v>
      </c>
      <c r="R45" s="33" t="str">
        <f t="shared" ca="1" si="60"/>
        <v>-</v>
      </c>
      <c r="S45" s="33" t="str">
        <f t="shared" ref="S45:AH68" ca="1" si="275">IF(OR($C45=MAXR, $C45=0, S$24=0, S$19=0), 0, IF(LEN(INDIRECT($F$9&amp;S$20&amp;$C45))=0, NULL,  INDIRECT($F$9&amp;S$20&amp;$C45)))</f>
        <v>-</v>
      </c>
      <c r="T45" s="33" t="str">
        <f t="shared" ca="1" si="275"/>
        <v>-</v>
      </c>
      <c r="U45" s="33" t="str">
        <f t="shared" ca="1" si="275"/>
        <v>-</v>
      </c>
      <c r="V45" s="33">
        <f t="shared" ca="1" si="275"/>
        <v>0</v>
      </c>
      <c r="W45" s="33">
        <f t="shared" ca="1" si="275"/>
        <v>0</v>
      </c>
      <c r="X45" s="33">
        <f t="shared" ca="1" si="275"/>
        <v>0</v>
      </c>
      <c r="Y45" s="33">
        <f t="shared" ca="1" si="275"/>
        <v>0</v>
      </c>
      <c r="Z45" s="33">
        <f t="shared" ca="1" si="275"/>
        <v>0</v>
      </c>
      <c r="AA45" s="33">
        <f t="shared" ca="1" si="275"/>
        <v>0</v>
      </c>
      <c r="AB45" s="33">
        <f t="shared" ca="1" si="275"/>
        <v>0</v>
      </c>
      <c r="AC45" s="33">
        <f t="shared" ca="1" si="275"/>
        <v>0</v>
      </c>
      <c r="AD45" s="33">
        <f t="shared" ca="1" si="275"/>
        <v>0</v>
      </c>
      <c r="AE45" s="33">
        <f t="shared" ca="1" si="275"/>
        <v>0</v>
      </c>
      <c r="AF45" s="33">
        <f t="shared" ca="1" si="275"/>
        <v>0</v>
      </c>
      <c r="AG45" s="33">
        <f t="shared" ca="1" si="275"/>
        <v>0</v>
      </c>
      <c r="AH45" s="33">
        <f t="shared" ca="1" si="275"/>
        <v>0</v>
      </c>
      <c r="AI45" s="33">
        <f t="shared" ca="1" si="274"/>
        <v>0</v>
      </c>
      <c r="AJ45" s="33">
        <f t="shared" ca="1" si="274"/>
        <v>0</v>
      </c>
      <c r="AK45" s="33">
        <f t="shared" ca="1" si="274"/>
        <v>0</v>
      </c>
      <c r="AL45" s="33">
        <f t="shared" ca="1" si="274"/>
        <v>0</v>
      </c>
      <c r="AM45" s="33">
        <f t="shared" ca="1" si="274"/>
        <v>0</v>
      </c>
      <c r="AN45" s="33">
        <f t="shared" ca="1" si="274"/>
        <v>0</v>
      </c>
      <c r="AO45" s="33">
        <f t="shared" ca="1" si="274"/>
        <v>0</v>
      </c>
      <c r="AP45" s="33">
        <f t="shared" ca="1" si="274"/>
        <v>0</v>
      </c>
      <c r="AQ45" s="33">
        <f t="shared" ca="1" si="274"/>
        <v>0</v>
      </c>
      <c r="AR45" s="33">
        <f t="shared" ca="1" si="274"/>
        <v>0</v>
      </c>
      <c r="AS45" s="33">
        <f t="shared" ca="1" si="274"/>
        <v>0</v>
      </c>
      <c r="AT45" s="33">
        <f t="shared" ca="1" si="274"/>
        <v>0</v>
      </c>
      <c r="AU45" s="33">
        <f t="shared" ca="1" si="62"/>
        <v>0</v>
      </c>
      <c r="AV45" s="33">
        <f t="shared" ca="1" si="62"/>
        <v>0</v>
      </c>
      <c r="AW45" s="33">
        <f t="shared" ca="1" si="62"/>
        <v>0</v>
      </c>
      <c r="AX45" s="33">
        <f t="shared" ca="1" si="62"/>
        <v>0</v>
      </c>
      <c r="AY45" s="33">
        <f t="shared" ca="1" si="62"/>
        <v>0</v>
      </c>
      <c r="AZ45" s="33">
        <f t="shared" ca="1" si="62"/>
        <v>0</v>
      </c>
      <c r="BH45" s="33"/>
      <c r="BJ45" s="150">
        <f t="shared" ca="1" si="107"/>
        <v>0</v>
      </c>
      <c r="BL45" s="30"/>
      <c r="BN45" s="29">
        <f t="shared" ca="1" si="224"/>
        <v>0</v>
      </c>
      <c r="BO45" s="29">
        <f t="shared" ca="1" si="225"/>
        <v>0</v>
      </c>
      <c r="BP45" s="29">
        <f t="shared" ca="1" si="226"/>
        <v>0</v>
      </c>
      <c r="BQ45" s="29">
        <f t="shared" ca="1" si="227"/>
        <v>0</v>
      </c>
      <c r="BR45" s="29">
        <f t="shared" ca="1" si="228"/>
        <v>0</v>
      </c>
      <c r="BS45" s="29">
        <f t="shared" ca="1" si="229"/>
        <v>0</v>
      </c>
      <c r="BT45" s="29">
        <f t="shared" ca="1" si="230"/>
        <v>0</v>
      </c>
      <c r="BU45" s="29">
        <f t="shared" ca="1" si="231"/>
        <v>0</v>
      </c>
      <c r="BV45" s="29">
        <f t="shared" ca="1" si="232"/>
        <v>0</v>
      </c>
      <c r="BW45" s="29">
        <f t="shared" ca="1" si="233"/>
        <v>0</v>
      </c>
      <c r="BX45" s="29">
        <f t="shared" ca="1" si="234"/>
        <v>0</v>
      </c>
      <c r="BY45" s="29">
        <f t="shared" ca="1" si="235"/>
        <v>0</v>
      </c>
      <c r="BZ45" s="29">
        <f t="shared" ca="1" si="236"/>
        <v>0</v>
      </c>
      <c r="CA45" s="29">
        <f t="shared" ca="1" si="237"/>
        <v>0</v>
      </c>
      <c r="CB45" s="29" t="str">
        <f t="shared" ca="1" si="238"/>
        <v/>
      </c>
      <c r="CC45" s="29" t="str">
        <f t="shared" ca="1" si="239"/>
        <v/>
      </c>
      <c r="CD45" s="29" t="str">
        <f t="shared" ca="1" si="240"/>
        <v/>
      </c>
      <c r="CE45" s="29" t="str">
        <f t="shared" ca="1" si="241"/>
        <v/>
      </c>
      <c r="CF45" s="29" t="str">
        <f t="shared" ca="1" si="242"/>
        <v/>
      </c>
      <c r="CG45" s="29" t="str">
        <f t="shared" ca="1" si="243"/>
        <v/>
      </c>
      <c r="CH45" s="29" t="str">
        <f t="shared" ca="1" si="244"/>
        <v/>
      </c>
      <c r="CI45" s="29" t="str">
        <f t="shared" ca="1" si="245"/>
        <v/>
      </c>
      <c r="CJ45" s="29" t="str">
        <f t="shared" ca="1" si="246"/>
        <v/>
      </c>
      <c r="CK45" s="29" t="str">
        <f t="shared" ca="1" si="247"/>
        <v/>
      </c>
      <c r="CL45" s="29" t="str">
        <f t="shared" ca="1" si="248"/>
        <v/>
      </c>
      <c r="CM45" s="29" t="str">
        <f t="shared" ca="1" si="249"/>
        <v/>
      </c>
      <c r="CN45" s="29" t="str">
        <f t="shared" ca="1" si="250"/>
        <v/>
      </c>
      <c r="CO45" s="29" t="str">
        <f t="shared" ca="1" si="251"/>
        <v/>
      </c>
      <c r="CP45" s="29" t="str">
        <f t="shared" ca="1" si="252"/>
        <v/>
      </c>
      <c r="CQ45" s="29" t="str">
        <f t="shared" ca="1" si="253"/>
        <v/>
      </c>
      <c r="CR45" s="29" t="str">
        <f t="shared" ca="1" si="254"/>
        <v/>
      </c>
      <c r="CS45" s="29" t="str">
        <f t="shared" ca="1" si="255"/>
        <v/>
      </c>
      <c r="CT45" s="29" t="str">
        <f t="shared" ca="1" si="256"/>
        <v/>
      </c>
      <c r="CU45" s="29" t="str">
        <f t="shared" ca="1" si="257"/>
        <v/>
      </c>
      <c r="CV45" s="29" t="str">
        <f t="shared" ca="1" si="258"/>
        <v/>
      </c>
      <c r="CW45" s="29" t="str">
        <f t="shared" ca="1" si="259"/>
        <v/>
      </c>
      <c r="CX45" s="29" t="str">
        <f t="shared" ca="1" si="260"/>
        <v/>
      </c>
      <c r="CY45" s="29" t="str">
        <f t="shared" ca="1" si="261"/>
        <v/>
      </c>
      <c r="CZ45" s="29" t="str">
        <f t="shared" ca="1" si="262"/>
        <v/>
      </c>
      <c r="DA45" s="29" t="str">
        <f t="shared" ca="1" si="263"/>
        <v/>
      </c>
      <c r="DB45" s="29" t="str">
        <f t="shared" ca="1" si="264"/>
        <v/>
      </c>
      <c r="DC45" s="29" t="str">
        <f t="shared" ca="1" si="265"/>
        <v/>
      </c>
      <c r="DD45" s="29" t="str">
        <f t="shared" ca="1" si="266"/>
        <v/>
      </c>
      <c r="DE45" s="29" t="str">
        <f t="shared" ca="1" si="267"/>
        <v/>
      </c>
      <c r="DF45" s="29" t="str">
        <f t="shared" ca="1" si="268"/>
        <v/>
      </c>
      <c r="JD45" s="401">
        <f t="shared" si="109"/>
        <v>0</v>
      </c>
      <c r="JE45" s="401">
        <f t="shared" si="269"/>
        <v>0</v>
      </c>
      <c r="JF45" s="401" t="str">
        <f t="shared" ca="1" si="270"/>
        <v/>
      </c>
      <c r="JG45" s="401" t="str">
        <f t="shared" ca="1" si="271"/>
        <v/>
      </c>
      <c r="JH45" s="401" t="str">
        <f t="shared" ca="1" si="272"/>
        <v/>
      </c>
      <c r="JI45" s="401" t="str">
        <f t="shared" ca="1" si="273"/>
        <v/>
      </c>
    </row>
    <row r="46" spans="3:269" s="401" customFormat="1">
      <c r="C46" s="9">
        <f t="array" aca="1" ref="C46" ca="1">MIN(IF($L$7=0, 0, IF(INDIRECT($L$6)&gt;0, IF(ROW(INDIRECT($L$6))&gt;C45, ROW(INDIRECT($L$6)), MAXR))))</f>
        <v>48</v>
      </c>
      <c r="D46" s="9">
        <f t="shared" ca="1" si="55"/>
        <v>40</v>
      </c>
      <c r="E46" s="9">
        <f t="shared" ca="1" si="221"/>
        <v>40</v>
      </c>
      <c r="F46" s="105" t="str">
        <f t="shared" ca="1" si="222"/>
        <v>1_PARENT00001_DMACTUALS_INDEPENDENT:CATALOGDETAIL:UNITS:No Perspective:default:Live:0</v>
      </c>
      <c r="G46" s="7">
        <f t="shared" ca="1" si="223"/>
        <v>0</v>
      </c>
      <c r="H46" s="33" t="str">
        <f t="shared" ca="1" si="59"/>
        <v>-</v>
      </c>
      <c r="I46" s="33" t="str">
        <f t="shared" ca="1" si="59"/>
        <v>-</v>
      </c>
      <c r="J46" s="33" t="str">
        <f t="shared" ca="1" si="59"/>
        <v>-</v>
      </c>
      <c r="K46" s="33" t="str">
        <f t="shared" ca="1" si="59"/>
        <v>-</v>
      </c>
      <c r="L46" s="33" t="str">
        <f t="shared" ca="1" si="59"/>
        <v>-</v>
      </c>
      <c r="M46" s="33" t="str">
        <f t="shared" ca="1" si="59"/>
        <v>-</v>
      </c>
      <c r="N46" s="33" t="str">
        <f t="shared" ca="1" si="59"/>
        <v>-</v>
      </c>
      <c r="O46" s="33" t="str">
        <f t="shared" ca="1" si="59"/>
        <v>-</v>
      </c>
      <c r="P46" s="33" t="str">
        <f t="shared" ca="1" si="59"/>
        <v>-</v>
      </c>
      <c r="Q46" s="33" t="str">
        <f t="shared" ca="1" si="59"/>
        <v>-</v>
      </c>
      <c r="R46" s="33" t="str">
        <f t="shared" ca="1" si="59"/>
        <v>-</v>
      </c>
      <c r="S46" s="33" t="str">
        <f t="shared" ca="1" si="59"/>
        <v>-</v>
      </c>
      <c r="T46" s="33" t="str">
        <f t="shared" ca="1" si="59"/>
        <v>-</v>
      </c>
      <c r="U46" s="33" t="str">
        <f t="shared" ca="1" si="59"/>
        <v>-</v>
      </c>
      <c r="V46" s="33">
        <f t="shared" ca="1" si="59"/>
        <v>0</v>
      </c>
      <c r="W46" s="33">
        <f t="shared" ca="1" si="59"/>
        <v>0</v>
      </c>
      <c r="X46" s="33">
        <f t="shared" ca="1" si="275"/>
        <v>0</v>
      </c>
      <c r="Y46" s="33">
        <f t="shared" ca="1" si="275"/>
        <v>0</v>
      </c>
      <c r="Z46" s="33">
        <f t="shared" ca="1" si="275"/>
        <v>0</v>
      </c>
      <c r="AA46" s="33">
        <f t="shared" ca="1" si="275"/>
        <v>0</v>
      </c>
      <c r="AB46" s="33">
        <f t="shared" ca="1" si="275"/>
        <v>0</v>
      </c>
      <c r="AC46" s="33">
        <f t="shared" ca="1" si="275"/>
        <v>0</v>
      </c>
      <c r="AD46" s="33">
        <f t="shared" ca="1" si="275"/>
        <v>0</v>
      </c>
      <c r="AE46" s="33">
        <f t="shared" ca="1" si="275"/>
        <v>0</v>
      </c>
      <c r="AF46" s="33">
        <f t="shared" ca="1" si="275"/>
        <v>0</v>
      </c>
      <c r="AG46" s="33">
        <f t="shared" ca="1" si="275"/>
        <v>0</v>
      </c>
      <c r="AH46" s="33">
        <f t="shared" ca="1" si="275"/>
        <v>0</v>
      </c>
      <c r="AI46" s="33">
        <f t="shared" ca="1" si="274"/>
        <v>0</v>
      </c>
      <c r="AJ46" s="33">
        <f t="shared" ca="1" si="274"/>
        <v>0</v>
      </c>
      <c r="AK46" s="33">
        <f t="shared" ca="1" si="274"/>
        <v>0</v>
      </c>
      <c r="AL46" s="33">
        <f t="shared" ca="1" si="274"/>
        <v>0</v>
      </c>
      <c r="AM46" s="33">
        <f t="shared" ca="1" si="274"/>
        <v>0</v>
      </c>
      <c r="AN46" s="33">
        <f t="shared" ca="1" si="274"/>
        <v>0</v>
      </c>
      <c r="AO46" s="33">
        <f t="shared" ca="1" si="274"/>
        <v>0</v>
      </c>
      <c r="AP46" s="33">
        <f t="shared" ca="1" si="274"/>
        <v>0</v>
      </c>
      <c r="AQ46" s="33">
        <f t="shared" ca="1" si="274"/>
        <v>0</v>
      </c>
      <c r="AR46" s="33">
        <f t="shared" ca="1" si="274"/>
        <v>0</v>
      </c>
      <c r="AS46" s="33">
        <f t="shared" ca="1" si="274"/>
        <v>0</v>
      </c>
      <c r="AT46" s="33">
        <f t="shared" ca="1" si="274"/>
        <v>0</v>
      </c>
      <c r="AU46" s="33">
        <f t="shared" ca="1" si="62"/>
        <v>0</v>
      </c>
      <c r="AV46" s="33">
        <f t="shared" ca="1" si="62"/>
        <v>0</v>
      </c>
      <c r="AW46" s="33">
        <f t="shared" ca="1" si="62"/>
        <v>0</v>
      </c>
      <c r="AX46" s="33">
        <f t="shared" ca="1" si="62"/>
        <v>0</v>
      </c>
      <c r="AY46" s="33">
        <f t="shared" ca="1" si="62"/>
        <v>0</v>
      </c>
      <c r="AZ46" s="33">
        <f t="shared" ca="1" si="62"/>
        <v>0</v>
      </c>
      <c r="BH46" s="33"/>
      <c r="BJ46" s="150">
        <f t="shared" ca="1" si="107"/>
        <v>0</v>
      </c>
      <c r="BL46" s="30"/>
      <c r="BN46" s="29">
        <f t="shared" ca="1" si="224"/>
        <v>0</v>
      </c>
      <c r="BO46" s="29">
        <f t="shared" ca="1" si="225"/>
        <v>0</v>
      </c>
      <c r="BP46" s="29">
        <f t="shared" ca="1" si="226"/>
        <v>0</v>
      </c>
      <c r="BQ46" s="29">
        <f t="shared" ca="1" si="227"/>
        <v>0</v>
      </c>
      <c r="BR46" s="29">
        <f t="shared" ca="1" si="228"/>
        <v>0</v>
      </c>
      <c r="BS46" s="29">
        <f t="shared" ca="1" si="229"/>
        <v>0</v>
      </c>
      <c r="BT46" s="29">
        <f t="shared" ca="1" si="230"/>
        <v>0</v>
      </c>
      <c r="BU46" s="29">
        <f t="shared" ca="1" si="231"/>
        <v>0</v>
      </c>
      <c r="BV46" s="29">
        <f t="shared" ca="1" si="232"/>
        <v>0</v>
      </c>
      <c r="BW46" s="29">
        <f t="shared" ca="1" si="233"/>
        <v>0</v>
      </c>
      <c r="BX46" s="29">
        <f t="shared" ca="1" si="234"/>
        <v>0</v>
      </c>
      <c r="BY46" s="29">
        <f t="shared" ca="1" si="235"/>
        <v>0</v>
      </c>
      <c r="BZ46" s="29">
        <f t="shared" ca="1" si="236"/>
        <v>0</v>
      </c>
      <c r="CA46" s="29">
        <f t="shared" ca="1" si="237"/>
        <v>0</v>
      </c>
      <c r="CB46" s="29" t="str">
        <f t="shared" ca="1" si="238"/>
        <v/>
      </c>
      <c r="CC46" s="29" t="str">
        <f t="shared" ca="1" si="239"/>
        <v/>
      </c>
      <c r="CD46" s="29" t="str">
        <f t="shared" ca="1" si="240"/>
        <v/>
      </c>
      <c r="CE46" s="29" t="str">
        <f t="shared" ca="1" si="241"/>
        <v/>
      </c>
      <c r="CF46" s="29" t="str">
        <f t="shared" ca="1" si="242"/>
        <v/>
      </c>
      <c r="CG46" s="29" t="str">
        <f t="shared" ca="1" si="243"/>
        <v/>
      </c>
      <c r="CH46" s="29" t="str">
        <f t="shared" ca="1" si="244"/>
        <v/>
      </c>
      <c r="CI46" s="29" t="str">
        <f t="shared" ca="1" si="245"/>
        <v/>
      </c>
      <c r="CJ46" s="29" t="str">
        <f t="shared" ca="1" si="246"/>
        <v/>
      </c>
      <c r="CK46" s="29" t="str">
        <f t="shared" ca="1" si="247"/>
        <v/>
      </c>
      <c r="CL46" s="29" t="str">
        <f t="shared" ca="1" si="248"/>
        <v/>
      </c>
      <c r="CM46" s="29" t="str">
        <f t="shared" ca="1" si="249"/>
        <v/>
      </c>
      <c r="CN46" s="29" t="str">
        <f t="shared" ca="1" si="250"/>
        <v/>
      </c>
      <c r="CO46" s="29" t="str">
        <f t="shared" ca="1" si="251"/>
        <v/>
      </c>
      <c r="CP46" s="29" t="str">
        <f t="shared" ca="1" si="252"/>
        <v/>
      </c>
      <c r="CQ46" s="29" t="str">
        <f t="shared" ca="1" si="253"/>
        <v/>
      </c>
      <c r="CR46" s="29" t="str">
        <f t="shared" ca="1" si="254"/>
        <v/>
      </c>
      <c r="CS46" s="29" t="str">
        <f t="shared" ca="1" si="255"/>
        <v/>
      </c>
      <c r="CT46" s="29" t="str">
        <f t="shared" ca="1" si="256"/>
        <v/>
      </c>
      <c r="CU46" s="29" t="str">
        <f t="shared" ca="1" si="257"/>
        <v/>
      </c>
      <c r="CV46" s="29" t="str">
        <f t="shared" ca="1" si="258"/>
        <v/>
      </c>
      <c r="CW46" s="29" t="str">
        <f t="shared" ca="1" si="259"/>
        <v/>
      </c>
      <c r="CX46" s="29" t="str">
        <f t="shared" ca="1" si="260"/>
        <v/>
      </c>
      <c r="CY46" s="29" t="str">
        <f t="shared" ca="1" si="261"/>
        <v/>
      </c>
      <c r="CZ46" s="29" t="str">
        <f t="shared" ca="1" si="262"/>
        <v/>
      </c>
      <c r="DA46" s="29" t="str">
        <f t="shared" ca="1" si="263"/>
        <v/>
      </c>
      <c r="DB46" s="29" t="str">
        <f t="shared" ca="1" si="264"/>
        <v/>
      </c>
      <c r="DC46" s="29" t="str">
        <f t="shared" ca="1" si="265"/>
        <v/>
      </c>
      <c r="DD46" s="29" t="str">
        <f t="shared" ca="1" si="266"/>
        <v/>
      </c>
      <c r="DE46" s="29" t="str">
        <f t="shared" ca="1" si="267"/>
        <v/>
      </c>
      <c r="DF46" s="29" t="str">
        <f t="shared" ca="1" si="268"/>
        <v/>
      </c>
      <c r="JD46" s="401">
        <f t="shared" si="109"/>
        <v>0</v>
      </c>
      <c r="JE46" s="401">
        <f t="shared" si="269"/>
        <v>0</v>
      </c>
      <c r="JF46" s="401" t="str">
        <f t="shared" ca="1" si="270"/>
        <v/>
      </c>
      <c r="JG46" s="401" t="str">
        <f t="shared" ca="1" si="271"/>
        <v/>
      </c>
      <c r="JH46" s="401" t="str">
        <f t="shared" ca="1" si="272"/>
        <v/>
      </c>
      <c r="JI46" s="401" t="str">
        <f t="shared" ca="1" si="273"/>
        <v/>
      </c>
    </row>
    <row r="47" spans="3:269" s="401" customFormat="1">
      <c r="C47" s="9">
        <f t="array" aca="1" ref="C47" ca="1">MIN(IF($L$7=0, 0, IF(INDIRECT($L$6)&gt;0, IF(ROW(INDIRECT($L$6))&gt;C46, ROW(INDIRECT($L$6)), MAXR))))</f>
        <v>50</v>
      </c>
      <c r="D47" s="9">
        <f t="shared" ca="1" si="55"/>
        <v>42</v>
      </c>
      <c r="E47" s="9">
        <f t="shared" ca="1" si="221"/>
        <v>42</v>
      </c>
      <c r="F47" s="105" t="str">
        <f t="shared" ca="1" si="222"/>
        <v>1_PARENT00001_DMACTUALS_INDEPENDENT:CATALOGDETAIL:UNITS:No Perspective:default:Live:0</v>
      </c>
      <c r="G47" s="7">
        <f t="shared" ca="1" si="223"/>
        <v>0</v>
      </c>
      <c r="H47" s="33" t="str">
        <f t="shared" ca="1" si="59"/>
        <v>-</v>
      </c>
      <c r="I47" s="33" t="str">
        <f t="shared" ca="1" si="59"/>
        <v>-</v>
      </c>
      <c r="J47" s="33" t="str">
        <f t="shared" ca="1" si="59"/>
        <v>-</v>
      </c>
      <c r="K47" s="33" t="str">
        <f t="shared" ca="1" si="59"/>
        <v>-</v>
      </c>
      <c r="L47" s="33" t="str">
        <f t="shared" ca="1" si="59"/>
        <v>-</v>
      </c>
      <c r="M47" s="33" t="str">
        <f t="shared" ca="1" si="59"/>
        <v>-</v>
      </c>
      <c r="N47" s="33" t="str">
        <f t="shared" ca="1" si="59"/>
        <v>-</v>
      </c>
      <c r="O47" s="33" t="str">
        <f t="shared" ca="1" si="59"/>
        <v>-</v>
      </c>
      <c r="P47" s="33" t="str">
        <f t="shared" ca="1" si="59"/>
        <v>-</v>
      </c>
      <c r="Q47" s="33" t="str">
        <f t="shared" ca="1" si="59"/>
        <v>-</v>
      </c>
      <c r="R47" s="33" t="str">
        <f t="shared" ca="1" si="59"/>
        <v>-</v>
      </c>
      <c r="S47" s="33" t="str">
        <f t="shared" ca="1" si="59"/>
        <v>-</v>
      </c>
      <c r="T47" s="33" t="str">
        <f t="shared" ca="1" si="59"/>
        <v>-</v>
      </c>
      <c r="U47" s="33" t="str">
        <f t="shared" ca="1" si="59"/>
        <v>-</v>
      </c>
      <c r="V47" s="33">
        <f t="shared" ca="1" si="59"/>
        <v>0</v>
      </c>
      <c r="W47" s="33">
        <f t="shared" ca="1" si="59"/>
        <v>0</v>
      </c>
      <c r="X47" s="33">
        <f t="shared" ca="1" si="275"/>
        <v>0</v>
      </c>
      <c r="Y47" s="33">
        <f t="shared" ca="1" si="275"/>
        <v>0</v>
      </c>
      <c r="Z47" s="33">
        <f t="shared" ca="1" si="275"/>
        <v>0</v>
      </c>
      <c r="AA47" s="33">
        <f t="shared" ca="1" si="275"/>
        <v>0</v>
      </c>
      <c r="AB47" s="33">
        <f t="shared" ca="1" si="275"/>
        <v>0</v>
      </c>
      <c r="AC47" s="33">
        <f t="shared" ca="1" si="275"/>
        <v>0</v>
      </c>
      <c r="AD47" s="33">
        <f t="shared" ca="1" si="275"/>
        <v>0</v>
      </c>
      <c r="AE47" s="33">
        <f t="shared" ca="1" si="275"/>
        <v>0</v>
      </c>
      <c r="AF47" s="33">
        <f t="shared" ca="1" si="275"/>
        <v>0</v>
      </c>
      <c r="AG47" s="33">
        <f t="shared" ca="1" si="275"/>
        <v>0</v>
      </c>
      <c r="AH47" s="33">
        <f t="shared" ca="1" si="275"/>
        <v>0</v>
      </c>
      <c r="AI47" s="33">
        <f t="shared" ca="1" si="274"/>
        <v>0</v>
      </c>
      <c r="AJ47" s="33">
        <f t="shared" ca="1" si="274"/>
        <v>0</v>
      </c>
      <c r="AK47" s="33">
        <f t="shared" ca="1" si="274"/>
        <v>0</v>
      </c>
      <c r="AL47" s="33">
        <f t="shared" ca="1" si="274"/>
        <v>0</v>
      </c>
      <c r="AM47" s="33">
        <f t="shared" ca="1" si="274"/>
        <v>0</v>
      </c>
      <c r="AN47" s="33">
        <f t="shared" ca="1" si="274"/>
        <v>0</v>
      </c>
      <c r="AO47" s="33">
        <f t="shared" ca="1" si="274"/>
        <v>0</v>
      </c>
      <c r="AP47" s="33">
        <f t="shared" ca="1" si="274"/>
        <v>0</v>
      </c>
      <c r="AQ47" s="33">
        <f t="shared" ca="1" si="274"/>
        <v>0</v>
      </c>
      <c r="AR47" s="33">
        <f t="shared" ca="1" si="274"/>
        <v>0</v>
      </c>
      <c r="AS47" s="33">
        <f t="shared" ca="1" si="274"/>
        <v>0</v>
      </c>
      <c r="AT47" s="33">
        <f t="shared" ca="1" si="274"/>
        <v>0</v>
      </c>
      <c r="AU47" s="33">
        <f t="shared" ca="1" si="62"/>
        <v>0</v>
      </c>
      <c r="AV47" s="33">
        <f t="shared" ca="1" si="62"/>
        <v>0</v>
      </c>
      <c r="AW47" s="33">
        <f t="shared" ca="1" si="62"/>
        <v>0</v>
      </c>
      <c r="AX47" s="33">
        <f t="shared" ca="1" si="62"/>
        <v>0</v>
      </c>
      <c r="AY47" s="33">
        <f t="shared" ca="1" si="62"/>
        <v>0</v>
      </c>
      <c r="AZ47" s="33">
        <f t="shared" ca="1" si="62"/>
        <v>0</v>
      </c>
      <c r="BH47" s="33"/>
      <c r="BJ47" s="150">
        <f t="shared" ca="1" si="107"/>
        <v>0</v>
      </c>
      <c r="BL47" s="30"/>
      <c r="BN47" s="29">
        <f t="shared" ca="1" si="224"/>
        <v>0</v>
      </c>
      <c r="BO47" s="29">
        <f t="shared" ca="1" si="225"/>
        <v>0</v>
      </c>
      <c r="BP47" s="29">
        <f t="shared" ca="1" si="226"/>
        <v>0</v>
      </c>
      <c r="BQ47" s="29">
        <f t="shared" ca="1" si="227"/>
        <v>0</v>
      </c>
      <c r="BR47" s="29">
        <f t="shared" ca="1" si="228"/>
        <v>0</v>
      </c>
      <c r="BS47" s="29">
        <f t="shared" ca="1" si="229"/>
        <v>0</v>
      </c>
      <c r="BT47" s="29">
        <f t="shared" ca="1" si="230"/>
        <v>0</v>
      </c>
      <c r="BU47" s="29">
        <f t="shared" ca="1" si="231"/>
        <v>0</v>
      </c>
      <c r="BV47" s="29">
        <f t="shared" ca="1" si="232"/>
        <v>0</v>
      </c>
      <c r="BW47" s="29">
        <f t="shared" ca="1" si="233"/>
        <v>0</v>
      </c>
      <c r="BX47" s="29">
        <f t="shared" ca="1" si="234"/>
        <v>0</v>
      </c>
      <c r="BY47" s="29">
        <f t="shared" ca="1" si="235"/>
        <v>0</v>
      </c>
      <c r="BZ47" s="29">
        <f t="shared" ca="1" si="236"/>
        <v>0</v>
      </c>
      <c r="CA47" s="29">
        <f t="shared" ca="1" si="237"/>
        <v>0</v>
      </c>
      <c r="CB47" s="29" t="str">
        <f t="shared" ca="1" si="238"/>
        <v/>
      </c>
      <c r="CC47" s="29" t="str">
        <f t="shared" ca="1" si="239"/>
        <v/>
      </c>
      <c r="CD47" s="29" t="str">
        <f t="shared" ca="1" si="240"/>
        <v/>
      </c>
      <c r="CE47" s="29" t="str">
        <f t="shared" ca="1" si="241"/>
        <v/>
      </c>
      <c r="CF47" s="29" t="str">
        <f t="shared" ca="1" si="242"/>
        <v/>
      </c>
      <c r="CG47" s="29" t="str">
        <f t="shared" ca="1" si="243"/>
        <v/>
      </c>
      <c r="CH47" s="29" t="str">
        <f t="shared" ca="1" si="244"/>
        <v/>
      </c>
      <c r="CI47" s="29" t="str">
        <f t="shared" ca="1" si="245"/>
        <v/>
      </c>
      <c r="CJ47" s="29" t="str">
        <f t="shared" ca="1" si="246"/>
        <v/>
      </c>
      <c r="CK47" s="29" t="str">
        <f t="shared" ca="1" si="247"/>
        <v/>
      </c>
      <c r="CL47" s="29" t="str">
        <f t="shared" ca="1" si="248"/>
        <v/>
      </c>
      <c r="CM47" s="29" t="str">
        <f t="shared" ca="1" si="249"/>
        <v/>
      </c>
      <c r="CN47" s="29" t="str">
        <f t="shared" ca="1" si="250"/>
        <v/>
      </c>
      <c r="CO47" s="29" t="str">
        <f t="shared" ca="1" si="251"/>
        <v/>
      </c>
      <c r="CP47" s="29" t="str">
        <f t="shared" ca="1" si="252"/>
        <v/>
      </c>
      <c r="CQ47" s="29" t="str">
        <f t="shared" ca="1" si="253"/>
        <v/>
      </c>
      <c r="CR47" s="29" t="str">
        <f t="shared" ca="1" si="254"/>
        <v/>
      </c>
      <c r="CS47" s="29" t="str">
        <f t="shared" ca="1" si="255"/>
        <v/>
      </c>
      <c r="CT47" s="29" t="str">
        <f t="shared" ca="1" si="256"/>
        <v/>
      </c>
      <c r="CU47" s="29" t="str">
        <f t="shared" ca="1" si="257"/>
        <v/>
      </c>
      <c r="CV47" s="29" t="str">
        <f t="shared" ca="1" si="258"/>
        <v/>
      </c>
      <c r="CW47" s="29" t="str">
        <f t="shared" ca="1" si="259"/>
        <v/>
      </c>
      <c r="CX47" s="29" t="str">
        <f t="shared" ca="1" si="260"/>
        <v/>
      </c>
      <c r="CY47" s="29" t="str">
        <f t="shared" ca="1" si="261"/>
        <v/>
      </c>
      <c r="CZ47" s="29" t="str">
        <f t="shared" ca="1" si="262"/>
        <v/>
      </c>
      <c r="DA47" s="29" t="str">
        <f t="shared" ca="1" si="263"/>
        <v/>
      </c>
      <c r="DB47" s="29" t="str">
        <f t="shared" ca="1" si="264"/>
        <v/>
      </c>
      <c r="DC47" s="29" t="str">
        <f t="shared" ca="1" si="265"/>
        <v/>
      </c>
      <c r="DD47" s="29" t="str">
        <f t="shared" ca="1" si="266"/>
        <v/>
      </c>
      <c r="DE47" s="29" t="str">
        <f t="shared" ca="1" si="267"/>
        <v/>
      </c>
      <c r="DF47" s="29" t="str">
        <f t="shared" ca="1" si="268"/>
        <v/>
      </c>
      <c r="JD47" s="401">
        <f t="shared" si="109"/>
        <v>0</v>
      </c>
      <c r="JE47" s="401">
        <f t="shared" si="269"/>
        <v>0</v>
      </c>
      <c r="JF47" s="401" t="str">
        <f t="shared" ca="1" si="270"/>
        <v/>
      </c>
      <c r="JG47" s="401" t="str">
        <f t="shared" ca="1" si="271"/>
        <v/>
      </c>
      <c r="JH47" s="401" t="str">
        <f t="shared" ca="1" si="272"/>
        <v/>
      </c>
      <c r="JI47" s="401" t="str">
        <f t="shared" ca="1" si="273"/>
        <v/>
      </c>
    </row>
    <row r="48" spans="3:269" s="401" customFormat="1">
      <c r="C48" s="9">
        <f t="array" aca="1" ref="C48" ca="1">MIN(IF($L$7=0, 0, IF(INDIRECT($L$6)&gt;0, IF(ROW(INDIRECT($L$6))&gt;C47, ROW(INDIRECT($L$6)), MAXR))))</f>
        <v>51</v>
      </c>
      <c r="D48" s="9">
        <f t="shared" ca="1" si="55"/>
        <v>43</v>
      </c>
      <c r="E48" s="9">
        <f t="shared" ca="1" si="221"/>
        <v>43</v>
      </c>
      <c r="F48" s="105" t="str">
        <f t="shared" ca="1" si="222"/>
        <v>1_PARENT00001_DMACTUALS_INDEPENDENT:CATALOGDETAIL:UNITS:No Perspective:default:Live:0</v>
      </c>
      <c r="G48" s="7">
        <f t="shared" ca="1" si="223"/>
        <v>0</v>
      </c>
      <c r="H48" s="33" t="str">
        <f t="shared" ca="1" si="59"/>
        <v>-</v>
      </c>
      <c r="I48" s="33" t="str">
        <f t="shared" ca="1" si="59"/>
        <v>-</v>
      </c>
      <c r="J48" s="33" t="str">
        <f t="shared" ca="1" si="59"/>
        <v>-</v>
      </c>
      <c r="K48" s="33" t="str">
        <f t="shared" ca="1" si="59"/>
        <v>-</v>
      </c>
      <c r="L48" s="33" t="str">
        <f t="shared" ca="1" si="59"/>
        <v>-</v>
      </c>
      <c r="M48" s="33" t="str">
        <f t="shared" ca="1" si="59"/>
        <v>-</v>
      </c>
      <c r="N48" s="33" t="str">
        <f t="shared" ca="1" si="59"/>
        <v>-</v>
      </c>
      <c r="O48" s="33" t="str">
        <f t="shared" ca="1" si="59"/>
        <v>-</v>
      </c>
      <c r="P48" s="33" t="str">
        <f t="shared" ca="1" si="59"/>
        <v>-</v>
      </c>
      <c r="Q48" s="33" t="str">
        <f t="shared" ca="1" si="59"/>
        <v>-</v>
      </c>
      <c r="R48" s="33" t="str">
        <f t="shared" ca="1" si="59"/>
        <v>-</v>
      </c>
      <c r="S48" s="33" t="str">
        <f t="shared" ca="1" si="59"/>
        <v>-</v>
      </c>
      <c r="T48" s="33" t="str">
        <f t="shared" ca="1" si="59"/>
        <v>-</v>
      </c>
      <c r="U48" s="33" t="str">
        <f t="shared" ca="1" si="59"/>
        <v>-</v>
      </c>
      <c r="V48" s="33">
        <f t="shared" ca="1" si="59"/>
        <v>0</v>
      </c>
      <c r="W48" s="33">
        <f t="shared" ca="1" si="59"/>
        <v>0</v>
      </c>
      <c r="X48" s="33">
        <f t="shared" ca="1" si="275"/>
        <v>0</v>
      </c>
      <c r="Y48" s="33">
        <f t="shared" ca="1" si="275"/>
        <v>0</v>
      </c>
      <c r="Z48" s="33">
        <f t="shared" ca="1" si="275"/>
        <v>0</v>
      </c>
      <c r="AA48" s="33">
        <f t="shared" ca="1" si="275"/>
        <v>0</v>
      </c>
      <c r="AB48" s="33">
        <f t="shared" ca="1" si="275"/>
        <v>0</v>
      </c>
      <c r="AC48" s="33">
        <f t="shared" ca="1" si="275"/>
        <v>0</v>
      </c>
      <c r="AD48" s="33">
        <f t="shared" ca="1" si="275"/>
        <v>0</v>
      </c>
      <c r="AE48" s="33">
        <f t="shared" ca="1" si="275"/>
        <v>0</v>
      </c>
      <c r="AF48" s="33">
        <f t="shared" ca="1" si="275"/>
        <v>0</v>
      </c>
      <c r="AG48" s="33">
        <f t="shared" ca="1" si="275"/>
        <v>0</v>
      </c>
      <c r="AH48" s="33">
        <f t="shared" ca="1" si="275"/>
        <v>0</v>
      </c>
      <c r="AI48" s="33">
        <f t="shared" ca="1" si="274"/>
        <v>0</v>
      </c>
      <c r="AJ48" s="33">
        <f t="shared" ca="1" si="274"/>
        <v>0</v>
      </c>
      <c r="AK48" s="33">
        <f t="shared" ca="1" si="274"/>
        <v>0</v>
      </c>
      <c r="AL48" s="33">
        <f t="shared" ca="1" si="274"/>
        <v>0</v>
      </c>
      <c r="AM48" s="33">
        <f t="shared" ca="1" si="274"/>
        <v>0</v>
      </c>
      <c r="AN48" s="33">
        <f t="shared" ca="1" si="274"/>
        <v>0</v>
      </c>
      <c r="AO48" s="33">
        <f t="shared" ca="1" si="274"/>
        <v>0</v>
      </c>
      <c r="AP48" s="33">
        <f t="shared" ca="1" si="274"/>
        <v>0</v>
      </c>
      <c r="AQ48" s="33">
        <f t="shared" ca="1" si="274"/>
        <v>0</v>
      </c>
      <c r="AR48" s="33">
        <f t="shared" ca="1" si="274"/>
        <v>0</v>
      </c>
      <c r="AS48" s="33">
        <f t="shared" ca="1" si="274"/>
        <v>0</v>
      </c>
      <c r="AT48" s="33">
        <f t="shared" ca="1" si="274"/>
        <v>0</v>
      </c>
      <c r="AU48" s="33">
        <f t="shared" ca="1" si="62"/>
        <v>0</v>
      </c>
      <c r="AV48" s="33">
        <f t="shared" ca="1" si="62"/>
        <v>0</v>
      </c>
      <c r="AW48" s="33">
        <f t="shared" ca="1" si="62"/>
        <v>0</v>
      </c>
      <c r="AX48" s="33">
        <f t="shared" ca="1" si="62"/>
        <v>0</v>
      </c>
      <c r="AY48" s="33">
        <f t="shared" ca="1" si="62"/>
        <v>0</v>
      </c>
      <c r="AZ48" s="33">
        <f t="shared" ca="1" si="62"/>
        <v>0</v>
      </c>
      <c r="BH48" s="33"/>
      <c r="BJ48" s="150">
        <f t="shared" ca="1" si="107"/>
        <v>0</v>
      </c>
      <c r="BL48" s="30"/>
      <c r="BN48" s="29">
        <f t="shared" ca="1" si="224"/>
        <v>0</v>
      </c>
      <c r="BO48" s="29">
        <f t="shared" ca="1" si="225"/>
        <v>0</v>
      </c>
      <c r="BP48" s="29">
        <f t="shared" ca="1" si="226"/>
        <v>0</v>
      </c>
      <c r="BQ48" s="29">
        <f t="shared" ca="1" si="227"/>
        <v>0</v>
      </c>
      <c r="BR48" s="29">
        <f t="shared" ca="1" si="228"/>
        <v>0</v>
      </c>
      <c r="BS48" s="29">
        <f t="shared" ca="1" si="229"/>
        <v>0</v>
      </c>
      <c r="BT48" s="29">
        <f t="shared" ca="1" si="230"/>
        <v>0</v>
      </c>
      <c r="BU48" s="29">
        <f t="shared" ca="1" si="231"/>
        <v>0</v>
      </c>
      <c r="BV48" s="29">
        <f t="shared" ca="1" si="232"/>
        <v>0</v>
      </c>
      <c r="BW48" s="29">
        <f t="shared" ca="1" si="233"/>
        <v>0</v>
      </c>
      <c r="BX48" s="29">
        <f t="shared" ca="1" si="234"/>
        <v>0</v>
      </c>
      <c r="BY48" s="29">
        <f t="shared" ca="1" si="235"/>
        <v>0</v>
      </c>
      <c r="BZ48" s="29">
        <f t="shared" ca="1" si="236"/>
        <v>0</v>
      </c>
      <c r="CA48" s="29">
        <f t="shared" ca="1" si="237"/>
        <v>0</v>
      </c>
      <c r="CB48" s="29" t="str">
        <f t="shared" ca="1" si="238"/>
        <v/>
      </c>
      <c r="CC48" s="29" t="str">
        <f t="shared" ca="1" si="239"/>
        <v/>
      </c>
      <c r="CD48" s="29" t="str">
        <f t="shared" ca="1" si="240"/>
        <v/>
      </c>
      <c r="CE48" s="29" t="str">
        <f t="shared" ca="1" si="241"/>
        <v/>
      </c>
      <c r="CF48" s="29" t="str">
        <f t="shared" ca="1" si="242"/>
        <v/>
      </c>
      <c r="CG48" s="29" t="str">
        <f t="shared" ca="1" si="243"/>
        <v/>
      </c>
      <c r="CH48" s="29" t="str">
        <f t="shared" ca="1" si="244"/>
        <v/>
      </c>
      <c r="CI48" s="29" t="str">
        <f t="shared" ca="1" si="245"/>
        <v/>
      </c>
      <c r="CJ48" s="29" t="str">
        <f t="shared" ca="1" si="246"/>
        <v/>
      </c>
      <c r="CK48" s="29" t="str">
        <f t="shared" ca="1" si="247"/>
        <v/>
      </c>
      <c r="CL48" s="29" t="str">
        <f t="shared" ca="1" si="248"/>
        <v/>
      </c>
      <c r="CM48" s="29" t="str">
        <f t="shared" ca="1" si="249"/>
        <v/>
      </c>
      <c r="CN48" s="29" t="str">
        <f t="shared" ca="1" si="250"/>
        <v/>
      </c>
      <c r="CO48" s="29" t="str">
        <f t="shared" ca="1" si="251"/>
        <v/>
      </c>
      <c r="CP48" s="29" t="str">
        <f t="shared" ca="1" si="252"/>
        <v/>
      </c>
      <c r="CQ48" s="29" t="str">
        <f t="shared" ca="1" si="253"/>
        <v/>
      </c>
      <c r="CR48" s="29" t="str">
        <f t="shared" ca="1" si="254"/>
        <v/>
      </c>
      <c r="CS48" s="29" t="str">
        <f t="shared" ca="1" si="255"/>
        <v/>
      </c>
      <c r="CT48" s="29" t="str">
        <f t="shared" ca="1" si="256"/>
        <v/>
      </c>
      <c r="CU48" s="29" t="str">
        <f t="shared" ca="1" si="257"/>
        <v/>
      </c>
      <c r="CV48" s="29" t="str">
        <f t="shared" ca="1" si="258"/>
        <v/>
      </c>
      <c r="CW48" s="29" t="str">
        <f t="shared" ca="1" si="259"/>
        <v/>
      </c>
      <c r="CX48" s="29" t="str">
        <f t="shared" ca="1" si="260"/>
        <v/>
      </c>
      <c r="CY48" s="29" t="str">
        <f t="shared" ca="1" si="261"/>
        <v/>
      </c>
      <c r="CZ48" s="29" t="str">
        <f t="shared" ca="1" si="262"/>
        <v/>
      </c>
      <c r="DA48" s="29" t="str">
        <f t="shared" ca="1" si="263"/>
        <v/>
      </c>
      <c r="DB48" s="29" t="str">
        <f t="shared" ca="1" si="264"/>
        <v/>
      </c>
      <c r="DC48" s="29" t="str">
        <f t="shared" ca="1" si="265"/>
        <v/>
      </c>
      <c r="DD48" s="29" t="str">
        <f t="shared" ca="1" si="266"/>
        <v/>
      </c>
      <c r="DE48" s="29" t="str">
        <f t="shared" ca="1" si="267"/>
        <v/>
      </c>
      <c r="DF48" s="29" t="str">
        <f t="shared" ca="1" si="268"/>
        <v/>
      </c>
      <c r="JD48" s="401">
        <f t="shared" si="109"/>
        <v>0</v>
      </c>
      <c r="JE48" s="401">
        <f t="shared" si="269"/>
        <v>0</v>
      </c>
      <c r="JF48" s="401" t="str">
        <f t="shared" ca="1" si="270"/>
        <v/>
      </c>
      <c r="JG48" s="401" t="str">
        <f t="shared" ca="1" si="271"/>
        <v/>
      </c>
      <c r="JH48" s="401" t="str">
        <f t="shared" ca="1" si="272"/>
        <v/>
      </c>
      <c r="JI48" s="401" t="str">
        <f t="shared" ca="1" si="273"/>
        <v/>
      </c>
    </row>
    <row r="49" spans="3:269" s="401" customFormat="1">
      <c r="C49" s="9">
        <f t="array" aca="1" ref="C49" ca="1">MIN(IF($L$7=0, 0, IF(INDIRECT($L$6)&gt;0, IF(ROW(INDIRECT($L$6))&gt;C48, ROW(INDIRECT($L$6)), MAXR))))</f>
        <v>55</v>
      </c>
      <c r="D49" s="9">
        <f t="shared" ca="1" si="55"/>
        <v>47</v>
      </c>
      <c r="E49" s="9">
        <f t="shared" ca="1" si="221"/>
        <v>47</v>
      </c>
      <c r="F49" s="105" t="str">
        <f t="shared" ca="1" si="222"/>
        <v>1_PARENT00001_DMACTUALS_INDEPENDENT:CATALOGDETAIL:UNITS:No Perspective:default:Live:0</v>
      </c>
      <c r="G49" s="7">
        <f t="shared" ca="1" si="223"/>
        <v>0</v>
      </c>
      <c r="H49" s="33" t="str">
        <f t="shared" ca="1" si="59"/>
        <v>-</v>
      </c>
      <c r="I49" s="33" t="str">
        <f t="shared" ca="1" si="59"/>
        <v>-</v>
      </c>
      <c r="J49" s="33" t="str">
        <f t="shared" ca="1" si="59"/>
        <v>-</v>
      </c>
      <c r="K49" s="33" t="str">
        <f t="shared" ca="1" si="59"/>
        <v>-</v>
      </c>
      <c r="L49" s="33" t="str">
        <f t="shared" ca="1" si="59"/>
        <v>-</v>
      </c>
      <c r="M49" s="33" t="str">
        <f t="shared" ca="1" si="59"/>
        <v>-</v>
      </c>
      <c r="N49" s="33" t="str">
        <f t="shared" ca="1" si="59"/>
        <v>-</v>
      </c>
      <c r="O49" s="33" t="str">
        <f t="shared" ca="1" si="59"/>
        <v>-</v>
      </c>
      <c r="P49" s="33" t="str">
        <f t="shared" ca="1" si="59"/>
        <v>-</v>
      </c>
      <c r="Q49" s="33" t="str">
        <f t="shared" ca="1" si="59"/>
        <v>-</v>
      </c>
      <c r="R49" s="33" t="str">
        <f t="shared" ca="1" si="59"/>
        <v>-</v>
      </c>
      <c r="S49" s="33" t="str">
        <f t="shared" ca="1" si="59"/>
        <v>-</v>
      </c>
      <c r="T49" s="33" t="str">
        <f t="shared" ca="1" si="59"/>
        <v>-</v>
      </c>
      <c r="U49" s="33" t="str">
        <f t="shared" ca="1" si="59"/>
        <v>-</v>
      </c>
      <c r="V49" s="33">
        <f t="shared" ca="1" si="59"/>
        <v>0</v>
      </c>
      <c r="W49" s="33">
        <f t="shared" ca="1" si="59"/>
        <v>0</v>
      </c>
      <c r="X49" s="33">
        <f t="shared" ca="1" si="275"/>
        <v>0</v>
      </c>
      <c r="Y49" s="33">
        <f t="shared" ca="1" si="275"/>
        <v>0</v>
      </c>
      <c r="Z49" s="33">
        <f t="shared" ca="1" si="275"/>
        <v>0</v>
      </c>
      <c r="AA49" s="33">
        <f t="shared" ca="1" si="275"/>
        <v>0</v>
      </c>
      <c r="AB49" s="33">
        <f t="shared" ca="1" si="275"/>
        <v>0</v>
      </c>
      <c r="AC49" s="33">
        <f t="shared" ca="1" si="275"/>
        <v>0</v>
      </c>
      <c r="AD49" s="33">
        <f t="shared" ca="1" si="275"/>
        <v>0</v>
      </c>
      <c r="AE49" s="33">
        <f t="shared" ca="1" si="275"/>
        <v>0</v>
      </c>
      <c r="AF49" s="33">
        <f t="shared" ca="1" si="275"/>
        <v>0</v>
      </c>
      <c r="AG49" s="33">
        <f t="shared" ca="1" si="275"/>
        <v>0</v>
      </c>
      <c r="AH49" s="33">
        <f t="shared" ca="1" si="275"/>
        <v>0</v>
      </c>
      <c r="AI49" s="33">
        <f t="shared" ca="1" si="274"/>
        <v>0</v>
      </c>
      <c r="AJ49" s="33">
        <f t="shared" ca="1" si="274"/>
        <v>0</v>
      </c>
      <c r="AK49" s="33">
        <f t="shared" ca="1" si="274"/>
        <v>0</v>
      </c>
      <c r="AL49" s="33">
        <f t="shared" ca="1" si="274"/>
        <v>0</v>
      </c>
      <c r="AM49" s="33">
        <f t="shared" ca="1" si="274"/>
        <v>0</v>
      </c>
      <c r="AN49" s="33">
        <f t="shared" ca="1" si="274"/>
        <v>0</v>
      </c>
      <c r="AO49" s="33">
        <f t="shared" ca="1" si="274"/>
        <v>0</v>
      </c>
      <c r="AP49" s="33">
        <f t="shared" ca="1" si="274"/>
        <v>0</v>
      </c>
      <c r="AQ49" s="33">
        <f t="shared" ca="1" si="274"/>
        <v>0</v>
      </c>
      <c r="AR49" s="33">
        <f t="shared" ca="1" si="274"/>
        <v>0</v>
      </c>
      <c r="AS49" s="33">
        <f t="shared" ca="1" si="274"/>
        <v>0</v>
      </c>
      <c r="AT49" s="33">
        <f t="shared" ca="1" si="274"/>
        <v>0</v>
      </c>
      <c r="AU49" s="33">
        <f t="shared" ca="1" si="62"/>
        <v>0</v>
      </c>
      <c r="AV49" s="33">
        <f t="shared" ca="1" si="62"/>
        <v>0</v>
      </c>
      <c r="AW49" s="33">
        <f t="shared" ca="1" si="62"/>
        <v>0</v>
      </c>
      <c r="AX49" s="33">
        <f t="shared" ca="1" si="62"/>
        <v>0</v>
      </c>
      <c r="AY49" s="33">
        <f t="shared" ca="1" si="62"/>
        <v>0</v>
      </c>
      <c r="AZ49" s="33">
        <f t="shared" ca="1" si="62"/>
        <v>0</v>
      </c>
      <c r="BH49" s="33"/>
      <c r="BJ49" s="150">
        <f t="shared" ca="1" si="107"/>
        <v>0</v>
      </c>
      <c r="BL49" s="30"/>
      <c r="BN49" s="29">
        <f t="shared" ca="1" si="224"/>
        <v>0</v>
      </c>
      <c r="BO49" s="29">
        <f t="shared" ca="1" si="225"/>
        <v>0</v>
      </c>
      <c r="BP49" s="29">
        <f t="shared" ca="1" si="226"/>
        <v>0</v>
      </c>
      <c r="BQ49" s="29">
        <f t="shared" ca="1" si="227"/>
        <v>0</v>
      </c>
      <c r="BR49" s="29">
        <f t="shared" ca="1" si="228"/>
        <v>0</v>
      </c>
      <c r="BS49" s="29">
        <f t="shared" ca="1" si="229"/>
        <v>0</v>
      </c>
      <c r="BT49" s="29">
        <f t="shared" ca="1" si="230"/>
        <v>0</v>
      </c>
      <c r="BU49" s="29">
        <f t="shared" ca="1" si="231"/>
        <v>0</v>
      </c>
      <c r="BV49" s="29">
        <f t="shared" ca="1" si="232"/>
        <v>0</v>
      </c>
      <c r="BW49" s="29">
        <f t="shared" ca="1" si="233"/>
        <v>0</v>
      </c>
      <c r="BX49" s="29">
        <f t="shared" ca="1" si="234"/>
        <v>0</v>
      </c>
      <c r="BY49" s="29">
        <f t="shared" ca="1" si="235"/>
        <v>0</v>
      </c>
      <c r="BZ49" s="29">
        <f t="shared" ca="1" si="236"/>
        <v>0</v>
      </c>
      <c r="CA49" s="29">
        <f t="shared" ca="1" si="237"/>
        <v>0</v>
      </c>
      <c r="CB49" s="29" t="str">
        <f t="shared" ca="1" si="238"/>
        <v/>
      </c>
      <c r="CC49" s="29" t="str">
        <f t="shared" ca="1" si="239"/>
        <v/>
      </c>
      <c r="CD49" s="29" t="str">
        <f t="shared" ca="1" si="240"/>
        <v/>
      </c>
      <c r="CE49" s="29" t="str">
        <f t="shared" ca="1" si="241"/>
        <v/>
      </c>
      <c r="CF49" s="29" t="str">
        <f t="shared" ca="1" si="242"/>
        <v/>
      </c>
      <c r="CG49" s="29" t="str">
        <f t="shared" ca="1" si="243"/>
        <v/>
      </c>
      <c r="CH49" s="29" t="str">
        <f t="shared" ca="1" si="244"/>
        <v/>
      </c>
      <c r="CI49" s="29" t="str">
        <f t="shared" ca="1" si="245"/>
        <v/>
      </c>
      <c r="CJ49" s="29" t="str">
        <f t="shared" ca="1" si="246"/>
        <v/>
      </c>
      <c r="CK49" s="29" t="str">
        <f t="shared" ca="1" si="247"/>
        <v/>
      </c>
      <c r="CL49" s="29" t="str">
        <f t="shared" ca="1" si="248"/>
        <v/>
      </c>
      <c r="CM49" s="29" t="str">
        <f t="shared" ca="1" si="249"/>
        <v/>
      </c>
      <c r="CN49" s="29" t="str">
        <f t="shared" ca="1" si="250"/>
        <v/>
      </c>
      <c r="CO49" s="29" t="str">
        <f t="shared" ca="1" si="251"/>
        <v/>
      </c>
      <c r="CP49" s="29" t="str">
        <f t="shared" ca="1" si="252"/>
        <v/>
      </c>
      <c r="CQ49" s="29" t="str">
        <f t="shared" ca="1" si="253"/>
        <v/>
      </c>
      <c r="CR49" s="29" t="str">
        <f t="shared" ca="1" si="254"/>
        <v/>
      </c>
      <c r="CS49" s="29" t="str">
        <f t="shared" ca="1" si="255"/>
        <v/>
      </c>
      <c r="CT49" s="29" t="str">
        <f t="shared" ca="1" si="256"/>
        <v/>
      </c>
      <c r="CU49" s="29" t="str">
        <f t="shared" ca="1" si="257"/>
        <v/>
      </c>
      <c r="CV49" s="29" t="str">
        <f t="shared" ca="1" si="258"/>
        <v/>
      </c>
      <c r="CW49" s="29" t="str">
        <f t="shared" ca="1" si="259"/>
        <v/>
      </c>
      <c r="CX49" s="29" t="str">
        <f t="shared" ca="1" si="260"/>
        <v/>
      </c>
      <c r="CY49" s="29" t="str">
        <f t="shared" ca="1" si="261"/>
        <v/>
      </c>
      <c r="CZ49" s="29" t="str">
        <f t="shared" ca="1" si="262"/>
        <v/>
      </c>
      <c r="DA49" s="29" t="str">
        <f t="shared" ca="1" si="263"/>
        <v/>
      </c>
      <c r="DB49" s="29" t="str">
        <f t="shared" ca="1" si="264"/>
        <v/>
      </c>
      <c r="DC49" s="29" t="str">
        <f t="shared" ca="1" si="265"/>
        <v/>
      </c>
      <c r="DD49" s="29" t="str">
        <f t="shared" ca="1" si="266"/>
        <v/>
      </c>
      <c r="DE49" s="29" t="str">
        <f t="shared" ca="1" si="267"/>
        <v/>
      </c>
      <c r="DF49" s="29" t="str">
        <f t="shared" ca="1" si="268"/>
        <v/>
      </c>
      <c r="JD49" s="401">
        <f t="shared" si="109"/>
        <v>0</v>
      </c>
      <c r="JE49" s="401">
        <f t="shared" si="269"/>
        <v>0</v>
      </c>
      <c r="JF49" s="401" t="str">
        <f t="shared" ca="1" si="270"/>
        <v/>
      </c>
      <c r="JG49" s="401" t="str">
        <f t="shared" ca="1" si="271"/>
        <v/>
      </c>
      <c r="JH49" s="401" t="str">
        <f t="shared" ca="1" si="272"/>
        <v/>
      </c>
      <c r="JI49" s="401" t="str">
        <f t="shared" ca="1" si="273"/>
        <v/>
      </c>
    </row>
    <row r="50" spans="3:269" s="401" customFormat="1">
      <c r="C50" s="9">
        <f t="array" aca="1" ref="C50" ca="1">MIN(IF($L$7=0, 0, IF(INDIRECT($L$6)&gt;0, IF(ROW(INDIRECT($L$6))&gt;C49, ROW(INDIRECT($L$6)), MAXR))))</f>
        <v>64</v>
      </c>
      <c r="D50" s="9">
        <f t="shared" ca="1" si="55"/>
        <v>56</v>
      </c>
      <c r="E50" s="9">
        <f t="shared" ca="1" si="221"/>
        <v>56</v>
      </c>
      <c r="F50" s="105" t="str">
        <f t="shared" ca="1" si="222"/>
        <v>1_PARENT00001_DMACTUALS_INDEPENDENT:CATALOGDETAIL:UNITS:No Perspective:default:Live:0</v>
      </c>
      <c r="G50" s="7">
        <f t="shared" ca="1" si="223"/>
        <v>0</v>
      </c>
      <c r="H50" s="33" t="str">
        <f t="shared" ca="1" si="59"/>
        <v>-</v>
      </c>
      <c r="I50" s="33" t="str">
        <f t="shared" ref="I50:X70" ca="1" si="276">IF(OR($C50=MAXR, $C50=0, I$24=0, I$19=0), 0, IF(LEN(INDIRECT($F$9&amp;I$20&amp;$C50))=0, NULL,  INDIRECT($F$9&amp;I$20&amp;$C50)))</f>
        <v>-</v>
      </c>
      <c r="J50" s="33" t="str">
        <f t="shared" ca="1" si="276"/>
        <v>-</v>
      </c>
      <c r="K50" s="33" t="str">
        <f t="shared" ca="1" si="276"/>
        <v>-</v>
      </c>
      <c r="L50" s="33" t="str">
        <f t="shared" ca="1" si="276"/>
        <v>-</v>
      </c>
      <c r="M50" s="33" t="str">
        <f t="shared" ca="1" si="276"/>
        <v>-</v>
      </c>
      <c r="N50" s="33" t="str">
        <f t="shared" ca="1" si="276"/>
        <v>-</v>
      </c>
      <c r="O50" s="33" t="str">
        <f t="shared" ca="1" si="276"/>
        <v>-</v>
      </c>
      <c r="P50" s="33" t="str">
        <f t="shared" ca="1" si="276"/>
        <v>-</v>
      </c>
      <c r="Q50" s="33" t="str">
        <f t="shared" ca="1" si="276"/>
        <v>-</v>
      </c>
      <c r="R50" s="33" t="str">
        <f t="shared" ca="1" si="276"/>
        <v>-</v>
      </c>
      <c r="S50" s="33" t="str">
        <f t="shared" ca="1" si="276"/>
        <v>-</v>
      </c>
      <c r="T50" s="33" t="str">
        <f t="shared" ca="1" si="276"/>
        <v>-</v>
      </c>
      <c r="U50" s="33" t="str">
        <f t="shared" ca="1" si="276"/>
        <v>-</v>
      </c>
      <c r="V50" s="33">
        <f t="shared" ca="1" si="276"/>
        <v>0</v>
      </c>
      <c r="W50" s="33">
        <f t="shared" ca="1" si="276"/>
        <v>0</v>
      </c>
      <c r="X50" s="33">
        <f t="shared" ca="1" si="276"/>
        <v>0</v>
      </c>
      <c r="Y50" s="33">
        <f t="shared" ca="1" si="275"/>
        <v>0</v>
      </c>
      <c r="Z50" s="33">
        <f t="shared" ca="1" si="275"/>
        <v>0</v>
      </c>
      <c r="AA50" s="33">
        <f t="shared" ca="1" si="275"/>
        <v>0</v>
      </c>
      <c r="AB50" s="33">
        <f t="shared" ca="1" si="275"/>
        <v>0</v>
      </c>
      <c r="AC50" s="33">
        <f t="shared" ca="1" si="275"/>
        <v>0</v>
      </c>
      <c r="AD50" s="33">
        <f t="shared" ca="1" si="275"/>
        <v>0</v>
      </c>
      <c r="AE50" s="33">
        <f t="shared" ca="1" si="275"/>
        <v>0</v>
      </c>
      <c r="AF50" s="33">
        <f t="shared" ca="1" si="275"/>
        <v>0</v>
      </c>
      <c r="AG50" s="33">
        <f t="shared" ca="1" si="275"/>
        <v>0</v>
      </c>
      <c r="AH50" s="33">
        <f t="shared" ca="1" si="275"/>
        <v>0</v>
      </c>
      <c r="AI50" s="33">
        <f t="shared" ca="1" si="274"/>
        <v>0</v>
      </c>
      <c r="AJ50" s="33">
        <f t="shared" ca="1" si="274"/>
        <v>0</v>
      </c>
      <c r="AK50" s="33">
        <f t="shared" ca="1" si="274"/>
        <v>0</v>
      </c>
      <c r="AL50" s="33">
        <f t="shared" ca="1" si="274"/>
        <v>0</v>
      </c>
      <c r="AM50" s="33">
        <f t="shared" ca="1" si="274"/>
        <v>0</v>
      </c>
      <c r="AN50" s="33">
        <f t="shared" ca="1" si="274"/>
        <v>0</v>
      </c>
      <c r="AO50" s="33">
        <f t="shared" ca="1" si="274"/>
        <v>0</v>
      </c>
      <c r="AP50" s="33">
        <f t="shared" ca="1" si="274"/>
        <v>0</v>
      </c>
      <c r="AQ50" s="33">
        <f t="shared" ca="1" si="274"/>
        <v>0</v>
      </c>
      <c r="AR50" s="33">
        <f t="shared" ca="1" si="274"/>
        <v>0</v>
      </c>
      <c r="AS50" s="33">
        <f t="shared" ca="1" si="274"/>
        <v>0</v>
      </c>
      <c r="AT50" s="33">
        <f t="shared" ca="1" si="274"/>
        <v>0</v>
      </c>
      <c r="AU50" s="33">
        <f t="shared" ca="1" si="62"/>
        <v>0</v>
      </c>
      <c r="AV50" s="33">
        <f t="shared" ca="1" si="62"/>
        <v>0</v>
      </c>
      <c r="AW50" s="33">
        <f t="shared" ca="1" si="62"/>
        <v>0</v>
      </c>
      <c r="AX50" s="33">
        <f t="shared" ca="1" si="62"/>
        <v>0</v>
      </c>
      <c r="AY50" s="33">
        <f t="shared" ca="1" si="62"/>
        <v>0</v>
      </c>
      <c r="AZ50" s="33">
        <f t="shared" ca="1" si="62"/>
        <v>0</v>
      </c>
      <c r="BH50" s="33"/>
      <c r="BJ50" s="150">
        <f t="shared" ca="1" si="107"/>
        <v>0</v>
      </c>
      <c r="BL50" s="30"/>
      <c r="BN50" s="29">
        <f t="shared" ca="1" si="224"/>
        <v>0</v>
      </c>
      <c r="BO50" s="29">
        <f t="shared" ca="1" si="225"/>
        <v>0</v>
      </c>
      <c r="BP50" s="29">
        <f t="shared" ca="1" si="226"/>
        <v>0</v>
      </c>
      <c r="BQ50" s="29">
        <f t="shared" ca="1" si="227"/>
        <v>0</v>
      </c>
      <c r="BR50" s="29">
        <f t="shared" ca="1" si="228"/>
        <v>0</v>
      </c>
      <c r="BS50" s="29">
        <f t="shared" ca="1" si="229"/>
        <v>0</v>
      </c>
      <c r="BT50" s="29">
        <f t="shared" ca="1" si="230"/>
        <v>0</v>
      </c>
      <c r="BU50" s="29">
        <f t="shared" ca="1" si="231"/>
        <v>0</v>
      </c>
      <c r="BV50" s="29">
        <f t="shared" ca="1" si="232"/>
        <v>0</v>
      </c>
      <c r="BW50" s="29">
        <f t="shared" ca="1" si="233"/>
        <v>0</v>
      </c>
      <c r="BX50" s="29">
        <f t="shared" ca="1" si="234"/>
        <v>0</v>
      </c>
      <c r="BY50" s="29">
        <f t="shared" ca="1" si="235"/>
        <v>0</v>
      </c>
      <c r="BZ50" s="29">
        <f t="shared" ca="1" si="236"/>
        <v>0</v>
      </c>
      <c r="CA50" s="29">
        <f t="shared" ca="1" si="237"/>
        <v>0</v>
      </c>
      <c r="CB50" s="29" t="str">
        <f t="shared" ca="1" si="238"/>
        <v/>
      </c>
      <c r="CC50" s="29" t="str">
        <f t="shared" ca="1" si="239"/>
        <v/>
      </c>
      <c r="CD50" s="29" t="str">
        <f t="shared" ca="1" si="240"/>
        <v/>
      </c>
      <c r="CE50" s="29" t="str">
        <f t="shared" ca="1" si="241"/>
        <v/>
      </c>
      <c r="CF50" s="29" t="str">
        <f t="shared" ca="1" si="242"/>
        <v/>
      </c>
      <c r="CG50" s="29" t="str">
        <f t="shared" ca="1" si="243"/>
        <v/>
      </c>
      <c r="CH50" s="29" t="str">
        <f t="shared" ca="1" si="244"/>
        <v/>
      </c>
      <c r="CI50" s="29" t="str">
        <f t="shared" ca="1" si="245"/>
        <v/>
      </c>
      <c r="CJ50" s="29" t="str">
        <f t="shared" ca="1" si="246"/>
        <v/>
      </c>
      <c r="CK50" s="29" t="str">
        <f t="shared" ca="1" si="247"/>
        <v/>
      </c>
      <c r="CL50" s="29" t="str">
        <f t="shared" ca="1" si="248"/>
        <v/>
      </c>
      <c r="CM50" s="29" t="str">
        <f t="shared" ca="1" si="249"/>
        <v/>
      </c>
      <c r="CN50" s="29" t="str">
        <f t="shared" ca="1" si="250"/>
        <v/>
      </c>
      <c r="CO50" s="29" t="str">
        <f t="shared" ca="1" si="251"/>
        <v/>
      </c>
      <c r="CP50" s="29" t="str">
        <f t="shared" ca="1" si="252"/>
        <v/>
      </c>
      <c r="CQ50" s="29" t="str">
        <f t="shared" ca="1" si="253"/>
        <v/>
      </c>
      <c r="CR50" s="29" t="str">
        <f t="shared" ca="1" si="254"/>
        <v/>
      </c>
      <c r="CS50" s="29" t="str">
        <f t="shared" ca="1" si="255"/>
        <v/>
      </c>
      <c r="CT50" s="29" t="str">
        <f t="shared" ca="1" si="256"/>
        <v/>
      </c>
      <c r="CU50" s="29" t="str">
        <f t="shared" ca="1" si="257"/>
        <v/>
      </c>
      <c r="CV50" s="29" t="str">
        <f t="shared" ca="1" si="258"/>
        <v/>
      </c>
      <c r="CW50" s="29" t="str">
        <f t="shared" ca="1" si="259"/>
        <v/>
      </c>
      <c r="CX50" s="29" t="str">
        <f t="shared" ca="1" si="260"/>
        <v/>
      </c>
      <c r="CY50" s="29" t="str">
        <f t="shared" ca="1" si="261"/>
        <v/>
      </c>
      <c r="CZ50" s="29" t="str">
        <f t="shared" ca="1" si="262"/>
        <v/>
      </c>
      <c r="DA50" s="29" t="str">
        <f t="shared" ca="1" si="263"/>
        <v/>
      </c>
      <c r="DB50" s="29" t="str">
        <f t="shared" ca="1" si="264"/>
        <v/>
      </c>
      <c r="DC50" s="29" t="str">
        <f t="shared" ca="1" si="265"/>
        <v/>
      </c>
      <c r="DD50" s="29" t="str">
        <f t="shared" ca="1" si="266"/>
        <v/>
      </c>
      <c r="DE50" s="29" t="str">
        <f t="shared" ca="1" si="267"/>
        <v/>
      </c>
      <c r="DF50" s="29" t="str">
        <f t="shared" ca="1" si="268"/>
        <v/>
      </c>
      <c r="JD50" s="401">
        <f t="shared" si="109"/>
        <v>0</v>
      </c>
      <c r="JE50" s="401">
        <f t="shared" si="269"/>
        <v>0</v>
      </c>
      <c r="JF50" s="401" t="str">
        <f t="shared" ca="1" si="270"/>
        <v/>
      </c>
      <c r="JG50" s="401" t="str">
        <f t="shared" ca="1" si="271"/>
        <v/>
      </c>
      <c r="JH50" s="401" t="str">
        <f t="shared" ca="1" si="272"/>
        <v/>
      </c>
      <c r="JI50" s="401" t="str">
        <f t="shared" ca="1" si="273"/>
        <v/>
      </c>
    </row>
    <row r="51" spans="3:269" s="401" customFormat="1">
      <c r="C51" s="9">
        <f t="array" aca="1" ref="C51" ca="1">MIN(IF($L$7=0, 0, IF(INDIRECT($L$6)&gt;0, IF(ROW(INDIRECT($L$6))&gt;C50, ROW(INDIRECT($L$6)), MAXR))))</f>
        <v>65</v>
      </c>
      <c r="D51" s="9">
        <f t="shared" ca="1" si="55"/>
        <v>57</v>
      </c>
      <c r="E51" s="9">
        <f t="shared" ca="1" si="221"/>
        <v>57</v>
      </c>
      <c r="F51" s="105" t="str">
        <f t="shared" ca="1" si="222"/>
        <v>1_PARENT00001_DMACTUALS_INDEPENDENT:CATALOGDETAIL:UNITS:No Perspective:default:Live:0</v>
      </c>
      <c r="G51" s="7">
        <f t="shared" ca="1" si="223"/>
        <v>0</v>
      </c>
      <c r="H51" s="33" t="str">
        <f t="shared" ref="H51:Q68" ca="1" si="277">IF(OR($C51=MAXR, $C51=0, H$24=0, H$19=0), 0, IF(LEN(INDIRECT($F$9&amp;H$20&amp;$C51))=0, NULL,  INDIRECT($F$9&amp;H$20&amp;$C51)))</f>
        <v>-</v>
      </c>
      <c r="I51" s="33" t="str">
        <f t="shared" ca="1" si="277"/>
        <v>-</v>
      </c>
      <c r="J51" s="33" t="str">
        <f t="shared" ca="1" si="277"/>
        <v>-</v>
      </c>
      <c r="K51" s="33" t="str">
        <f t="shared" ca="1" si="277"/>
        <v>-</v>
      </c>
      <c r="L51" s="33" t="str">
        <f t="shared" ca="1" si="277"/>
        <v>-</v>
      </c>
      <c r="M51" s="33" t="str">
        <f t="shared" ca="1" si="277"/>
        <v>-</v>
      </c>
      <c r="N51" s="33" t="str">
        <f t="shared" ca="1" si="277"/>
        <v>-</v>
      </c>
      <c r="O51" s="33" t="str">
        <f t="shared" ca="1" si="277"/>
        <v>-</v>
      </c>
      <c r="P51" s="33" t="str">
        <f t="shared" ca="1" si="277"/>
        <v>-</v>
      </c>
      <c r="Q51" s="33" t="str">
        <f t="shared" ca="1" si="277"/>
        <v>-</v>
      </c>
      <c r="R51" s="33" t="str">
        <f t="shared" ca="1" si="276"/>
        <v>-</v>
      </c>
      <c r="S51" s="33" t="str">
        <f t="shared" ca="1" si="276"/>
        <v>-</v>
      </c>
      <c r="T51" s="33" t="str">
        <f t="shared" ca="1" si="276"/>
        <v>-</v>
      </c>
      <c r="U51" s="33" t="str">
        <f t="shared" ca="1" si="276"/>
        <v>-</v>
      </c>
      <c r="V51" s="33">
        <f t="shared" ca="1" si="276"/>
        <v>0</v>
      </c>
      <c r="W51" s="33">
        <f t="shared" ca="1" si="276"/>
        <v>0</v>
      </c>
      <c r="X51" s="33">
        <f t="shared" ca="1" si="276"/>
        <v>0</v>
      </c>
      <c r="Y51" s="33">
        <f t="shared" ca="1" si="275"/>
        <v>0</v>
      </c>
      <c r="Z51" s="33">
        <f t="shared" ca="1" si="275"/>
        <v>0</v>
      </c>
      <c r="AA51" s="33">
        <f t="shared" ca="1" si="275"/>
        <v>0</v>
      </c>
      <c r="AB51" s="33">
        <f t="shared" ca="1" si="275"/>
        <v>0</v>
      </c>
      <c r="AC51" s="33">
        <f t="shared" ca="1" si="275"/>
        <v>0</v>
      </c>
      <c r="AD51" s="33">
        <f t="shared" ca="1" si="275"/>
        <v>0</v>
      </c>
      <c r="AE51" s="33">
        <f t="shared" ca="1" si="275"/>
        <v>0</v>
      </c>
      <c r="AF51" s="33">
        <f t="shared" ca="1" si="275"/>
        <v>0</v>
      </c>
      <c r="AG51" s="33">
        <f t="shared" ca="1" si="275"/>
        <v>0</v>
      </c>
      <c r="AH51" s="33">
        <f t="shared" ca="1" si="275"/>
        <v>0</v>
      </c>
      <c r="AI51" s="33">
        <f t="shared" ca="1" si="274"/>
        <v>0</v>
      </c>
      <c r="AJ51" s="33">
        <f t="shared" ca="1" si="274"/>
        <v>0</v>
      </c>
      <c r="AK51" s="33">
        <f t="shared" ca="1" si="274"/>
        <v>0</v>
      </c>
      <c r="AL51" s="33">
        <f t="shared" ca="1" si="274"/>
        <v>0</v>
      </c>
      <c r="AM51" s="33">
        <f t="shared" ca="1" si="274"/>
        <v>0</v>
      </c>
      <c r="AN51" s="33">
        <f t="shared" ca="1" si="274"/>
        <v>0</v>
      </c>
      <c r="AO51" s="33">
        <f t="shared" ca="1" si="274"/>
        <v>0</v>
      </c>
      <c r="AP51" s="33">
        <f t="shared" ca="1" si="274"/>
        <v>0</v>
      </c>
      <c r="AQ51" s="33">
        <f t="shared" ca="1" si="274"/>
        <v>0</v>
      </c>
      <c r="AR51" s="33">
        <f t="shared" ca="1" si="274"/>
        <v>0</v>
      </c>
      <c r="AS51" s="33">
        <f t="shared" ca="1" si="274"/>
        <v>0</v>
      </c>
      <c r="AT51" s="33">
        <f t="shared" ca="1" si="274"/>
        <v>0</v>
      </c>
      <c r="AU51" s="33">
        <f t="shared" ca="1" si="62"/>
        <v>0</v>
      </c>
      <c r="AV51" s="33">
        <f t="shared" ca="1" si="62"/>
        <v>0</v>
      </c>
      <c r="AW51" s="33">
        <f t="shared" ca="1" si="62"/>
        <v>0</v>
      </c>
      <c r="AX51" s="33">
        <f t="shared" ca="1" si="62"/>
        <v>0</v>
      </c>
      <c r="AY51" s="33">
        <f t="shared" ca="1" si="62"/>
        <v>0</v>
      </c>
      <c r="AZ51" s="33">
        <f t="shared" ca="1" si="62"/>
        <v>0</v>
      </c>
      <c r="BH51" s="33"/>
      <c r="BJ51" s="150">
        <f t="shared" ca="1" si="107"/>
        <v>0</v>
      </c>
      <c r="BL51" s="30"/>
      <c r="BN51" s="29">
        <f t="shared" ca="1" si="224"/>
        <v>0</v>
      </c>
      <c r="BO51" s="29">
        <f t="shared" ca="1" si="225"/>
        <v>0</v>
      </c>
      <c r="BP51" s="29">
        <f t="shared" ca="1" si="226"/>
        <v>0</v>
      </c>
      <c r="BQ51" s="29">
        <f t="shared" ca="1" si="227"/>
        <v>0</v>
      </c>
      <c r="BR51" s="29">
        <f t="shared" ca="1" si="228"/>
        <v>0</v>
      </c>
      <c r="BS51" s="29">
        <f t="shared" ca="1" si="229"/>
        <v>0</v>
      </c>
      <c r="BT51" s="29">
        <f t="shared" ca="1" si="230"/>
        <v>0</v>
      </c>
      <c r="BU51" s="29">
        <f t="shared" ca="1" si="231"/>
        <v>0</v>
      </c>
      <c r="BV51" s="29">
        <f t="shared" ca="1" si="232"/>
        <v>0</v>
      </c>
      <c r="BW51" s="29">
        <f t="shared" ca="1" si="233"/>
        <v>0</v>
      </c>
      <c r="BX51" s="29">
        <f t="shared" ca="1" si="234"/>
        <v>0</v>
      </c>
      <c r="BY51" s="29">
        <f t="shared" ca="1" si="235"/>
        <v>0</v>
      </c>
      <c r="BZ51" s="29">
        <f t="shared" ca="1" si="236"/>
        <v>0</v>
      </c>
      <c r="CA51" s="29">
        <f t="shared" ca="1" si="237"/>
        <v>0</v>
      </c>
      <c r="CB51" s="29" t="str">
        <f t="shared" ca="1" si="238"/>
        <v/>
      </c>
      <c r="CC51" s="29" t="str">
        <f t="shared" ca="1" si="239"/>
        <v/>
      </c>
      <c r="CD51" s="29" t="str">
        <f t="shared" ca="1" si="240"/>
        <v/>
      </c>
      <c r="CE51" s="29" t="str">
        <f t="shared" ca="1" si="241"/>
        <v/>
      </c>
      <c r="CF51" s="29" t="str">
        <f t="shared" ca="1" si="242"/>
        <v/>
      </c>
      <c r="CG51" s="29" t="str">
        <f t="shared" ca="1" si="243"/>
        <v/>
      </c>
      <c r="CH51" s="29" t="str">
        <f t="shared" ca="1" si="244"/>
        <v/>
      </c>
      <c r="CI51" s="29" t="str">
        <f t="shared" ca="1" si="245"/>
        <v/>
      </c>
      <c r="CJ51" s="29" t="str">
        <f t="shared" ca="1" si="246"/>
        <v/>
      </c>
      <c r="CK51" s="29" t="str">
        <f t="shared" ca="1" si="247"/>
        <v/>
      </c>
      <c r="CL51" s="29" t="str">
        <f t="shared" ca="1" si="248"/>
        <v/>
      </c>
      <c r="CM51" s="29" t="str">
        <f t="shared" ca="1" si="249"/>
        <v/>
      </c>
      <c r="CN51" s="29" t="str">
        <f t="shared" ca="1" si="250"/>
        <v/>
      </c>
      <c r="CO51" s="29" t="str">
        <f t="shared" ca="1" si="251"/>
        <v/>
      </c>
      <c r="CP51" s="29" t="str">
        <f t="shared" ca="1" si="252"/>
        <v/>
      </c>
      <c r="CQ51" s="29" t="str">
        <f t="shared" ca="1" si="253"/>
        <v/>
      </c>
      <c r="CR51" s="29" t="str">
        <f t="shared" ca="1" si="254"/>
        <v/>
      </c>
      <c r="CS51" s="29" t="str">
        <f t="shared" ca="1" si="255"/>
        <v/>
      </c>
      <c r="CT51" s="29" t="str">
        <f t="shared" ca="1" si="256"/>
        <v/>
      </c>
      <c r="CU51" s="29" t="str">
        <f t="shared" ca="1" si="257"/>
        <v/>
      </c>
      <c r="CV51" s="29" t="str">
        <f t="shared" ca="1" si="258"/>
        <v/>
      </c>
      <c r="CW51" s="29" t="str">
        <f t="shared" ca="1" si="259"/>
        <v/>
      </c>
      <c r="CX51" s="29" t="str">
        <f t="shared" ca="1" si="260"/>
        <v/>
      </c>
      <c r="CY51" s="29" t="str">
        <f t="shared" ca="1" si="261"/>
        <v/>
      </c>
      <c r="CZ51" s="29" t="str">
        <f t="shared" ca="1" si="262"/>
        <v/>
      </c>
      <c r="DA51" s="29" t="str">
        <f t="shared" ca="1" si="263"/>
        <v/>
      </c>
      <c r="DB51" s="29" t="str">
        <f t="shared" ca="1" si="264"/>
        <v/>
      </c>
      <c r="DC51" s="29" t="str">
        <f t="shared" ca="1" si="265"/>
        <v/>
      </c>
      <c r="DD51" s="29" t="str">
        <f t="shared" ca="1" si="266"/>
        <v/>
      </c>
      <c r="DE51" s="29" t="str">
        <f t="shared" ca="1" si="267"/>
        <v/>
      </c>
      <c r="DF51" s="29" t="str">
        <f t="shared" ca="1" si="268"/>
        <v/>
      </c>
      <c r="JD51" s="401">
        <f t="shared" si="109"/>
        <v>0</v>
      </c>
      <c r="JE51" s="401">
        <f t="shared" si="269"/>
        <v>0</v>
      </c>
      <c r="JF51" s="401" t="str">
        <f t="shared" ca="1" si="270"/>
        <v/>
      </c>
      <c r="JG51" s="401" t="str">
        <f t="shared" ca="1" si="271"/>
        <v/>
      </c>
      <c r="JH51" s="401" t="str">
        <f t="shared" ca="1" si="272"/>
        <v/>
      </c>
      <c r="JI51" s="401" t="str">
        <f t="shared" ca="1" si="273"/>
        <v/>
      </c>
    </row>
    <row r="52" spans="3:269" s="401" customFormat="1">
      <c r="C52" s="9">
        <f t="array" aca="1" ref="C52" ca="1">MIN(IF($L$7=0, 0, IF(INDIRECT($L$6)&gt;0, IF(ROW(INDIRECT($L$6))&gt;C51, ROW(INDIRECT($L$6)), MAXR))))</f>
        <v>71</v>
      </c>
      <c r="D52" s="9">
        <f t="shared" ca="1" si="55"/>
        <v>63</v>
      </c>
      <c r="E52" s="9">
        <f t="shared" ca="1" si="221"/>
        <v>63</v>
      </c>
      <c r="F52" s="105" t="str">
        <f t="shared" ca="1" si="222"/>
        <v>1_PARENT00001_DMACTUALS_INDEPENDENT:CATALOGDETAIL:UNITS:No Perspective:default:Live:0</v>
      </c>
      <c r="G52" s="7">
        <f t="shared" ca="1" si="223"/>
        <v>0</v>
      </c>
      <c r="H52" s="33" t="str">
        <f t="shared" ca="1" si="277"/>
        <v>-</v>
      </c>
      <c r="I52" s="33" t="str">
        <f t="shared" ca="1" si="277"/>
        <v>-</v>
      </c>
      <c r="J52" s="33" t="str">
        <f t="shared" ca="1" si="277"/>
        <v>-</v>
      </c>
      <c r="K52" s="33" t="str">
        <f t="shared" ca="1" si="277"/>
        <v>-</v>
      </c>
      <c r="L52" s="33" t="str">
        <f t="shared" ca="1" si="277"/>
        <v>-</v>
      </c>
      <c r="M52" s="33" t="str">
        <f t="shared" ca="1" si="277"/>
        <v>-</v>
      </c>
      <c r="N52" s="33" t="str">
        <f t="shared" ca="1" si="277"/>
        <v>-</v>
      </c>
      <c r="O52" s="33" t="str">
        <f t="shared" ca="1" si="277"/>
        <v>-</v>
      </c>
      <c r="P52" s="33" t="str">
        <f t="shared" ca="1" si="277"/>
        <v>-</v>
      </c>
      <c r="Q52" s="33" t="str">
        <f t="shared" ca="1" si="277"/>
        <v>-</v>
      </c>
      <c r="R52" s="33" t="str">
        <f t="shared" ca="1" si="276"/>
        <v>-</v>
      </c>
      <c r="S52" s="33" t="str">
        <f t="shared" ca="1" si="276"/>
        <v>-</v>
      </c>
      <c r="T52" s="33" t="str">
        <f t="shared" ca="1" si="276"/>
        <v>-</v>
      </c>
      <c r="U52" s="33" t="str">
        <f t="shared" ca="1" si="276"/>
        <v>-</v>
      </c>
      <c r="V52" s="33">
        <f t="shared" ca="1" si="276"/>
        <v>0</v>
      </c>
      <c r="W52" s="33">
        <f t="shared" ca="1" si="276"/>
        <v>0</v>
      </c>
      <c r="X52" s="33">
        <f t="shared" ca="1" si="276"/>
        <v>0</v>
      </c>
      <c r="Y52" s="33">
        <f t="shared" ca="1" si="275"/>
        <v>0</v>
      </c>
      <c r="Z52" s="33">
        <f t="shared" ca="1" si="275"/>
        <v>0</v>
      </c>
      <c r="AA52" s="33">
        <f t="shared" ca="1" si="275"/>
        <v>0</v>
      </c>
      <c r="AB52" s="33">
        <f t="shared" ca="1" si="275"/>
        <v>0</v>
      </c>
      <c r="AC52" s="33">
        <f t="shared" ca="1" si="275"/>
        <v>0</v>
      </c>
      <c r="AD52" s="33">
        <f t="shared" ca="1" si="275"/>
        <v>0</v>
      </c>
      <c r="AE52" s="33">
        <f t="shared" ca="1" si="275"/>
        <v>0</v>
      </c>
      <c r="AF52" s="33">
        <f t="shared" ca="1" si="275"/>
        <v>0</v>
      </c>
      <c r="AG52" s="33">
        <f t="shared" ca="1" si="275"/>
        <v>0</v>
      </c>
      <c r="AH52" s="33">
        <f t="shared" ca="1" si="275"/>
        <v>0</v>
      </c>
      <c r="AI52" s="33">
        <f t="shared" ca="1" si="274"/>
        <v>0</v>
      </c>
      <c r="AJ52" s="33">
        <f t="shared" ca="1" si="274"/>
        <v>0</v>
      </c>
      <c r="AK52" s="33">
        <f t="shared" ca="1" si="274"/>
        <v>0</v>
      </c>
      <c r="AL52" s="33">
        <f t="shared" ca="1" si="274"/>
        <v>0</v>
      </c>
      <c r="AM52" s="33">
        <f t="shared" ca="1" si="274"/>
        <v>0</v>
      </c>
      <c r="AN52" s="33">
        <f t="shared" ca="1" si="274"/>
        <v>0</v>
      </c>
      <c r="AO52" s="33">
        <f t="shared" ca="1" si="274"/>
        <v>0</v>
      </c>
      <c r="AP52" s="33">
        <f t="shared" ca="1" si="274"/>
        <v>0</v>
      </c>
      <c r="AQ52" s="33">
        <f t="shared" ca="1" si="274"/>
        <v>0</v>
      </c>
      <c r="AR52" s="33">
        <f t="shared" ca="1" si="274"/>
        <v>0</v>
      </c>
      <c r="AS52" s="33">
        <f t="shared" ca="1" si="274"/>
        <v>0</v>
      </c>
      <c r="AT52" s="33">
        <f t="shared" ca="1" si="274"/>
        <v>0</v>
      </c>
      <c r="AU52" s="33">
        <f t="shared" ca="1" si="62"/>
        <v>0</v>
      </c>
      <c r="AV52" s="33">
        <f t="shared" ca="1" si="62"/>
        <v>0</v>
      </c>
      <c r="AW52" s="33">
        <f t="shared" ca="1" si="62"/>
        <v>0</v>
      </c>
      <c r="AX52" s="33">
        <f t="shared" ca="1" si="62"/>
        <v>0</v>
      </c>
      <c r="AY52" s="33">
        <f t="shared" ca="1" si="62"/>
        <v>0</v>
      </c>
      <c r="AZ52" s="33">
        <f t="shared" ca="1" si="62"/>
        <v>0</v>
      </c>
      <c r="BH52" s="33"/>
      <c r="BJ52" s="150">
        <f t="shared" ca="1" si="107"/>
        <v>0</v>
      </c>
      <c r="BL52" s="30"/>
      <c r="BN52" s="29">
        <f t="shared" ca="1" si="224"/>
        <v>0</v>
      </c>
      <c r="BO52" s="29">
        <f t="shared" ca="1" si="225"/>
        <v>0</v>
      </c>
      <c r="BP52" s="29">
        <f t="shared" ca="1" si="226"/>
        <v>0</v>
      </c>
      <c r="BQ52" s="29">
        <f t="shared" ca="1" si="227"/>
        <v>0</v>
      </c>
      <c r="BR52" s="29">
        <f t="shared" ca="1" si="228"/>
        <v>0</v>
      </c>
      <c r="BS52" s="29">
        <f t="shared" ca="1" si="229"/>
        <v>0</v>
      </c>
      <c r="BT52" s="29">
        <f t="shared" ca="1" si="230"/>
        <v>0</v>
      </c>
      <c r="BU52" s="29">
        <f t="shared" ca="1" si="231"/>
        <v>0</v>
      </c>
      <c r="BV52" s="29">
        <f t="shared" ca="1" si="232"/>
        <v>0</v>
      </c>
      <c r="BW52" s="29">
        <f t="shared" ca="1" si="233"/>
        <v>0</v>
      </c>
      <c r="BX52" s="29">
        <f t="shared" ca="1" si="234"/>
        <v>0</v>
      </c>
      <c r="BY52" s="29">
        <f t="shared" ca="1" si="235"/>
        <v>0</v>
      </c>
      <c r="BZ52" s="29">
        <f t="shared" ca="1" si="236"/>
        <v>0</v>
      </c>
      <c r="CA52" s="29">
        <f t="shared" ca="1" si="237"/>
        <v>0</v>
      </c>
      <c r="CB52" s="29" t="str">
        <f t="shared" ca="1" si="238"/>
        <v/>
      </c>
      <c r="CC52" s="29" t="str">
        <f t="shared" ca="1" si="239"/>
        <v/>
      </c>
      <c r="CD52" s="29" t="str">
        <f t="shared" ca="1" si="240"/>
        <v/>
      </c>
      <c r="CE52" s="29" t="str">
        <f t="shared" ca="1" si="241"/>
        <v/>
      </c>
      <c r="CF52" s="29" t="str">
        <f t="shared" ca="1" si="242"/>
        <v/>
      </c>
      <c r="CG52" s="29" t="str">
        <f t="shared" ca="1" si="243"/>
        <v/>
      </c>
      <c r="CH52" s="29" t="str">
        <f t="shared" ca="1" si="244"/>
        <v/>
      </c>
      <c r="CI52" s="29" t="str">
        <f t="shared" ca="1" si="245"/>
        <v/>
      </c>
      <c r="CJ52" s="29" t="str">
        <f t="shared" ca="1" si="246"/>
        <v/>
      </c>
      <c r="CK52" s="29" t="str">
        <f t="shared" ca="1" si="247"/>
        <v/>
      </c>
      <c r="CL52" s="29" t="str">
        <f t="shared" ca="1" si="248"/>
        <v/>
      </c>
      <c r="CM52" s="29" t="str">
        <f t="shared" ca="1" si="249"/>
        <v/>
      </c>
      <c r="CN52" s="29" t="str">
        <f t="shared" ca="1" si="250"/>
        <v/>
      </c>
      <c r="CO52" s="29" t="str">
        <f t="shared" ca="1" si="251"/>
        <v/>
      </c>
      <c r="CP52" s="29" t="str">
        <f t="shared" ca="1" si="252"/>
        <v/>
      </c>
      <c r="CQ52" s="29" t="str">
        <f t="shared" ca="1" si="253"/>
        <v/>
      </c>
      <c r="CR52" s="29" t="str">
        <f t="shared" ca="1" si="254"/>
        <v/>
      </c>
      <c r="CS52" s="29" t="str">
        <f t="shared" ca="1" si="255"/>
        <v/>
      </c>
      <c r="CT52" s="29" t="str">
        <f t="shared" ca="1" si="256"/>
        <v/>
      </c>
      <c r="CU52" s="29" t="str">
        <f t="shared" ca="1" si="257"/>
        <v/>
      </c>
      <c r="CV52" s="29" t="str">
        <f t="shared" ca="1" si="258"/>
        <v/>
      </c>
      <c r="CW52" s="29" t="str">
        <f t="shared" ca="1" si="259"/>
        <v/>
      </c>
      <c r="CX52" s="29" t="str">
        <f t="shared" ca="1" si="260"/>
        <v/>
      </c>
      <c r="CY52" s="29" t="str">
        <f t="shared" ca="1" si="261"/>
        <v/>
      </c>
      <c r="CZ52" s="29" t="str">
        <f t="shared" ca="1" si="262"/>
        <v/>
      </c>
      <c r="DA52" s="29" t="str">
        <f t="shared" ca="1" si="263"/>
        <v/>
      </c>
      <c r="DB52" s="29" t="str">
        <f t="shared" ca="1" si="264"/>
        <v/>
      </c>
      <c r="DC52" s="29" t="str">
        <f t="shared" ca="1" si="265"/>
        <v/>
      </c>
      <c r="DD52" s="29" t="str">
        <f t="shared" ca="1" si="266"/>
        <v/>
      </c>
      <c r="DE52" s="29" t="str">
        <f t="shared" ca="1" si="267"/>
        <v/>
      </c>
      <c r="DF52" s="29" t="str">
        <f t="shared" ca="1" si="268"/>
        <v/>
      </c>
      <c r="JD52" s="401">
        <f t="shared" si="109"/>
        <v>0</v>
      </c>
      <c r="JE52" s="401">
        <f t="shared" si="269"/>
        <v>0</v>
      </c>
      <c r="JF52" s="401" t="str">
        <f t="shared" ca="1" si="270"/>
        <v/>
      </c>
      <c r="JG52" s="401" t="str">
        <f t="shared" ca="1" si="271"/>
        <v/>
      </c>
      <c r="JH52" s="401" t="str">
        <f t="shared" ca="1" si="272"/>
        <v/>
      </c>
      <c r="JI52" s="401" t="str">
        <f t="shared" ca="1" si="273"/>
        <v/>
      </c>
    </row>
    <row r="53" spans="3:269" s="401" customFormat="1">
      <c r="C53" s="9">
        <f t="array" aca="1" ref="C53" ca="1">MIN(IF($L$7=0, 0, IF(INDIRECT($L$6)&gt;0, IF(ROW(INDIRECT($L$6))&gt;C52, ROW(INDIRECT($L$6)), MAXR))))</f>
        <v>74</v>
      </c>
      <c r="D53" s="9">
        <f t="shared" ca="1" si="55"/>
        <v>66</v>
      </c>
      <c r="E53" s="9">
        <f t="shared" ca="1" si="221"/>
        <v>66</v>
      </c>
      <c r="F53" s="105" t="str">
        <f t="shared" ca="1" si="222"/>
        <v>1_PARENT00001_DMACTUALS_INDEPENDENT:CATALOGDETAIL:UNITS:No Perspective:default:Live:0</v>
      </c>
      <c r="G53" s="7">
        <f t="shared" ca="1" si="223"/>
        <v>0</v>
      </c>
      <c r="H53" s="33" t="str">
        <f t="shared" ca="1" si="277"/>
        <v>-</v>
      </c>
      <c r="I53" s="33" t="str">
        <f t="shared" ca="1" si="277"/>
        <v>-</v>
      </c>
      <c r="J53" s="33" t="str">
        <f t="shared" ca="1" si="277"/>
        <v>-</v>
      </c>
      <c r="K53" s="33" t="str">
        <f t="shared" ca="1" si="277"/>
        <v>-</v>
      </c>
      <c r="L53" s="33" t="str">
        <f t="shared" ca="1" si="277"/>
        <v>-</v>
      </c>
      <c r="M53" s="33" t="str">
        <f t="shared" ca="1" si="277"/>
        <v>-</v>
      </c>
      <c r="N53" s="33" t="str">
        <f t="shared" ca="1" si="277"/>
        <v>-</v>
      </c>
      <c r="O53" s="33" t="str">
        <f t="shared" ca="1" si="277"/>
        <v>-</v>
      </c>
      <c r="P53" s="33" t="str">
        <f t="shared" ca="1" si="277"/>
        <v>-</v>
      </c>
      <c r="Q53" s="33" t="str">
        <f t="shared" ca="1" si="277"/>
        <v>-</v>
      </c>
      <c r="R53" s="33" t="str">
        <f t="shared" ca="1" si="276"/>
        <v>-</v>
      </c>
      <c r="S53" s="33" t="str">
        <f t="shared" ca="1" si="276"/>
        <v>-</v>
      </c>
      <c r="T53" s="33" t="str">
        <f t="shared" ca="1" si="276"/>
        <v>-</v>
      </c>
      <c r="U53" s="33" t="str">
        <f t="shared" ca="1" si="276"/>
        <v>-</v>
      </c>
      <c r="V53" s="33">
        <f t="shared" ca="1" si="276"/>
        <v>0</v>
      </c>
      <c r="W53" s="33">
        <f t="shared" ca="1" si="276"/>
        <v>0</v>
      </c>
      <c r="X53" s="33">
        <f t="shared" ca="1" si="276"/>
        <v>0</v>
      </c>
      <c r="Y53" s="33">
        <f t="shared" ca="1" si="275"/>
        <v>0</v>
      </c>
      <c r="Z53" s="33">
        <f t="shared" ca="1" si="275"/>
        <v>0</v>
      </c>
      <c r="AA53" s="33">
        <f t="shared" ca="1" si="275"/>
        <v>0</v>
      </c>
      <c r="AB53" s="33">
        <f t="shared" ca="1" si="275"/>
        <v>0</v>
      </c>
      <c r="AC53" s="33">
        <f t="shared" ca="1" si="275"/>
        <v>0</v>
      </c>
      <c r="AD53" s="33">
        <f t="shared" ca="1" si="275"/>
        <v>0</v>
      </c>
      <c r="AE53" s="33">
        <f t="shared" ca="1" si="275"/>
        <v>0</v>
      </c>
      <c r="AF53" s="33">
        <f t="shared" ca="1" si="275"/>
        <v>0</v>
      </c>
      <c r="AG53" s="33">
        <f t="shared" ca="1" si="275"/>
        <v>0</v>
      </c>
      <c r="AH53" s="33">
        <f t="shared" ca="1" si="275"/>
        <v>0</v>
      </c>
      <c r="AI53" s="33">
        <f t="shared" ca="1" si="274"/>
        <v>0</v>
      </c>
      <c r="AJ53" s="33">
        <f t="shared" ca="1" si="274"/>
        <v>0</v>
      </c>
      <c r="AK53" s="33">
        <f t="shared" ca="1" si="274"/>
        <v>0</v>
      </c>
      <c r="AL53" s="33">
        <f t="shared" ca="1" si="274"/>
        <v>0</v>
      </c>
      <c r="AM53" s="33">
        <f t="shared" ca="1" si="274"/>
        <v>0</v>
      </c>
      <c r="AN53" s="33">
        <f t="shared" ca="1" si="274"/>
        <v>0</v>
      </c>
      <c r="AO53" s="33">
        <f t="shared" ca="1" si="274"/>
        <v>0</v>
      </c>
      <c r="AP53" s="33">
        <f t="shared" ca="1" si="274"/>
        <v>0</v>
      </c>
      <c r="AQ53" s="33">
        <f t="shared" ca="1" si="274"/>
        <v>0</v>
      </c>
      <c r="AR53" s="33">
        <f t="shared" ca="1" si="274"/>
        <v>0</v>
      </c>
      <c r="AS53" s="33">
        <f t="shared" ca="1" si="274"/>
        <v>0</v>
      </c>
      <c r="AT53" s="33">
        <f t="shared" ca="1" si="274"/>
        <v>0</v>
      </c>
      <c r="AU53" s="33">
        <f t="shared" ca="1" si="62"/>
        <v>0</v>
      </c>
      <c r="AV53" s="33">
        <f t="shared" ca="1" si="62"/>
        <v>0</v>
      </c>
      <c r="AW53" s="33">
        <f t="shared" ca="1" si="62"/>
        <v>0</v>
      </c>
      <c r="AX53" s="33">
        <f t="shared" ca="1" si="62"/>
        <v>0</v>
      </c>
      <c r="AY53" s="33">
        <f t="shared" ca="1" si="62"/>
        <v>0</v>
      </c>
      <c r="AZ53" s="33">
        <f t="shared" ca="1" si="62"/>
        <v>0</v>
      </c>
      <c r="BH53" s="33"/>
      <c r="BJ53" s="150">
        <f t="shared" ca="1" si="107"/>
        <v>0</v>
      </c>
      <c r="BL53" s="30"/>
      <c r="BN53" s="29">
        <f t="shared" ca="1" si="224"/>
        <v>0</v>
      </c>
      <c r="BO53" s="29">
        <f t="shared" ca="1" si="225"/>
        <v>0</v>
      </c>
      <c r="BP53" s="29">
        <f t="shared" ca="1" si="226"/>
        <v>0</v>
      </c>
      <c r="BQ53" s="29">
        <f t="shared" ca="1" si="227"/>
        <v>0</v>
      </c>
      <c r="BR53" s="29">
        <f t="shared" ca="1" si="228"/>
        <v>0</v>
      </c>
      <c r="BS53" s="29">
        <f t="shared" ca="1" si="229"/>
        <v>0</v>
      </c>
      <c r="BT53" s="29">
        <f t="shared" ca="1" si="230"/>
        <v>0</v>
      </c>
      <c r="BU53" s="29">
        <f t="shared" ca="1" si="231"/>
        <v>0</v>
      </c>
      <c r="BV53" s="29">
        <f t="shared" ca="1" si="232"/>
        <v>0</v>
      </c>
      <c r="BW53" s="29">
        <f t="shared" ca="1" si="233"/>
        <v>0</v>
      </c>
      <c r="BX53" s="29">
        <f t="shared" ca="1" si="234"/>
        <v>0</v>
      </c>
      <c r="BY53" s="29">
        <f t="shared" ca="1" si="235"/>
        <v>0</v>
      </c>
      <c r="BZ53" s="29">
        <f t="shared" ca="1" si="236"/>
        <v>0</v>
      </c>
      <c r="CA53" s="29">
        <f t="shared" ca="1" si="237"/>
        <v>0</v>
      </c>
      <c r="CB53" s="29" t="str">
        <f t="shared" ca="1" si="238"/>
        <v/>
      </c>
      <c r="CC53" s="29" t="str">
        <f t="shared" ca="1" si="239"/>
        <v/>
      </c>
      <c r="CD53" s="29" t="str">
        <f t="shared" ca="1" si="240"/>
        <v/>
      </c>
      <c r="CE53" s="29" t="str">
        <f t="shared" ca="1" si="241"/>
        <v/>
      </c>
      <c r="CF53" s="29" t="str">
        <f t="shared" ca="1" si="242"/>
        <v/>
      </c>
      <c r="CG53" s="29" t="str">
        <f t="shared" ca="1" si="243"/>
        <v/>
      </c>
      <c r="CH53" s="29" t="str">
        <f t="shared" ca="1" si="244"/>
        <v/>
      </c>
      <c r="CI53" s="29" t="str">
        <f t="shared" ca="1" si="245"/>
        <v/>
      </c>
      <c r="CJ53" s="29" t="str">
        <f t="shared" ca="1" si="246"/>
        <v/>
      </c>
      <c r="CK53" s="29" t="str">
        <f t="shared" ca="1" si="247"/>
        <v/>
      </c>
      <c r="CL53" s="29" t="str">
        <f t="shared" ca="1" si="248"/>
        <v/>
      </c>
      <c r="CM53" s="29" t="str">
        <f t="shared" ca="1" si="249"/>
        <v/>
      </c>
      <c r="CN53" s="29" t="str">
        <f t="shared" ca="1" si="250"/>
        <v/>
      </c>
      <c r="CO53" s="29" t="str">
        <f t="shared" ca="1" si="251"/>
        <v/>
      </c>
      <c r="CP53" s="29" t="str">
        <f t="shared" ca="1" si="252"/>
        <v/>
      </c>
      <c r="CQ53" s="29" t="str">
        <f t="shared" ca="1" si="253"/>
        <v/>
      </c>
      <c r="CR53" s="29" t="str">
        <f t="shared" ca="1" si="254"/>
        <v/>
      </c>
      <c r="CS53" s="29" t="str">
        <f t="shared" ca="1" si="255"/>
        <v/>
      </c>
      <c r="CT53" s="29" t="str">
        <f t="shared" ca="1" si="256"/>
        <v/>
      </c>
      <c r="CU53" s="29" t="str">
        <f t="shared" ca="1" si="257"/>
        <v/>
      </c>
      <c r="CV53" s="29" t="str">
        <f t="shared" ca="1" si="258"/>
        <v/>
      </c>
      <c r="CW53" s="29" t="str">
        <f t="shared" ca="1" si="259"/>
        <v/>
      </c>
      <c r="CX53" s="29" t="str">
        <f t="shared" ca="1" si="260"/>
        <v/>
      </c>
      <c r="CY53" s="29" t="str">
        <f t="shared" ca="1" si="261"/>
        <v/>
      </c>
      <c r="CZ53" s="29" t="str">
        <f t="shared" ca="1" si="262"/>
        <v/>
      </c>
      <c r="DA53" s="29" t="str">
        <f t="shared" ca="1" si="263"/>
        <v/>
      </c>
      <c r="DB53" s="29" t="str">
        <f t="shared" ca="1" si="264"/>
        <v/>
      </c>
      <c r="DC53" s="29" t="str">
        <f t="shared" ca="1" si="265"/>
        <v/>
      </c>
      <c r="DD53" s="29" t="str">
        <f t="shared" ca="1" si="266"/>
        <v/>
      </c>
      <c r="DE53" s="29" t="str">
        <f t="shared" ca="1" si="267"/>
        <v/>
      </c>
      <c r="DF53" s="29" t="str">
        <f t="shared" ca="1" si="268"/>
        <v/>
      </c>
      <c r="JD53" s="401">
        <f t="shared" si="109"/>
        <v>0</v>
      </c>
      <c r="JE53" s="401">
        <f t="shared" si="269"/>
        <v>0</v>
      </c>
      <c r="JF53" s="401" t="str">
        <f t="shared" ca="1" si="270"/>
        <v/>
      </c>
      <c r="JG53" s="401" t="str">
        <f t="shared" ca="1" si="271"/>
        <v/>
      </c>
      <c r="JH53" s="401" t="str">
        <f t="shared" ca="1" si="272"/>
        <v/>
      </c>
      <c r="JI53" s="401" t="str">
        <f t="shared" ca="1" si="273"/>
        <v/>
      </c>
    </row>
    <row r="54" spans="3:269" s="401" customFormat="1">
      <c r="C54" s="9">
        <f t="array" aca="1" ref="C54" ca="1">MIN(IF($L$7=0, 0, IF(INDIRECT($L$6)&gt;0, IF(ROW(INDIRECT($L$6))&gt;C53, ROW(INDIRECT($L$6)), MAXR))))</f>
        <v>75</v>
      </c>
      <c r="D54" s="9">
        <f t="shared" ca="1" si="55"/>
        <v>67</v>
      </c>
      <c r="E54" s="9">
        <f t="shared" ca="1" si="221"/>
        <v>67</v>
      </c>
      <c r="F54" s="105" t="str">
        <f t="shared" ca="1" si="222"/>
        <v>1_PARENT00001_DMACTUALS_INDEPENDENT:CATALOGDETAIL:UNITS:No Perspective:default:Live:0</v>
      </c>
      <c r="G54" s="7">
        <f t="shared" ca="1" si="223"/>
        <v>0</v>
      </c>
      <c r="H54" s="33" t="str">
        <f t="shared" ca="1" si="277"/>
        <v>-</v>
      </c>
      <c r="I54" s="33" t="str">
        <f t="shared" ca="1" si="277"/>
        <v>-</v>
      </c>
      <c r="J54" s="33" t="str">
        <f t="shared" ca="1" si="277"/>
        <v>-</v>
      </c>
      <c r="K54" s="33" t="str">
        <f t="shared" ca="1" si="277"/>
        <v>-</v>
      </c>
      <c r="L54" s="33" t="str">
        <f t="shared" ca="1" si="277"/>
        <v>-</v>
      </c>
      <c r="M54" s="33" t="str">
        <f t="shared" ca="1" si="277"/>
        <v>-</v>
      </c>
      <c r="N54" s="33" t="str">
        <f t="shared" ca="1" si="277"/>
        <v>-</v>
      </c>
      <c r="O54" s="33" t="str">
        <f t="shared" ca="1" si="277"/>
        <v>-</v>
      </c>
      <c r="P54" s="33" t="str">
        <f t="shared" ca="1" si="277"/>
        <v>-</v>
      </c>
      <c r="Q54" s="33" t="str">
        <f t="shared" ca="1" si="277"/>
        <v>-</v>
      </c>
      <c r="R54" s="33" t="str">
        <f t="shared" ca="1" si="276"/>
        <v>-</v>
      </c>
      <c r="S54" s="33" t="str">
        <f t="shared" ca="1" si="276"/>
        <v>-</v>
      </c>
      <c r="T54" s="33" t="str">
        <f t="shared" ca="1" si="276"/>
        <v>-</v>
      </c>
      <c r="U54" s="33" t="str">
        <f t="shared" ca="1" si="276"/>
        <v>-</v>
      </c>
      <c r="V54" s="33">
        <f t="shared" ca="1" si="276"/>
        <v>0</v>
      </c>
      <c r="W54" s="33">
        <f t="shared" ca="1" si="276"/>
        <v>0</v>
      </c>
      <c r="X54" s="33">
        <f t="shared" ca="1" si="276"/>
        <v>0</v>
      </c>
      <c r="Y54" s="33">
        <f t="shared" ca="1" si="275"/>
        <v>0</v>
      </c>
      <c r="Z54" s="33">
        <f t="shared" ca="1" si="275"/>
        <v>0</v>
      </c>
      <c r="AA54" s="33">
        <f t="shared" ca="1" si="275"/>
        <v>0</v>
      </c>
      <c r="AB54" s="33">
        <f t="shared" ca="1" si="275"/>
        <v>0</v>
      </c>
      <c r="AC54" s="33">
        <f t="shared" ca="1" si="275"/>
        <v>0</v>
      </c>
      <c r="AD54" s="33">
        <f t="shared" ca="1" si="275"/>
        <v>0</v>
      </c>
      <c r="AE54" s="33">
        <f t="shared" ca="1" si="275"/>
        <v>0</v>
      </c>
      <c r="AF54" s="33">
        <f t="shared" ca="1" si="275"/>
        <v>0</v>
      </c>
      <c r="AG54" s="33">
        <f t="shared" ca="1" si="275"/>
        <v>0</v>
      </c>
      <c r="AH54" s="33">
        <f t="shared" ca="1" si="275"/>
        <v>0</v>
      </c>
      <c r="AI54" s="33">
        <f t="shared" ca="1" si="274"/>
        <v>0</v>
      </c>
      <c r="AJ54" s="33">
        <f t="shared" ca="1" si="274"/>
        <v>0</v>
      </c>
      <c r="AK54" s="33">
        <f t="shared" ca="1" si="274"/>
        <v>0</v>
      </c>
      <c r="AL54" s="33">
        <f t="shared" ca="1" si="274"/>
        <v>0</v>
      </c>
      <c r="AM54" s="33">
        <f t="shared" ca="1" si="274"/>
        <v>0</v>
      </c>
      <c r="AN54" s="33">
        <f t="shared" ca="1" si="274"/>
        <v>0</v>
      </c>
      <c r="AO54" s="33">
        <f t="shared" ca="1" si="274"/>
        <v>0</v>
      </c>
      <c r="AP54" s="33">
        <f t="shared" ca="1" si="274"/>
        <v>0</v>
      </c>
      <c r="AQ54" s="33">
        <f t="shared" ca="1" si="274"/>
        <v>0</v>
      </c>
      <c r="AR54" s="33">
        <f t="shared" ca="1" si="274"/>
        <v>0</v>
      </c>
      <c r="AS54" s="33">
        <f t="shared" ca="1" si="274"/>
        <v>0</v>
      </c>
      <c r="AT54" s="33">
        <f t="shared" ca="1" si="274"/>
        <v>0</v>
      </c>
      <c r="AU54" s="33">
        <f t="shared" ca="1" si="62"/>
        <v>0</v>
      </c>
      <c r="AV54" s="33">
        <f t="shared" ca="1" si="62"/>
        <v>0</v>
      </c>
      <c r="AW54" s="33">
        <f t="shared" ca="1" si="62"/>
        <v>0</v>
      </c>
      <c r="AX54" s="33">
        <f t="shared" ca="1" si="62"/>
        <v>0</v>
      </c>
      <c r="AY54" s="33">
        <f t="shared" ca="1" si="62"/>
        <v>0</v>
      </c>
      <c r="AZ54" s="33">
        <f t="shared" ca="1" si="62"/>
        <v>0</v>
      </c>
      <c r="BH54" s="33"/>
      <c r="BJ54" s="150">
        <f t="shared" ca="1" si="107"/>
        <v>0</v>
      </c>
      <c r="BL54" s="30"/>
      <c r="BN54" s="29">
        <f t="shared" ca="1" si="224"/>
        <v>0</v>
      </c>
      <c r="BO54" s="29">
        <f t="shared" ca="1" si="225"/>
        <v>0</v>
      </c>
      <c r="BP54" s="29">
        <f t="shared" ca="1" si="226"/>
        <v>0</v>
      </c>
      <c r="BQ54" s="29">
        <f t="shared" ca="1" si="227"/>
        <v>0</v>
      </c>
      <c r="BR54" s="29">
        <f t="shared" ca="1" si="228"/>
        <v>0</v>
      </c>
      <c r="BS54" s="29">
        <f t="shared" ca="1" si="229"/>
        <v>0</v>
      </c>
      <c r="BT54" s="29">
        <f t="shared" ca="1" si="230"/>
        <v>0</v>
      </c>
      <c r="BU54" s="29">
        <f t="shared" ca="1" si="231"/>
        <v>0</v>
      </c>
      <c r="BV54" s="29">
        <f t="shared" ca="1" si="232"/>
        <v>0</v>
      </c>
      <c r="BW54" s="29">
        <f t="shared" ca="1" si="233"/>
        <v>0</v>
      </c>
      <c r="BX54" s="29">
        <f t="shared" ca="1" si="234"/>
        <v>0</v>
      </c>
      <c r="BY54" s="29">
        <f t="shared" ca="1" si="235"/>
        <v>0</v>
      </c>
      <c r="BZ54" s="29">
        <f t="shared" ca="1" si="236"/>
        <v>0</v>
      </c>
      <c r="CA54" s="29">
        <f t="shared" ca="1" si="237"/>
        <v>0</v>
      </c>
      <c r="CB54" s="29" t="str">
        <f t="shared" ca="1" si="238"/>
        <v/>
      </c>
      <c r="CC54" s="29" t="str">
        <f t="shared" ca="1" si="239"/>
        <v/>
      </c>
      <c r="CD54" s="29" t="str">
        <f t="shared" ca="1" si="240"/>
        <v/>
      </c>
      <c r="CE54" s="29" t="str">
        <f t="shared" ca="1" si="241"/>
        <v/>
      </c>
      <c r="CF54" s="29" t="str">
        <f t="shared" ca="1" si="242"/>
        <v/>
      </c>
      <c r="CG54" s="29" t="str">
        <f t="shared" ca="1" si="243"/>
        <v/>
      </c>
      <c r="CH54" s="29" t="str">
        <f t="shared" ca="1" si="244"/>
        <v/>
      </c>
      <c r="CI54" s="29" t="str">
        <f t="shared" ca="1" si="245"/>
        <v/>
      </c>
      <c r="CJ54" s="29" t="str">
        <f t="shared" ca="1" si="246"/>
        <v/>
      </c>
      <c r="CK54" s="29" t="str">
        <f t="shared" ca="1" si="247"/>
        <v/>
      </c>
      <c r="CL54" s="29" t="str">
        <f t="shared" ca="1" si="248"/>
        <v/>
      </c>
      <c r="CM54" s="29" t="str">
        <f t="shared" ca="1" si="249"/>
        <v/>
      </c>
      <c r="CN54" s="29" t="str">
        <f t="shared" ca="1" si="250"/>
        <v/>
      </c>
      <c r="CO54" s="29" t="str">
        <f t="shared" ca="1" si="251"/>
        <v/>
      </c>
      <c r="CP54" s="29" t="str">
        <f t="shared" ca="1" si="252"/>
        <v/>
      </c>
      <c r="CQ54" s="29" t="str">
        <f t="shared" ca="1" si="253"/>
        <v/>
      </c>
      <c r="CR54" s="29" t="str">
        <f t="shared" ca="1" si="254"/>
        <v/>
      </c>
      <c r="CS54" s="29" t="str">
        <f t="shared" ca="1" si="255"/>
        <v/>
      </c>
      <c r="CT54" s="29" t="str">
        <f t="shared" ca="1" si="256"/>
        <v/>
      </c>
      <c r="CU54" s="29" t="str">
        <f t="shared" ca="1" si="257"/>
        <v/>
      </c>
      <c r="CV54" s="29" t="str">
        <f t="shared" ca="1" si="258"/>
        <v/>
      </c>
      <c r="CW54" s="29" t="str">
        <f t="shared" ca="1" si="259"/>
        <v/>
      </c>
      <c r="CX54" s="29" t="str">
        <f t="shared" ca="1" si="260"/>
        <v/>
      </c>
      <c r="CY54" s="29" t="str">
        <f t="shared" ca="1" si="261"/>
        <v/>
      </c>
      <c r="CZ54" s="29" t="str">
        <f t="shared" ca="1" si="262"/>
        <v/>
      </c>
      <c r="DA54" s="29" t="str">
        <f t="shared" ca="1" si="263"/>
        <v/>
      </c>
      <c r="DB54" s="29" t="str">
        <f t="shared" ca="1" si="264"/>
        <v/>
      </c>
      <c r="DC54" s="29" t="str">
        <f t="shared" ca="1" si="265"/>
        <v/>
      </c>
      <c r="DD54" s="29" t="str">
        <f t="shared" ca="1" si="266"/>
        <v/>
      </c>
      <c r="DE54" s="29" t="str">
        <f t="shared" ca="1" si="267"/>
        <v/>
      </c>
      <c r="DF54" s="29" t="str">
        <f t="shared" ca="1" si="268"/>
        <v/>
      </c>
      <c r="JD54" s="401">
        <f t="shared" si="109"/>
        <v>0</v>
      </c>
      <c r="JE54" s="401">
        <f t="shared" si="269"/>
        <v>0</v>
      </c>
      <c r="JF54" s="401" t="str">
        <f t="shared" ca="1" si="270"/>
        <v/>
      </c>
      <c r="JG54" s="401" t="str">
        <f t="shared" ca="1" si="271"/>
        <v/>
      </c>
      <c r="JH54" s="401" t="str">
        <f t="shared" ca="1" si="272"/>
        <v/>
      </c>
      <c r="JI54" s="401" t="str">
        <f t="shared" ca="1" si="273"/>
        <v/>
      </c>
    </row>
    <row r="55" spans="3:269" s="401" customFormat="1">
      <c r="C55" s="9">
        <f t="array" aca="1" ref="C55" ca="1">MIN(IF($L$7=0, 0, IF(INDIRECT($L$6)&gt;0, IF(ROW(INDIRECT($L$6))&gt;C54, ROW(INDIRECT($L$6)), MAXR))))</f>
        <v>79</v>
      </c>
      <c r="D55" s="9">
        <f t="shared" ca="1" si="55"/>
        <v>71</v>
      </c>
      <c r="E55" s="9">
        <f t="shared" ca="1" si="221"/>
        <v>71</v>
      </c>
      <c r="F55" s="105" t="str">
        <f t="shared" ca="1" si="222"/>
        <v>1_PARENT00001_DMACTUALS_INDEPENDENT:CATALOGDETAIL:UNITS:No Perspective:default:Live:0</v>
      </c>
      <c r="G55" s="7">
        <f t="shared" ca="1" si="223"/>
        <v>0</v>
      </c>
      <c r="H55" s="33" t="str">
        <f t="shared" ca="1" si="277"/>
        <v>-</v>
      </c>
      <c r="I55" s="33" t="str">
        <f t="shared" ca="1" si="277"/>
        <v>-</v>
      </c>
      <c r="J55" s="33" t="str">
        <f t="shared" ca="1" si="277"/>
        <v>-</v>
      </c>
      <c r="K55" s="33" t="str">
        <f t="shared" ca="1" si="277"/>
        <v>-</v>
      </c>
      <c r="L55" s="33" t="str">
        <f t="shared" ca="1" si="277"/>
        <v>-</v>
      </c>
      <c r="M55" s="33" t="str">
        <f t="shared" ca="1" si="277"/>
        <v>-</v>
      </c>
      <c r="N55" s="33" t="str">
        <f t="shared" ca="1" si="277"/>
        <v>-</v>
      </c>
      <c r="O55" s="33" t="str">
        <f t="shared" ca="1" si="277"/>
        <v>-</v>
      </c>
      <c r="P55" s="33" t="str">
        <f t="shared" ca="1" si="277"/>
        <v>-</v>
      </c>
      <c r="Q55" s="33" t="str">
        <f t="shared" ca="1" si="277"/>
        <v>-</v>
      </c>
      <c r="R55" s="33" t="str">
        <f t="shared" ca="1" si="276"/>
        <v>-</v>
      </c>
      <c r="S55" s="33" t="str">
        <f t="shared" ca="1" si="276"/>
        <v>-</v>
      </c>
      <c r="T55" s="33" t="str">
        <f t="shared" ca="1" si="276"/>
        <v>-</v>
      </c>
      <c r="U55" s="33" t="str">
        <f t="shared" ca="1" si="276"/>
        <v>-</v>
      </c>
      <c r="V55" s="33">
        <f t="shared" ca="1" si="276"/>
        <v>0</v>
      </c>
      <c r="W55" s="33">
        <f t="shared" ca="1" si="276"/>
        <v>0</v>
      </c>
      <c r="X55" s="33">
        <f t="shared" ca="1" si="276"/>
        <v>0</v>
      </c>
      <c r="Y55" s="33">
        <f t="shared" ca="1" si="275"/>
        <v>0</v>
      </c>
      <c r="Z55" s="33">
        <f t="shared" ca="1" si="275"/>
        <v>0</v>
      </c>
      <c r="AA55" s="33">
        <f t="shared" ca="1" si="275"/>
        <v>0</v>
      </c>
      <c r="AB55" s="33">
        <f t="shared" ca="1" si="275"/>
        <v>0</v>
      </c>
      <c r="AC55" s="33">
        <f t="shared" ca="1" si="275"/>
        <v>0</v>
      </c>
      <c r="AD55" s="33">
        <f t="shared" ca="1" si="275"/>
        <v>0</v>
      </c>
      <c r="AE55" s="33">
        <f t="shared" ca="1" si="275"/>
        <v>0</v>
      </c>
      <c r="AF55" s="33">
        <f t="shared" ca="1" si="275"/>
        <v>0</v>
      </c>
      <c r="AG55" s="33">
        <f t="shared" ca="1" si="275"/>
        <v>0</v>
      </c>
      <c r="AH55" s="33">
        <f t="shared" ca="1" si="275"/>
        <v>0</v>
      </c>
      <c r="AI55" s="33">
        <f t="shared" ca="1" si="274"/>
        <v>0</v>
      </c>
      <c r="AJ55" s="33">
        <f t="shared" ca="1" si="274"/>
        <v>0</v>
      </c>
      <c r="AK55" s="33">
        <f t="shared" ca="1" si="274"/>
        <v>0</v>
      </c>
      <c r="AL55" s="33">
        <f t="shared" ca="1" si="274"/>
        <v>0</v>
      </c>
      <c r="AM55" s="33">
        <f t="shared" ca="1" si="274"/>
        <v>0</v>
      </c>
      <c r="AN55" s="33">
        <f t="shared" ca="1" si="274"/>
        <v>0</v>
      </c>
      <c r="AO55" s="33">
        <f t="shared" ca="1" si="274"/>
        <v>0</v>
      </c>
      <c r="AP55" s="33">
        <f t="shared" ca="1" si="274"/>
        <v>0</v>
      </c>
      <c r="AQ55" s="33">
        <f t="shared" ca="1" si="274"/>
        <v>0</v>
      </c>
      <c r="AR55" s="33">
        <f t="shared" ca="1" si="274"/>
        <v>0</v>
      </c>
      <c r="AS55" s="33">
        <f t="shared" ca="1" si="274"/>
        <v>0</v>
      </c>
      <c r="AT55" s="33">
        <f t="shared" ca="1" si="274"/>
        <v>0</v>
      </c>
      <c r="AU55" s="33">
        <f t="shared" ca="1" si="62"/>
        <v>0</v>
      </c>
      <c r="AV55" s="33">
        <f t="shared" ca="1" si="62"/>
        <v>0</v>
      </c>
      <c r="AW55" s="33">
        <f t="shared" ca="1" si="62"/>
        <v>0</v>
      </c>
      <c r="AX55" s="33">
        <f t="shared" ca="1" si="62"/>
        <v>0</v>
      </c>
      <c r="AY55" s="33">
        <f t="shared" ca="1" si="62"/>
        <v>0</v>
      </c>
      <c r="AZ55" s="33">
        <f t="shared" ca="1" si="62"/>
        <v>0</v>
      </c>
      <c r="BH55" s="33"/>
      <c r="BJ55" s="150">
        <f t="shared" ca="1" si="107"/>
        <v>0</v>
      </c>
      <c r="BL55" s="30"/>
      <c r="BN55" s="29">
        <f t="shared" ca="1" si="224"/>
        <v>0</v>
      </c>
      <c r="BO55" s="29">
        <f t="shared" ca="1" si="225"/>
        <v>0</v>
      </c>
      <c r="BP55" s="29">
        <f t="shared" ca="1" si="226"/>
        <v>0</v>
      </c>
      <c r="BQ55" s="29">
        <f t="shared" ca="1" si="227"/>
        <v>0</v>
      </c>
      <c r="BR55" s="29">
        <f t="shared" ca="1" si="228"/>
        <v>0</v>
      </c>
      <c r="BS55" s="29">
        <f t="shared" ca="1" si="229"/>
        <v>0</v>
      </c>
      <c r="BT55" s="29">
        <f t="shared" ca="1" si="230"/>
        <v>0</v>
      </c>
      <c r="BU55" s="29">
        <f t="shared" ca="1" si="231"/>
        <v>0</v>
      </c>
      <c r="BV55" s="29">
        <f t="shared" ca="1" si="232"/>
        <v>0</v>
      </c>
      <c r="BW55" s="29">
        <f t="shared" ca="1" si="233"/>
        <v>0</v>
      </c>
      <c r="BX55" s="29">
        <f t="shared" ca="1" si="234"/>
        <v>0</v>
      </c>
      <c r="BY55" s="29">
        <f t="shared" ca="1" si="235"/>
        <v>0</v>
      </c>
      <c r="BZ55" s="29">
        <f t="shared" ca="1" si="236"/>
        <v>0</v>
      </c>
      <c r="CA55" s="29">
        <f t="shared" ca="1" si="237"/>
        <v>0</v>
      </c>
      <c r="CB55" s="29" t="str">
        <f t="shared" ca="1" si="238"/>
        <v/>
      </c>
      <c r="CC55" s="29" t="str">
        <f t="shared" ca="1" si="239"/>
        <v/>
      </c>
      <c r="CD55" s="29" t="str">
        <f t="shared" ca="1" si="240"/>
        <v/>
      </c>
      <c r="CE55" s="29" t="str">
        <f t="shared" ca="1" si="241"/>
        <v/>
      </c>
      <c r="CF55" s="29" t="str">
        <f t="shared" ca="1" si="242"/>
        <v/>
      </c>
      <c r="CG55" s="29" t="str">
        <f t="shared" ca="1" si="243"/>
        <v/>
      </c>
      <c r="CH55" s="29" t="str">
        <f t="shared" ca="1" si="244"/>
        <v/>
      </c>
      <c r="CI55" s="29" t="str">
        <f t="shared" ca="1" si="245"/>
        <v/>
      </c>
      <c r="CJ55" s="29" t="str">
        <f t="shared" ca="1" si="246"/>
        <v/>
      </c>
      <c r="CK55" s="29" t="str">
        <f t="shared" ca="1" si="247"/>
        <v/>
      </c>
      <c r="CL55" s="29" t="str">
        <f t="shared" ca="1" si="248"/>
        <v/>
      </c>
      <c r="CM55" s="29" t="str">
        <f t="shared" ca="1" si="249"/>
        <v/>
      </c>
      <c r="CN55" s="29" t="str">
        <f t="shared" ca="1" si="250"/>
        <v/>
      </c>
      <c r="CO55" s="29" t="str">
        <f t="shared" ca="1" si="251"/>
        <v/>
      </c>
      <c r="CP55" s="29" t="str">
        <f t="shared" ca="1" si="252"/>
        <v/>
      </c>
      <c r="CQ55" s="29" t="str">
        <f t="shared" ca="1" si="253"/>
        <v/>
      </c>
      <c r="CR55" s="29" t="str">
        <f t="shared" ca="1" si="254"/>
        <v/>
      </c>
      <c r="CS55" s="29" t="str">
        <f t="shared" ca="1" si="255"/>
        <v/>
      </c>
      <c r="CT55" s="29" t="str">
        <f t="shared" ca="1" si="256"/>
        <v/>
      </c>
      <c r="CU55" s="29" t="str">
        <f t="shared" ca="1" si="257"/>
        <v/>
      </c>
      <c r="CV55" s="29" t="str">
        <f t="shared" ca="1" si="258"/>
        <v/>
      </c>
      <c r="CW55" s="29" t="str">
        <f t="shared" ca="1" si="259"/>
        <v/>
      </c>
      <c r="CX55" s="29" t="str">
        <f t="shared" ca="1" si="260"/>
        <v/>
      </c>
      <c r="CY55" s="29" t="str">
        <f t="shared" ca="1" si="261"/>
        <v/>
      </c>
      <c r="CZ55" s="29" t="str">
        <f t="shared" ca="1" si="262"/>
        <v/>
      </c>
      <c r="DA55" s="29" t="str">
        <f t="shared" ca="1" si="263"/>
        <v/>
      </c>
      <c r="DB55" s="29" t="str">
        <f t="shared" ca="1" si="264"/>
        <v/>
      </c>
      <c r="DC55" s="29" t="str">
        <f t="shared" ca="1" si="265"/>
        <v/>
      </c>
      <c r="DD55" s="29" t="str">
        <f t="shared" ca="1" si="266"/>
        <v/>
      </c>
      <c r="DE55" s="29" t="str">
        <f t="shared" ca="1" si="267"/>
        <v/>
      </c>
      <c r="DF55" s="29" t="str">
        <f t="shared" ca="1" si="268"/>
        <v/>
      </c>
      <c r="JD55" s="401">
        <f t="shared" si="109"/>
        <v>0</v>
      </c>
      <c r="JE55" s="401">
        <f t="shared" si="269"/>
        <v>0</v>
      </c>
      <c r="JF55" s="401" t="str">
        <f t="shared" ca="1" si="270"/>
        <v/>
      </c>
      <c r="JG55" s="401" t="str">
        <f t="shared" ca="1" si="271"/>
        <v/>
      </c>
      <c r="JH55" s="401" t="str">
        <f t="shared" ca="1" si="272"/>
        <v/>
      </c>
      <c r="JI55" s="401" t="str">
        <f t="shared" ca="1" si="273"/>
        <v/>
      </c>
    </row>
    <row r="56" spans="3:269" s="401" customFormat="1">
      <c r="C56" s="9">
        <f t="array" aca="1" ref="C56" ca="1">MIN(IF($L$7=0, 0, IF(INDIRECT($L$6)&gt;0, IF(ROW(INDIRECT($L$6))&gt;C55, ROW(INDIRECT($L$6)), MAXR))))</f>
        <v>84</v>
      </c>
      <c r="D56" s="9">
        <f t="shared" ca="1" si="55"/>
        <v>76</v>
      </c>
      <c r="E56" s="9">
        <f t="shared" ca="1" si="221"/>
        <v>76</v>
      </c>
      <c r="F56" s="105" t="str">
        <f t="shared" ca="1" si="222"/>
        <v>1_PARENT00001_DMACTUALS_INDEPENDENT:CATALOGDETAIL:UNITS:No Perspective:default:Live:0</v>
      </c>
      <c r="G56" s="7">
        <f t="shared" ca="1" si="223"/>
        <v>0</v>
      </c>
      <c r="H56" s="33" t="str">
        <f t="shared" ca="1" si="277"/>
        <v>-</v>
      </c>
      <c r="I56" s="33" t="str">
        <f t="shared" ca="1" si="277"/>
        <v>-</v>
      </c>
      <c r="J56" s="33" t="str">
        <f t="shared" ca="1" si="277"/>
        <v>-</v>
      </c>
      <c r="K56" s="33" t="str">
        <f t="shared" ca="1" si="277"/>
        <v>-</v>
      </c>
      <c r="L56" s="33" t="str">
        <f t="shared" ca="1" si="277"/>
        <v>-</v>
      </c>
      <c r="M56" s="33" t="str">
        <f t="shared" ca="1" si="277"/>
        <v>-</v>
      </c>
      <c r="N56" s="33" t="str">
        <f t="shared" ca="1" si="277"/>
        <v>-</v>
      </c>
      <c r="O56" s="33" t="str">
        <f t="shared" ca="1" si="277"/>
        <v>-</v>
      </c>
      <c r="P56" s="33" t="str">
        <f t="shared" ca="1" si="277"/>
        <v>-</v>
      </c>
      <c r="Q56" s="33" t="str">
        <f t="shared" ca="1" si="277"/>
        <v>-</v>
      </c>
      <c r="R56" s="33" t="str">
        <f t="shared" ca="1" si="276"/>
        <v>-</v>
      </c>
      <c r="S56" s="33" t="str">
        <f t="shared" ca="1" si="276"/>
        <v>-</v>
      </c>
      <c r="T56" s="33" t="str">
        <f t="shared" ca="1" si="276"/>
        <v>-</v>
      </c>
      <c r="U56" s="33" t="str">
        <f t="shared" ca="1" si="276"/>
        <v>-</v>
      </c>
      <c r="V56" s="33">
        <f t="shared" ca="1" si="276"/>
        <v>0</v>
      </c>
      <c r="W56" s="33">
        <f t="shared" ca="1" si="276"/>
        <v>0</v>
      </c>
      <c r="X56" s="33">
        <f t="shared" ca="1" si="276"/>
        <v>0</v>
      </c>
      <c r="Y56" s="33">
        <f t="shared" ca="1" si="275"/>
        <v>0</v>
      </c>
      <c r="Z56" s="33">
        <f t="shared" ca="1" si="275"/>
        <v>0</v>
      </c>
      <c r="AA56" s="33">
        <f t="shared" ca="1" si="275"/>
        <v>0</v>
      </c>
      <c r="AB56" s="33">
        <f t="shared" ca="1" si="275"/>
        <v>0</v>
      </c>
      <c r="AC56" s="33">
        <f t="shared" ca="1" si="275"/>
        <v>0</v>
      </c>
      <c r="AD56" s="33">
        <f t="shared" ca="1" si="275"/>
        <v>0</v>
      </c>
      <c r="AE56" s="33">
        <f t="shared" ca="1" si="275"/>
        <v>0</v>
      </c>
      <c r="AF56" s="33">
        <f t="shared" ca="1" si="275"/>
        <v>0</v>
      </c>
      <c r="AG56" s="33">
        <f t="shared" ca="1" si="275"/>
        <v>0</v>
      </c>
      <c r="AH56" s="33">
        <f t="shared" ca="1" si="275"/>
        <v>0</v>
      </c>
      <c r="AI56" s="33">
        <f t="shared" ca="1" si="274"/>
        <v>0</v>
      </c>
      <c r="AJ56" s="33">
        <f t="shared" ca="1" si="274"/>
        <v>0</v>
      </c>
      <c r="AK56" s="33">
        <f t="shared" ca="1" si="274"/>
        <v>0</v>
      </c>
      <c r="AL56" s="33">
        <f t="shared" ca="1" si="274"/>
        <v>0</v>
      </c>
      <c r="AM56" s="33">
        <f t="shared" ca="1" si="274"/>
        <v>0</v>
      </c>
      <c r="AN56" s="33">
        <f t="shared" ca="1" si="274"/>
        <v>0</v>
      </c>
      <c r="AO56" s="33">
        <f t="shared" ca="1" si="274"/>
        <v>0</v>
      </c>
      <c r="AP56" s="33">
        <f t="shared" ca="1" si="274"/>
        <v>0</v>
      </c>
      <c r="AQ56" s="33">
        <f t="shared" ca="1" si="274"/>
        <v>0</v>
      </c>
      <c r="AR56" s="33">
        <f t="shared" ca="1" si="274"/>
        <v>0</v>
      </c>
      <c r="AS56" s="33">
        <f t="shared" ca="1" si="274"/>
        <v>0</v>
      </c>
      <c r="AT56" s="33">
        <f t="shared" ca="1" si="274"/>
        <v>0</v>
      </c>
      <c r="AU56" s="33">
        <f t="shared" ca="1" si="62"/>
        <v>0</v>
      </c>
      <c r="AV56" s="33">
        <f t="shared" ca="1" si="62"/>
        <v>0</v>
      </c>
      <c r="AW56" s="33">
        <f t="shared" ca="1" si="62"/>
        <v>0</v>
      </c>
      <c r="AX56" s="33">
        <f t="shared" ca="1" si="62"/>
        <v>0</v>
      </c>
      <c r="AY56" s="33">
        <f t="shared" ca="1" si="62"/>
        <v>0</v>
      </c>
      <c r="AZ56" s="33">
        <f t="shared" ca="1" si="62"/>
        <v>0</v>
      </c>
      <c r="BH56" s="33"/>
      <c r="BJ56" s="150">
        <f t="shared" ca="1" si="107"/>
        <v>0</v>
      </c>
      <c r="BL56" s="30"/>
      <c r="BN56" s="29">
        <f t="shared" ca="1" si="224"/>
        <v>0</v>
      </c>
      <c r="BO56" s="29">
        <f t="shared" ca="1" si="225"/>
        <v>0</v>
      </c>
      <c r="BP56" s="29">
        <f t="shared" ca="1" si="226"/>
        <v>0</v>
      </c>
      <c r="BQ56" s="29">
        <f t="shared" ca="1" si="227"/>
        <v>0</v>
      </c>
      <c r="BR56" s="29">
        <f t="shared" ca="1" si="228"/>
        <v>0</v>
      </c>
      <c r="BS56" s="29">
        <f t="shared" ca="1" si="229"/>
        <v>0</v>
      </c>
      <c r="BT56" s="29">
        <f t="shared" ca="1" si="230"/>
        <v>0</v>
      </c>
      <c r="BU56" s="29">
        <f t="shared" ca="1" si="231"/>
        <v>0</v>
      </c>
      <c r="BV56" s="29">
        <f t="shared" ca="1" si="232"/>
        <v>0</v>
      </c>
      <c r="BW56" s="29">
        <f t="shared" ca="1" si="233"/>
        <v>0</v>
      </c>
      <c r="BX56" s="29">
        <f t="shared" ca="1" si="234"/>
        <v>0</v>
      </c>
      <c r="BY56" s="29">
        <f t="shared" ca="1" si="235"/>
        <v>0</v>
      </c>
      <c r="BZ56" s="29">
        <f t="shared" ca="1" si="236"/>
        <v>0</v>
      </c>
      <c r="CA56" s="29">
        <f t="shared" ca="1" si="237"/>
        <v>0</v>
      </c>
      <c r="CB56" s="29" t="str">
        <f t="shared" ca="1" si="238"/>
        <v/>
      </c>
      <c r="CC56" s="29" t="str">
        <f t="shared" ca="1" si="239"/>
        <v/>
      </c>
      <c r="CD56" s="29" t="str">
        <f t="shared" ca="1" si="240"/>
        <v/>
      </c>
      <c r="CE56" s="29" t="str">
        <f t="shared" ca="1" si="241"/>
        <v/>
      </c>
      <c r="CF56" s="29" t="str">
        <f t="shared" ca="1" si="242"/>
        <v/>
      </c>
      <c r="CG56" s="29" t="str">
        <f t="shared" ca="1" si="243"/>
        <v/>
      </c>
      <c r="CH56" s="29" t="str">
        <f t="shared" ca="1" si="244"/>
        <v/>
      </c>
      <c r="CI56" s="29" t="str">
        <f t="shared" ca="1" si="245"/>
        <v/>
      </c>
      <c r="CJ56" s="29" t="str">
        <f t="shared" ca="1" si="246"/>
        <v/>
      </c>
      <c r="CK56" s="29" t="str">
        <f t="shared" ca="1" si="247"/>
        <v/>
      </c>
      <c r="CL56" s="29" t="str">
        <f t="shared" ca="1" si="248"/>
        <v/>
      </c>
      <c r="CM56" s="29" t="str">
        <f t="shared" ca="1" si="249"/>
        <v/>
      </c>
      <c r="CN56" s="29" t="str">
        <f t="shared" ca="1" si="250"/>
        <v/>
      </c>
      <c r="CO56" s="29" t="str">
        <f t="shared" ca="1" si="251"/>
        <v/>
      </c>
      <c r="CP56" s="29" t="str">
        <f t="shared" ca="1" si="252"/>
        <v/>
      </c>
      <c r="CQ56" s="29" t="str">
        <f t="shared" ca="1" si="253"/>
        <v/>
      </c>
      <c r="CR56" s="29" t="str">
        <f t="shared" ca="1" si="254"/>
        <v/>
      </c>
      <c r="CS56" s="29" t="str">
        <f t="shared" ca="1" si="255"/>
        <v/>
      </c>
      <c r="CT56" s="29" t="str">
        <f t="shared" ca="1" si="256"/>
        <v/>
      </c>
      <c r="CU56" s="29" t="str">
        <f t="shared" ca="1" si="257"/>
        <v/>
      </c>
      <c r="CV56" s="29" t="str">
        <f t="shared" ca="1" si="258"/>
        <v/>
      </c>
      <c r="CW56" s="29" t="str">
        <f t="shared" ca="1" si="259"/>
        <v/>
      </c>
      <c r="CX56" s="29" t="str">
        <f t="shared" ca="1" si="260"/>
        <v/>
      </c>
      <c r="CY56" s="29" t="str">
        <f t="shared" ca="1" si="261"/>
        <v/>
      </c>
      <c r="CZ56" s="29" t="str">
        <f t="shared" ca="1" si="262"/>
        <v/>
      </c>
      <c r="DA56" s="29" t="str">
        <f t="shared" ca="1" si="263"/>
        <v/>
      </c>
      <c r="DB56" s="29" t="str">
        <f t="shared" ca="1" si="264"/>
        <v/>
      </c>
      <c r="DC56" s="29" t="str">
        <f t="shared" ca="1" si="265"/>
        <v/>
      </c>
      <c r="DD56" s="29" t="str">
        <f t="shared" ca="1" si="266"/>
        <v/>
      </c>
      <c r="DE56" s="29" t="str">
        <f t="shared" ca="1" si="267"/>
        <v/>
      </c>
      <c r="DF56" s="29" t="str">
        <f t="shared" ca="1" si="268"/>
        <v/>
      </c>
      <c r="JD56" s="401">
        <f t="shared" si="109"/>
        <v>0</v>
      </c>
      <c r="JE56" s="401">
        <f t="shared" si="269"/>
        <v>0</v>
      </c>
      <c r="JF56" s="401" t="str">
        <f t="shared" ca="1" si="270"/>
        <v/>
      </c>
      <c r="JG56" s="401" t="str">
        <f t="shared" ca="1" si="271"/>
        <v/>
      </c>
      <c r="JH56" s="401" t="str">
        <f t="shared" ca="1" si="272"/>
        <v/>
      </c>
      <c r="JI56" s="401" t="str">
        <f t="shared" ca="1" si="273"/>
        <v/>
      </c>
    </row>
    <row r="57" spans="3:269" s="401" customFormat="1">
      <c r="C57" s="9">
        <f t="array" aca="1" ref="C57" ca="1">MIN(IF($L$7=0, 0, IF(INDIRECT($L$6)&gt;0, IF(ROW(INDIRECT($L$6))&gt;C56, ROW(INDIRECT($L$6)), MAXR))))</f>
        <v>103</v>
      </c>
      <c r="D57" s="9">
        <f t="shared" ca="1" si="55"/>
        <v>95</v>
      </c>
      <c r="E57" s="9">
        <f t="shared" ca="1" si="221"/>
        <v>95</v>
      </c>
      <c r="F57" s="105" t="str">
        <f t="shared" ca="1" si="222"/>
        <v>1_PARENT00001_DMACTUALS_INDEPENDENT:CATALOGDETAIL:UNITS:No Perspective:default:Live:0</v>
      </c>
      <c r="G57" s="7">
        <f t="shared" ca="1" si="223"/>
        <v>0</v>
      </c>
      <c r="H57" s="33" t="str">
        <f t="shared" ca="1" si="277"/>
        <v>-</v>
      </c>
      <c r="I57" s="33" t="str">
        <f t="shared" ca="1" si="277"/>
        <v>-</v>
      </c>
      <c r="J57" s="33" t="str">
        <f t="shared" ca="1" si="277"/>
        <v>-</v>
      </c>
      <c r="K57" s="33" t="str">
        <f t="shared" ca="1" si="277"/>
        <v>-</v>
      </c>
      <c r="L57" s="33" t="str">
        <f t="shared" ca="1" si="277"/>
        <v>-</v>
      </c>
      <c r="M57" s="33" t="str">
        <f t="shared" ca="1" si="277"/>
        <v>-</v>
      </c>
      <c r="N57" s="33" t="str">
        <f t="shared" ca="1" si="277"/>
        <v>-</v>
      </c>
      <c r="O57" s="33" t="str">
        <f t="shared" ca="1" si="277"/>
        <v>-</v>
      </c>
      <c r="P57" s="33" t="str">
        <f t="shared" ca="1" si="277"/>
        <v>-</v>
      </c>
      <c r="Q57" s="33" t="str">
        <f t="shared" ca="1" si="277"/>
        <v>-</v>
      </c>
      <c r="R57" s="33" t="str">
        <f t="shared" ca="1" si="276"/>
        <v>-</v>
      </c>
      <c r="S57" s="33" t="str">
        <f t="shared" ca="1" si="276"/>
        <v>-</v>
      </c>
      <c r="T57" s="33" t="str">
        <f t="shared" ca="1" si="276"/>
        <v>-</v>
      </c>
      <c r="U57" s="33" t="str">
        <f t="shared" ca="1" si="276"/>
        <v>-</v>
      </c>
      <c r="V57" s="33">
        <f t="shared" ca="1" si="276"/>
        <v>0</v>
      </c>
      <c r="W57" s="33">
        <f t="shared" ca="1" si="276"/>
        <v>0</v>
      </c>
      <c r="X57" s="33">
        <f t="shared" ca="1" si="276"/>
        <v>0</v>
      </c>
      <c r="Y57" s="33">
        <f t="shared" ca="1" si="275"/>
        <v>0</v>
      </c>
      <c r="Z57" s="33">
        <f t="shared" ca="1" si="275"/>
        <v>0</v>
      </c>
      <c r="AA57" s="33">
        <f t="shared" ca="1" si="275"/>
        <v>0</v>
      </c>
      <c r="AB57" s="33">
        <f t="shared" ca="1" si="275"/>
        <v>0</v>
      </c>
      <c r="AC57" s="33">
        <f t="shared" ca="1" si="275"/>
        <v>0</v>
      </c>
      <c r="AD57" s="33">
        <f t="shared" ca="1" si="275"/>
        <v>0</v>
      </c>
      <c r="AE57" s="33">
        <f t="shared" ca="1" si="275"/>
        <v>0</v>
      </c>
      <c r="AF57" s="33">
        <f t="shared" ca="1" si="275"/>
        <v>0</v>
      </c>
      <c r="AG57" s="33">
        <f t="shared" ca="1" si="275"/>
        <v>0</v>
      </c>
      <c r="AH57" s="33">
        <f t="shared" ca="1" si="275"/>
        <v>0</v>
      </c>
      <c r="AI57" s="33">
        <f t="shared" ca="1" si="274"/>
        <v>0</v>
      </c>
      <c r="AJ57" s="33">
        <f t="shared" ca="1" si="274"/>
        <v>0</v>
      </c>
      <c r="AK57" s="33">
        <f t="shared" ca="1" si="274"/>
        <v>0</v>
      </c>
      <c r="AL57" s="33">
        <f t="shared" ca="1" si="274"/>
        <v>0</v>
      </c>
      <c r="AM57" s="33">
        <f t="shared" ca="1" si="274"/>
        <v>0</v>
      </c>
      <c r="AN57" s="33">
        <f t="shared" ca="1" si="274"/>
        <v>0</v>
      </c>
      <c r="AO57" s="33">
        <f t="shared" ca="1" si="274"/>
        <v>0</v>
      </c>
      <c r="AP57" s="33">
        <f t="shared" ca="1" si="274"/>
        <v>0</v>
      </c>
      <c r="AQ57" s="33">
        <f t="shared" ca="1" si="274"/>
        <v>0</v>
      </c>
      <c r="AR57" s="33">
        <f t="shared" ca="1" si="274"/>
        <v>0</v>
      </c>
      <c r="AS57" s="33">
        <f t="shared" ca="1" si="274"/>
        <v>0</v>
      </c>
      <c r="AT57" s="33">
        <f t="shared" ca="1" si="274"/>
        <v>0</v>
      </c>
      <c r="AU57" s="33">
        <f t="shared" ca="1" si="62"/>
        <v>0</v>
      </c>
      <c r="AV57" s="33">
        <f t="shared" ca="1" si="62"/>
        <v>0</v>
      </c>
      <c r="AW57" s="33">
        <f t="shared" ca="1" si="62"/>
        <v>0</v>
      </c>
      <c r="AX57" s="33">
        <f t="shared" ca="1" si="62"/>
        <v>0</v>
      </c>
      <c r="AY57" s="33">
        <f t="shared" ca="1" si="62"/>
        <v>0</v>
      </c>
      <c r="AZ57" s="33">
        <f t="shared" ca="1" si="62"/>
        <v>0</v>
      </c>
      <c r="BH57" s="33"/>
      <c r="BJ57" s="150">
        <f t="shared" ca="1" si="107"/>
        <v>0</v>
      </c>
      <c r="BL57" s="30"/>
      <c r="BN57" s="29">
        <f t="shared" ca="1" si="224"/>
        <v>0</v>
      </c>
      <c r="BO57" s="29">
        <f t="shared" ca="1" si="225"/>
        <v>0</v>
      </c>
      <c r="BP57" s="29">
        <f t="shared" ca="1" si="226"/>
        <v>0</v>
      </c>
      <c r="BQ57" s="29">
        <f t="shared" ca="1" si="227"/>
        <v>0</v>
      </c>
      <c r="BR57" s="29">
        <f t="shared" ca="1" si="228"/>
        <v>0</v>
      </c>
      <c r="BS57" s="29">
        <f t="shared" ca="1" si="229"/>
        <v>0</v>
      </c>
      <c r="BT57" s="29">
        <f t="shared" ca="1" si="230"/>
        <v>0</v>
      </c>
      <c r="BU57" s="29">
        <f t="shared" ca="1" si="231"/>
        <v>0</v>
      </c>
      <c r="BV57" s="29">
        <f t="shared" ca="1" si="232"/>
        <v>0</v>
      </c>
      <c r="BW57" s="29">
        <f t="shared" ca="1" si="233"/>
        <v>0</v>
      </c>
      <c r="BX57" s="29">
        <f t="shared" ca="1" si="234"/>
        <v>0</v>
      </c>
      <c r="BY57" s="29">
        <f t="shared" ca="1" si="235"/>
        <v>0</v>
      </c>
      <c r="BZ57" s="29">
        <f t="shared" ca="1" si="236"/>
        <v>0</v>
      </c>
      <c r="CA57" s="29">
        <f t="shared" ca="1" si="237"/>
        <v>0</v>
      </c>
      <c r="CB57" s="29" t="str">
        <f t="shared" ca="1" si="238"/>
        <v/>
      </c>
      <c r="CC57" s="29" t="str">
        <f t="shared" ca="1" si="239"/>
        <v/>
      </c>
      <c r="CD57" s="29" t="str">
        <f t="shared" ca="1" si="240"/>
        <v/>
      </c>
      <c r="CE57" s="29" t="str">
        <f t="shared" ca="1" si="241"/>
        <v/>
      </c>
      <c r="CF57" s="29" t="str">
        <f t="shared" ca="1" si="242"/>
        <v/>
      </c>
      <c r="CG57" s="29" t="str">
        <f t="shared" ca="1" si="243"/>
        <v/>
      </c>
      <c r="CH57" s="29" t="str">
        <f t="shared" ca="1" si="244"/>
        <v/>
      </c>
      <c r="CI57" s="29" t="str">
        <f t="shared" ca="1" si="245"/>
        <v/>
      </c>
      <c r="CJ57" s="29" t="str">
        <f t="shared" ca="1" si="246"/>
        <v/>
      </c>
      <c r="CK57" s="29" t="str">
        <f t="shared" ca="1" si="247"/>
        <v/>
      </c>
      <c r="CL57" s="29" t="str">
        <f t="shared" ca="1" si="248"/>
        <v/>
      </c>
      <c r="CM57" s="29" t="str">
        <f t="shared" ca="1" si="249"/>
        <v/>
      </c>
      <c r="CN57" s="29" t="str">
        <f t="shared" ca="1" si="250"/>
        <v/>
      </c>
      <c r="CO57" s="29" t="str">
        <f t="shared" ca="1" si="251"/>
        <v/>
      </c>
      <c r="CP57" s="29" t="str">
        <f t="shared" ca="1" si="252"/>
        <v/>
      </c>
      <c r="CQ57" s="29" t="str">
        <f t="shared" ca="1" si="253"/>
        <v/>
      </c>
      <c r="CR57" s="29" t="str">
        <f t="shared" ca="1" si="254"/>
        <v/>
      </c>
      <c r="CS57" s="29" t="str">
        <f t="shared" ca="1" si="255"/>
        <v/>
      </c>
      <c r="CT57" s="29" t="str">
        <f t="shared" ca="1" si="256"/>
        <v/>
      </c>
      <c r="CU57" s="29" t="str">
        <f t="shared" ca="1" si="257"/>
        <v/>
      </c>
      <c r="CV57" s="29" t="str">
        <f t="shared" ca="1" si="258"/>
        <v/>
      </c>
      <c r="CW57" s="29" t="str">
        <f t="shared" ca="1" si="259"/>
        <v/>
      </c>
      <c r="CX57" s="29" t="str">
        <f t="shared" ca="1" si="260"/>
        <v/>
      </c>
      <c r="CY57" s="29" t="str">
        <f t="shared" ca="1" si="261"/>
        <v/>
      </c>
      <c r="CZ57" s="29" t="str">
        <f t="shared" ca="1" si="262"/>
        <v/>
      </c>
      <c r="DA57" s="29" t="str">
        <f t="shared" ca="1" si="263"/>
        <v/>
      </c>
      <c r="DB57" s="29" t="str">
        <f t="shared" ca="1" si="264"/>
        <v/>
      </c>
      <c r="DC57" s="29" t="str">
        <f t="shared" ca="1" si="265"/>
        <v/>
      </c>
      <c r="DD57" s="29" t="str">
        <f t="shared" ca="1" si="266"/>
        <v/>
      </c>
      <c r="DE57" s="29" t="str">
        <f t="shared" ca="1" si="267"/>
        <v/>
      </c>
      <c r="DF57" s="29" t="str">
        <f t="shared" ca="1" si="268"/>
        <v/>
      </c>
      <c r="JD57" s="401">
        <f t="shared" si="109"/>
        <v>0</v>
      </c>
      <c r="JE57" s="401">
        <f t="shared" si="269"/>
        <v>0</v>
      </c>
      <c r="JF57" s="401" t="str">
        <f t="shared" ca="1" si="270"/>
        <v/>
      </c>
      <c r="JG57" s="401" t="str">
        <f t="shared" ca="1" si="271"/>
        <v/>
      </c>
      <c r="JH57" s="401" t="str">
        <f t="shared" ca="1" si="272"/>
        <v/>
      </c>
      <c r="JI57" s="401" t="str">
        <f t="shared" ca="1" si="273"/>
        <v/>
      </c>
    </row>
    <row r="58" spans="3:269" s="401" customFormat="1">
      <c r="C58" s="9">
        <f t="array" aca="1" ref="C58" ca="1">MIN(IF($L$7=0, 0, IF(INDIRECT($L$6)&gt;0, IF(ROW(INDIRECT($L$6))&gt;C57, ROW(INDIRECT($L$6)), MAXR))))</f>
        <v>104</v>
      </c>
      <c r="D58" s="9">
        <f t="shared" ca="1" si="55"/>
        <v>96</v>
      </c>
      <c r="E58" s="9">
        <f t="shared" ref="E58:E68" ca="1" si="278">D58</f>
        <v>96</v>
      </c>
      <c r="F58" s="105" t="str">
        <f t="shared" ref="F58:F68" ca="1" si="279">IF(E58=0, "", INDIRECT($S$8&amp;E58))</f>
        <v>1_PARENT00001_DMACTUALS_INDEPENDENT:CATALOGDETAIL:UNITS:No Perspective:default:Live:0</v>
      </c>
      <c r="G58" s="7">
        <f t="shared" ref="G58:G68" ca="1" si="280">IF(OR($C58=MAXR, $C58=0), 0, IF(ISERROR(MATCH($G$6, INDIRECT($F$13&amp;$C58), )), 0, C58))</f>
        <v>0</v>
      </c>
      <c r="H58" s="33" t="str">
        <f t="shared" ca="1" si="277"/>
        <v>-</v>
      </c>
      <c r="I58" s="33" t="str">
        <f t="shared" ca="1" si="277"/>
        <v>-</v>
      </c>
      <c r="J58" s="33" t="str">
        <f t="shared" ca="1" si="277"/>
        <v>-</v>
      </c>
      <c r="K58" s="33" t="str">
        <f t="shared" ca="1" si="277"/>
        <v>-</v>
      </c>
      <c r="L58" s="33" t="str">
        <f t="shared" ca="1" si="277"/>
        <v>-</v>
      </c>
      <c r="M58" s="33" t="str">
        <f t="shared" ca="1" si="277"/>
        <v>-</v>
      </c>
      <c r="N58" s="33" t="str">
        <f t="shared" ca="1" si="277"/>
        <v>-</v>
      </c>
      <c r="O58" s="33" t="str">
        <f t="shared" ca="1" si="277"/>
        <v>-</v>
      </c>
      <c r="P58" s="33" t="str">
        <f t="shared" ca="1" si="277"/>
        <v>-</v>
      </c>
      <c r="Q58" s="33" t="str">
        <f t="shared" ca="1" si="277"/>
        <v>-</v>
      </c>
      <c r="R58" s="33" t="str">
        <f t="shared" ca="1" si="276"/>
        <v>-</v>
      </c>
      <c r="S58" s="33" t="str">
        <f t="shared" ca="1" si="276"/>
        <v>-</v>
      </c>
      <c r="T58" s="33" t="str">
        <f t="shared" ca="1" si="276"/>
        <v>-</v>
      </c>
      <c r="U58" s="33" t="str">
        <f t="shared" ca="1" si="276"/>
        <v>-</v>
      </c>
      <c r="V58" s="33">
        <f t="shared" ca="1" si="276"/>
        <v>0</v>
      </c>
      <c r="W58" s="33">
        <f t="shared" ca="1" si="276"/>
        <v>0</v>
      </c>
      <c r="X58" s="33">
        <f t="shared" ca="1" si="276"/>
        <v>0</v>
      </c>
      <c r="Y58" s="33">
        <f t="shared" ca="1" si="275"/>
        <v>0</v>
      </c>
      <c r="Z58" s="33">
        <f t="shared" ca="1" si="275"/>
        <v>0</v>
      </c>
      <c r="AA58" s="33">
        <f t="shared" ca="1" si="275"/>
        <v>0</v>
      </c>
      <c r="AB58" s="33">
        <f t="shared" ca="1" si="275"/>
        <v>0</v>
      </c>
      <c r="AC58" s="33">
        <f t="shared" ca="1" si="275"/>
        <v>0</v>
      </c>
      <c r="AD58" s="33">
        <f t="shared" ca="1" si="275"/>
        <v>0</v>
      </c>
      <c r="AE58" s="33">
        <f t="shared" ca="1" si="275"/>
        <v>0</v>
      </c>
      <c r="AF58" s="33">
        <f t="shared" ca="1" si="275"/>
        <v>0</v>
      </c>
      <c r="AG58" s="33">
        <f t="shared" ca="1" si="275"/>
        <v>0</v>
      </c>
      <c r="AH58" s="33">
        <f t="shared" ca="1" si="275"/>
        <v>0</v>
      </c>
      <c r="AI58" s="33">
        <f t="shared" ca="1" si="274"/>
        <v>0</v>
      </c>
      <c r="AJ58" s="33">
        <f t="shared" ca="1" si="274"/>
        <v>0</v>
      </c>
      <c r="AK58" s="33">
        <f t="shared" ca="1" si="274"/>
        <v>0</v>
      </c>
      <c r="AL58" s="33">
        <f t="shared" ca="1" si="274"/>
        <v>0</v>
      </c>
      <c r="AM58" s="33">
        <f t="shared" ca="1" si="274"/>
        <v>0</v>
      </c>
      <c r="AN58" s="33">
        <f t="shared" ca="1" si="274"/>
        <v>0</v>
      </c>
      <c r="AO58" s="33">
        <f t="shared" ca="1" si="274"/>
        <v>0</v>
      </c>
      <c r="AP58" s="33">
        <f t="shared" ca="1" si="274"/>
        <v>0</v>
      </c>
      <c r="AQ58" s="33">
        <f t="shared" ca="1" si="274"/>
        <v>0</v>
      </c>
      <c r="AR58" s="33">
        <f t="shared" ca="1" si="274"/>
        <v>0</v>
      </c>
      <c r="AS58" s="33">
        <f t="shared" ca="1" si="274"/>
        <v>0</v>
      </c>
      <c r="AT58" s="33">
        <f t="shared" ca="1" si="274"/>
        <v>0</v>
      </c>
      <c r="AU58" s="33">
        <f t="shared" ca="1" si="62"/>
        <v>0</v>
      </c>
      <c r="AV58" s="33">
        <f t="shared" ca="1" si="62"/>
        <v>0</v>
      </c>
      <c r="AW58" s="33">
        <f t="shared" ca="1" si="62"/>
        <v>0</v>
      </c>
      <c r="AX58" s="33">
        <f t="shared" ca="1" si="62"/>
        <v>0</v>
      </c>
      <c r="AY58" s="33">
        <f t="shared" ca="1" si="62"/>
        <v>0</v>
      </c>
      <c r="AZ58" s="33">
        <f t="shared" ca="1" si="62"/>
        <v>0</v>
      </c>
      <c r="BH58" s="33"/>
      <c r="BJ58" s="150">
        <f t="shared" ca="1" si="107"/>
        <v>0</v>
      </c>
      <c r="BL58" s="30"/>
      <c r="BN58" s="29">
        <f t="shared" ref="BN58:BN68" ca="1" si="281">IF(OR(H$19=0,$E58=0,$C58=MAXR),"",IF((INDIRECT(H$23&amp;$E58))&lt;&gt;(INDIRECT($F$9&amp;H$20&amp;$C58)),IF($BJ58=1,0,1),0))</f>
        <v>0</v>
      </c>
      <c r="BO58" s="29">
        <f t="shared" ref="BO58:BO68" ca="1" si="282">IF(OR(I$19=0,$E58=0,$C58=MAXR),"",IF((INDIRECT(I$23&amp;$E58))&lt;&gt;(INDIRECT($F$9&amp;I$20&amp;$C58)),IF($BJ58=1,0,1),0))</f>
        <v>0</v>
      </c>
      <c r="BP58" s="29">
        <f t="shared" ref="BP58:BP68" ca="1" si="283">IF(OR(J$19=0,$E58=0,$C58=MAXR),"",IF((INDIRECT(J$23&amp;$E58))&lt;&gt;(INDIRECT($F$9&amp;J$20&amp;$C58)),IF($BJ58=1,0,1),0))</f>
        <v>0</v>
      </c>
      <c r="BQ58" s="29">
        <f t="shared" ref="BQ58:BQ68" ca="1" si="284">IF(OR(K$19=0,$E58=0,$C58=MAXR),"",IF((INDIRECT(K$23&amp;$E58))&lt;&gt;(INDIRECT($F$9&amp;K$20&amp;$C58)),IF($BJ58=1,0,1),0))</f>
        <v>0</v>
      </c>
      <c r="BR58" s="29">
        <f t="shared" ref="BR58:BR68" ca="1" si="285">IF(OR(L$19=0,$E58=0,$C58=MAXR),"",IF((INDIRECT(L$23&amp;$E58))&lt;&gt;(INDIRECT($F$9&amp;L$20&amp;$C58)),IF($BJ58=1,0,1),0))</f>
        <v>0</v>
      </c>
      <c r="BS58" s="29">
        <f t="shared" ref="BS58:BS68" ca="1" si="286">IF(OR(M$19=0,$E58=0,$C58=MAXR),"",IF((INDIRECT(M$23&amp;$E58))&lt;&gt;(INDIRECT($F$9&amp;M$20&amp;$C58)),IF($BJ58=1,0,1),0))</f>
        <v>0</v>
      </c>
      <c r="BT58" s="29">
        <f t="shared" ref="BT58:BT68" ca="1" si="287">IF(OR(N$19=0,$E58=0,$C58=MAXR),"",IF((INDIRECT(N$23&amp;$E58))&lt;&gt;(INDIRECT($F$9&amp;N$20&amp;$C58)),IF($BJ58=1,0,1),0))</f>
        <v>0</v>
      </c>
      <c r="BU58" s="29">
        <f t="shared" ref="BU58:BU68" ca="1" si="288">IF(OR(O$19=0,$E58=0,$C58=MAXR),"",IF((INDIRECT(O$23&amp;$E58))&lt;&gt;(INDIRECT($F$9&amp;O$20&amp;$C58)),IF($BJ58=1,0,1),0))</f>
        <v>0</v>
      </c>
      <c r="BV58" s="29">
        <f t="shared" ref="BV58:BV68" ca="1" si="289">IF(OR(P$19=0,$E58=0,$C58=MAXR),"",IF((INDIRECT(P$23&amp;$E58))&lt;&gt;(INDIRECT($F$9&amp;P$20&amp;$C58)),IF($BJ58=1,0,1),0))</f>
        <v>0</v>
      </c>
      <c r="BW58" s="29">
        <f t="shared" ref="BW58:BW68" ca="1" si="290">IF(OR(Q$19=0,$E58=0,$C58=MAXR),"",IF((INDIRECT(Q$23&amp;$E58))&lt;&gt;(INDIRECT($F$9&amp;Q$20&amp;$C58)),IF($BJ58=1,0,1),0))</f>
        <v>0</v>
      </c>
      <c r="BX58" s="29">
        <f t="shared" ref="BX58:BX68" ca="1" si="291">IF(OR(R$19=0,$E58=0,$C58=MAXR),"",IF((INDIRECT(R$23&amp;$E58))&lt;&gt;(INDIRECT($F$9&amp;R$20&amp;$C58)),IF($BJ58=1,0,1),0))</f>
        <v>0</v>
      </c>
      <c r="BY58" s="29">
        <f t="shared" ref="BY58:BY68" ca="1" si="292">IF(OR(S$19=0,$E58=0,$C58=MAXR),"",IF((INDIRECT(S$23&amp;$E58))&lt;&gt;(INDIRECT($F$9&amp;S$20&amp;$C58)),IF($BJ58=1,0,1),0))</f>
        <v>0</v>
      </c>
      <c r="BZ58" s="29">
        <f t="shared" ref="BZ58:BZ68" ca="1" si="293">IF(OR(T$19=0,$E58=0,$C58=MAXR),"",IF((INDIRECT(T$23&amp;$E58))&lt;&gt;(INDIRECT($F$9&amp;T$20&amp;$C58)),IF($BJ58=1,0,1),0))</f>
        <v>0</v>
      </c>
      <c r="CA58" s="29">
        <f t="shared" ref="CA58:CA68" ca="1" si="294">IF(OR(U$19=0,$E58=0,$C58=MAXR),"",IF((INDIRECT(U$23&amp;$E58))&lt;&gt;(INDIRECT($F$9&amp;U$20&amp;$C58)),IF($BJ58=1,0,1),0))</f>
        <v>0</v>
      </c>
      <c r="CB58" s="29" t="str">
        <f t="shared" ref="CB58:CB68" ca="1" si="295">IF(OR(V$19=0,$E58=0,$C58=MAXR),"",IF((INDIRECT(V$23&amp;$E58))&lt;&gt;(INDIRECT($F$9&amp;V$20&amp;$C58)),IF($BJ58=1,0,1),0))</f>
        <v/>
      </c>
      <c r="CC58" s="29" t="str">
        <f t="shared" ref="CC58:CC68" ca="1" si="296">IF(OR(W$19=0,$E58=0,$C58=MAXR),"",IF((INDIRECT(W$23&amp;$E58))&lt;&gt;(INDIRECT($F$9&amp;W$20&amp;$C58)),IF($BJ58=1,0,1),0))</f>
        <v/>
      </c>
      <c r="CD58" s="29" t="str">
        <f t="shared" ref="CD58:CD68" ca="1" si="297">IF(OR(X$19=0,$E58=0,$C58=MAXR),"",IF((INDIRECT(X$23&amp;$E58))&lt;&gt;(INDIRECT($F$9&amp;X$20&amp;$C58)),IF($BJ58=1,0,1),0))</f>
        <v/>
      </c>
      <c r="CE58" s="29" t="str">
        <f t="shared" ref="CE58:CE68" ca="1" si="298">IF(OR(Y$19=0,$E58=0,$C58=MAXR),"",IF((INDIRECT(Y$23&amp;$E58))&lt;&gt;(INDIRECT($F$9&amp;Y$20&amp;$C58)),IF($BJ58=1,0,1),0))</f>
        <v/>
      </c>
      <c r="CF58" s="29" t="str">
        <f t="shared" ref="CF58:CF68" ca="1" si="299">IF(OR(Z$19=0,$E58=0,$C58=MAXR),"",IF((INDIRECT(Z$23&amp;$E58))&lt;&gt;(INDIRECT($F$9&amp;Z$20&amp;$C58)),IF($BJ58=1,0,1),0))</f>
        <v/>
      </c>
      <c r="CG58" s="29" t="str">
        <f t="shared" ref="CG58:CG68" ca="1" si="300">IF(OR(AA$19=0,$E58=0,$C58=MAXR),"",IF((INDIRECT(AA$23&amp;$E58))&lt;&gt;(INDIRECT($F$9&amp;AA$20&amp;$C58)),IF($BJ58=1,0,1),0))</f>
        <v/>
      </c>
      <c r="CH58" s="29" t="str">
        <f t="shared" ref="CH58:CH68" ca="1" si="301">IF(OR(AB$19=0,$E58=0,$C58=MAXR),"",IF((INDIRECT(AB$23&amp;$E58))&lt;&gt;(INDIRECT($F$9&amp;AB$20&amp;$C58)),IF($BJ58=1,0,1),0))</f>
        <v/>
      </c>
      <c r="CI58" s="29" t="str">
        <f t="shared" ref="CI58:CI68" ca="1" si="302">IF(OR(AC$19=0,$E58=0,$C58=MAXR),"",IF((INDIRECT(AC$23&amp;$E58))&lt;&gt;(INDIRECT($F$9&amp;AC$20&amp;$C58)),IF($BJ58=1,0,1),0))</f>
        <v/>
      </c>
      <c r="CJ58" s="29" t="str">
        <f t="shared" ref="CJ58:CJ68" ca="1" si="303">IF(OR(AD$19=0,$E58=0,$C58=MAXR),"",IF((INDIRECT(AD$23&amp;$E58))&lt;&gt;(INDIRECT($F$9&amp;AD$20&amp;$C58)),IF($BJ58=1,0,1),0))</f>
        <v/>
      </c>
      <c r="CK58" s="29" t="str">
        <f t="shared" ref="CK58:CK68" ca="1" si="304">IF(OR(AE$19=0,$E58=0,$C58=MAXR),"",IF((INDIRECT(AE$23&amp;$E58))&lt;&gt;(INDIRECT($F$9&amp;AE$20&amp;$C58)),IF($BJ58=1,0,1),0))</f>
        <v/>
      </c>
      <c r="CL58" s="29" t="str">
        <f t="shared" ref="CL58:CL68" ca="1" si="305">IF(OR(AF$19=0,$E58=0,$C58=MAXR),"",IF((INDIRECT(AF$23&amp;$E58))&lt;&gt;(INDIRECT($F$9&amp;AF$20&amp;$C58)),IF($BJ58=1,0,1),0))</f>
        <v/>
      </c>
      <c r="CM58" s="29" t="str">
        <f t="shared" ref="CM58:CM68" ca="1" si="306">IF(OR(AG$19=0,$E58=0,$C58=MAXR),"",IF((INDIRECT(AG$23&amp;$E58))&lt;&gt;(INDIRECT($F$9&amp;AG$20&amp;$C58)),IF($BJ58=1,0,1),0))</f>
        <v/>
      </c>
      <c r="CN58" s="29" t="str">
        <f t="shared" ref="CN58:CN68" ca="1" si="307">IF(OR(AH$19=0,$E58=0,$C58=MAXR),"",IF((INDIRECT(AH$23&amp;$E58))&lt;&gt;(INDIRECT($F$9&amp;AH$20&amp;$C58)),IF($BJ58=1,0,1),0))</f>
        <v/>
      </c>
      <c r="CO58" s="29" t="str">
        <f t="shared" ref="CO58:CO68" ca="1" si="308">IF(OR(AI$19=0,$E58=0,$C58=MAXR),"",IF((INDIRECT(AI$23&amp;$E58))&lt;&gt;(INDIRECT($F$9&amp;AI$20&amp;$C58)),IF($BJ58=1,0,1),0))</f>
        <v/>
      </c>
      <c r="CP58" s="29" t="str">
        <f t="shared" ref="CP58:CP68" ca="1" si="309">IF(OR(AJ$19=0,$E58=0,$C58=MAXR),"",IF((INDIRECT(AJ$23&amp;$E58))&lt;&gt;(INDIRECT($F$9&amp;AJ$20&amp;$C58)),IF($BJ58=1,0,1),0))</f>
        <v/>
      </c>
      <c r="CQ58" s="29" t="str">
        <f t="shared" ref="CQ58:CQ68" ca="1" si="310">IF(OR(AK$19=0,$E58=0,$C58=MAXR),"",IF((INDIRECT(AK$23&amp;$E58))&lt;&gt;(INDIRECT($F$9&amp;AK$20&amp;$C58)),IF($BJ58=1,0,1),0))</f>
        <v/>
      </c>
      <c r="CR58" s="29" t="str">
        <f t="shared" ref="CR58:CR68" ca="1" si="311">IF(OR(AL$19=0,$E58=0,$C58=MAXR),"",IF((INDIRECT(AL$23&amp;$E58))&lt;&gt;(INDIRECT($F$9&amp;AL$20&amp;$C58)),IF($BJ58=1,0,1),0))</f>
        <v/>
      </c>
      <c r="CS58" s="29" t="str">
        <f t="shared" ref="CS58:CS68" ca="1" si="312">IF(OR(AM$19=0,$E58=0,$C58=MAXR),"",IF((INDIRECT(AM$23&amp;$E58))&lt;&gt;(INDIRECT($F$9&amp;AM$20&amp;$C58)),IF($BJ58=1,0,1),0))</f>
        <v/>
      </c>
      <c r="CT58" s="29" t="str">
        <f t="shared" ref="CT58:CT68" ca="1" si="313">IF(OR(AN$19=0,$E58=0,$C58=MAXR),"",IF((INDIRECT(AN$23&amp;$E58))&lt;&gt;(INDIRECT($F$9&amp;AN$20&amp;$C58)),IF($BJ58=1,0,1),0))</f>
        <v/>
      </c>
      <c r="CU58" s="29" t="str">
        <f t="shared" ref="CU58:CU68" ca="1" si="314">IF(OR(AO$19=0,$E58=0,$C58=MAXR),"",IF((INDIRECT(AO$23&amp;$E58))&lt;&gt;(INDIRECT($F$9&amp;AO$20&amp;$C58)),IF($BJ58=1,0,1),0))</f>
        <v/>
      </c>
      <c r="CV58" s="29" t="str">
        <f t="shared" ref="CV58:CV68" ca="1" si="315">IF(OR(AP$19=0,$E58=0,$C58=MAXR),"",IF((INDIRECT(AP$23&amp;$E58))&lt;&gt;(INDIRECT($F$9&amp;AP$20&amp;$C58)),IF($BJ58=1,0,1),0))</f>
        <v/>
      </c>
      <c r="CW58" s="29" t="str">
        <f t="shared" ref="CW58:CW68" ca="1" si="316">IF(OR(AQ$19=0,$E58=0,$C58=MAXR),"",IF((INDIRECT(AQ$23&amp;$E58))&lt;&gt;(INDIRECT($F$9&amp;AQ$20&amp;$C58)),IF($BJ58=1,0,1),0))</f>
        <v/>
      </c>
      <c r="CX58" s="29" t="str">
        <f t="shared" ref="CX58:CX68" ca="1" si="317">IF(OR(AR$19=0,$E58=0,$C58=MAXR),"",IF((INDIRECT(AR$23&amp;$E58))&lt;&gt;(INDIRECT($F$9&amp;AR$20&amp;$C58)),IF($BJ58=1,0,1),0))</f>
        <v/>
      </c>
      <c r="CY58" s="29" t="str">
        <f t="shared" ref="CY58:CY68" ca="1" si="318">IF(OR(AS$19=0,$E58=0,$C58=MAXR),"",IF((INDIRECT(AS$23&amp;$E58))&lt;&gt;(INDIRECT($F$9&amp;AS$20&amp;$C58)),IF($BJ58=1,0,1),0))</f>
        <v/>
      </c>
      <c r="CZ58" s="29" t="str">
        <f t="shared" ref="CZ58:CZ68" ca="1" si="319">IF(OR(AT$19=0,$E58=0,$C58=MAXR),"",IF((INDIRECT(AT$23&amp;$E58))&lt;&gt;(INDIRECT($F$9&amp;AT$20&amp;$C58)),IF($BJ58=1,0,1),0))</f>
        <v/>
      </c>
      <c r="DA58" s="29" t="str">
        <f t="shared" ref="DA58:DA68" ca="1" si="320">IF(OR(AU$19=0,$E58=0,$C58=MAXR),"",IF((INDIRECT(AU$23&amp;$E58))&lt;&gt;(INDIRECT($F$9&amp;AU$20&amp;$C58)),IF($BJ58=1,0,1),0))</f>
        <v/>
      </c>
      <c r="DB58" s="29" t="str">
        <f t="shared" ref="DB58:DB68" ca="1" si="321">IF(OR(AV$19=0,$E58=0,$C58=MAXR),"",IF((INDIRECT(AV$23&amp;$E58))&lt;&gt;(INDIRECT($F$9&amp;AV$20&amp;$C58)),IF($BJ58=1,0,1),0))</f>
        <v/>
      </c>
      <c r="DC58" s="29" t="str">
        <f t="shared" ref="DC58:DC68" ca="1" si="322">IF(OR(AW$19=0,$E58=0,$C58=MAXR),"",IF((INDIRECT(AW$23&amp;$E58))&lt;&gt;(INDIRECT($F$9&amp;AW$20&amp;$C58)),IF($BJ58=1,0,1),0))</f>
        <v/>
      </c>
      <c r="DD58" s="29" t="str">
        <f t="shared" ref="DD58:DD68" ca="1" si="323">IF(OR(AX$19=0,$E58=0,$C58=MAXR),"",IF((INDIRECT(AX$23&amp;$E58))&lt;&gt;(INDIRECT($F$9&amp;AX$20&amp;$C58)),IF($BJ58=1,0,1),0))</f>
        <v/>
      </c>
      <c r="DE58" s="29" t="str">
        <f t="shared" ref="DE58:DE68" ca="1" si="324">IF(OR(AY$19=0,$E58=0,$C58=MAXR),"",IF((INDIRECT(AY$23&amp;$E58))&lt;&gt;(INDIRECT($F$9&amp;AY$20&amp;$C58)),IF($BJ58=1,0,1),0))</f>
        <v/>
      </c>
      <c r="DF58" s="29" t="str">
        <f t="shared" ref="DF58:DF68" ca="1" si="325">IF(OR(AZ$19=0,$E58=0,$C58=MAXR),"",IF((INDIRECT(AZ$23&amp;$E58))&lt;&gt;(INDIRECT($F$9&amp;AZ$20&amp;$C58)),IF($BJ58=1,0,1),0))</f>
        <v/>
      </c>
      <c r="JD58" s="401">
        <f t="shared" si="109"/>
        <v>0</v>
      </c>
      <c r="JE58" s="401">
        <f t="shared" ref="JE58:JE68" si="326">IF(JD58&lt;&gt;0,JE57+1,0)</f>
        <v>0</v>
      </c>
      <c r="JF58" s="401" t="str">
        <f t="shared" ref="JF58:JF68" ca="1" si="327">IF(ScenarioType&lt;&gt;"ALL",IF(ISERROR(IF(INDIRECT("SCENARIOMETA!B"&amp;JE58)=ScenarioType,INDIRECT("SCENARIOMETA!A"&amp;JE58)," ")),"",IF(INDIRECT("SCENARIOMETA!B"&amp;JE58)=ScenarioType,INDIRECT("SCENARIOMETA!A"&amp;JE58)," ")),IF(JD58&lt;&gt;0,INDIRECT("SCENARIOMETA!A"&amp;JE58),""))</f>
        <v/>
      </c>
      <c r="JG58" s="401" t="str">
        <f t="shared" ref="JG58:JG68" ca="1" si="328">IF(ScenarioType&lt;&gt;"ALL",IF(ISERROR(IF(INDIRECT("SCENARIOMETA!B"&amp;JE58)=ScenarioType,INDIRECT("SCENARIOMETA!B"&amp;JE58)," ")),"",IF(INDIRECT("SCENARIOMETA!B"&amp;JE58)=ScenarioType,INDIRECT("SCENARIOMETA!B"&amp;JE58)," ")),IF(JD58&lt;&gt;0,INDIRECT("SCENARIOMETA!B"&amp;JE58),""))</f>
        <v/>
      </c>
      <c r="JH58" s="401" t="str">
        <f t="shared" ref="JH58:JH68" ca="1" si="329">IF(ScenarioType&lt;&gt;"ALL",IF(ISERROR(IF(INDIRECT("SCENARIOMETA!B"&amp;JE58)=ScenarioType,INDIRECT("SCENARIOMETA!H"&amp;JE58)," ")),"",IF(INDIRECT("SCENARIOMETA!B"&amp;JE58)=ScenarioType,INDIRECT("SCENARIOMETA!H"&amp;JE58)," ")+14),IF(JD58&lt;&gt;0,INDIRECT("SCENARIOMETA!H"&amp;JE58)+14,""))</f>
        <v/>
      </c>
      <c r="JI58" s="401" t="str">
        <f t="shared" ref="JI58:JI68" ca="1" si="330">IF(ScenarioType&lt;&gt;"ALL",IF(ISERROR(IF(INDIRECT("SCENARIOMETA!B"&amp;JE58)=ScenarioType,INDIRECT("SCENARIOMETA!E"&amp;JE58)," ")),"",IF(INDIRECT("SCENARIOMETA!B"&amp;JE58)=ScenarioType,INDIRECT("SCENARIOMETA!E"&amp;JE58)," ")+14),IF(JD58&lt;&gt;0,INDIRECT("SCENARIOMETA!E"&amp;JE58)+14,""))</f>
        <v/>
      </c>
    </row>
    <row r="59" spans="3:269" s="401" customFormat="1">
      <c r="C59" s="9">
        <f t="array" aca="1" ref="C59" ca="1">MIN(IF($L$7=0, 0, IF(INDIRECT($L$6)&gt;0, IF(ROW(INDIRECT($L$6))&gt;C58, ROW(INDIRECT($L$6)), MAXR))))</f>
        <v>105</v>
      </c>
      <c r="D59" s="9">
        <f t="shared" ca="1" si="55"/>
        <v>97</v>
      </c>
      <c r="E59" s="9">
        <f t="shared" ca="1" si="278"/>
        <v>97</v>
      </c>
      <c r="F59" s="105" t="str">
        <f t="shared" ca="1" si="279"/>
        <v>1_PARENT00001_DMACTUALS_INDEPENDENT:CATALOGDETAIL:UNITS:No Perspective:default:Live:0</v>
      </c>
      <c r="G59" s="7">
        <f t="shared" ca="1" si="280"/>
        <v>0</v>
      </c>
      <c r="H59" s="33" t="str">
        <f t="shared" ca="1" si="277"/>
        <v>-</v>
      </c>
      <c r="I59" s="33" t="str">
        <f t="shared" ca="1" si="277"/>
        <v>-</v>
      </c>
      <c r="J59" s="33" t="str">
        <f t="shared" ca="1" si="277"/>
        <v>-</v>
      </c>
      <c r="K59" s="33" t="str">
        <f t="shared" ca="1" si="277"/>
        <v>-</v>
      </c>
      <c r="L59" s="33" t="str">
        <f t="shared" ca="1" si="277"/>
        <v>-</v>
      </c>
      <c r="M59" s="33" t="str">
        <f t="shared" ca="1" si="277"/>
        <v>-</v>
      </c>
      <c r="N59" s="33" t="str">
        <f t="shared" ca="1" si="277"/>
        <v>-</v>
      </c>
      <c r="O59" s="33" t="str">
        <f t="shared" ca="1" si="277"/>
        <v>-</v>
      </c>
      <c r="P59" s="33" t="str">
        <f t="shared" ca="1" si="277"/>
        <v>-</v>
      </c>
      <c r="Q59" s="33" t="str">
        <f t="shared" ca="1" si="277"/>
        <v>-</v>
      </c>
      <c r="R59" s="33" t="str">
        <f t="shared" ca="1" si="276"/>
        <v>-</v>
      </c>
      <c r="S59" s="33" t="str">
        <f t="shared" ca="1" si="276"/>
        <v>-</v>
      </c>
      <c r="T59" s="33" t="str">
        <f t="shared" ca="1" si="276"/>
        <v>-</v>
      </c>
      <c r="U59" s="33" t="str">
        <f t="shared" ca="1" si="276"/>
        <v>-</v>
      </c>
      <c r="V59" s="33">
        <f t="shared" ca="1" si="276"/>
        <v>0</v>
      </c>
      <c r="W59" s="33">
        <f t="shared" ca="1" si="276"/>
        <v>0</v>
      </c>
      <c r="X59" s="33">
        <f t="shared" ca="1" si="276"/>
        <v>0</v>
      </c>
      <c r="Y59" s="33">
        <f t="shared" ca="1" si="275"/>
        <v>0</v>
      </c>
      <c r="Z59" s="33">
        <f t="shared" ca="1" si="275"/>
        <v>0</v>
      </c>
      <c r="AA59" s="33">
        <f t="shared" ca="1" si="275"/>
        <v>0</v>
      </c>
      <c r="AB59" s="33">
        <f t="shared" ca="1" si="275"/>
        <v>0</v>
      </c>
      <c r="AC59" s="33">
        <f t="shared" ca="1" si="275"/>
        <v>0</v>
      </c>
      <c r="AD59" s="33">
        <f t="shared" ca="1" si="275"/>
        <v>0</v>
      </c>
      <c r="AE59" s="33">
        <f t="shared" ca="1" si="275"/>
        <v>0</v>
      </c>
      <c r="AF59" s="33">
        <f t="shared" ca="1" si="275"/>
        <v>0</v>
      </c>
      <c r="AG59" s="33">
        <f t="shared" ca="1" si="275"/>
        <v>0</v>
      </c>
      <c r="AH59" s="33">
        <f t="shared" ca="1" si="275"/>
        <v>0</v>
      </c>
      <c r="AI59" s="33">
        <f t="shared" ca="1" si="274"/>
        <v>0</v>
      </c>
      <c r="AJ59" s="33">
        <f t="shared" ca="1" si="274"/>
        <v>0</v>
      </c>
      <c r="AK59" s="33">
        <f t="shared" ca="1" si="274"/>
        <v>0</v>
      </c>
      <c r="AL59" s="33">
        <f t="shared" ca="1" si="274"/>
        <v>0</v>
      </c>
      <c r="AM59" s="33">
        <f t="shared" ca="1" si="274"/>
        <v>0</v>
      </c>
      <c r="AN59" s="33">
        <f t="shared" ca="1" si="274"/>
        <v>0</v>
      </c>
      <c r="AO59" s="33">
        <f t="shared" ca="1" si="274"/>
        <v>0</v>
      </c>
      <c r="AP59" s="33">
        <f t="shared" ca="1" si="274"/>
        <v>0</v>
      </c>
      <c r="AQ59" s="33">
        <f t="shared" ca="1" si="274"/>
        <v>0</v>
      </c>
      <c r="AR59" s="33">
        <f t="shared" ca="1" si="274"/>
        <v>0</v>
      </c>
      <c r="AS59" s="33">
        <f t="shared" ca="1" si="274"/>
        <v>0</v>
      </c>
      <c r="AT59" s="33">
        <f t="shared" ca="1" si="274"/>
        <v>0</v>
      </c>
      <c r="AU59" s="33">
        <f t="shared" ca="1" si="62"/>
        <v>0</v>
      </c>
      <c r="AV59" s="33">
        <f t="shared" ca="1" si="62"/>
        <v>0</v>
      </c>
      <c r="AW59" s="33">
        <f t="shared" ca="1" si="62"/>
        <v>0</v>
      </c>
      <c r="AX59" s="33">
        <f t="shared" ca="1" si="62"/>
        <v>0</v>
      </c>
      <c r="AY59" s="33">
        <f t="shared" ca="1" si="62"/>
        <v>0</v>
      </c>
      <c r="AZ59" s="33">
        <f t="shared" ca="1" si="62"/>
        <v>0</v>
      </c>
      <c r="BH59" s="33"/>
      <c r="BJ59" s="150">
        <f t="shared" ca="1" si="107"/>
        <v>0</v>
      </c>
      <c r="BL59" s="30"/>
      <c r="BN59" s="29">
        <f t="shared" ca="1" si="281"/>
        <v>0</v>
      </c>
      <c r="BO59" s="29">
        <f t="shared" ca="1" si="282"/>
        <v>0</v>
      </c>
      <c r="BP59" s="29">
        <f t="shared" ca="1" si="283"/>
        <v>0</v>
      </c>
      <c r="BQ59" s="29">
        <f t="shared" ca="1" si="284"/>
        <v>0</v>
      </c>
      <c r="BR59" s="29">
        <f t="shared" ca="1" si="285"/>
        <v>0</v>
      </c>
      <c r="BS59" s="29">
        <f t="shared" ca="1" si="286"/>
        <v>0</v>
      </c>
      <c r="BT59" s="29">
        <f t="shared" ca="1" si="287"/>
        <v>0</v>
      </c>
      <c r="BU59" s="29">
        <f t="shared" ca="1" si="288"/>
        <v>0</v>
      </c>
      <c r="BV59" s="29">
        <f t="shared" ca="1" si="289"/>
        <v>0</v>
      </c>
      <c r="BW59" s="29">
        <f t="shared" ca="1" si="290"/>
        <v>0</v>
      </c>
      <c r="BX59" s="29">
        <f t="shared" ca="1" si="291"/>
        <v>0</v>
      </c>
      <c r="BY59" s="29">
        <f t="shared" ca="1" si="292"/>
        <v>0</v>
      </c>
      <c r="BZ59" s="29">
        <f t="shared" ca="1" si="293"/>
        <v>0</v>
      </c>
      <c r="CA59" s="29">
        <f t="shared" ca="1" si="294"/>
        <v>0</v>
      </c>
      <c r="CB59" s="29" t="str">
        <f t="shared" ca="1" si="295"/>
        <v/>
      </c>
      <c r="CC59" s="29" t="str">
        <f t="shared" ca="1" si="296"/>
        <v/>
      </c>
      <c r="CD59" s="29" t="str">
        <f t="shared" ca="1" si="297"/>
        <v/>
      </c>
      <c r="CE59" s="29" t="str">
        <f t="shared" ca="1" si="298"/>
        <v/>
      </c>
      <c r="CF59" s="29" t="str">
        <f t="shared" ca="1" si="299"/>
        <v/>
      </c>
      <c r="CG59" s="29" t="str">
        <f t="shared" ca="1" si="300"/>
        <v/>
      </c>
      <c r="CH59" s="29" t="str">
        <f t="shared" ca="1" si="301"/>
        <v/>
      </c>
      <c r="CI59" s="29" t="str">
        <f t="shared" ca="1" si="302"/>
        <v/>
      </c>
      <c r="CJ59" s="29" t="str">
        <f t="shared" ca="1" si="303"/>
        <v/>
      </c>
      <c r="CK59" s="29" t="str">
        <f t="shared" ca="1" si="304"/>
        <v/>
      </c>
      <c r="CL59" s="29" t="str">
        <f t="shared" ca="1" si="305"/>
        <v/>
      </c>
      <c r="CM59" s="29" t="str">
        <f t="shared" ca="1" si="306"/>
        <v/>
      </c>
      <c r="CN59" s="29" t="str">
        <f t="shared" ca="1" si="307"/>
        <v/>
      </c>
      <c r="CO59" s="29" t="str">
        <f t="shared" ca="1" si="308"/>
        <v/>
      </c>
      <c r="CP59" s="29" t="str">
        <f t="shared" ca="1" si="309"/>
        <v/>
      </c>
      <c r="CQ59" s="29" t="str">
        <f t="shared" ca="1" si="310"/>
        <v/>
      </c>
      <c r="CR59" s="29" t="str">
        <f t="shared" ca="1" si="311"/>
        <v/>
      </c>
      <c r="CS59" s="29" t="str">
        <f t="shared" ca="1" si="312"/>
        <v/>
      </c>
      <c r="CT59" s="29" t="str">
        <f t="shared" ca="1" si="313"/>
        <v/>
      </c>
      <c r="CU59" s="29" t="str">
        <f t="shared" ca="1" si="314"/>
        <v/>
      </c>
      <c r="CV59" s="29" t="str">
        <f t="shared" ca="1" si="315"/>
        <v/>
      </c>
      <c r="CW59" s="29" t="str">
        <f t="shared" ca="1" si="316"/>
        <v/>
      </c>
      <c r="CX59" s="29" t="str">
        <f t="shared" ca="1" si="317"/>
        <v/>
      </c>
      <c r="CY59" s="29" t="str">
        <f t="shared" ca="1" si="318"/>
        <v/>
      </c>
      <c r="CZ59" s="29" t="str">
        <f t="shared" ca="1" si="319"/>
        <v/>
      </c>
      <c r="DA59" s="29" t="str">
        <f t="shared" ca="1" si="320"/>
        <v/>
      </c>
      <c r="DB59" s="29" t="str">
        <f t="shared" ca="1" si="321"/>
        <v/>
      </c>
      <c r="DC59" s="29" t="str">
        <f t="shared" ca="1" si="322"/>
        <v/>
      </c>
      <c r="DD59" s="29" t="str">
        <f t="shared" ca="1" si="323"/>
        <v/>
      </c>
      <c r="DE59" s="29" t="str">
        <f t="shared" ca="1" si="324"/>
        <v/>
      </c>
      <c r="DF59" s="29" t="str">
        <f t="shared" ca="1" si="325"/>
        <v/>
      </c>
      <c r="JD59" s="401">
        <f t="shared" si="109"/>
        <v>0</v>
      </c>
      <c r="JE59" s="401">
        <f t="shared" si="326"/>
        <v>0</v>
      </c>
      <c r="JF59" s="401" t="str">
        <f t="shared" ca="1" si="327"/>
        <v/>
      </c>
      <c r="JG59" s="401" t="str">
        <f t="shared" ca="1" si="328"/>
        <v/>
      </c>
      <c r="JH59" s="401" t="str">
        <f t="shared" ca="1" si="329"/>
        <v/>
      </c>
      <c r="JI59" s="401" t="str">
        <f t="shared" ca="1" si="330"/>
        <v/>
      </c>
    </row>
    <row r="60" spans="3:269" s="401" customFormat="1">
      <c r="C60" s="9">
        <f t="array" aca="1" ref="C60" ca="1">MIN(IF($L$7=0, 0, IF(INDIRECT($L$6)&gt;0, IF(ROW(INDIRECT($L$6))&gt;C59, ROW(INDIRECT($L$6)), MAXR))))</f>
        <v>106</v>
      </c>
      <c r="D60" s="9">
        <f t="shared" ca="1" si="55"/>
        <v>98</v>
      </c>
      <c r="E60" s="9">
        <f t="shared" ca="1" si="278"/>
        <v>98</v>
      </c>
      <c r="F60" s="105" t="str">
        <f t="shared" ca="1" si="279"/>
        <v>1_PARENT00001_DMACTUALS_INDEPENDENT:CATALOGDETAIL:UNITS:No Perspective:default:Live:0</v>
      </c>
      <c r="G60" s="7">
        <f t="shared" ca="1" si="280"/>
        <v>0</v>
      </c>
      <c r="H60" s="33" t="str">
        <f t="shared" ca="1" si="277"/>
        <v>-</v>
      </c>
      <c r="I60" s="33" t="str">
        <f t="shared" ca="1" si="277"/>
        <v>-</v>
      </c>
      <c r="J60" s="33" t="str">
        <f t="shared" ca="1" si="277"/>
        <v>-</v>
      </c>
      <c r="K60" s="33" t="str">
        <f t="shared" ca="1" si="277"/>
        <v>-</v>
      </c>
      <c r="L60" s="33" t="str">
        <f t="shared" ca="1" si="277"/>
        <v>-</v>
      </c>
      <c r="M60" s="33" t="str">
        <f t="shared" ca="1" si="277"/>
        <v>-</v>
      </c>
      <c r="N60" s="33" t="str">
        <f t="shared" ca="1" si="277"/>
        <v>-</v>
      </c>
      <c r="O60" s="33" t="str">
        <f t="shared" ca="1" si="277"/>
        <v>-</v>
      </c>
      <c r="P60" s="33" t="str">
        <f t="shared" ca="1" si="277"/>
        <v>-</v>
      </c>
      <c r="Q60" s="33" t="str">
        <f t="shared" ca="1" si="277"/>
        <v>-</v>
      </c>
      <c r="R60" s="33" t="str">
        <f t="shared" ca="1" si="276"/>
        <v>-</v>
      </c>
      <c r="S60" s="33" t="str">
        <f t="shared" ca="1" si="276"/>
        <v>-</v>
      </c>
      <c r="T60" s="33" t="str">
        <f t="shared" ca="1" si="276"/>
        <v>-</v>
      </c>
      <c r="U60" s="33" t="str">
        <f t="shared" ca="1" si="276"/>
        <v>-</v>
      </c>
      <c r="V60" s="33">
        <f t="shared" ca="1" si="276"/>
        <v>0</v>
      </c>
      <c r="W60" s="33">
        <f t="shared" ca="1" si="276"/>
        <v>0</v>
      </c>
      <c r="X60" s="33">
        <f t="shared" ca="1" si="276"/>
        <v>0</v>
      </c>
      <c r="Y60" s="33">
        <f t="shared" ca="1" si="275"/>
        <v>0</v>
      </c>
      <c r="Z60" s="33">
        <f t="shared" ca="1" si="275"/>
        <v>0</v>
      </c>
      <c r="AA60" s="33">
        <f t="shared" ca="1" si="275"/>
        <v>0</v>
      </c>
      <c r="AB60" s="33">
        <f t="shared" ca="1" si="275"/>
        <v>0</v>
      </c>
      <c r="AC60" s="33">
        <f t="shared" ca="1" si="275"/>
        <v>0</v>
      </c>
      <c r="AD60" s="33">
        <f t="shared" ca="1" si="275"/>
        <v>0</v>
      </c>
      <c r="AE60" s="33">
        <f t="shared" ca="1" si="275"/>
        <v>0</v>
      </c>
      <c r="AF60" s="33">
        <f t="shared" ca="1" si="275"/>
        <v>0</v>
      </c>
      <c r="AG60" s="33">
        <f t="shared" ca="1" si="275"/>
        <v>0</v>
      </c>
      <c r="AH60" s="33">
        <f t="shared" ca="1" si="275"/>
        <v>0</v>
      </c>
      <c r="AI60" s="33">
        <f t="shared" ca="1" si="274"/>
        <v>0</v>
      </c>
      <c r="AJ60" s="33">
        <f t="shared" ca="1" si="274"/>
        <v>0</v>
      </c>
      <c r="AK60" s="33">
        <f t="shared" ca="1" si="274"/>
        <v>0</v>
      </c>
      <c r="AL60" s="33">
        <f t="shared" ca="1" si="274"/>
        <v>0</v>
      </c>
      <c r="AM60" s="33">
        <f t="shared" ca="1" si="274"/>
        <v>0</v>
      </c>
      <c r="AN60" s="33">
        <f t="shared" ca="1" si="274"/>
        <v>0</v>
      </c>
      <c r="AO60" s="33">
        <f t="shared" ca="1" si="274"/>
        <v>0</v>
      </c>
      <c r="AP60" s="33">
        <f t="shared" ca="1" si="274"/>
        <v>0</v>
      </c>
      <c r="AQ60" s="33">
        <f t="shared" ca="1" si="274"/>
        <v>0</v>
      </c>
      <c r="AR60" s="33">
        <f t="shared" ca="1" si="274"/>
        <v>0</v>
      </c>
      <c r="AS60" s="33">
        <f t="shared" ca="1" si="274"/>
        <v>0</v>
      </c>
      <c r="AT60" s="33">
        <f t="shared" ca="1" si="274"/>
        <v>0</v>
      </c>
      <c r="AU60" s="33">
        <f t="shared" ca="1" si="62"/>
        <v>0</v>
      </c>
      <c r="AV60" s="33">
        <f t="shared" ca="1" si="62"/>
        <v>0</v>
      </c>
      <c r="AW60" s="33">
        <f t="shared" ca="1" si="62"/>
        <v>0</v>
      </c>
      <c r="AX60" s="33">
        <f t="shared" ca="1" si="62"/>
        <v>0</v>
      </c>
      <c r="AY60" s="33">
        <f t="shared" ca="1" si="62"/>
        <v>0</v>
      </c>
      <c r="AZ60" s="33">
        <f t="shared" ca="1" si="62"/>
        <v>0</v>
      </c>
      <c r="BH60" s="33"/>
      <c r="BJ60" s="150">
        <f t="shared" ca="1" si="107"/>
        <v>0</v>
      </c>
      <c r="BL60" s="30"/>
      <c r="BN60" s="29">
        <f t="shared" ca="1" si="281"/>
        <v>0</v>
      </c>
      <c r="BO60" s="29">
        <f t="shared" ca="1" si="282"/>
        <v>0</v>
      </c>
      <c r="BP60" s="29">
        <f t="shared" ca="1" si="283"/>
        <v>0</v>
      </c>
      <c r="BQ60" s="29">
        <f t="shared" ca="1" si="284"/>
        <v>0</v>
      </c>
      <c r="BR60" s="29">
        <f t="shared" ca="1" si="285"/>
        <v>0</v>
      </c>
      <c r="BS60" s="29">
        <f t="shared" ca="1" si="286"/>
        <v>0</v>
      </c>
      <c r="BT60" s="29">
        <f t="shared" ca="1" si="287"/>
        <v>0</v>
      </c>
      <c r="BU60" s="29">
        <f t="shared" ca="1" si="288"/>
        <v>0</v>
      </c>
      <c r="BV60" s="29">
        <f t="shared" ca="1" si="289"/>
        <v>0</v>
      </c>
      <c r="BW60" s="29">
        <f t="shared" ca="1" si="290"/>
        <v>0</v>
      </c>
      <c r="BX60" s="29">
        <f t="shared" ca="1" si="291"/>
        <v>0</v>
      </c>
      <c r="BY60" s="29">
        <f t="shared" ca="1" si="292"/>
        <v>0</v>
      </c>
      <c r="BZ60" s="29">
        <f t="shared" ca="1" si="293"/>
        <v>0</v>
      </c>
      <c r="CA60" s="29">
        <f t="shared" ca="1" si="294"/>
        <v>0</v>
      </c>
      <c r="CB60" s="29" t="str">
        <f t="shared" ca="1" si="295"/>
        <v/>
      </c>
      <c r="CC60" s="29" t="str">
        <f t="shared" ca="1" si="296"/>
        <v/>
      </c>
      <c r="CD60" s="29" t="str">
        <f t="shared" ca="1" si="297"/>
        <v/>
      </c>
      <c r="CE60" s="29" t="str">
        <f t="shared" ca="1" si="298"/>
        <v/>
      </c>
      <c r="CF60" s="29" t="str">
        <f t="shared" ca="1" si="299"/>
        <v/>
      </c>
      <c r="CG60" s="29" t="str">
        <f t="shared" ca="1" si="300"/>
        <v/>
      </c>
      <c r="CH60" s="29" t="str">
        <f t="shared" ca="1" si="301"/>
        <v/>
      </c>
      <c r="CI60" s="29" t="str">
        <f t="shared" ca="1" si="302"/>
        <v/>
      </c>
      <c r="CJ60" s="29" t="str">
        <f t="shared" ca="1" si="303"/>
        <v/>
      </c>
      <c r="CK60" s="29" t="str">
        <f t="shared" ca="1" si="304"/>
        <v/>
      </c>
      <c r="CL60" s="29" t="str">
        <f t="shared" ca="1" si="305"/>
        <v/>
      </c>
      <c r="CM60" s="29" t="str">
        <f t="shared" ca="1" si="306"/>
        <v/>
      </c>
      <c r="CN60" s="29" t="str">
        <f t="shared" ca="1" si="307"/>
        <v/>
      </c>
      <c r="CO60" s="29" t="str">
        <f t="shared" ca="1" si="308"/>
        <v/>
      </c>
      <c r="CP60" s="29" t="str">
        <f t="shared" ca="1" si="309"/>
        <v/>
      </c>
      <c r="CQ60" s="29" t="str">
        <f t="shared" ca="1" si="310"/>
        <v/>
      </c>
      <c r="CR60" s="29" t="str">
        <f t="shared" ca="1" si="311"/>
        <v/>
      </c>
      <c r="CS60" s="29" t="str">
        <f t="shared" ca="1" si="312"/>
        <v/>
      </c>
      <c r="CT60" s="29" t="str">
        <f t="shared" ca="1" si="313"/>
        <v/>
      </c>
      <c r="CU60" s="29" t="str">
        <f t="shared" ca="1" si="314"/>
        <v/>
      </c>
      <c r="CV60" s="29" t="str">
        <f t="shared" ca="1" si="315"/>
        <v/>
      </c>
      <c r="CW60" s="29" t="str">
        <f t="shared" ca="1" si="316"/>
        <v/>
      </c>
      <c r="CX60" s="29" t="str">
        <f t="shared" ca="1" si="317"/>
        <v/>
      </c>
      <c r="CY60" s="29" t="str">
        <f t="shared" ca="1" si="318"/>
        <v/>
      </c>
      <c r="CZ60" s="29" t="str">
        <f t="shared" ca="1" si="319"/>
        <v/>
      </c>
      <c r="DA60" s="29" t="str">
        <f t="shared" ca="1" si="320"/>
        <v/>
      </c>
      <c r="DB60" s="29" t="str">
        <f t="shared" ca="1" si="321"/>
        <v/>
      </c>
      <c r="DC60" s="29" t="str">
        <f t="shared" ca="1" si="322"/>
        <v/>
      </c>
      <c r="DD60" s="29" t="str">
        <f t="shared" ca="1" si="323"/>
        <v/>
      </c>
      <c r="DE60" s="29" t="str">
        <f t="shared" ca="1" si="324"/>
        <v/>
      </c>
      <c r="DF60" s="29" t="str">
        <f t="shared" ca="1" si="325"/>
        <v/>
      </c>
      <c r="JD60" s="401">
        <f t="shared" si="109"/>
        <v>0</v>
      </c>
      <c r="JE60" s="401">
        <f t="shared" si="326"/>
        <v>0</v>
      </c>
      <c r="JF60" s="401" t="str">
        <f t="shared" ca="1" si="327"/>
        <v/>
      </c>
      <c r="JG60" s="401" t="str">
        <f t="shared" ca="1" si="328"/>
        <v/>
      </c>
      <c r="JH60" s="401" t="str">
        <f t="shared" ca="1" si="329"/>
        <v/>
      </c>
      <c r="JI60" s="401" t="str">
        <f t="shared" ca="1" si="330"/>
        <v/>
      </c>
    </row>
    <row r="61" spans="3:269" s="401" customFormat="1">
      <c r="C61" s="9">
        <f t="array" aca="1" ref="C61" ca="1">MIN(IF($L$7=0, 0, IF(INDIRECT($L$6)&gt;0, IF(ROW(INDIRECT($L$6))&gt;C60, ROW(INDIRECT($L$6)), MAXR))))</f>
        <v>107</v>
      </c>
      <c r="D61" s="9">
        <f t="shared" ca="1" si="55"/>
        <v>99</v>
      </c>
      <c r="E61" s="9">
        <f t="shared" ca="1" si="278"/>
        <v>99</v>
      </c>
      <c r="F61" s="105" t="str">
        <f t="shared" ca="1" si="279"/>
        <v>1_PARENT00001_DMACTUALS_INDEPENDENT:CATALOGDETAIL:UNITS:No Perspective:default:Live:0</v>
      </c>
      <c r="G61" s="7">
        <f t="shared" ca="1" si="280"/>
        <v>0</v>
      </c>
      <c r="H61" s="33" t="str">
        <f t="shared" ca="1" si="277"/>
        <v>-</v>
      </c>
      <c r="I61" s="33" t="str">
        <f t="shared" ca="1" si="277"/>
        <v>-</v>
      </c>
      <c r="J61" s="33" t="str">
        <f t="shared" ca="1" si="277"/>
        <v>-</v>
      </c>
      <c r="K61" s="33" t="str">
        <f t="shared" ca="1" si="277"/>
        <v>-</v>
      </c>
      <c r="L61" s="33" t="str">
        <f t="shared" ca="1" si="277"/>
        <v>-</v>
      </c>
      <c r="M61" s="33" t="str">
        <f t="shared" ca="1" si="277"/>
        <v>-</v>
      </c>
      <c r="N61" s="33" t="str">
        <f t="shared" ca="1" si="277"/>
        <v>-</v>
      </c>
      <c r="O61" s="33" t="str">
        <f t="shared" ca="1" si="277"/>
        <v>-</v>
      </c>
      <c r="P61" s="33" t="str">
        <f t="shared" ca="1" si="277"/>
        <v>-</v>
      </c>
      <c r="Q61" s="33" t="str">
        <f t="shared" ca="1" si="277"/>
        <v>-</v>
      </c>
      <c r="R61" s="33" t="str">
        <f t="shared" ca="1" si="276"/>
        <v>-</v>
      </c>
      <c r="S61" s="33" t="str">
        <f t="shared" ca="1" si="276"/>
        <v>-</v>
      </c>
      <c r="T61" s="33" t="str">
        <f t="shared" ca="1" si="276"/>
        <v>-</v>
      </c>
      <c r="U61" s="33" t="str">
        <f t="shared" ca="1" si="276"/>
        <v>-</v>
      </c>
      <c r="V61" s="33">
        <f t="shared" ca="1" si="276"/>
        <v>0</v>
      </c>
      <c r="W61" s="33">
        <f t="shared" ca="1" si="276"/>
        <v>0</v>
      </c>
      <c r="X61" s="33">
        <f t="shared" ca="1" si="276"/>
        <v>0</v>
      </c>
      <c r="Y61" s="33">
        <f t="shared" ca="1" si="275"/>
        <v>0</v>
      </c>
      <c r="Z61" s="33">
        <f t="shared" ca="1" si="275"/>
        <v>0</v>
      </c>
      <c r="AA61" s="33">
        <f t="shared" ca="1" si="275"/>
        <v>0</v>
      </c>
      <c r="AB61" s="33">
        <f t="shared" ca="1" si="275"/>
        <v>0</v>
      </c>
      <c r="AC61" s="33">
        <f t="shared" ca="1" si="275"/>
        <v>0</v>
      </c>
      <c r="AD61" s="33">
        <f t="shared" ca="1" si="275"/>
        <v>0</v>
      </c>
      <c r="AE61" s="33">
        <f t="shared" ca="1" si="275"/>
        <v>0</v>
      </c>
      <c r="AF61" s="33">
        <f t="shared" ca="1" si="275"/>
        <v>0</v>
      </c>
      <c r="AG61" s="33">
        <f t="shared" ca="1" si="275"/>
        <v>0</v>
      </c>
      <c r="AH61" s="33">
        <f t="shared" ca="1" si="275"/>
        <v>0</v>
      </c>
      <c r="AI61" s="33">
        <f t="shared" ca="1" si="274"/>
        <v>0</v>
      </c>
      <c r="AJ61" s="33">
        <f t="shared" ca="1" si="274"/>
        <v>0</v>
      </c>
      <c r="AK61" s="33">
        <f t="shared" ca="1" si="274"/>
        <v>0</v>
      </c>
      <c r="AL61" s="33">
        <f t="shared" ca="1" si="274"/>
        <v>0</v>
      </c>
      <c r="AM61" s="33">
        <f t="shared" ca="1" si="274"/>
        <v>0</v>
      </c>
      <c r="AN61" s="33">
        <f t="shared" ca="1" si="274"/>
        <v>0</v>
      </c>
      <c r="AO61" s="33">
        <f t="shared" ca="1" si="274"/>
        <v>0</v>
      </c>
      <c r="AP61" s="33">
        <f t="shared" ca="1" si="274"/>
        <v>0</v>
      </c>
      <c r="AQ61" s="33">
        <f t="shared" ca="1" si="274"/>
        <v>0</v>
      </c>
      <c r="AR61" s="33">
        <f t="shared" ca="1" si="274"/>
        <v>0</v>
      </c>
      <c r="AS61" s="33">
        <f t="shared" ca="1" si="274"/>
        <v>0</v>
      </c>
      <c r="AT61" s="33">
        <f t="shared" ca="1" si="274"/>
        <v>0</v>
      </c>
      <c r="AU61" s="33">
        <f t="shared" ca="1" si="62"/>
        <v>0</v>
      </c>
      <c r="AV61" s="33">
        <f t="shared" ca="1" si="62"/>
        <v>0</v>
      </c>
      <c r="AW61" s="33">
        <f t="shared" ca="1" si="62"/>
        <v>0</v>
      </c>
      <c r="AX61" s="33">
        <f t="shared" ca="1" si="62"/>
        <v>0</v>
      </c>
      <c r="AY61" s="33">
        <f t="shared" ca="1" si="62"/>
        <v>0</v>
      </c>
      <c r="AZ61" s="33">
        <f t="shared" ca="1" si="62"/>
        <v>0</v>
      </c>
      <c r="BH61" s="33"/>
      <c r="BJ61" s="150">
        <f t="shared" ca="1" si="107"/>
        <v>0</v>
      </c>
      <c r="BL61" s="30"/>
      <c r="BN61" s="29">
        <f t="shared" ca="1" si="281"/>
        <v>0</v>
      </c>
      <c r="BO61" s="29">
        <f t="shared" ca="1" si="282"/>
        <v>0</v>
      </c>
      <c r="BP61" s="29">
        <f t="shared" ca="1" si="283"/>
        <v>0</v>
      </c>
      <c r="BQ61" s="29">
        <f t="shared" ca="1" si="284"/>
        <v>0</v>
      </c>
      <c r="BR61" s="29">
        <f t="shared" ca="1" si="285"/>
        <v>0</v>
      </c>
      <c r="BS61" s="29">
        <f t="shared" ca="1" si="286"/>
        <v>0</v>
      </c>
      <c r="BT61" s="29">
        <f t="shared" ca="1" si="287"/>
        <v>0</v>
      </c>
      <c r="BU61" s="29">
        <f t="shared" ca="1" si="288"/>
        <v>0</v>
      </c>
      <c r="BV61" s="29">
        <f t="shared" ca="1" si="289"/>
        <v>0</v>
      </c>
      <c r="BW61" s="29">
        <f t="shared" ca="1" si="290"/>
        <v>0</v>
      </c>
      <c r="BX61" s="29">
        <f t="shared" ca="1" si="291"/>
        <v>0</v>
      </c>
      <c r="BY61" s="29">
        <f t="shared" ca="1" si="292"/>
        <v>0</v>
      </c>
      <c r="BZ61" s="29">
        <f t="shared" ca="1" si="293"/>
        <v>0</v>
      </c>
      <c r="CA61" s="29">
        <f t="shared" ca="1" si="294"/>
        <v>0</v>
      </c>
      <c r="CB61" s="29" t="str">
        <f t="shared" ca="1" si="295"/>
        <v/>
      </c>
      <c r="CC61" s="29" t="str">
        <f t="shared" ca="1" si="296"/>
        <v/>
      </c>
      <c r="CD61" s="29" t="str">
        <f t="shared" ca="1" si="297"/>
        <v/>
      </c>
      <c r="CE61" s="29" t="str">
        <f t="shared" ca="1" si="298"/>
        <v/>
      </c>
      <c r="CF61" s="29" t="str">
        <f t="shared" ca="1" si="299"/>
        <v/>
      </c>
      <c r="CG61" s="29" t="str">
        <f t="shared" ca="1" si="300"/>
        <v/>
      </c>
      <c r="CH61" s="29" t="str">
        <f t="shared" ca="1" si="301"/>
        <v/>
      </c>
      <c r="CI61" s="29" t="str">
        <f t="shared" ca="1" si="302"/>
        <v/>
      </c>
      <c r="CJ61" s="29" t="str">
        <f t="shared" ca="1" si="303"/>
        <v/>
      </c>
      <c r="CK61" s="29" t="str">
        <f t="shared" ca="1" si="304"/>
        <v/>
      </c>
      <c r="CL61" s="29" t="str">
        <f t="shared" ca="1" si="305"/>
        <v/>
      </c>
      <c r="CM61" s="29" t="str">
        <f t="shared" ca="1" si="306"/>
        <v/>
      </c>
      <c r="CN61" s="29" t="str">
        <f t="shared" ca="1" si="307"/>
        <v/>
      </c>
      <c r="CO61" s="29" t="str">
        <f t="shared" ca="1" si="308"/>
        <v/>
      </c>
      <c r="CP61" s="29" t="str">
        <f t="shared" ca="1" si="309"/>
        <v/>
      </c>
      <c r="CQ61" s="29" t="str">
        <f t="shared" ca="1" si="310"/>
        <v/>
      </c>
      <c r="CR61" s="29" t="str">
        <f t="shared" ca="1" si="311"/>
        <v/>
      </c>
      <c r="CS61" s="29" t="str">
        <f t="shared" ca="1" si="312"/>
        <v/>
      </c>
      <c r="CT61" s="29" t="str">
        <f t="shared" ca="1" si="313"/>
        <v/>
      </c>
      <c r="CU61" s="29" t="str">
        <f t="shared" ca="1" si="314"/>
        <v/>
      </c>
      <c r="CV61" s="29" t="str">
        <f t="shared" ca="1" si="315"/>
        <v/>
      </c>
      <c r="CW61" s="29" t="str">
        <f t="shared" ca="1" si="316"/>
        <v/>
      </c>
      <c r="CX61" s="29" t="str">
        <f t="shared" ca="1" si="317"/>
        <v/>
      </c>
      <c r="CY61" s="29" t="str">
        <f t="shared" ca="1" si="318"/>
        <v/>
      </c>
      <c r="CZ61" s="29" t="str">
        <f t="shared" ca="1" si="319"/>
        <v/>
      </c>
      <c r="DA61" s="29" t="str">
        <f t="shared" ca="1" si="320"/>
        <v/>
      </c>
      <c r="DB61" s="29" t="str">
        <f t="shared" ca="1" si="321"/>
        <v/>
      </c>
      <c r="DC61" s="29" t="str">
        <f t="shared" ca="1" si="322"/>
        <v/>
      </c>
      <c r="DD61" s="29" t="str">
        <f t="shared" ca="1" si="323"/>
        <v/>
      </c>
      <c r="DE61" s="29" t="str">
        <f t="shared" ca="1" si="324"/>
        <v/>
      </c>
      <c r="DF61" s="29" t="str">
        <f t="shared" ca="1" si="325"/>
        <v/>
      </c>
      <c r="JD61" s="401">
        <f t="shared" si="109"/>
        <v>0</v>
      </c>
      <c r="JE61" s="401">
        <f t="shared" si="326"/>
        <v>0</v>
      </c>
      <c r="JF61" s="401" t="str">
        <f t="shared" ca="1" si="327"/>
        <v/>
      </c>
      <c r="JG61" s="401" t="str">
        <f t="shared" ca="1" si="328"/>
        <v/>
      </c>
      <c r="JH61" s="401" t="str">
        <f t="shared" ca="1" si="329"/>
        <v/>
      </c>
      <c r="JI61" s="401" t="str">
        <f t="shared" ca="1" si="330"/>
        <v/>
      </c>
    </row>
    <row r="62" spans="3:269" s="401" customFormat="1">
      <c r="C62" s="9">
        <f t="array" aca="1" ref="C62" ca="1">MIN(IF($L$7=0, 0, IF(INDIRECT($L$6)&gt;0, IF(ROW(INDIRECT($L$6))&gt;C61, ROW(INDIRECT($L$6)), MAXR))))</f>
        <v>111</v>
      </c>
      <c r="D62" s="9">
        <f t="shared" ca="1" si="55"/>
        <v>103</v>
      </c>
      <c r="E62" s="9">
        <f t="shared" ca="1" si="278"/>
        <v>103</v>
      </c>
      <c r="F62" s="105" t="str">
        <f t="shared" ca="1" si="279"/>
        <v>1_PARENT00001_DMACTUALS_INDEPENDENT:CATALOGDETAIL:UNITS:No Perspective:default:Live:0</v>
      </c>
      <c r="G62" s="7">
        <f t="shared" ca="1" si="280"/>
        <v>0</v>
      </c>
      <c r="H62" s="33" t="str">
        <f t="shared" ca="1" si="277"/>
        <v>-</v>
      </c>
      <c r="I62" s="33" t="str">
        <f t="shared" ca="1" si="277"/>
        <v>-</v>
      </c>
      <c r="J62" s="33" t="str">
        <f t="shared" ca="1" si="277"/>
        <v>-</v>
      </c>
      <c r="K62" s="33" t="str">
        <f t="shared" ca="1" si="277"/>
        <v>-</v>
      </c>
      <c r="L62" s="33" t="str">
        <f t="shared" ca="1" si="277"/>
        <v>-</v>
      </c>
      <c r="M62" s="33" t="str">
        <f t="shared" ca="1" si="277"/>
        <v>-</v>
      </c>
      <c r="N62" s="33" t="str">
        <f t="shared" ca="1" si="277"/>
        <v>-</v>
      </c>
      <c r="O62" s="33" t="str">
        <f t="shared" ca="1" si="277"/>
        <v>-</v>
      </c>
      <c r="P62" s="33" t="str">
        <f t="shared" ca="1" si="277"/>
        <v>-</v>
      </c>
      <c r="Q62" s="33" t="str">
        <f t="shared" ca="1" si="277"/>
        <v>-</v>
      </c>
      <c r="R62" s="33" t="str">
        <f t="shared" ca="1" si="276"/>
        <v>-</v>
      </c>
      <c r="S62" s="33" t="str">
        <f t="shared" ca="1" si="276"/>
        <v>-</v>
      </c>
      <c r="T62" s="33" t="str">
        <f t="shared" ca="1" si="276"/>
        <v>-</v>
      </c>
      <c r="U62" s="33" t="str">
        <f t="shared" ca="1" si="276"/>
        <v>-</v>
      </c>
      <c r="V62" s="33">
        <f t="shared" ca="1" si="276"/>
        <v>0</v>
      </c>
      <c r="W62" s="33">
        <f t="shared" ca="1" si="276"/>
        <v>0</v>
      </c>
      <c r="X62" s="33">
        <f t="shared" ca="1" si="276"/>
        <v>0</v>
      </c>
      <c r="Y62" s="33">
        <f t="shared" ca="1" si="275"/>
        <v>0</v>
      </c>
      <c r="Z62" s="33">
        <f t="shared" ca="1" si="275"/>
        <v>0</v>
      </c>
      <c r="AA62" s="33">
        <f t="shared" ca="1" si="275"/>
        <v>0</v>
      </c>
      <c r="AB62" s="33">
        <f t="shared" ca="1" si="275"/>
        <v>0</v>
      </c>
      <c r="AC62" s="33">
        <f t="shared" ca="1" si="275"/>
        <v>0</v>
      </c>
      <c r="AD62" s="33">
        <f t="shared" ca="1" si="275"/>
        <v>0</v>
      </c>
      <c r="AE62" s="33">
        <f t="shared" ca="1" si="275"/>
        <v>0</v>
      </c>
      <c r="AF62" s="33">
        <f t="shared" ca="1" si="275"/>
        <v>0</v>
      </c>
      <c r="AG62" s="33">
        <f t="shared" ca="1" si="275"/>
        <v>0</v>
      </c>
      <c r="AH62" s="33">
        <f t="shared" ca="1" si="275"/>
        <v>0</v>
      </c>
      <c r="AI62" s="33">
        <f t="shared" ca="1" si="274"/>
        <v>0</v>
      </c>
      <c r="AJ62" s="33">
        <f t="shared" ca="1" si="274"/>
        <v>0</v>
      </c>
      <c r="AK62" s="33">
        <f t="shared" ca="1" si="274"/>
        <v>0</v>
      </c>
      <c r="AL62" s="33">
        <f t="shared" ca="1" si="274"/>
        <v>0</v>
      </c>
      <c r="AM62" s="33">
        <f t="shared" ca="1" si="274"/>
        <v>0</v>
      </c>
      <c r="AN62" s="33">
        <f t="shared" ca="1" si="274"/>
        <v>0</v>
      </c>
      <c r="AO62" s="33">
        <f t="shared" ca="1" si="274"/>
        <v>0</v>
      </c>
      <c r="AP62" s="33">
        <f t="shared" ca="1" si="274"/>
        <v>0</v>
      </c>
      <c r="AQ62" s="33">
        <f t="shared" ca="1" si="274"/>
        <v>0</v>
      </c>
      <c r="AR62" s="33">
        <f t="shared" ca="1" si="274"/>
        <v>0</v>
      </c>
      <c r="AS62" s="33">
        <f t="shared" ca="1" si="274"/>
        <v>0</v>
      </c>
      <c r="AT62" s="33">
        <f t="shared" ca="1" si="274"/>
        <v>0</v>
      </c>
      <c r="AU62" s="33">
        <f t="shared" ca="1" si="62"/>
        <v>0</v>
      </c>
      <c r="AV62" s="33">
        <f t="shared" ca="1" si="62"/>
        <v>0</v>
      </c>
      <c r="AW62" s="33">
        <f t="shared" ca="1" si="62"/>
        <v>0</v>
      </c>
      <c r="AX62" s="33">
        <f t="shared" ca="1" si="62"/>
        <v>0</v>
      </c>
      <c r="AY62" s="33">
        <f t="shared" ca="1" si="62"/>
        <v>0</v>
      </c>
      <c r="AZ62" s="33">
        <f t="shared" ca="1" si="62"/>
        <v>0</v>
      </c>
      <c r="BH62" s="33"/>
      <c r="BJ62" s="150">
        <f t="shared" ca="1" si="107"/>
        <v>0</v>
      </c>
      <c r="BL62" s="30"/>
      <c r="BN62" s="29">
        <f t="shared" ca="1" si="281"/>
        <v>0</v>
      </c>
      <c r="BO62" s="29">
        <f t="shared" ca="1" si="282"/>
        <v>0</v>
      </c>
      <c r="BP62" s="29">
        <f t="shared" ca="1" si="283"/>
        <v>0</v>
      </c>
      <c r="BQ62" s="29">
        <f t="shared" ca="1" si="284"/>
        <v>0</v>
      </c>
      <c r="BR62" s="29">
        <f t="shared" ca="1" si="285"/>
        <v>0</v>
      </c>
      <c r="BS62" s="29">
        <f t="shared" ca="1" si="286"/>
        <v>0</v>
      </c>
      <c r="BT62" s="29">
        <f t="shared" ca="1" si="287"/>
        <v>0</v>
      </c>
      <c r="BU62" s="29">
        <f t="shared" ca="1" si="288"/>
        <v>0</v>
      </c>
      <c r="BV62" s="29">
        <f t="shared" ca="1" si="289"/>
        <v>0</v>
      </c>
      <c r="BW62" s="29">
        <f t="shared" ca="1" si="290"/>
        <v>0</v>
      </c>
      <c r="BX62" s="29">
        <f t="shared" ca="1" si="291"/>
        <v>0</v>
      </c>
      <c r="BY62" s="29">
        <f t="shared" ca="1" si="292"/>
        <v>0</v>
      </c>
      <c r="BZ62" s="29">
        <f t="shared" ca="1" si="293"/>
        <v>0</v>
      </c>
      <c r="CA62" s="29">
        <f t="shared" ca="1" si="294"/>
        <v>0</v>
      </c>
      <c r="CB62" s="29" t="str">
        <f t="shared" ca="1" si="295"/>
        <v/>
      </c>
      <c r="CC62" s="29" t="str">
        <f t="shared" ca="1" si="296"/>
        <v/>
      </c>
      <c r="CD62" s="29" t="str">
        <f t="shared" ca="1" si="297"/>
        <v/>
      </c>
      <c r="CE62" s="29" t="str">
        <f t="shared" ca="1" si="298"/>
        <v/>
      </c>
      <c r="CF62" s="29" t="str">
        <f t="shared" ca="1" si="299"/>
        <v/>
      </c>
      <c r="CG62" s="29" t="str">
        <f t="shared" ca="1" si="300"/>
        <v/>
      </c>
      <c r="CH62" s="29" t="str">
        <f t="shared" ca="1" si="301"/>
        <v/>
      </c>
      <c r="CI62" s="29" t="str">
        <f t="shared" ca="1" si="302"/>
        <v/>
      </c>
      <c r="CJ62" s="29" t="str">
        <f t="shared" ca="1" si="303"/>
        <v/>
      </c>
      <c r="CK62" s="29" t="str">
        <f t="shared" ca="1" si="304"/>
        <v/>
      </c>
      <c r="CL62" s="29" t="str">
        <f t="shared" ca="1" si="305"/>
        <v/>
      </c>
      <c r="CM62" s="29" t="str">
        <f t="shared" ca="1" si="306"/>
        <v/>
      </c>
      <c r="CN62" s="29" t="str">
        <f t="shared" ca="1" si="307"/>
        <v/>
      </c>
      <c r="CO62" s="29" t="str">
        <f t="shared" ca="1" si="308"/>
        <v/>
      </c>
      <c r="CP62" s="29" t="str">
        <f t="shared" ca="1" si="309"/>
        <v/>
      </c>
      <c r="CQ62" s="29" t="str">
        <f t="shared" ca="1" si="310"/>
        <v/>
      </c>
      <c r="CR62" s="29" t="str">
        <f t="shared" ca="1" si="311"/>
        <v/>
      </c>
      <c r="CS62" s="29" t="str">
        <f t="shared" ca="1" si="312"/>
        <v/>
      </c>
      <c r="CT62" s="29" t="str">
        <f t="shared" ca="1" si="313"/>
        <v/>
      </c>
      <c r="CU62" s="29" t="str">
        <f t="shared" ca="1" si="314"/>
        <v/>
      </c>
      <c r="CV62" s="29" t="str">
        <f t="shared" ca="1" si="315"/>
        <v/>
      </c>
      <c r="CW62" s="29" t="str">
        <f t="shared" ca="1" si="316"/>
        <v/>
      </c>
      <c r="CX62" s="29" t="str">
        <f t="shared" ca="1" si="317"/>
        <v/>
      </c>
      <c r="CY62" s="29" t="str">
        <f t="shared" ca="1" si="318"/>
        <v/>
      </c>
      <c r="CZ62" s="29" t="str">
        <f t="shared" ca="1" si="319"/>
        <v/>
      </c>
      <c r="DA62" s="29" t="str">
        <f t="shared" ca="1" si="320"/>
        <v/>
      </c>
      <c r="DB62" s="29" t="str">
        <f t="shared" ca="1" si="321"/>
        <v/>
      </c>
      <c r="DC62" s="29" t="str">
        <f t="shared" ca="1" si="322"/>
        <v/>
      </c>
      <c r="DD62" s="29" t="str">
        <f t="shared" ca="1" si="323"/>
        <v/>
      </c>
      <c r="DE62" s="29" t="str">
        <f t="shared" ca="1" si="324"/>
        <v/>
      </c>
      <c r="DF62" s="29" t="str">
        <f t="shared" ca="1" si="325"/>
        <v/>
      </c>
      <c r="JD62" s="401">
        <f t="shared" si="109"/>
        <v>0</v>
      </c>
      <c r="JE62" s="401">
        <f t="shared" si="326"/>
        <v>0</v>
      </c>
      <c r="JF62" s="401" t="str">
        <f t="shared" ca="1" si="327"/>
        <v/>
      </c>
      <c r="JG62" s="401" t="str">
        <f t="shared" ca="1" si="328"/>
        <v/>
      </c>
      <c r="JH62" s="401" t="str">
        <f t="shared" ca="1" si="329"/>
        <v/>
      </c>
      <c r="JI62" s="401" t="str">
        <f t="shared" ca="1" si="330"/>
        <v/>
      </c>
    </row>
    <row r="63" spans="3:269" s="401" customFormat="1">
      <c r="C63" s="9">
        <f t="array" aca="1" ref="C63" ca="1">MIN(IF($L$7=0, 0, IF(INDIRECT($L$6)&gt;0, IF(ROW(INDIRECT($L$6))&gt;C62, ROW(INDIRECT($L$6)), MAXR))))</f>
        <v>115</v>
      </c>
      <c r="D63" s="9">
        <f t="shared" ca="1" si="55"/>
        <v>107</v>
      </c>
      <c r="E63" s="9">
        <f t="shared" ca="1" si="278"/>
        <v>107</v>
      </c>
      <c r="F63" s="105" t="str">
        <f t="shared" ca="1" si="279"/>
        <v>1_PARENT00001_DMACTUALS_INDEPENDENT:CATALOGDETAIL:UNITS:No Perspective:default:Live:0</v>
      </c>
      <c r="G63" s="7">
        <f t="shared" ca="1" si="280"/>
        <v>0</v>
      </c>
      <c r="H63" s="33" t="str">
        <f t="shared" ca="1" si="277"/>
        <v>-</v>
      </c>
      <c r="I63" s="33" t="str">
        <f t="shared" ca="1" si="277"/>
        <v>-</v>
      </c>
      <c r="J63" s="33" t="str">
        <f t="shared" ca="1" si="277"/>
        <v>-</v>
      </c>
      <c r="K63" s="33" t="str">
        <f t="shared" ca="1" si="277"/>
        <v>-</v>
      </c>
      <c r="L63" s="33" t="str">
        <f t="shared" ca="1" si="277"/>
        <v>-</v>
      </c>
      <c r="M63" s="33" t="str">
        <f t="shared" ca="1" si="277"/>
        <v>-</v>
      </c>
      <c r="N63" s="33" t="str">
        <f t="shared" ca="1" si="277"/>
        <v>-</v>
      </c>
      <c r="O63" s="33" t="str">
        <f t="shared" ca="1" si="277"/>
        <v>-</v>
      </c>
      <c r="P63" s="33" t="str">
        <f t="shared" ca="1" si="277"/>
        <v>-</v>
      </c>
      <c r="Q63" s="33" t="str">
        <f t="shared" ca="1" si="277"/>
        <v>-</v>
      </c>
      <c r="R63" s="33" t="str">
        <f t="shared" ca="1" si="276"/>
        <v>-</v>
      </c>
      <c r="S63" s="33" t="str">
        <f t="shared" ca="1" si="276"/>
        <v>-</v>
      </c>
      <c r="T63" s="33" t="str">
        <f t="shared" ca="1" si="276"/>
        <v>-</v>
      </c>
      <c r="U63" s="33" t="str">
        <f t="shared" ca="1" si="276"/>
        <v>-</v>
      </c>
      <c r="V63" s="33">
        <f t="shared" ca="1" si="276"/>
        <v>0</v>
      </c>
      <c r="W63" s="33">
        <f t="shared" ca="1" si="276"/>
        <v>0</v>
      </c>
      <c r="X63" s="33">
        <f t="shared" ca="1" si="276"/>
        <v>0</v>
      </c>
      <c r="Y63" s="33">
        <f t="shared" ca="1" si="275"/>
        <v>0</v>
      </c>
      <c r="Z63" s="33">
        <f t="shared" ca="1" si="275"/>
        <v>0</v>
      </c>
      <c r="AA63" s="33">
        <f t="shared" ca="1" si="275"/>
        <v>0</v>
      </c>
      <c r="AB63" s="33">
        <f t="shared" ca="1" si="275"/>
        <v>0</v>
      </c>
      <c r="AC63" s="33">
        <f t="shared" ca="1" si="275"/>
        <v>0</v>
      </c>
      <c r="AD63" s="33">
        <f t="shared" ca="1" si="275"/>
        <v>0</v>
      </c>
      <c r="AE63" s="33">
        <f t="shared" ca="1" si="275"/>
        <v>0</v>
      </c>
      <c r="AF63" s="33">
        <f t="shared" ca="1" si="275"/>
        <v>0</v>
      </c>
      <c r="AG63" s="33">
        <f t="shared" ca="1" si="275"/>
        <v>0</v>
      </c>
      <c r="AH63" s="33">
        <f t="shared" ca="1" si="275"/>
        <v>0</v>
      </c>
      <c r="AI63" s="33">
        <f t="shared" ca="1" si="274"/>
        <v>0</v>
      </c>
      <c r="AJ63" s="33">
        <f t="shared" ca="1" si="274"/>
        <v>0</v>
      </c>
      <c r="AK63" s="33">
        <f t="shared" ca="1" si="274"/>
        <v>0</v>
      </c>
      <c r="AL63" s="33">
        <f t="shared" ca="1" si="274"/>
        <v>0</v>
      </c>
      <c r="AM63" s="33">
        <f t="shared" ca="1" si="274"/>
        <v>0</v>
      </c>
      <c r="AN63" s="33">
        <f t="shared" ca="1" si="274"/>
        <v>0</v>
      </c>
      <c r="AO63" s="33">
        <f t="shared" ca="1" si="274"/>
        <v>0</v>
      </c>
      <c r="AP63" s="33">
        <f t="shared" ca="1" si="274"/>
        <v>0</v>
      </c>
      <c r="AQ63" s="33">
        <f t="shared" ca="1" si="274"/>
        <v>0</v>
      </c>
      <c r="AR63" s="33">
        <f t="shared" ca="1" si="274"/>
        <v>0</v>
      </c>
      <c r="AS63" s="33">
        <f t="shared" ca="1" si="274"/>
        <v>0</v>
      </c>
      <c r="AT63" s="33">
        <f t="shared" ca="1" si="274"/>
        <v>0</v>
      </c>
      <c r="AU63" s="33">
        <f t="shared" ca="1" si="62"/>
        <v>0</v>
      </c>
      <c r="AV63" s="33">
        <f t="shared" ca="1" si="62"/>
        <v>0</v>
      </c>
      <c r="AW63" s="33">
        <f t="shared" ca="1" si="62"/>
        <v>0</v>
      </c>
      <c r="AX63" s="33">
        <f t="shared" ca="1" si="62"/>
        <v>0</v>
      </c>
      <c r="AY63" s="33">
        <f t="shared" ca="1" si="62"/>
        <v>0</v>
      </c>
      <c r="AZ63" s="33">
        <f t="shared" ca="1" si="62"/>
        <v>0</v>
      </c>
      <c r="BH63" s="33"/>
      <c r="BJ63" s="150">
        <f t="shared" ca="1" si="107"/>
        <v>0</v>
      </c>
      <c r="BL63" s="30"/>
      <c r="BN63" s="29">
        <f t="shared" ca="1" si="281"/>
        <v>0</v>
      </c>
      <c r="BO63" s="29">
        <f t="shared" ca="1" si="282"/>
        <v>0</v>
      </c>
      <c r="BP63" s="29">
        <f t="shared" ca="1" si="283"/>
        <v>0</v>
      </c>
      <c r="BQ63" s="29">
        <f t="shared" ca="1" si="284"/>
        <v>0</v>
      </c>
      <c r="BR63" s="29">
        <f t="shared" ca="1" si="285"/>
        <v>0</v>
      </c>
      <c r="BS63" s="29">
        <f t="shared" ca="1" si="286"/>
        <v>0</v>
      </c>
      <c r="BT63" s="29">
        <f t="shared" ca="1" si="287"/>
        <v>0</v>
      </c>
      <c r="BU63" s="29">
        <f t="shared" ca="1" si="288"/>
        <v>0</v>
      </c>
      <c r="BV63" s="29">
        <f t="shared" ca="1" si="289"/>
        <v>0</v>
      </c>
      <c r="BW63" s="29">
        <f t="shared" ca="1" si="290"/>
        <v>0</v>
      </c>
      <c r="BX63" s="29">
        <f t="shared" ca="1" si="291"/>
        <v>0</v>
      </c>
      <c r="BY63" s="29">
        <f t="shared" ca="1" si="292"/>
        <v>0</v>
      </c>
      <c r="BZ63" s="29">
        <f t="shared" ca="1" si="293"/>
        <v>0</v>
      </c>
      <c r="CA63" s="29">
        <f t="shared" ca="1" si="294"/>
        <v>0</v>
      </c>
      <c r="CB63" s="29" t="str">
        <f t="shared" ca="1" si="295"/>
        <v/>
      </c>
      <c r="CC63" s="29" t="str">
        <f t="shared" ca="1" si="296"/>
        <v/>
      </c>
      <c r="CD63" s="29" t="str">
        <f t="shared" ca="1" si="297"/>
        <v/>
      </c>
      <c r="CE63" s="29" t="str">
        <f t="shared" ca="1" si="298"/>
        <v/>
      </c>
      <c r="CF63" s="29" t="str">
        <f t="shared" ca="1" si="299"/>
        <v/>
      </c>
      <c r="CG63" s="29" t="str">
        <f t="shared" ca="1" si="300"/>
        <v/>
      </c>
      <c r="CH63" s="29" t="str">
        <f t="shared" ca="1" si="301"/>
        <v/>
      </c>
      <c r="CI63" s="29" t="str">
        <f t="shared" ca="1" si="302"/>
        <v/>
      </c>
      <c r="CJ63" s="29" t="str">
        <f t="shared" ca="1" si="303"/>
        <v/>
      </c>
      <c r="CK63" s="29" t="str">
        <f t="shared" ca="1" si="304"/>
        <v/>
      </c>
      <c r="CL63" s="29" t="str">
        <f t="shared" ca="1" si="305"/>
        <v/>
      </c>
      <c r="CM63" s="29" t="str">
        <f t="shared" ca="1" si="306"/>
        <v/>
      </c>
      <c r="CN63" s="29" t="str">
        <f t="shared" ca="1" si="307"/>
        <v/>
      </c>
      <c r="CO63" s="29" t="str">
        <f t="shared" ca="1" si="308"/>
        <v/>
      </c>
      <c r="CP63" s="29" t="str">
        <f t="shared" ca="1" si="309"/>
        <v/>
      </c>
      <c r="CQ63" s="29" t="str">
        <f t="shared" ca="1" si="310"/>
        <v/>
      </c>
      <c r="CR63" s="29" t="str">
        <f t="shared" ca="1" si="311"/>
        <v/>
      </c>
      <c r="CS63" s="29" t="str">
        <f t="shared" ca="1" si="312"/>
        <v/>
      </c>
      <c r="CT63" s="29" t="str">
        <f t="shared" ca="1" si="313"/>
        <v/>
      </c>
      <c r="CU63" s="29" t="str">
        <f t="shared" ca="1" si="314"/>
        <v/>
      </c>
      <c r="CV63" s="29" t="str">
        <f t="shared" ca="1" si="315"/>
        <v/>
      </c>
      <c r="CW63" s="29" t="str">
        <f t="shared" ca="1" si="316"/>
        <v/>
      </c>
      <c r="CX63" s="29" t="str">
        <f t="shared" ca="1" si="317"/>
        <v/>
      </c>
      <c r="CY63" s="29" t="str">
        <f t="shared" ca="1" si="318"/>
        <v/>
      </c>
      <c r="CZ63" s="29" t="str">
        <f t="shared" ca="1" si="319"/>
        <v/>
      </c>
      <c r="DA63" s="29" t="str">
        <f t="shared" ca="1" si="320"/>
        <v/>
      </c>
      <c r="DB63" s="29" t="str">
        <f t="shared" ca="1" si="321"/>
        <v/>
      </c>
      <c r="DC63" s="29" t="str">
        <f t="shared" ca="1" si="322"/>
        <v/>
      </c>
      <c r="DD63" s="29" t="str">
        <f t="shared" ca="1" si="323"/>
        <v/>
      </c>
      <c r="DE63" s="29" t="str">
        <f t="shared" ca="1" si="324"/>
        <v/>
      </c>
      <c r="DF63" s="29" t="str">
        <f t="shared" ca="1" si="325"/>
        <v/>
      </c>
      <c r="JD63" s="401">
        <f t="shared" si="109"/>
        <v>0</v>
      </c>
      <c r="JE63" s="401">
        <f t="shared" si="326"/>
        <v>0</v>
      </c>
      <c r="JF63" s="401" t="str">
        <f t="shared" ca="1" si="327"/>
        <v/>
      </c>
      <c r="JG63" s="401" t="str">
        <f t="shared" ca="1" si="328"/>
        <v/>
      </c>
      <c r="JH63" s="401" t="str">
        <f t="shared" ca="1" si="329"/>
        <v/>
      </c>
      <c r="JI63" s="401" t="str">
        <f t="shared" ca="1" si="330"/>
        <v/>
      </c>
    </row>
    <row r="64" spans="3:269" s="401" customFormat="1">
      <c r="C64" s="9">
        <f t="array" aca="1" ref="C64" ca="1">MIN(IF($L$7=0, 0, IF(INDIRECT($L$6)&gt;0, IF(ROW(INDIRECT($L$6))&gt;C63, ROW(INDIRECT($L$6)), MAXR))))</f>
        <v>116</v>
      </c>
      <c r="D64" s="9">
        <f t="shared" ca="1" si="55"/>
        <v>108</v>
      </c>
      <c r="E64" s="9">
        <f t="shared" ca="1" si="278"/>
        <v>108</v>
      </c>
      <c r="F64" s="105" t="str">
        <f t="shared" ca="1" si="279"/>
        <v>1_PARENT00001_DMACTUALS_INDEPENDENT:CATALOGDETAIL:UNITS:No Perspective:default:Live:0</v>
      </c>
      <c r="G64" s="7">
        <f t="shared" ca="1" si="280"/>
        <v>0</v>
      </c>
      <c r="H64" s="33" t="str">
        <f t="shared" ca="1" si="277"/>
        <v>-</v>
      </c>
      <c r="I64" s="33" t="str">
        <f t="shared" ca="1" si="277"/>
        <v>-</v>
      </c>
      <c r="J64" s="33" t="str">
        <f t="shared" ca="1" si="277"/>
        <v>-</v>
      </c>
      <c r="K64" s="33" t="str">
        <f t="shared" ca="1" si="277"/>
        <v>-</v>
      </c>
      <c r="L64" s="33" t="str">
        <f t="shared" ca="1" si="277"/>
        <v>-</v>
      </c>
      <c r="M64" s="33" t="str">
        <f t="shared" ca="1" si="277"/>
        <v>-</v>
      </c>
      <c r="N64" s="33" t="str">
        <f t="shared" ca="1" si="277"/>
        <v>-</v>
      </c>
      <c r="O64" s="33" t="str">
        <f t="shared" ca="1" si="277"/>
        <v>-</v>
      </c>
      <c r="P64" s="33" t="str">
        <f t="shared" ca="1" si="277"/>
        <v>-</v>
      </c>
      <c r="Q64" s="33" t="str">
        <f t="shared" ca="1" si="277"/>
        <v>-</v>
      </c>
      <c r="R64" s="33" t="str">
        <f t="shared" ca="1" si="276"/>
        <v>-</v>
      </c>
      <c r="S64" s="33" t="str">
        <f t="shared" ca="1" si="276"/>
        <v>-</v>
      </c>
      <c r="T64" s="33" t="str">
        <f t="shared" ca="1" si="276"/>
        <v>-</v>
      </c>
      <c r="U64" s="33" t="str">
        <f t="shared" ca="1" si="276"/>
        <v>-</v>
      </c>
      <c r="V64" s="33">
        <f t="shared" ca="1" si="276"/>
        <v>0</v>
      </c>
      <c r="W64" s="33">
        <f t="shared" ca="1" si="276"/>
        <v>0</v>
      </c>
      <c r="X64" s="33">
        <f t="shared" ca="1" si="276"/>
        <v>0</v>
      </c>
      <c r="Y64" s="33">
        <f t="shared" ca="1" si="275"/>
        <v>0</v>
      </c>
      <c r="Z64" s="33">
        <f t="shared" ca="1" si="275"/>
        <v>0</v>
      </c>
      <c r="AA64" s="33">
        <f t="shared" ca="1" si="275"/>
        <v>0</v>
      </c>
      <c r="AB64" s="33">
        <f t="shared" ca="1" si="275"/>
        <v>0</v>
      </c>
      <c r="AC64" s="33">
        <f t="shared" ca="1" si="275"/>
        <v>0</v>
      </c>
      <c r="AD64" s="33">
        <f t="shared" ca="1" si="275"/>
        <v>0</v>
      </c>
      <c r="AE64" s="33">
        <f t="shared" ca="1" si="275"/>
        <v>0</v>
      </c>
      <c r="AF64" s="33">
        <f t="shared" ca="1" si="275"/>
        <v>0</v>
      </c>
      <c r="AG64" s="33">
        <f t="shared" ca="1" si="275"/>
        <v>0</v>
      </c>
      <c r="AH64" s="33">
        <f t="shared" ca="1" si="275"/>
        <v>0</v>
      </c>
      <c r="AI64" s="33">
        <f t="shared" ca="1" si="274"/>
        <v>0</v>
      </c>
      <c r="AJ64" s="33">
        <f t="shared" ca="1" si="274"/>
        <v>0</v>
      </c>
      <c r="AK64" s="33">
        <f t="shared" ca="1" si="274"/>
        <v>0</v>
      </c>
      <c r="AL64" s="33">
        <f t="shared" ca="1" si="274"/>
        <v>0</v>
      </c>
      <c r="AM64" s="33">
        <f t="shared" ca="1" si="274"/>
        <v>0</v>
      </c>
      <c r="AN64" s="33">
        <f t="shared" ca="1" si="274"/>
        <v>0</v>
      </c>
      <c r="AO64" s="33">
        <f t="shared" ca="1" si="274"/>
        <v>0</v>
      </c>
      <c r="AP64" s="33">
        <f t="shared" ca="1" si="274"/>
        <v>0</v>
      </c>
      <c r="AQ64" s="33">
        <f t="shared" ca="1" si="274"/>
        <v>0</v>
      </c>
      <c r="AR64" s="33">
        <f t="shared" ca="1" si="274"/>
        <v>0</v>
      </c>
      <c r="AS64" s="33">
        <f t="shared" ca="1" si="274"/>
        <v>0</v>
      </c>
      <c r="AT64" s="33">
        <f t="shared" ca="1" si="274"/>
        <v>0</v>
      </c>
      <c r="AU64" s="33">
        <f t="shared" ca="1" si="62"/>
        <v>0</v>
      </c>
      <c r="AV64" s="33">
        <f t="shared" ca="1" si="62"/>
        <v>0</v>
      </c>
      <c r="AW64" s="33">
        <f t="shared" ca="1" si="62"/>
        <v>0</v>
      </c>
      <c r="AX64" s="33">
        <f t="shared" ca="1" si="62"/>
        <v>0</v>
      </c>
      <c r="AY64" s="33">
        <f t="shared" ca="1" si="62"/>
        <v>0</v>
      </c>
      <c r="AZ64" s="33">
        <f t="shared" ca="1" si="62"/>
        <v>0</v>
      </c>
      <c r="BH64" s="33"/>
      <c r="BJ64" s="150">
        <f t="shared" ca="1" si="107"/>
        <v>0</v>
      </c>
      <c r="BL64" s="30"/>
      <c r="BN64" s="29">
        <f t="shared" ca="1" si="281"/>
        <v>0</v>
      </c>
      <c r="BO64" s="29">
        <f t="shared" ca="1" si="282"/>
        <v>0</v>
      </c>
      <c r="BP64" s="29">
        <f t="shared" ca="1" si="283"/>
        <v>0</v>
      </c>
      <c r="BQ64" s="29">
        <f t="shared" ca="1" si="284"/>
        <v>0</v>
      </c>
      <c r="BR64" s="29">
        <f t="shared" ca="1" si="285"/>
        <v>0</v>
      </c>
      <c r="BS64" s="29">
        <f t="shared" ca="1" si="286"/>
        <v>0</v>
      </c>
      <c r="BT64" s="29">
        <f t="shared" ca="1" si="287"/>
        <v>0</v>
      </c>
      <c r="BU64" s="29">
        <f t="shared" ca="1" si="288"/>
        <v>0</v>
      </c>
      <c r="BV64" s="29">
        <f t="shared" ca="1" si="289"/>
        <v>0</v>
      </c>
      <c r="BW64" s="29">
        <f t="shared" ca="1" si="290"/>
        <v>0</v>
      </c>
      <c r="BX64" s="29">
        <f t="shared" ca="1" si="291"/>
        <v>0</v>
      </c>
      <c r="BY64" s="29">
        <f t="shared" ca="1" si="292"/>
        <v>0</v>
      </c>
      <c r="BZ64" s="29">
        <f t="shared" ca="1" si="293"/>
        <v>0</v>
      </c>
      <c r="CA64" s="29">
        <f t="shared" ca="1" si="294"/>
        <v>0</v>
      </c>
      <c r="CB64" s="29" t="str">
        <f t="shared" ca="1" si="295"/>
        <v/>
      </c>
      <c r="CC64" s="29" t="str">
        <f t="shared" ca="1" si="296"/>
        <v/>
      </c>
      <c r="CD64" s="29" t="str">
        <f t="shared" ca="1" si="297"/>
        <v/>
      </c>
      <c r="CE64" s="29" t="str">
        <f t="shared" ca="1" si="298"/>
        <v/>
      </c>
      <c r="CF64" s="29" t="str">
        <f t="shared" ca="1" si="299"/>
        <v/>
      </c>
      <c r="CG64" s="29" t="str">
        <f t="shared" ca="1" si="300"/>
        <v/>
      </c>
      <c r="CH64" s="29" t="str">
        <f t="shared" ca="1" si="301"/>
        <v/>
      </c>
      <c r="CI64" s="29" t="str">
        <f t="shared" ca="1" si="302"/>
        <v/>
      </c>
      <c r="CJ64" s="29" t="str">
        <f t="shared" ca="1" si="303"/>
        <v/>
      </c>
      <c r="CK64" s="29" t="str">
        <f t="shared" ca="1" si="304"/>
        <v/>
      </c>
      <c r="CL64" s="29" t="str">
        <f t="shared" ca="1" si="305"/>
        <v/>
      </c>
      <c r="CM64" s="29" t="str">
        <f t="shared" ca="1" si="306"/>
        <v/>
      </c>
      <c r="CN64" s="29" t="str">
        <f t="shared" ca="1" si="307"/>
        <v/>
      </c>
      <c r="CO64" s="29" t="str">
        <f t="shared" ca="1" si="308"/>
        <v/>
      </c>
      <c r="CP64" s="29" t="str">
        <f t="shared" ca="1" si="309"/>
        <v/>
      </c>
      <c r="CQ64" s="29" t="str">
        <f t="shared" ca="1" si="310"/>
        <v/>
      </c>
      <c r="CR64" s="29" t="str">
        <f t="shared" ca="1" si="311"/>
        <v/>
      </c>
      <c r="CS64" s="29" t="str">
        <f t="shared" ca="1" si="312"/>
        <v/>
      </c>
      <c r="CT64" s="29" t="str">
        <f t="shared" ca="1" si="313"/>
        <v/>
      </c>
      <c r="CU64" s="29" t="str">
        <f t="shared" ca="1" si="314"/>
        <v/>
      </c>
      <c r="CV64" s="29" t="str">
        <f t="shared" ca="1" si="315"/>
        <v/>
      </c>
      <c r="CW64" s="29" t="str">
        <f t="shared" ca="1" si="316"/>
        <v/>
      </c>
      <c r="CX64" s="29" t="str">
        <f t="shared" ca="1" si="317"/>
        <v/>
      </c>
      <c r="CY64" s="29" t="str">
        <f t="shared" ca="1" si="318"/>
        <v/>
      </c>
      <c r="CZ64" s="29" t="str">
        <f t="shared" ca="1" si="319"/>
        <v/>
      </c>
      <c r="DA64" s="29" t="str">
        <f t="shared" ca="1" si="320"/>
        <v/>
      </c>
      <c r="DB64" s="29" t="str">
        <f t="shared" ca="1" si="321"/>
        <v/>
      </c>
      <c r="DC64" s="29" t="str">
        <f t="shared" ca="1" si="322"/>
        <v/>
      </c>
      <c r="DD64" s="29" t="str">
        <f t="shared" ca="1" si="323"/>
        <v/>
      </c>
      <c r="DE64" s="29" t="str">
        <f t="shared" ca="1" si="324"/>
        <v/>
      </c>
      <c r="DF64" s="29" t="str">
        <f t="shared" ca="1" si="325"/>
        <v/>
      </c>
      <c r="JD64" s="401">
        <f t="shared" si="109"/>
        <v>0</v>
      </c>
      <c r="JE64" s="401">
        <f t="shared" si="326"/>
        <v>0</v>
      </c>
      <c r="JF64" s="401" t="str">
        <f t="shared" ca="1" si="327"/>
        <v/>
      </c>
      <c r="JG64" s="401" t="str">
        <f t="shared" ca="1" si="328"/>
        <v/>
      </c>
      <c r="JH64" s="401" t="str">
        <f t="shared" ca="1" si="329"/>
        <v/>
      </c>
      <c r="JI64" s="401" t="str">
        <f t="shared" ca="1" si="330"/>
        <v/>
      </c>
    </row>
    <row r="65" spans="3:269" s="401" customFormat="1">
      <c r="C65" s="9">
        <f t="array" aca="1" ref="C65" ca="1">MIN(IF($L$7=0, 0, IF(INDIRECT($L$6)&gt;0, IF(ROW(INDIRECT($L$6))&gt;C64, ROW(INDIRECT($L$6)), MAXR))))</f>
        <v>117</v>
      </c>
      <c r="D65" s="9">
        <f t="shared" ca="1" si="55"/>
        <v>109</v>
      </c>
      <c r="E65" s="9">
        <f t="shared" ca="1" si="278"/>
        <v>109</v>
      </c>
      <c r="F65" s="105" t="str">
        <f t="shared" ca="1" si="279"/>
        <v>1_PARENT00001_DMACTUALS_INDEPENDENT:CATALOGDETAIL:UNITS:No Perspective:default:Live:0</v>
      </c>
      <c r="G65" s="7">
        <f t="shared" ca="1" si="280"/>
        <v>0</v>
      </c>
      <c r="H65" s="33" t="str">
        <f t="shared" ca="1" si="277"/>
        <v>-</v>
      </c>
      <c r="I65" s="33" t="str">
        <f t="shared" ca="1" si="277"/>
        <v>-</v>
      </c>
      <c r="J65" s="33" t="str">
        <f t="shared" ca="1" si="277"/>
        <v>-</v>
      </c>
      <c r="K65" s="33" t="str">
        <f t="shared" ca="1" si="277"/>
        <v>-</v>
      </c>
      <c r="L65" s="33" t="str">
        <f t="shared" ca="1" si="277"/>
        <v>-</v>
      </c>
      <c r="M65" s="33" t="str">
        <f t="shared" ca="1" si="277"/>
        <v>-</v>
      </c>
      <c r="N65" s="33" t="str">
        <f t="shared" ca="1" si="277"/>
        <v>-</v>
      </c>
      <c r="O65" s="33" t="str">
        <f t="shared" ca="1" si="277"/>
        <v>-</v>
      </c>
      <c r="P65" s="33" t="str">
        <f t="shared" ca="1" si="277"/>
        <v>-</v>
      </c>
      <c r="Q65" s="33" t="str">
        <f t="shared" ca="1" si="277"/>
        <v>-</v>
      </c>
      <c r="R65" s="33" t="str">
        <f t="shared" ca="1" si="276"/>
        <v>-</v>
      </c>
      <c r="S65" s="33" t="str">
        <f t="shared" ca="1" si="276"/>
        <v>-</v>
      </c>
      <c r="T65" s="33" t="str">
        <f t="shared" ca="1" si="276"/>
        <v>-</v>
      </c>
      <c r="U65" s="33" t="str">
        <f t="shared" ca="1" si="276"/>
        <v>-</v>
      </c>
      <c r="V65" s="33">
        <f t="shared" ca="1" si="276"/>
        <v>0</v>
      </c>
      <c r="W65" s="33">
        <f t="shared" ca="1" si="276"/>
        <v>0</v>
      </c>
      <c r="X65" s="33">
        <f t="shared" ca="1" si="276"/>
        <v>0</v>
      </c>
      <c r="Y65" s="33">
        <f t="shared" ca="1" si="275"/>
        <v>0</v>
      </c>
      <c r="Z65" s="33">
        <f t="shared" ca="1" si="275"/>
        <v>0</v>
      </c>
      <c r="AA65" s="33">
        <f t="shared" ca="1" si="275"/>
        <v>0</v>
      </c>
      <c r="AB65" s="33">
        <f t="shared" ca="1" si="275"/>
        <v>0</v>
      </c>
      <c r="AC65" s="33">
        <f t="shared" ca="1" si="275"/>
        <v>0</v>
      </c>
      <c r="AD65" s="33">
        <f t="shared" ca="1" si="275"/>
        <v>0</v>
      </c>
      <c r="AE65" s="33">
        <f t="shared" ca="1" si="275"/>
        <v>0</v>
      </c>
      <c r="AF65" s="33">
        <f t="shared" ca="1" si="275"/>
        <v>0</v>
      </c>
      <c r="AG65" s="33">
        <f t="shared" ca="1" si="275"/>
        <v>0</v>
      </c>
      <c r="AH65" s="33">
        <f t="shared" ca="1" si="275"/>
        <v>0</v>
      </c>
      <c r="AI65" s="33">
        <f t="shared" ca="1" si="274"/>
        <v>0</v>
      </c>
      <c r="AJ65" s="33">
        <f t="shared" ref="AJ65:AT65" ca="1" si="331">IF(OR($C65=MAXR, $C65=0, AJ$24=0, AJ$19=0), 0, IF(LEN(INDIRECT($F$9&amp;AJ$20&amp;$C65))=0, NULL,  INDIRECT($F$9&amp;AJ$20&amp;$C65)))</f>
        <v>0</v>
      </c>
      <c r="AK65" s="33">
        <f t="shared" ca="1" si="331"/>
        <v>0</v>
      </c>
      <c r="AL65" s="33">
        <f t="shared" ca="1" si="331"/>
        <v>0</v>
      </c>
      <c r="AM65" s="33">
        <f t="shared" ca="1" si="331"/>
        <v>0</v>
      </c>
      <c r="AN65" s="33">
        <f t="shared" ca="1" si="331"/>
        <v>0</v>
      </c>
      <c r="AO65" s="33">
        <f t="shared" ca="1" si="331"/>
        <v>0</v>
      </c>
      <c r="AP65" s="33">
        <f t="shared" ca="1" si="331"/>
        <v>0</v>
      </c>
      <c r="AQ65" s="33">
        <f t="shared" ca="1" si="331"/>
        <v>0</v>
      </c>
      <c r="AR65" s="33">
        <f t="shared" ca="1" si="331"/>
        <v>0</v>
      </c>
      <c r="AS65" s="33">
        <f t="shared" ca="1" si="331"/>
        <v>0</v>
      </c>
      <c r="AT65" s="33">
        <f t="shared" ca="1" si="331"/>
        <v>0</v>
      </c>
      <c r="AU65" s="33">
        <f t="shared" ca="1" si="62"/>
        <v>0</v>
      </c>
      <c r="AV65" s="33">
        <f t="shared" ca="1" si="62"/>
        <v>0</v>
      </c>
      <c r="AW65" s="33">
        <f t="shared" ca="1" si="62"/>
        <v>0</v>
      </c>
      <c r="AX65" s="33">
        <f t="shared" ca="1" si="62"/>
        <v>0</v>
      </c>
      <c r="AY65" s="33">
        <f t="shared" ca="1" si="62"/>
        <v>0</v>
      </c>
      <c r="AZ65" s="33">
        <f t="shared" ca="1" si="62"/>
        <v>0</v>
      </c>
      <c r="BH65" s="33"/>
      <c r="BJ65" s="150">
        <f t="shared" ca="1" si="107"/>
        <v>0</v>
      </c>
      <c r="BL65" s="30"/>
      <c r="BN65" s="29">
        <f t="shared" ca="1" si="281"/>
        <v>0</v>
      </c>
      <c r="BO65" s="29">
        <f t="shared" ca="1" si="282"/>
        <v>0</v>
      </c>
      <c r="BP65" s="29">
        <f t="shared" ca="1" si="283"/>
        <v>0</v>
      </c>
      <c r="BQ65" s="29">
        <f t="shared" ca="1" si="284"/>
        <v>0</v>
      </c>
      <c r="BR65" s="29">
        <f t="shared" ca="1" si="285"/>
        <v>0</v>
      </c>
      <c r="BS65" s="29">
        <f t="shared" ca="1" si="286"/>
        <v>0</v>
      </c>
      <c r="BT65" s="29">
        <f t="shared" ca="1" si="287"/>
        <v>0</v>
      </c>
      <c r="BU65" s="29">
        <f t="shared" ca="1" si="288"/>
        <v>0</v>
      </c>
      <c r="BV65" s="29">
        <f t="shared" ca="1" si="289"/>
        <v>0</v>
      </c>
      <c r="BW65" s="29">
        <f t="shared" ca="1" si="290"/>
        <v>0</v>
      </c>
      <c r="BX65" s="29">
        <f t="shared" ca="1" si="291"/>
        <v>0</v>
      </c>
      <c r="BY65" s="29">
        <f t="shared" ca="1" si="292"/>
        <v>0</v>
      </c>
      <c r="BZ65" s="29">
        <f t="shared" ca="1" si="293"/>
        <v>0</v>
      </c>
      <c r="CA65" s="29">
        <f t="shared" ca="1" si="294"/>
        <v>0</v>
      </c>
      <c r="CB65" s="29" t="str">
        <f t="shared" ca="1" si="295"/>
        <v/>
      </c>
      <c r="CC65" s="29" t="str">
        <f t="shared" ca="1" si="296"/>
        <v/>
      </c>
      <c r="CD65" s="29" t="str">
        <f t="shared" ca="1" si="297"/>
        <v/>
      </c>
      <c r="CE65" s="29" t="str">
        <f t="shared" ca="1" si="298"/>
        <v/>
      </c>
      <c r="CF65" s="29" t="str">
        <f t="shared" ca="1" si="299"/>
        <v/>
      </c>
      <c r="CG65" s="29" t="str">
        <f t="shared" ca="1" si="300"/>
        <v/>
      </c>
      <c r="CH65" s="29" t="str">
        <f t="shared" ca="1" si="301"/>
        <v/>
      </c>
      <c r="CI65" s="29" t="str">
        <f t="shared" ca="1" si="302"/>
        <v/>
      </c>
      <c r="CJ65" s="29" t="str">
        <f t="shared" ca="1" si="303"/>
        <v/>
      </c>
      <c r="CK65" s="29" t="str">
        <f t="shared" ca="1" si="304"/>
        <v/>
      </c>
      <c r="CL65" s="29" t="str">
        <f t="shared" ca="1" si="305"/>
        <v/>
      </c>
      <c r="CM65" s="29" t="str">
        <f t="shared" ca="1" si="306"/>
        <v/>
      </c>
      <c r="CN65" s="29" t="str">
        <f t="shared" ca="1" si="307"/>
        <v/>
      </c>
      <c r="CO65" s="29" t="str">
        <f t="shared" ca="1" si="308"/>
        <v/>
      </c>
      <c r="CP65" s="29" t="str">
        <f t="shared" ca="1" si="309"/>
        <v/>
      </c>
      <c r="CQ65" s="29" t="str">
        <f t="shared" ca="1" si="310"/>
        <v/>
      </c>
      <c r="CR65" s="29" t="str">
        <f t="shared" ca="1" si="311"/>
        <v/>
      </c>
      <c r="CS65" s="29" t="str">
        <f t="shared" ca="1" si="312"/>
        <v/>
      </c>
      <c r="CT65" s="29" t="str">
        <f t="shared" ca="1" si="313"/>
        <v/>
      </c>
      <c r="CU65" s="29" t="str">
        <f t="shared" ca="1" si="314"/>
        <v/>
      </c>
      <c r="CV65" s="29" t="str">
        <f t="shared" ca="1" si="315"/>
        <v/>
      </c>
      <c r="CW65" s="29" t="str">
        <f t="shared" ca="1" si="316"/>
        <v/>
      </c>
      <c r="CX65" s="29" t="str">
        <f t="shared" ca="1" si="317"/>
        <v/>
      </c>
      <c r="CY65" s="29" t="str">
        <f t="shared" ca="1" si="318"/>
        <v/>
      </c>
      <c r="CZ65" s="29" t="str">
        <f t="shared" ca="1" si="319"/>
        <v/>
      </c>
      <c r="DA65" s="29" t="str">
        <f t="shared" ca="1" si="320"/>
        <v/>
      </c>
      <c r="DB65" s="29" t="str">
        <f t="shared" ca="1" si="321"/>
        <v/>
      </c>
      <c r="DC65" s="29" t="str">
        <f t="shared" ca="1" si="322"/>
        <v/>
      </c>
      <c r="DD65" s="29" t="str">
        <f t="shared" ca="1" si="323"/>
        <v/>
      </c>
      <c r="DE65" s="29" t="str">
        <f t="shared" ca="1" si="324"/>
        <v/>
      </c>
      <c r="DF65" s="29" t="str">
        <f t="shared" ca="1" si="325"/>
        <v/>
      </c>
      <c r="JD65" s="401">
        <f t="shared" si="109"/>
        <v>0</v>
      </c>
      <c r="JE65" s="401">
        <f t="shared" si="326"/>
        <v>0</v>
      </c>
      <c r="JF65" s="401" t="str">
        <f t="shared" ca="1" si="327"/>
        <v/>
      </c>
      <c r="JG65" s="401" t="str">
        <f t="shared" ca="1" si="328"/>
        <v/>
      </c>
      <c r="JH65" s="401" t="str">
        <f t="shared" ca="1" si="329"/>
        <v/>
      </c>
      <c r="JI65" s="401" t="str">
        <f t="shared" ca="1" si="330"/>
        <v/>
      </c>
    </row>
    <row r="66" spans="3:269" s="401" customFormat="1">
      <c r="C66" s="9">
        <f t="array" aca="1" ref="C66" ca="1">MIN(IF($L$7=0, 0, IF(INDIRECT($L$6)&gt;0, IF(ROW(INDIRECT($L$6))&gt;C65, ROW(INDIRECT($L$6)), MAXR))))</f>
        <v>118</v>
      </c>
      <c r="D66" s="9">
        <f t="shared" ca="1" si="55"/>
        <v>110</v>
      </c>
      <c r="E66" s="9">
        <f t="shared" ca="1" si="278"/>
        <v>110</v>
      </c>
      <c r="F66" s="105" t="str">
        <f t="shared" ca="1" si="279"/>
        <v>1_PARENT00001_DMACTUALS_INDEPENDENT:CATALOGDETAIL:UNITS:No Perspective:default:Live:0</v>
      </c>
      <c r="G66" s="7">
        <f t="shared" ca="1" si="280"/>
        <v>0</v>
      </c>
      <c r="H66" s="33" t="str">
        <f t="shared" ca="1" si="277"/>
        <v>-</v>
      </c>
      <c r="I66" s="33" t="str">
        <f t="shared" ca="1" si="277"/>
        <v>-</v>
      </c>
      <c r="J66" s="33" t="str">
        <f t="shared" ca="1" si="277"/>
        <v>-</v>
      </c>
      <c r="K66" s="33" t="str">
        <f t="shared" ca="1" si="277"/>
        <v>-</v>
      </c>
      <c r="L66" s="33" t="str">
        <f t="shared" ca="1" si="277"/>
        <v>-</v>
      </c>
      <c r="M66" s="33" t="str">
        <f t="shared" ca="1" si="277"/>
        <v>-</v>
      </c>
      <c r="N66" s="33" t="str">
        <f t="shared" ca="1" si="277"/>
        <v>-</v>
      </c>
      <c r="O66" s="33" t="str">
        <f t="shared" ca="1" si="277"/>
        <v>-</v>
      </c>
      <c r="P66" s="33" t="str">
        <f t="shared" ca="1" si="277"/>
        <v>-</v>
      </c>
      <c r="Q66" s="33" t="str">
        <f t="shared" ca="1" si="277"/>
        <v>-</v>
      </c>
      <c r="R66" s="33" t="str">
        <f t="shared" ca="1" si="276"/>
        <v>-</v>
      </c>
      <c r="S66" s="33" t="str">
        <f t="shared" ca="1" si="276"/>
        <v>-</v>
      </c>
      <c r="T66" s="33" t="str">
        <f t="shared" ca="1" si="276"/>
        <v>-</v>
      </c>
      <c r="U66" s="33" t="str">
        <f t="shared" ca="1" si="276"/>
        <v>-</v>
      </c>
      <c r="V66" s="33">
        <f t="shared" ca="1" si="276"/>
        <v>0</v>
      </c>
      <c r="W66" s="33">
        <f t="shared" ca="1" si="276"/>
        <v>0</v>
      </c>
      <c r="X66" s="33">
        <f t="shared" ca="1" si="276"/>
        <v>0</v>
      </c>
      <c r="Y66" s="33">
        <f t="shared" ca="1" si="275"/>
        <v>0</v>
      </c>
      <c r="Z66" s="33">
        <f t="shared" ca="1" si="275"/>
        <v>0</v>
      </c>
      <c r="AA66" s="33">
        <f t="shared" ca="1" si="275"/>
        <v>0</v>
      </c>
      <c r="AB66" s="33">
        <f t="shared" ca="1" si="275"/>
        <v>0</v>
      </c>
      <c r="AC66" s="33">
        <f t="shared" ca="1" si="275"/>
        <v>0</v>
      </c>
      <c r="AD66" s="33">
        <f t="shared" ca="1" si="275"/>
        <v>0</v>
      </c>
      <c r="AE66" s="33">
        <f t="shared" ca="1" si="275"/>
        <v>0</v>
      </c>
      <c r="AF66" s="33">
        <f t="shared" ca="1" si="275"/>
        <v>0</v>
      </c>
      <c r="AG66" s="33">
        <f t="shared" ca="1" si="275"/>
        <v>0</v>
      </c>
      <c r="AH66" s="33">
        <f t="shared" ca="1" si="275"/>
        <v>0</v>
      </c>
      <c r="AI66" s="33">
        <f t="shared" ref="AI66:AX70" ca="1" si="332">IF(OR($C66=MAXR, $C66=0, AI$24=0, AI$19=0), 0, IF(LEN(INDIRECT($F$9&amp;AI$20&amp;$C66))=0, NULL,  INDIRECT($F$9&amp;AI$20&amp;$C66)))</f>
        <v>0</v>
      </c>
      <c r="AJ66" s="33">
        <f t="shared" ca="1" si="332"/>
        <v>0</v>
      </c>
      <c r="AK66" s="33">
        <f t="shared" ca="1" si="332"/>
        <v>0</v>
      </c>
      <c r="AL66" s="33">
        <f t="shared" ca="1" si="332"/>
        <v>0</v>
      </c>
      <c r="AM66" s="33">
        <f t="shared" ca="1" si="332"/>
        <v>0</v>
      </c>
      <c r="AN66" s="33">
        <f t="shared" ca="1" si="332"/>
        <v>0</v>
      </c>
      <c r="AO66" s="33">
        <f t="shared" ca="1" si="332"/>
        <v>0</v>
      </c>
      <c r="AP66" s="33">
        <f t="shared" ca="1" si="332"/>
        <v>0</v>
      </c>
      <c r="AQ66" s="33">
        <f t="shared" ca="1" si="332"/>
        <v>0</v>
      </c>
      <c r="AR66" s="33">
        <f t="shared" ca="1" si="332"/>
        <v>0</v>
      </c>
      <c r="AS66" s="33">
        <f t="shared" ca="1" si="332"/>
        <v>0</v>
      </c>
      <c r="AT66" s="33">
        <f t="shared" ca="1" si="332"/>
        <v>0</v>
      </c>
      <c r="AU66" s="33">
        <f t="shared" ca="1" si="62"/>
        <v>0</v>
      </c>
      <c r="AV66" s="33">
        <f t="shared" ca="1" si="62"/>
        <v>0</v>
      </c>
      <c r="AW66" s="33">
        <f t="shared" ca="1" si="62"/>
        <v>0</v>
      </c>
      <c r="AX66" s="33">
        <f t="shared" ca="1" si="62"/>
        <v>0</v>
      </c>
      <c r="AY66" s="33">
        <f t="shared" ca="1" si="62"/>
        <v>0</v>
      </c>
      <c r="AZ66" s="33">
        <f t="shared" ca="1" si="62"/>
        <v>0</v>
      </c>
      <c r="BH66" s="33"/>
      <c r="BJ66" s="150">
        <f t="shared" ca="1" si="107"/>
        <v>0</v>
      </c>
      <c r="BL66" s="30"/>
      <c r="BN66" s="29">
        <f t="shared" ca="1" si="281"/>
        <v>0</v>
      </c>
      <c r="BO66" s="29">
        <f t="shared" ca="1" si="282"/>
        <v>0</v>
      </c>
      <c r="BP66" s="29">
        <f t="shared" ca="1" si="283"/>
        <v>0</v>
      </c>
      <c r="BQ66" s="29">
        <f t="shared" ca="1" si="284"/>
        <v>0</v>
      </c>
      <c r="BR66" s="29">
        <f t="shared" ca="1" si="285"/>
        <v>0</v>
      </c>
      <c r="BS66" s="29">
        <f t="shared" ca="1" si="286"/>
        <v>0</v>
      </c>
      <c r="BT66" s="29">
        <f t="shared" ca="1" si="287"/>
        <v>0</v>
      </c>
      <c r="BU66" s="29">
        <f t="shared" ca="1" si="288"/>
        <v>0</v>
      </c>
      <c r="BV66" s="29">
        <f t="shared" ca="1" si="289"/>
        <v>0</v>
      </c>
      <c r="BW66" s="29">
        <f t="shared" ca="1" si="290"/>
        <v>0</v>
      </c>
      <c r="BX66" s="29">
        <f t="shared" ca="1" si="291"/>
        <v>0</v>
      </c>
      <c r="BY66" s="29">
        <f t="shared" ca="1" si="292"/>
        <v>0</v>
      </c>
      <c r="BZ66" s="29">
        <f t="shared" ca="1" si="293"/>
        <v>0</v>
      </c>
      <c r="CA66" s="29">
        <f t="shared" ca="1" si="294"/>
        <v>0</v>
      </c>
      <c r="CB66" s="29" t="str">
        <f t="shared" ca="1" si="295"/>
        <v/>
      </c>
      <c r="CC66" s="29" t="str">
        <f t="shared" ca="1" si="296"/>
        <v/>
      </c>
      <c r="CD66" s="29" t="str">
        <f t="shared" ca="1" si="297"/>
        <v/>
      </c>
      <c r="CE66" s="29" t="str">
        <f t="shared" ca="1" si="298"/>
        <v/>
      </c>
      <c r="CF66" s="29" t="str">
        <f t="shared" ca="1" si="299"/>
        <v/>
      </c>
      <c r="CG66" s="29" t="str">
        <f t="shared" ca="1" si="300"/>
        <v/>
      </c>
      <c r="CH66" s="29" t="str">
        <f t="shared" ca="1" si="301"/>
        <v/>
      </c>
      <c r="CI66" s="29" t="str">
        <f t="shared" ca="1" si="302"/>
        <v/>
      </c>
      <c r="CJ66" s="29" t="str">
        <f t="shared" ca="1" si="303"/>
        <v/>
      </c>
      <c r="CK66" s="29" t="str">
        <f t="shared" ca="1" si="304"/>
        <v/>
      </c>
      <c r="CL66" s="29" t="str">
        <f t="shared" ca="1" si="305"/>
        <v/>
      </c>
      <c r="CM66" s="29" t="str">
        <f t="shared" ca="1" si="306"/>
        <v/>
      </c>
      <c r="CN66" s="29" t="str">
        <f t="shared" ca="1" si="307"/>
        <v/>
      </c>
      <c r="CO66" s="29" t="str">
        <f t="shared" ca="1" si="308"/>
        <v/>
      </c>
      <c r="CP66" s="29" t="str">
        <f t="shared" ca="1" si="309"/>
        <v/>
      </c>
      <c r="CQ66" s="29" t="str">
        <f t="shared" ca="1" si="310"/>
        <v/>
      </c>
      <c r="CR66" s="29" t="str">
        <f t="shared" ca="1" si="311"/>
        <v/>
      </c>
      <c r="CS66" s="29" t="str">
        <f t="shared" ca="1" si="312"/>
        <v/>
      </c>
      <c r="CT66" s="29" t="str">
        <f t="shared" ca="1" si="313"/>
        <v/>
      </c>
      <c r="CU66" s="29" t="str">
        <f t="shared" ca="1" si="314"/>
        <v/>
      </c>
      <c r="CV66" s="29" t="str">
        <f t="shared" ca="1" si="315"/>
        <v/>
      </c>
      <c r="CW66" s="29" t="str">
        <f t="shared" ca="1" si="316"/>
        <v/>
      </c>
      <c r="CX66" s="29" t="str">
        <f t="shared" ca="1" si="317"/>
        <v/>
      </c>
      <c r="CY66" s="29" t="str">
        <f t="shared" ca="1" si="318"/>
        <v/>
      </c>
      <c r="CZ66" s="29" t="str">
        <f t="shared" ca="1" si="319"/>
        <v/>
      </c>
      <c r="DA66" s="29" t="str">
        <f t="shared" ca="1" si="320"/>
        <v/>
      </c>
      <c r="DB66" s="29" t="str">
        <f t="shared" ca="1" si="321"/>
        <v/>
      </c>
      <c r="DC66" s="29" t="str">
        <f t="shared" ca="1" si="322"/>
        <v/>
      </c>
      <c r="DD66" s="29" t="str">
        <f t="shared" ca="1" si="323"/>
        <v/>
      </c>
      <c r="DE66" s="29" t="str">
        <f t="shared" ca="1" si="324"/>
        <v/>
      </c>
      <c r="DF66" s="29" t="str">
        <f t="shared" ca="1" si="325"/>
        <v/>
      </c>
      <c r="JD66" s="401">
        <f t="shared" si="109"/>
        <v>0</v>
      </c>
      <c r="JE66" s="401">
        <f t="shared" si="326"/>
        <v>0</v>
      </c>
      <c r="JF66" s="401" t="str">
        <f t="shared" ca="1" si="327"/>
        <v/>
      </c>
      <c r="JG66" s="401" t="str">
        <f t="shared" ca="1" si="328"/>
        <v/>
      </c>
      <c r="JH66" s="401" t="str">
        <f t="shared" ca="1" si="329"/>
        <v/>
      </c>
      <c r="JI66" s="401" t="str">
        <f t="shared" ca="1" si="330"/>
        <v/>
      </c>
    </row>
    <row r="67" spans="3:269" s="401" customFormat="1">
      <c r="C67" s="9">
        <f t="array" aca="1" ref="C67" ca="1">MIN(IF($L$7=0, 0, IF(INDIRECT($L$6)&gt;0, IF(ROW(INDIRECT($L$6))&gt;C66, ROW(INDIRECT($L$6)), MAXR))))</f>
        <v>9999999</v>
      </c>
      <c r="D67" s="9">
        <f t="shared" ca="1" si="55"/>
        <v>0</v>
      </c>
      <c r="E67" s="9">
        <f t="shared" ca="1" si="278"/>
        <v>0</v>
      </c>
      <c r="F67" s="105" t="str">
        <f t="shared" ca="1" si="279"/>
        <v/>
      </c>
      <c r="G67" s="7">
        <f t="shared" ca="1" si="280"/>
        <v>0</v>
      </c>
      <c r="H67" s="33">
        <f t="shared" ca="1" si="277"/>
        <v>0</v>
      </c>
      <c r="I67" s="33">
        <f t="shared" ca="1" si="277"/>
        <v>0</v>
      </c>
      <c r="J67" s="33">
        <f t="shared" ca="1" si="277"/>
        <v>0</v>
      </c>
      <c r="K67" s="33">
        <f t="shared" ca="1" si="277"/>
        <v>0</v>
      </c>
      <c r="L67" s="33">
        <f t="shared" ca="1" si="277"/>
        <v>0</v>
      </c>
      <c r="M67" s="33">
        <f t="shared" ca="1" si="277"/>
        <v>0</v>
      </c>
      <c r="N67" s="33">
        <f t="shared" ca="1" si="277"/>
        <v>0</v>
      </c>
      <c r="O67" s="33">
        <f t="shared" ca="1" si="277"/>
        <v>0</v>
      </c>
      <c r="P67" s="33">
        <f t="shared" ca="1" si="277"/>
        <v>0</v>
      </c>
      <c r="Q67" s="33">
        <f t="shared" ca="1" si="277"/>
        <v>0</v>
      </c>
      <c r="R67" s="33">
        <f t="shared" ca="1" si="276"/>
        <v>0</v>
      </c>
      <c r="S67" s="33">
        <f t="shared" ca="1" si="276"/>
        <v>0</v>
      </c>
      <c r="T67" s="33">
        <f t="shared" ca="1" si="276"/>
        <v>0</v>
      </c>
      <c r="U67" s="33">
        <f t="shared" ca="1" si="276"/>
        <v>0</v>
      </c>
      <c r="V67" s="33">
        <f t="shared" ca="1" si="276"/>
        <v>0</v>
      </c>
      <c r="W67" s="33">
        <f t="shared" ca="1" si="276"/>
        <v>0</v>
      </c>
      <c r="X67" s="33">
        <f t="shared" ca="1" si="276"/>
        <v>0</v>
      </c>
      <c r="Y67" s="33">
        <f t="shared" ca="1" si="275"/>
        <v>0</v>
      </c>
      <c r="Z67" s="33">
        <f t="shared" ca="1" si="275"/>
        <v>0</v>
      </c>
      <c r="AA67" s="33">
        <f t="shared" ca="1" si="275"/>
        <v>0</v>
      </c>
      <c r="AB67" s="33">
        <f t="shared" ca="1" si="275"/>
        <v>0</v>
      </c>
      <c r="AC67" s="33">
        <f t="shared" ca="1" si="275"/>
        <v>0</v>
      </c>
      <c r="AD67" s="33">
        <f t="shared" ca="1" si="275"/>
        <v>0</v>
      </c>
      <c r="AE67" s="33">
        <f t="shared" ca="1" si="275"/>
        <v>0</v>
      </c>
      <c r="AF67" s="33">
        <f t="shared" ca="1" si="275"/>
        <v>0</v>
      </c>
      <c r="AG67" s="33">
        <f t="shared" ca="1" si="275"/>
        <v>0</v>
      </c>
      <c r="AH67" s="33">
        <f t="shared" ca="1" si="275"/>
        <v>0</v>
      </c>
      <c r="AI67" s="33">
        <f t="shared" ca="1" si="332"/>
        <v>0</v>
      </c>
      <c r="AJ67" s="33">
        <f t="shared" ca="1" si="332"/>
        <v>0</v>
      </c>
      <c r="AK67" s="33">
        <f t="shared" ca="1" si="332"/>
        <v>0</v>
      </c>
      <c r="AL67" s="33">
        <f t="shared" ca="1" si="332"/>
        <v>0</v>
      </c>
      <c r="AM67" s="33">
        <f t="shared" ca="1" si="332"/>
        <v>0</v>
      </c>
      <c r="AN67" s="33">
        <f t="shared" ca="1" si="332"/>
        <v>0</v>
      </c>
      <c r="AO67" s="33">
        <f t="shared" ca="1" si="332"/>
        <v>0</v>
      </c>
      <c r="AP67" s="33">
        <f t="shared" ca="1" si="332"/>
        <v>0</v>
      </c>
      <c r="AQ67" s="33">
        <f t="shared" ca="1" si="332"/>
        <v>0</v>
      </c>
      <c r="AR67" s="33">
        <f t="shared" ca="1" si="332"/>
        <v>0</v>
      </c>
      <c r="AS67" s="33">
        <f t="shared" ca="1" si="332"/>
        <v>0</v>
      </c>
      <c r="AT67" s="33">
        <f t="shared" ca="1" si="332"/>
        <v>0</v>
      </c>
      <c r="AU67" s="33">
        <f t="shared" ca="1" si="62"/>
        <v>0</v>
      </c>
      <c r="AV67" s="33">
        <f t="shared" ca="1" si="62"/>
        <v>0</v>
      </c>
      <c r="AW67" s="33">
        <f t="shared" ca="1" si="62"/>
        <v>0</v>
      </c>
      <c r="AX67" s="33">
        <f t="shared" ca="1" si="62"/>
        <v>0</v>
      </c>
      <c r="AY67" s="33">
        <f t="shared" ca="1" si="62"/>
        <v>0</v>
      </c>
      <c r="AZ67" s="33">
        <f t="shared" ca="1" si="62"/>
        <v>0</v>
      </c>
      <c r="BH67" s="33"/>
      <c r="BJ67" s="150" t="str">
        <f t="shared" ca="1" si="107"/>
        <v/>
      </c>
      <c r="BL67" s="30"/>
      <c r="BN67" s="29" t="str">
        <f t="shared" ca="1" si="281"/>
        <v/>
      </c>
      <c r="BO67" s="29" t="str">
        <f t="shared" ca="1" si="282"/>
        <v/>
      </c>
      <c r="BP67" s="29" t="str">
        <f t="shared" ca="1" si="283"/>
        <v/>
      </c>
      <c r="BQ67" s="29" t="str">
        <f t="shared" ca="1" si="284"/>
        <v/>
      </c>
      <c r="BR67" s="29" t="str">
        <f t="shared" ca="1" si="285"/>
        <v/>
      </c>
      <c r="BS67" s="29" t="str">
        <f t="shared" ca="1" si="286"/>
        <v/>
      </c>
      <c r="BT67" s="29" t="str">
        <f t="shared" ca="1" si="287"/>
        <v/>
      </c>
      <c r="BU67" s="29" t="str">
        <f t="shared" ca="1" si="288"/>
        <v/>
      </c>
      <c r="BV67" s="29" t="str">
        <f t="shared" ca="1" si="289"/>
        <v/>
      </c>
      <c r="BW67" s="29" t="str">
        <f t="shared" ca="1" si="290"/>
        <v/>
      </c>
      <c r="BX67" s="29" t="str">
        <f t="shared" ca="1" si="291"/>
        <v/>
      </c>
      <c r="BY67" s="29" t="str">
        <f t="shared" ca="1" si="292"/>
        <v/>
      </c>
      <c r="BZ67" s="29" t="str">
        <f t="shared" ca="1" si="293"/>
        <v/>
      </c>
      <c r="CA67" s="29" t="str">
        <f t="shared" ca="1" si="294"/>
        <v/>
      </c>
      <c r="CB67" s="29" t="str">
        <f t="shared" ca="1" si="295"/>
        <v/>
      </c>
      <c r="CC67" s="29" t="str">
        <f t="shared" ca="1" si="296"/>
        <v/>
      </c>
      <c r="CD67" s="29" t="str">
        <f t="shared" ca="1" si="297"/>
        <v/>
      </c>
      <c r="CE67" s="29" t="str">
        <f t="shared" ca="1" si="298"/>
        <v/>
      </c>
      <c r="CF67" s="29" t="str">
        <f t="shared" ca="1" si="299"/>
        <v/>
      </c>
      <c r="CG67" s="29" t="str">
        <f t="shared" ca="1" si="300"/>
        <v/>
      </c>
      <c r="CH67" s="29" t="str">
        <f t="shared" ca="1" si="301"/>
        <v/>
      </c>
      <c r="CI67" s="29" t="str">
        <f t="shared" ca="1" si="302"/>
        <v/>
      </c>
      <c r="CJ67" s="29" t="str">
        <f t="shared" ca="1" si="303"/>
        <v/>
      </c>
      <c r="CK67" s="29" t="str">
        <f t="shared" ca="1" si="304"/>
        <v/>
      </c>
      <c r="CL67" s="29" t="str">
        <f t="shared" ca="1" si="305"/>
        <v/>
      </c>
      <c r="CM67" s="29" t="str">
        <f t="shared" ca="1" si="306"/>
        <v/>
      </c>
      <c r="CN67" s="29" t="str">
        <f t="shared" ca="1" si="307"/>
        <v/>
      </c>
      <c r="CO67" s="29" t="str">
        <f t="shared" ca="1" si="308"/>
        <v/>
      </c>
      <c r="CP67" s="29" t="str">
        <f t="shared" ca="1" si="309"/>
        <v/>
      </c>
      <c r="CQ67" s="29" t="str">
        <f t="shared" ca="1" si="310"/>
        <v/>
      </c>
      <c r="CR67" s="29" t="str">
        <f t="shared" ca="1" si="311"/>
        <v/>
      </c>
      <c r="CS67" s="29" t="str">
        <f t="shared" ca="1" si="312"/>
        <v/>
      </c>
      <c r="CT67" s="29" t="str">
        <f t="shared" ca="1" si="313"/>
        <v/>
      </c>
      <c r="CU67" s="29" t="str">
        <f t="shared" ca="1" si="314"/>
        <v/>
      </c>
      <c r="CV67" s="29" t="str">
        <f t="shared" ca="1" si="315"/>
        <v/>
      </c>
      <c r="CW67" s="29" t="str">
        <f t="shared" ca="1" si="316"/>
        <v/>
      </c>
      <c r="CX67" s="29" t="str">
        <f t="shared" ca="1" si="317"/>
        <v/>
      </c>
      <c r="CY67" s="29" t="str">
        <f t="shared" ca="1" si="318"/>
        <v/>
      </c>
      <c r="CZ67" s="29" t="str">
        <f t="shared" ca="1" si="319"/>
        <v/>
      </c>
      <c r="DA67" s="29" t="str">
        <f t="shared" ca="1" si="320"/>
        <v/>
      </c>
      <c r="DB67" s="29" t="str">
        <f t="shared" ca="1" si="321"/>
        <v/>
      </c>
      <c r="DC67" s="29" t="str">
        <f t="shared" ca="1" si="322"/>
        <v/>
      </c>
      <c r="DD67" s="29" t="str">
        <f t="shared" ca="1" si="323"/>
        <v/>
      </c>
      <c r="DE67" s="29" t="str">
        <f t="shared" ca="1" si="324"/>
        <v/>
      </c>
      <c r="DF67" s="29" t="str">
        <f t="shared" ca="1" si="325"/>
        <v/>
      </c>
      <c r="JD67" s="401">
        <f t="shared" si="109"/>
        <v>0</v>
      </c>
      <c r="JE67" s="401">
        <f t="shared" si="326"/>
        <v>0</v>
      </c>
      <c r="JF67" s="401" t="str">
        <f t="shared" ca="1" si="327"/>
        <v/>
      </c>
      <c r="JG67" s="401" t="str">
        <f t="shared" ca="1" si="328"/>
        <v/>
      </c>
      <c r="JH67" s="401" t="str">
        <f t="shared" ca="1" si="329"/>
        <v/>
      </c>
      <c r="JI67" s="401" t="str">
        <f t="shared" ca="1" si="330"/>
        <v/>
      </c>
    </row>
    <row r="68" spans="3:269" s="401" customFormat="1">
      <c r="C68" s="9">
        <f t="array" aca="1" ref="C68" ca="1">MIN(IF($L$7=0, 0, IF(INDIRECT($L$6)&gt;0, IF(ROW(INDIRECT($L$6))&gt;C67, ROW(INDIRECT($L$6)), MAXR))))</f>
        <v>9999999</v>
      </c>
      <c r="D68" s="9">
        <f t="shared" ca="1" si="55"/>
        <v>0</v>
      </c>
      <c r="E68" s="9">
        <f t="shared" ca="1" si="278"/>
        <v>0</v>
      </c>
      <c r="F68" s="105" t="str">
        <f t="shared" ca="1" si="279"/>
        <v/>
      </c>
      <c r="G68" s="7">
        <f t="shared" ca="1" si="280"/>
        <v>0</v>
      </c>
      <c r="H68" s="33">
        <f t="shared" ca="1" si="277"/>
        <v>0</v>
      </c>
      <c r="I68" s="33">
        <f t="shared" ca="1" si="277"/>
        <v>0</v>
      </c>
      <c r="J68" s="33">
        <f t="shared" ca="1" si="277"/>
        <v>0</v>
      </c>
      <c r="K68" s="33">
        <f t="shared" ca="1" si="277"/>
        <v>0</v>
      </c>
      <c r="L68" s="33">
        <f t="shared" ca="1" si="277"/>
        <v>0</v>
      </c>
      <c r="M68" s="33">
        <f t="shared" ca="1" si="277"/>
        <v>0</v>
      </c>
      <c r="N68" s="33">
        <f t="shared" ca="1" si="277"/>
        <v>0</v>
      </c>
      <c r="O68" s="33">
        <f t="shared" ca="1" si="277"/>
        <v>0</v>
      </c>
      <c r="P68" s="33">
        <f t="shared" ca="1" si="277"/>
        <v>0</v>
      </c>
      <c r="Q68" s="33">
        <f t="shared" ca="1" si="277"/>
        <v>0</v>
      </c>
      <c r="R68" s="33">
        <f t="shared" ca="1" si="276"/>
        <v>0</v>
      </c>
      <c r="S68" s="33">
        <f t="shared" ca="1" si="276"/>
        <v>0</v>
      </c>
      <c r="T68" s="33">
        <f t="shared" ca="1" si="276"/>
        <v>0</v>
      </c>
      <c r="U68" s="33">
        <f t="shared" ca="1" si="276"/>
        <v>0</v>
      </c>
      <c r="V68" s="33">
        <f t="shared" ca="1" si="276"/>
        <v>0</v>
      </c>
      <c r="W68" s="33">
        <f t="shared" ca="1" si="276"/>
        <v>0</v>
      </c>
      <c r="X68" s="33">
        <f t="shared" ca="1" si="276"/>
        <v>0</v>
      </c>
      <c r="Y68" s="33">
        <f t="shared" ca="1" si="275"/>
        <v>0</v>
      </c>
      <c r="Z68" s="33">
        <f t="shared" ca="1" si="275"/>
        <v>0</v>
      </c>
      <c r="AA68" s="33">
        <f t="shared" ca="1" si="275"/>
        <v>0</v>
      </c>
      <c r="AB68" s="33">
        <f t="shared" ca="1" si="275"/>
        <v>0</v>
      </c>
      <c r="AC68" s="33">
        <f t="shared" ca="1" si="275"/>
        <v>0</v>
      </c>
      <c r="AD68" s="33">
        <f t="shared" ca="1" si="275"/>
        <v>0</v>
      </c>
      <c r="AE68" s="33">
        <f t="shared" ca="1" si="275"/>
        <v>0</v>
      </c>
      <c r="AF68" s="33">
        <f t="shared" ca="1" si="275"/>
        <v>0</v>
      </c>
      <c r="AG68" s="33">
        <f t="shared" ca="1" si="275"/>
        <v>0</v>
      </c>
      <c r="AH68" s="33">
        <f t="shared" ca="1" si="275"/>
        <v>0</v>
      </c>
      <c r="AI68" s="33">
        <f t="shared" ca="1" si="332"/>
        <v>0</v>
      </c>
      <c r="AJ68" s="33">
        <f t="shared" ca="1" si="332"/>
        <v>0</v>
      </c>
      <c r="AK68" s="33">
        <f t="shared" ca="1" si="332"/>
        <v>0</v>
      </c>
      <c r="AL68" s="33">
        <f t="shared" ca="1" si="332"/>
        <v>0</v>
      </c>
      <c r="AM68" s="33">
        <f t="shared" ca="1" si="332"/>
        <v>0</v>
      </c>
      <c r="AN68" s="33">
        <f t="shared" ca="1" si="332"/>
        <v>0</v>
      </c>
      <c r="AO68" s="33">
        <f t="shared" ca="1" si="332"/>
        <v>0</v>
      </c>
      <c r="AP68" s="33">
        <f t="shared" ca="1" si="332"/>
        <v>0</v>
      </c>
      <c r="AQ68" s="33">
        <f t="shared" ca="1" si="332"/>
        <v>0</v>
      </c>
      <c r="AR68" s="33">
        <f t="shared" ca="1" si="332"/>
        <v>0</v>
      </c>
      <c r="AS68" s="33">
        <f t="shared" ca="1" si="332"/>
        <v>0</v>
      </c>
      <c r="AT68" s="33">
        <f t="shared" ca="1" si="332"/>
        <v>0</v>
      </c>
      <c r="AU68" s="33">
        <f t="shared" ca="1" si="62"/>
        <v>0</v>
      </c>
      <c r="AV68" s="33">
        <f t="shared" ca="1" si="62"/>
        <v>0</v>
      </c>
      <c r="AW68" s="33">
        <f t="shared" ca="1" si="62"/>
        <v>0</v>
      </c>
      <c r="AX68" s="33">
        <f t="shared" ca="1" si="62"/>
        <v>0</v>
      </c>
      <c r="AY68" s="33">
        <f t="shared" ca="1" si="62"/>
        <v>0</v>
      </c>
      <c r="AZ68" s="33">
        <f t="shared" ca="1" si="62"/>
        <v>0</v>
      </c>
      <c r="BH68" s="33"/>
      <c r="BJ68" s="150" t="str">
        <f t="shared" ca="1" si="107"/>
        <v/>
      </c>
      <c r="BL68" s="30"/>
      <c r="BN68" s="29" t="str">
        <f t="shared" ca="1" si="281"/>
        <v/>
      </c>
      <c r="BO68" s="29" t="str">
        <f t="shared" ca="1" si="282"/>
        <v/>
      </c>
      <c r="BP68" s="29" t="str">
        <f t="shared" ca="1" si="283"/>
        <v/>
      </c>
      <c r="BQ68" s="29" t="str">
        <f t="shared" ca="1" si="284"/>
        <v/>
      </c>
      <c r="BR68" s="29" t="str">
        <f t="shared" ca="1" si="285"/>
        <v/>
      </c>
      <c r="BS68" s="29" t="str">
        <f t="shared" ca="1" si="286"/>
        <v/>
      </c>
      <c r="BT68" s="29" t="str">
        <f t="shared" ca="1" si="287"/>
        <v/>
      </c>
      <c r="BU68" s="29" t="str">
        <f t="shared" ca="1" si="288"/>
        <v/>
      </c>
      <c r="BV68" s="29" t="str">
        <f t="shared" ca="1" si="289"/>
        <v/>
      </c>
      <c r="BW68" s="29" t="str">
        <f t="shared" ca="1" si="290"/>
        <v/>
      </c>
      <c r="BX68" s="29" t="str">
        <f t="shared" ca="1" si="291"/>
        <v/>
      </c>
      <c r="BY68" s="29" t="str">
        <f t="shared" ca="1" si="292"/>
        <v/>
      </c>
      <c r="BZ68" s="29" t="str">
        <f t="shared" ca="1" si="293"/>
        <v/>
      </c>
      <c r="CA68" s="29" t="str">
        <f t="shared" ca="1" si="294"/>
        <v/>
      </c>
      <c r="CB68" s="29" t="str">
        <f t="shared" ca="1" si="295"/>
        <v/>
      </c>
      <c r="CC68" s="29" t="str">
        <f t="shared" ca="1" si="296"/>
        <v/>
      </c>
      <c r="CD68" s="29" t="str">
        <f t="shared" ca="1" si="297"/>
        <v/>
      </c>
      <c r="CE68" s="29" t="str">
        <f t="shared" ca="1" si="298"/>
        <v/>
      </c>
      <c r="CF68" s="29" t="str">
        <f t="shared" ca="1" si="299"/>
        <v/>
      </c>
      <c r="CG68" s="29" t="str">
        <f t="shared" ca="1" si="300"/>
        <v/>
      </c>
      <c r="CH68" s="29" t="str">
        <f t="shared" ca="1" si="301"/>
        <v/>
      </c>
      <c r="CI68" s="29" t="str">
        <f t="shared" ca="1" si="302"/>
        <v/>
      </c>
      <c r="CJ68" s="29" t="str">
        <f t="shared" ca="1" si="303"/>
        <v/>
      </c>
      <c r="CK68" s="29" t="str">
        <f t="shared" ca="1" si="304"/>
        <v/>
      </c>
      <c r="CL68" s="29" t="str">
        <f t="shared" ca="1" si="305"/>
        <v/>
      </c>
      <c r="CM68" s="29" t="str">
        <f t="shared" ca="1" si="306"/>
        <v/>
      </c>
      <c r="CN68" s="29" t="str">
        <f t="shared" ca="1" si="307"/>
        <v/>
      </c>
      <c r="CO68" s="29" t="str">
        <f t="shared" ca="1" si="308"/>
        <v/>
      </c>
      <c r="CP68" s="29" t="str">
        <f t="shared" ca="1" si="309"/>
        <v/>
      </c>
      <c r="CQ68" s="29" t="str">
        <f t="shared" ca="1" si="310"/>
        <v/>
      </c>
      <c r="CR68" s="29" t="str">
        <f t="shared" ca="1" si="311"/>
        <v/>
      </c>
      <c r="CS68" s="29" t="str">
        <f t="shared" ca="1" si="312"/>
        <v/>
      </c>
      <c r="CT68" s="29" t="str">
        <f t="shared" ca="1" si="313"/>
        <v/>
      </c>
      <c r="CU68" s="29" t="str">
        <f t="shared" ca="1" si="314"/>
        <v/>
      </c>
      <c r="CV68" s="29" t="str">
        <f t="shared" ca="1" si="315"/>
        <v/>
      </c>
      <c r="CW68" s="29" t="str">
        <f t="shared" ca="1" si="316"/>
        <v/>
      </c>
      <c r="CX68" s="29" t="str">
        <f t="shared" ca="1" si="317"/>
        <v/>
      </c>
      <c r="CY68" s="29" t="str">
        <f t="shared" ca="1" si="318"/>
        <v/>
      </c>
      <c r="CZ68" s="29" t="str">
        <f t="shared" ca="1" si="319"/>
        <v/>
      </c>
      <c r="DA68" s="29" t="str">
        <f t="shared" ca="1" si="320"/>
        <v/>
      </c>
      <c r="DB68" s="29" t="str">
        <f t="shared" ca="1" si="321"/>
        <v/>
      </c>
      <c r="DC68" s="29" t="str">
        <f t="shared" ca="1" si="322"/>
        <v/>
      </c>
      <c r="DD68" s="29" t="str">
        <f t="shared" ca="1" si="323"/>
        <v/>
      </c>
      <c r="DE68" s="29" t="str">
        <f t="shared" ca="1" si="324"/>
        <v/>
      </c>
      <c r="DF68" s="29" t="str">
        <f t="shared" ca="1" si="325"/>
        <v/>
      </c>
      <c r="JD68" s="401">
        <f t="shared" si="109"/>
        <v>0</v>
      </c>
      <c r="JE68" s="401">
        <f t="shared" si="326"/>
        <v>0</v>
      </c>
      <c r="JF68" s="401" t="str">
        <f t="shared" ca="1" si="327"/>
        <v/>
      </c>
      <c r="JG68" s="401" t="str">
        <f t="shared" ca="1" si="328"/>
        <v/>
      </c>
      <c r="JH68" s="401" t="str">
        <f t="shared" ca="1" si="329"/>
        <v/>
      </c>
      <c r="JI68" s="401" t="str">
        <f t="shared" ca="1" si="330"/>
        <v/>
      </c>
    </row>
    <row r="69" spans="3:269" s="401" customFormat="1">
      <c r="C69" s="9">
        <f t="array" aca="1" ref="C69" ca="1">MIN(IF($L$7=0, 0, IF(INDIRECT($L$6)&gt;0, IF(ROW(INDIRECT($L$6))&gt;C68, ROW(INDIRECT($L$6)), MAXR))))</f>
        <v>9999999</v>
      </c>
      <c r="D69" s="9">
        <f t="shared" ca="1" si="55"/>
        <v>0</v>
      </c>
      <c r="E69" s="9">
        <f t="shared" ref="E69:E70" ca="1" si="333">D69</f>
        <v>0</v>
      </c>
      <c r="F69" s="105" t="str">
        <f t="shared" ref="F69:F70" ca="1" si="334">IF(E69=0, "", INDIRECT($S$8&amp;E69))</f>
        <v/>
      </c>
      <c r="G69" s="7">
        <f t="shared" ref="G69:G70" ca="1" si="335">IF(OR($C69=MAXR, $C69=0), 0, IF(ISERROR(MATCH($G$6, INDIRECT($F$13&amp;$C69), )), 0, C69))</f>
        <v>0</v>
      </c>
      <c r="H69" s="33">
        <f t="shared" ref="H69:Q70" ca="1" si="336">IF(OR($C69=MAXR, $C69=0, H$24=0, H$19=0), 0, IF(LEN(INDIRECT($F$9&amp;H$20&amp;$C69))=0, NULL,  INDIRECT($F$9&amp;H$20&amp;$C69)))</f>
        <v>0</v>
      </c>
      <c r="I69" s="33">
        <f t="shared" ca="1" si="336"/>
        <v>0</v>
      </c>
      <c r="J69" s="33">
        <f t="shared" ca="1" si="336"/>
        <v>0</v>
      </c>
      <c r="K69" s="33">
        <f t="shared" ca="1" si="336"/>
        <v>0</v>
      </c>
      <c r="L69" s="33">
        <f t="shared" ca="1" si="336"/>
        <v>0</v>
      </c>
      <c r="M69" s="33">
        <f t="shared" ca="1" si="336"/>
        <v>0</v>
      </c>
      <c r="N69" s="33">
        <f t="shared" ca="1" si="336"/>
        <v>0</v>
      </c>
      <c r="O69" s="33">
        <f t="shared" ca="1" si="336"/>
        <v>0</v>
      </c>
      <c r="P69" s="33">
        <f t="shared" ca="1" si="336"/>
        <v>0</v>
      </c>
      <c r="Q69" s="33">
        <f t="shared" ca="1" si="336"/>
        <v>0</v>
      </c>
      <c r="R69" s="33">
        <f t="shared" ca="1" si="276"/>
        <v>0</v>
      </c>
      <c r="S69" s="33">
        <f t="shared" ca="1" si="276"/>
        <v>0</v>
      </c>
      <c r="T69" s="33">
        <f t="shared" ca="1" si="276"/>
        <v>0</v>
      </c>
      <c r="U69" s="33">
        <f t="shared" ca="1" si="276"/>
        <v>0</v>
      </c>
      <c r="V69" s="33">
        <f t="shared" ca="1" si="276"/>
        <v>0</v>
      </c>
      <c r="W69" s="33">
        <f t="shared" ca="1" si="276"/>
        <v>0</v>
      </c>
      <c r="X69" s="33">
        <f t="shared" ca="1" si="276"/>
        <v>0</v>
      </c>
      <c r="Y69" s="33">
        <f t="shared" ref="Y69:AH70" ca="1" si="337">IF(OR($C69=MAXR, $C69=0, Y$24=0, Y$19=0), 0, IF(LEN(INDIRECT($F$9&amp;Y$20&amp;$C69))=0, NULL,  INDIRECT($F$9&amp;Y$20&amp;$C69)))</f>
        <v>0</v>
      </c>
      <c r="Z69" s="33">
        <f t="shared" ca="1" si="337"/>
        <v>0</v>
      </c>
      <c r="AA69" s="33">
        <f t="shared" ca="1" si="337"/>
        <v>0</v>
      </c>
      <c r="AB69" s="33">
        <f t="shared" ca="1" si="337"/>
        <v>0</v>
      </c>
      <c r="AC69" s="33">
        <f t="shared" ca="1" si="337"/>
        <v>0</v>
      </c>
      <c r="AD69" s="33">
        <f t="shared" ca="1" si="337"/>
        <v>0</v>
      </c>
      <c r="AE69" s="33">
        <f t="shared" ca="1" si="337"/>
        <v>0</v>
      </c>
      <c r="AF69" s="33">
        <f t="shared" ca="1" si="337"/>
        <v>0</v>
      </c>
      <c r="AG69" s="33">
        <f t="shared" ca="1" si="337"/>
        <v>0</v>
      </c>
      <c r="AH69" s="33">
        <f t="shared" ca="1" si="337"/>
        <v>0</v>
      </c>
      <c r="AI69" s="33">
        <f t="shared" ca="1" si="332"/>
        <v>0</v>
      </c>
      <c r="AJ69" s="33">
        <f t="shared" ca="1" si="332"/>
        <v>0</v>
      </c>
      <c r="AK69" s="33">
        <f t="shared" ca="1" si="332"/>
        <v>0</v>
      </c>
      <c r="AL69" s="33">
        <f t="shared" ca="1" si="332"/>
        <v>0</v>
      </c>
      <c r="AM69" s="33">
        <f t="shared" ca="1" si="332"/>
        <v>0</v>
      </c>
      <c r="AN69" s="33">
        <f t="shared" ca="1" si="332"/>
        <v>0</v>
      </c>
      <c r="AO69" s="33">
        <f t="shared" ca="1" si="332"/>
        <v>0</v>
      </c>
      <c r="AP69" s="33">
        <f t="shared" ca="1" si="332"/>
        <v>0</v>
      </c>
      <c r="AQ69" s="33">
        <f t="shared" ca="1" si="332"/>
        <v>0</v>
      </c>
      <c r="AR69" s="33">
        <f t="shared" ca="1" si="332"/>
        <v>0</v>
      </c>
      <c r="AS69" s="33">
        <f t="shared" ca="1" si="332"/>
        <v>0</v>
      </c>
      <c r="AT69" s="33">
        <f t="shared" ca="1" si="332"/>
        <v>0</v>
      </c>
      <c r="AU69" s="33">
        <f t="shared" ca="1" si="332"/>
        <v>0</v>
      </c>
      <c r="AV69" s="33">
        <f t="shared" ca="1" si="332"/>
        <v>0</v>
      </c>
      <c r="AW69" s="33">
        <f t="shared" ca="1" si="332"/>
        <v>0</v>
      </c>
      <c r="AX69" s="33">
        <f t="shared" ca="1" si="332"/>
        <v>0</v>
      </c>
      <c r="AY69" s="33">
        <f t="shared" ref="AY69:AZ70" ca="1" si="338">IF(OR($C69=MAXR, $C69=0, AY$24=0, AY$19=0), 0, IF(LEN(INDIRECT($F$9&amp;AY$20&amp;$C69))=0, NULL,  INDIRECT($F$9&amp;AY$20&amp;$C69)))</f>
        <v>0</v>
      </c>
      <c r="AZ69" s="33">
        <f t="shared" ca="1" si="338"/>
        <v>0</v>
      </c>
      <c r="BH69" s="33"/>
      <c r="BJ69" s="150" t="str">
        <f t="shared" ca="1" si="107"/>
        <v/>
      </c>
      <c r="BL69" s="30"/>
      <c r="BN69" s="29" t="str">
        <f t="shared" ref="BN69:BN70" ca="1" si="339">IF(OR(H$19=0,$E69=0,$C69=MAXR),"",IF((INDIRECT(H$23&amp;$E69))&lt;&gt;(INDIRECT($F$9&amp;H$20&amp;$C69)),IF($BJ69=1,0,1),0))</f>
        <v/>
      </c>
      <c r="BO69" s="29" t="str">
        <f t="shared" ref="BO69:BO70" ca="1" si="340">IF(OR(I$19=0,$E69=0,$C69=MAXR),"",IF((INDIRECT(I$23&amp;$E69))&lt;&gt;(INDIRECT($F$9&amp;I$20&amp;$C69)),IF($BJ69=1,0,1),0))</f>
        <v/>
      </c>
      <c r="BP69" s="29" t="str">
        <f t="shared" ref="BP69:BP70" ca="1" si="341">IF(OR(J$19=0,$E69=0,$C69=MAXR),"",IF((INDIRECT(J$23&amp;$E69))&lt;&gt;(INDIRECT($F$9&amp;J$20&amp;$C69)),IF($BJ69=1,0,1),0))</f>
        <v/>
      </c>
      <c r="BQ69" s="29" t="str">
        <f t="shared" ref="BQ69:BQ70" ca="1" si="342">IF(OR(K$19=0,$E69=0,$C69=MAXR),"",IF((INDIRECT(K$23&amp;$E69))&lt;&gt;(INDIRECT($F$9&amp;K$20&amp;$C69)),IF($BJ69=1,0,1),0))</f>
        <v/>
      </c>
      <c r="BR69" s="29" t="str">
        <f t="shared" ref="BR69:BR70" ca="1" si="343">IF(OR(L$19=0,$E69=0,$C69=MAXR),"",IF((INDIRECT(L$23&amp;$E69))&lt;&gt;(INDIRECT($F$9&amp;L$20&amp;$C69)),IF($BJ69=1,0,1),0))</f>
        <v/>
      </c>
      <c r="BS69" s="29" t="str">
        <f t="shared" ref="BS69:BS70" ca="1" si="344">IF(OR(M$19=0,$E69=0,$C69=MAXR),"",IF((INDIRECT(M$23&amp;$E69))&lt;&gt;(INDIRECT($F$9&amp;M$20&amp;$C69)),IF($BJ69=1,0,1),0))</f>
        <v/>
      </c>
      <c r="BT69" s="29" t="str">
        <f t="shared" ref="BT69:BT70" ca="1" si="345">IF(OR(N$19=0,$E69=0,$C69=MAXR),"",IF((INDIRECT(N$23&amp;$E69))&lt;&gt;(INDIRECT($F$9&amp;N$20&amp;$C69)),IF($BJ69=1,0,1),0))</f>
        <v/>
      </c>
      <c r="BU69" s="29" t="str">
        <f t="shared" ref="BU69:BU70" ca="1" si="346">IF(OR(O$19=0,$E69=0,$C69=MAXR),"",IF((INDIRECT(O$23&amp;$E69))&lt;&gt;(INDIRECT($F$9&amp;O$20&amp;$C69)),IF($BJ69=1,0,1),0))</f>
        <v/>
      </c>
      <c r="BV69" s="29" t="str">
        <f t="shared" ref="BV69:BV70" ca="1" si="347">IF(OR(P$19=0,$E69=0,$C69=MAXR),"",IF((INDIRECT(P$23&amp;$E69))&lt;&gt;(INDIRECT($F$9&amp;P$20&amp;$C69)),IF($BJ69=1,0,1),0))</f>
        <v/>
      </c>
      <c r="BW69" s="29" t="str">
        <f t="shared" ref="BW69:BW70" ca="1" si="348">IF(OR(Q$19=0,$E69=0,$C69=MAXR),"",IF((INDIRECT(Q$23&amp;$E69))&lt;&gt;(INDIRECT($F$9&amp;Q$20&amp;$C69)),IF($BJ69=1,0,1),0))</f>
        <v/>
      </c>
      <c r="BX69" s="29" t="str">
        <f t="shared" ref="BX69:BX70" ca="1" si="349">IF(OR(R$19=0,$E69=0,$C69=MAXR),"",IF((INDIRECT(R$23&amp;$E69))&lt;&gt;(INDIRECT($F$9&amp;R$20&amp;$C69)),IF($BJ69=1,0,1),0))</f>
        <v/>
      </c>
      <c r="BY69" s="29" t="str">
        <f t="shared" ref="BY69:BY70" ca="1" si="350">IF(OR(S$19=0,$E69=0,$C69=MAXR),"",IF((INDIRECT(S$23&amp;$E69))&lt;&gt;(INDIRECT($F$9&amp;S$20&amp;$C69)),IF($BJ69=1,0,1),0))</f>
        <v/>
      </c>
      <c r="BZ69" s="29" t="str">
        <f t="shared" ref="BZ69:BZ70" ca="1" si="351">IF(OR(T$19=0,$E69=0,$C69=MAXR),"",IF((INDIRECT(T$23&amp;$E69))&lt;&gt;(INDIRECT($F$9&amp;T$20&amp;$C69)),IF($BJ69=1,0,1),0))</f>
        <v/>
      </c>
      <c r="CA69" s="29" t="str">
        <f t="shared" ref="CA69:CA70" ca="1" si="352">IF(OR(U$19=0,$E69=0,$C69=MAXR),"",IF((INDIRECT(U$23&amp;$E69))&lt;&gt;(INDIRECT($F$9&amp;U$20&amp;$C69)),IF($BJ69=1,0,1),0))</f>
        <v/>
      </c>
      <c r="CB69" s="29" t="str">
        <f t="shared" ref="CB69:CB70" ca="1" si="353">IF(OR(V$19=0,$E69=0,$C69=MAXR),"",IF((INDIRECT(V$23&amp;$E69))&lt;&gt;(INDIRECT($F$9&amp;V$20&amp;$C69)),IF($BJ69=1,0,1),0))</f>
        <v/>
      </c>
      <c r="CC69" s="29" t="str">
        <f t="shared" ref="CC69:CC70" ca="1" si="354">IF(OR(W$19=0,$E69=0,$C69=MAXR),"",IF((INDIRECT(W$23&amp;$E69))&lt;&gt;(INDIRECT($F$9&amp;W$20&amp;$C69)),IF($BJ69=1,0,1),0))</f>
        <v/>
      </c>
      <c r="CD69" s="29" t="str">
        <f t="shared" ref="CD69:CD70" ca="1" si="355">IF(OR(X$19=0,$E69=0,$C69=MAXR),"",IF((INDIRECT(X$23&amp;$E69))&lt;&gt;(INDIRECT($F$9&amp;X$20&amp;$C69)),IF($BJ69=1,0,1),0))</f>
        <v/>
      </c>
      <c r="CE69" s="29" t="str">
        <f t="shared" ref="CE69:CE70" ca="1" si="356">IF(OR(Y$19=0,$E69=0,$C69=MAXR),"",IF((INDIRECT(Y$23&amp;$E69))&lt;&gt;(INDIRECT($F$9&amp;Y$20&amp;$C69)),IF($BJ69=1,0,1),0))</f>
        <v/>
      </c>
      <c r="CF69" s="29" t="str">
        <f t="shared" ref="CF69:CF70" ca="1" si="357">IF(OR(Z$19=0,$E69=0,$C69=MAXR),"",IF((INDIRECT(Z$23&amp;$E69))&lt;&gt;(INDIRECT($F$9&amp;Z$20&amp;$C69)),IF($BJ69=1,0,1),0))</f>
        <v/>
      </c>
      <c r="CG69" s="29" t="str">
        <f t="shared" ref="CG69:CG70" ca="1" si="358">IF(OR(AA$19=0,$E69=0,$C69=MAXR),"",IF((INDIRECT(AA$23&amp;$E69))&lt;&gt;(INDIRECT($F$9&amp;AA$20&amp;$C69)),IF($BJ69=1,0,1),0))</f>
        <v/>
      </c>
      <c r="CH69" s="29" t="str">
        <f t="shared" ref="CH69:CH70" ca="1" si="359">IF(OR(AB$19=0,$E69=0,$C69=MAXR),"",IF((INDIRECT(AB$23&amp;$E69))&lt;&gt;(INDIRECT($F$9&amp;AB$20&amp;$C69)),IF($BJ69=1,0,1),0))</f>
        <v/>
      </c>
      <c r="CI69" s="29" t="str">
        <f t="shared" ref="CI69:CI70" ca="1" si="360">IF(OR(AC$19=0,$E69=0,$C69=MAXR),"",IF((INDIRECT(AC$23&amp;$E69))&lt;&gt;(INDIRECT($F$9&amp;AC$20&amp;$C69)),IF($BJ69=1,0,1),0))</f>
        <v/>
      </c>
      <c r="CJ69" s="29" t="str">
        <f t="shared" ref="CJ69:CJ70" ca="1" si="361">IF(OR(AD$19=0,$E69=0,$C69=MAXR),"",IF((INDIRECT(AD$23&amp;$E69))&lt;&gt;(INDIRECT($F$9&amp;AD$20&amp;$C69)),IF($BJ69=1,0,1),0))</f>
        <v/>
      </c>
      <c r="CK69" s="29" t="str">
        <f t="shared" ref="CK69:CK70" ca="1" si="362">IF(OR(AE$19=0,$E69=0,$C69=MAXR),"",IF((INDIRECT(AE$23&amp;$E69))&lt;&gt;(INDIRECT($F$9&amp;AE$20&amp;$C69)),IF($BJ69=1,0,1),0))</f>
        <v/>
      </c>
      <c r="CL69" s="29" t="str">
        <f t="shared" ref="CL69:CL70" ca="1" si="363">IF(OR(AF$19=0,$E69=0,$C69=MAXR),"",IF((INDIRECT(AF$23&amp;$E69))&lt;&gt;(INDIRECT($F$9&amp;AF$20&amp;$C69)),IF($BJ69=1,0,1),0))</f>
        <v/>
      </c>
      <c r="CM69" s="29" t="str">
        <f t="shared" ref="CM69:CM70" ca="1" si="364">IF(OR(AG$19=0,$E69=0,$C69=MAXR),"",IF((INDIRECT(AG$23&amp;$E69))&lt;&gt;(INDIRECT($F$9&amp;AG$20&amp;$C69)),IF($BJ69=1,0,1),0))</f>
        <v/>
      </c>
      <c r="CN69" s="29" t="str">
        <f t="shared" ref="CN69:CN70" ca="1" si="365">IF(OR(AH$19=0,$E69=0,$C69=MAXR),"",IF((INDIRECT(AH$23&amp;$E69))&lt;&gt;(INDIRECT($F$9&amp;AH$20&amp;$C69)),IF($BJ69=1,0,1),0))</f>
        <v/>
      </c>
      <c r="CO69" s="29" t="str">
        <f t="shared" ref="CO69:CO70" ca="1" si="366">IF(OR(AI$19=0,$E69=0,$C69=MAXR),"",IF((INDIRECT(AI$23&amp;$E69))&lt;&gt;(INDIRECT($F$9&amp;AI$20&amp;$C69)),IF($BJ69=1,0,1),0))</f>
        <v/>
      </c>
      <c r="CP69" s="29" t="str">
        <f t="shared" ref="CP69:CP70" ca="1" si="367">IF(OR(AJ$19=0,$E69=0,$C69=MAXR),"",IF((INDIRECT(AJ$23&amp;$E69))&lt;&gt;(INDIRECT($F$9&amp;AJ$20&amp;$C69)),IF($BJ69=1,0,1),0))</f>
        <v/>
      </c>
      <c r="CQ69" s="29" t="str">
        <f t="shared" ref="CQ69:CQ70" ca="1" si="368">IF(OR(AK$19=0,$E69=0,$C69=MAXR),"",IF((INDIRECT(AK$23&amp;$E69))&lt;&gt;(INDIRECT($F$9&amp;AK$20&amp;$C69)),IF($BJ69=1,0,1),0))</f>
        <v/>
      </c>
      <c r="CR69" s="29" t="str">
        <f t="shared" ref="CR69:CR70" ca="1" si="369">IF(OR(AL$19=0,$E69=0,$C69=MAXR),"",IF((INDIRECT(AL$23&amp;$E69))&lt;&gt;(INDIRECT($F$9&amp;AL$20&amp;$C69)),IF($BJ69=1,0,1),0))</f>
        <v/>
      </c>
      <c r="CS69" s="29" t="str">
        <f t="shared" ref="CS69:CS70" ca="1" si="370">IF(OR(AM$19=0,$E69=0,$C69=MAXR),"",IF((INDIRECT(AM$23&amp;$E69))&lt;&gt;(INDIRECT($F$9&amp;AM$20&amp;$C69)),IF($BJ69=1,0,1),0))</f>
        <v/>
      </c>
      <c r="CT69" s="29" t="str">
        <f t="shared" ref="CT69:CT70" ca="1" si="371">IF(OR(AN$19=0,$E69=0,$C69=MAXR),"",IF((INDIRECT(AN$23&amp;$E69))&lt;&gt;(INDIRECT($F$9&amp;AN$20&amp;$C69)),IF($BJ69=1,0,1),0))</f>
        <v/>
      </c>
      <c r="CU69" s="29" t="str">
        <f t="shared" ref="CU69:CU70" ca="1" si="372">IF(OR(AO$19=0,$E69=0,$C69=MAXR),"",IF((INDIRECT(AO$23&amp;$E69))&lt;&gt;(INDIRECT($F$9&amp;AO$20&amp;$C69)),IF($BJ69=1,0,1),0))</f>
        <v/>
      </c>
      <c r="CV69" s="29" t="str">
        <f t="shared" ref="CV69:CV70" ca="1" si="373">IF(OR(AP$19=0,$E69=0,$C69=MAXR),"",IF((INDIRECT(AP$23&amp;$E69))&lt;&gt;(INDIRECT($F$9&amp;AP$20&amp;$C69)),IF($BJ69=1,0,1),0))</f>
        <v/>
      </c>
      <c r="CW69" s="29" t="str">
        <f t="shared" ref="CW69:CW70" ca="1" si="374">IF(OR(AQ$19=0,$E69=0,$C69=MAXR),"",IF((INDIRECT(AQ$23&amp;$E69))&lt;&gt;(INDIRECT($F$9&amp;AQ$20&amp;$C69)),IF($BJ69=1,0,1),0))</f>
        <v/>
      </c>
      <c r="CX69" s="29" t="str">
        <f t="shared" ref="CX69:CX70" ca="1" si="375">IF(OR(AR$19=0,$E69=0,$C69=MAXR),"",IF((INDIRECT(AR$23&amp;$E69))&lt;&gt;(INDIRECT($F$9&amp;AR$20&amp;$C69)),IF($BJ69=1,0,1),0))</f>
        <v/>
      </c>
      <c r="CY69" s="29" t="str">
        <f t="shared" ref="CY69:CY70" ca="1" si="376">IF(OR(AS$19=0,$E69=0,$C69=MAXR),"",IF((INDIRECT(AS$23&amp;$E69))&lt;&gt;(INDIRECT($F$9&amp;AS$20&amp;$C69)),IF($BJ69=1,0,1),0))</f>
        <v/>
      </c>
      <c r="CZ69" s="29" t="str">
        <f t="shared" ref="CZ69:CZ70" ca="1" si="377">IF(OR(AT$19=0,$E69=0,$C69=MAXR),"",IF((INDIRECT(AT$23&amp;$E69))&lt;&gt;(INDIRECT($F$9&amp;AT$20&amp;$C69)),IF($BJ69=1,0,1),0))</f>
        <v/>
      </c>
      <c r="DA69" s="29" t="str">
        <f t="shared" ref="DA69:DA70" ca="1" si="378">IF(OR(AU$19=0,$E69=0,$C69=MAXR),"",IF((INDIRECT(AU$23&amp;$E69))&lt;&gt;(INDIRECT($F$9&amp;AU$20&amp;$C69)),IF($BJ69=1,0,1),0))</f>
        <v/>
      </c>
      <c r="DB69" s="29" t="str">
        <f t="shared" ref="DB69:DB70" ca="1" si="379">IF(OR(AV$19=0,$E69=0,$C69=MAXR),"",IF((INDIRECT(AV$23&amp;$E69))&lt;&gt;(INDIRECT($F$9&amp;AV$20&amp;$C69)),IF($BJ69=1,0,1),0))</f>
        <v/>
      </c>
      <c r="DC69" s="29" t="str">
        <f t="shared" ref="DC69:DC70" ca="1" si="380">IF(OR(AW$19=0,$E69=0,$C69=MAXR),"",IF((INDIRECT(AW$23&amp;$E69))&lt;&gt;(INDIRECT($F$9&amp;AW$20&amp;$C69)),IF($BJ69=1,0,1),0))</f>
        <v/>
      </c>
      <c r="DD69" s="29" t="str">
        <f t="shared" ref="DD69:DD70" ca="1" si="381">IF(OR(AX$19=0,$E69=0,$C69=MAXR),"",IF((INDIRECT(AX$23&amp;$E69))&lt;&gt;(INDIRECT($F$9&amp;AX$20&amp;$C69)),IF($BJ69=1,0,1),0))</f>
        <v/>
      </c>
      <c r="DE69" s="29" t="str">
        <f t="shared" ref="DE69:DE70" ca="1" si="382">IF(OR(AY$19=0,$E69=0,$C69=MAXR),"",IF((INDIRECT(AY$23&amp;$E69))&lt;&gt;(INDIRECT($F$9&amp;AY$20&amp;$C69)),IF($BJ69=1,0,1),0))</f>
        <v/>
      </c>
      <c r="DF69" s="29" t="str">
        <f t="shared" ref="DF69:DF70" ca="1" si="383">IF(OR(AZ$19=0,$E69=0,$C69=MAXR),"",IF((INDIRECT(AZ$23&amp;$E69))&lt;&gt;(INDIRECT($F$9&amp;AZ$20&amp;$C69)),IF($BJ69=1,0,1),0))</f>
        <v/>
      </c>
      <c r="JD69" s="401">
        <f t="shared" si="109"/>
        <v>0</v>
      </c>
      <c r="JE69" s="401">
        <f t="shared" ref="JE69:JE70" si="384">IF(JD69&lt;&gt;0,JE68+1,0)</f>
        <v>0</v>
      </c>
      <c r="JF69" s="401" t="str">
        <f t="shared" ref="JF69:JF70" ca="1" si="385">IF(ScenarioType&lt;&gt;"ALL",IF(ISERROR(IF(INDIRECT("SCENARIOMETA!B"&amp;JE69)=ScenarioType,INDIRECT("SCENARIOMETA!A"&amp;JE69)," ")),"",IF(INDIRECT("SCENARIOMETA!B"&amp;JE69)=ScenarioType,INDIRECT("SCENARIOMETA!A"&amp;JE69)," ")),IF(JD69&lt;&gt;0,INDIRECT("SCENARIOMETA!A"&amp;JE69),""))</f>
        <v/>
      </c>
      <c r="JG69" s="401" t="str">
        <f t="shared" ref="JG69:JG70" ca="1" si="386">IF(ScenarioType&lt;&gt;"ALL",IF(ISERROR(IF(INDIRECT("SCENARIOMETA!B"&amp;JE69)=ScenarioType,INDIRECT("SCENARIOMETA!B"&amp;JE69)," ")),"",IF(INDIRECT("SCENARIOMETA!B"&amp;JE69)=ScenarioType,INDIRECT("SCENARIOMETA!B"&amp;JE69)," ")),IF(JD69&lt;&gt;0,INDIRECT("SCENARIOMETA!B"&amp;JE69),""))</f>
        <v/>
      </c>
      <c r="JH69" s="401" t="str">
        <f t="shared" ref="JH69:JH70" ca="1" si="387">IF(ScenarioType&lt;&gt;"ALL",IF(ISERROR(IF(INDIRECT("SCENARIOMETA!B"&amp;JE69)=ScenarioType,INDIRECT("SCENARIOMETA!H"&amp;JE69)," ")),"",IF(INDIRECT("SCENARIOMETA!B"&amp;JE69)=ScenarioType,INDIRECT("SCENARIOMETA!H"&amp;JE69)," ")+14),IF(JD69&lt;&gt;0,INDIRECT("SCENARIOMETA!H"&amp;JE69)+14,""))</f>
        <v/>
      </c>
      <c r="JI69" s="401" t="str">
        <f t="shared" ref="JI69:JI70" ca="1" si="388">IF(ScenarioType&lt;&gt;"ALL",IF(ISERROR(IF(INDIRECT("SCENARIOMETA!B"&amp;JE69)=ScenarioType,INDIRECT("SCENARIOMETA!E"&amp;JE69)," ")),"",IF(INDIRECT("SCENARIOMETA!B"&amp;JE69)=ScenarioType,INDIRECT("SCENARIOMETA!E"&amp;JE69)," ")+14),IF(JD69&lt;&gt;0,INDIRECT("SCENARIOMETA!E"&amp;JE69)+14,""))</f>
        <v/>
      </c>
    </row>
    <row r="70" spans="3:269" s="401" customFormat="1">
      <c r="C70" s="9">
        <f t="array" aca="1" ref="C70" ca="1">MIN(IF($L$7=0, 0, IF(INDIRECT($L$6)&gt;0, IF(ROW(INDIRECT($L$6))&gt;C69, ROW(INDIRECT($L$6)), MAXR))))</f>
        <v>9999999</v>
      </c>
      <c r="D70" s="9">
        <f t="shared" ca="1" si="55"/>
        <v>0</v>
      </c>
      <c r="E70" s="9">
        <f t="shared" ca="1" si="333"/>
        <v>0</v>
      </c>
      <c r="F70" s="105" t="str">
        <f t="shared" ca="1" si="334"/>
        <v/>
      </c>
      <c r="G70" s="7">
        <f t="shared" ca="1" si="335"/>
        <v>0</v>
      </c>
      <c r="H70" s="33">
        <f t="shared" ca="1" si="336"/>
        <v>0</v>
      </c>
      <c r="I70" s="33">
        <f t="shared" ca="1" si="336"/>
        <v>0</v>
      </c>
      <c r="J70" s="33">
        <f t="shared" ca="1" si="336"/>
        <v>0</v>
      </c>
      <c r="K70" s="33">
        <f t="shared" ca="1" si="336"/>
        <v>0</v>
      </c>
      <c r="L70" s="33">
        <f t="shared" ca="1" si="336"/>
        <v>0</v>
      </c>
      <c r="M70" s="33">
        <f t="shared" ca="1" si="336"/>
        <v>0</v>
      </c>
      <c r="N70" s="33">
        <f t="shared" ca="1" si="336"/>
        <v>0</v>
      </c>
      <c r="O70" s="33">
        <f t="shared" ca="1" si="336"/>
        <v>0</v>
      </c>
      <c r="P70" s="33">
        <f t="shared" ca="1" si="336"/>
        <v>0</v>
      </c>
      <c r="Q70" s="33">
        <f t="shared" ca="1" si="336"/>
        <v>0</v>
      </c>
      <c r="R70" s="33">
        <f t="shared" ca="1" si="276"/>
        <v>0</v>
      </c>
      <c r="S70" s="33">
        <f t="shared" ca="1" si="276"/>
        <v>0</v>
      </c>
      <c r="T70" s="33">
        <f t="shared" ca="1" si="276"/>
        <v>0</v>
      </c>
      <c r="U70" s="33">
        <f t="shared" ca="1" si="276"/>
        <v>0</v>
      </c>
      <c r="V70" s="33">
        <f t="shared" ca="1" si="276"/>
        <v>0</v>
      </c>
      <c r="W70" s="33">
        <f t="shared" ca="1" si="276"/>
        <v>0</v>
      </c>
      <c r="X70" s="33">
        <f t="shared" ca="1" si="276"/>
        <v>0</v>
      </c>
      <c r="Y70" s="33">
        <f t="shared" ca="1" si="337"/>
        <v>0</v>
      </c>
      <c r="Z70" s="33">
        <f t="shared" ca="1" si="337"/>
        <v>0</v>
      </c>
      <c r="AA70" s="33">
        <f t="shared" ca="1" si="337"/>
        <v>0</v>
      </c>
      <c r="AB70" s="33">
        <f t="shared" ca="1" si="337"/>
        <v>0</v>
      </c>
      <c r="AC70" s="33">
        <f t="shared" ca="1" si="337"/>
        <v>0</v>
      </c>
      <c r="AD70" s="33">
        <f t="shared" ca="1" si="337"/>
        <v>0</v>
      </c>
      <c r="AE70" s="33">
        <f t="shared" ca="1" si="337"/>
        <v>0</v>
      </c>
      <c r="AF70" s="33">
        <f t="shared" ca="1" si="337"/>
        <v>0</v>
      </c>
      <c r="AG70" s="33">
        <f t="shared" ca="1" si="337"/>
        <v>0</v>
      </c>
      <c r="AH70" s="33">
        <f t="shared" ca="1" si="337"/>
        <v>0</v>
      </c>
      <c r="AI70" s="33">
        <f t="shared" ca="1" si="332"/>
        <v>0</v>
      </c>
      <c r="AJ70" s="33">
        <f t="shared" ca="1" si="332"/>
        <v>0</v>
      </c>
      <c r="AK70" s="33">
        <f t="shared" ca="1" si="332"/>
        <v>0</v>
      </c>
      <c r="AL70" s="33">
        <f t="shared" ca="1" si="332"/>
        <v>0</v>
      </c>
      <c r="AM70" s="33">
        <f t="shared" ca="1" si="332"/>
        <v>0</v>
      </c>
      <c r="AN70" s="33">
        <f t="shared" ca="1" si="332"/>
        <v>0</v>
      </c>
      <c r="AO70" s="33">
        <f t="shared" ca="1" si="332"/>
        <v>0</v>
      </c>
      <c r="AP70" s="33">
        <f t="shared" ca="1" si="332"/>
        <v>0</v>
      </c>
      <c r="AQ70" s="33">
        <f t="shared" ca="1" si="332"/>
        <v>0</v>
      </c>
      <c r="AR70" s="33">
        <f t="shared" ca="1" si="332"/>
        <v>0</v>
      </c>
      <c r="AS70" s="33">
        <f t="shared" ca="1" si="332"/>
        <v>0</v>
      </c>
      <c r="AT70" s="33">
        <f t="shared" ca="1" si="332"/>
        <v>0</v>
      </c>
      <c r="AU70" s="33">
        <f t="shared" ca="1" si="332"/>
        <v>0</v>
      </c>
      <c r="AV70" s="33">
        <f t="shared" ca="1" si="332"/>
        <v>0</v>
      </c>
      <c r="AW70" s="33">
        <f t="shared" ca="1" si="332"/>
        <v>0</v>
      </c>
      <c r="AX70" s="33">
        <f t="shared" ca="1" si="332"/>
        <v>0</v>
      </c>
      <c r="AY70" s="33">
        <f t="shared" ca="1" si="338"/>
        <v>0</v>
      </c>
      <c r="AZ70" s="33">
        <f t="shared" ca="1" si="338"/>
        <v>0</v>
      </c>
      <c r="BH70" s="33"/>
      <c r="BJ70" s="150" t="str">
        <f t="shared" ca="1" si="107"/>
        <v/>
      </c>
      <c r="BL70" s="30"/>
      <c r="BN70" s="29" t="str">
        <f t="shared" ca="1" si="339"/>
        <v/>
      </c>
      <c r="BO70" s="29" t="str">
        <f t="shared" ca="1" si="340"/>
        <v/>
      </c>
      <c r="BP70" s="29" t="str">
        <f t="shared" ca="1" si="341"/>
        <v/>
      </c>
      <c r="BQ70" s="29" t="str">
        <f t="shared" ca="1" si="342"/>
        <v/>
      </c>
      <c r="BR70" s="29" t="str">
        <f t="shared" ca="1" si="343"/>
        <v/>
      </c>
      <c r="BS70" s="29" t="str">
        <f t="shared" ca="1" si="344"/>
        <v/>
      </c>
      <c r="BT70" s="29" t="str">
        <f t="shared" ca="1" si="345"/>
        <v/>
      </c>
      <c r="BU70" s="29" t="str">
        <f t="shared" ca="1" si="346"/>
        <v/>
      </c>
      <c r="BV70" s="29" t="str">
        <f t="shared" ca="1" si="347"/>
        <v/>
      </c>
      <c r="BW70" s="29" t="str">
        <f t="shared" ca="1" si="348"/>
        <v/>
      </c>
      <c r="BX70" s="29" t="str">
        <f t="shared" ca="1" si="349"/>
        <v/>
      </c>
      <c r="BY70" s="29" t="str">
        <f t="shared" ca="1" si="350"/>
        <v/>
      </c>
      <c r="BZ70" s="29" t="str">
        <f t="shared" ca="1" si="351"/>
        <v/>
      </c>
      <c r="CA70" s="29" t="str">
        <f t="shared" ca="1" si="352"/>
        <v/>
      </c>
      <c r="CB70" s="29" t="str">
        <f t="shared" ca="1" si="353"/>
        <v/>
      </c>
      <c r="CC70" s="29" t="str">
        <f t="shared" ca="1" si="354"/>
        <v/>
      </c>
      <c r="CD70" s="29" t="str">
        <f t="shared" ca="1" si="355"/>
        <v/>
      </c>
      <c r="CE70" s="29" t="str">
        <f t="shared" ca="1" si="356"/>
        <v/>
      </c>
      <c r="CF70" s="29" t="str">
        <f t="shared" ca="1" si="357"/>
        <v/>
      </c>
      <c r="CG70" s="29" t="str">
        <f t="shared" ca="1" si="358"/>
        <v/>
      </c>
      <c r="CH70" s="29" t="str">
        <f t="shared" ca="1" si="359"/>
        <v/>
      </c>
      <c r="CI70" s="29" t="str">
        <f t="shared" ca="1" si="360"/>
        <v/>
      </c>
      <c r="CJ70" s="29" t="str">
        <f t="shared" ca="1" si="361"/>
        <v/>
      </c>
      <c r="CK70" s="29" t="str">
        <f t="shared" ca="1" si="362"/>
        <v/>
      </c>
      <c r="CL70" s="29" t="str">
        <f t="shared" ca="1" si="363"/>
        <v/>
      </c>
      <c r="CM70" s="29" t="str">
        <f t="shared" ca="1" si="364"/>
        <v/>
      </c>
      <c r="CN70" s="29" t="str">
        <f t="shared" ca="1" si="365"/>
        <v/>
      </c>
      <c r="CO70" s="29" t="str">
        <f t="shared" ca="1" si="366"/>
        <v/>
      </c>
      <c r="CP70" s="29" t="str">
        <f t="shared" ca="1" si="367"/>
        <v/>
      </c>
      <c r="CQ70" s="29" t="str">
        <f t="shared" ca="1" si="368"/>
        <v/>
      </c>
      <c r="CR70" s="29" t="str">
        <f t="shared" ca="1" si="369"/>
        <v/>
      </c>
      <c r="CS70" s="29" t="str">
        <f t="shared" ca="1" si="370"/>
        <v/>
      </c>
      <c r="CT70" s="29" t="str">
        <f t="shared" ca="1" si="371"/>
        <v/>
      </c>
      <c r="CU70" s="29" t="str">
        <f t="shared" ca="1" si="372"/>
        <v/>
      </c>
      <c r="CV70" s="29" t="str">
        <f t="shared" ca="1" si="373"/>
        <v/>
      </c>
      <c r="CW70" s="29" t="str">
        <f t="shared" ca="1" si="374"/>
        <v/>
      </c>
      <c r="CX70" s="29" t="str">
        <f t="shared" ca="1" si="375"/>
        <v/>
      </c>
      <c r="CY70" s="29" t="str">
        <f t="shared" ca="1" si="376"/>
        <v/>
      </c>
      <c r="CZ70" s="29" t="str">
        <f t="shared" ca="1" si="377"/>
        <v/>
      </c>
      <c r="DA70" s="29" t="str">
        <f t="shared" ca="1" si="378"/>
        <v/>
      </c>
      <c r="DB70" s="29" t="str">
        <f t="shared" ca="1" si="379"/>
        <v/>
      </c>
      <c r="DC70" s="29" t="str">
        <f t="shared" ca="1" si="380"/>
        <v/>
      </c>
      <c r="DD70" s="29" t="str">
        <f t="shared" ca="1" si="381"/>
        <v/>
      </c>
      <c r="DE70" s="29" t="str">
        <f t="shared" ca="1" si="382"/>
        <v/>
      </c>
      <c r="DF70" s="29" t="str">
        <f t="shared" ca="1" si="383"/>
        <v/>
      </c>
      <c r="JD70" s="401">
        <f t="shared" si="109"/>
        <v>0</v>
      </c>
      <c r="JE70" s="401">
        <f t="shared" si="384"/>
        <v>0</v>
      </c>
      <c r="JF70" s="401" t="str">
        <f t="shared" ca="1" si="385"/>
        <v/>
      </c>
      <c r="JG70" s="401" t="str">
        <f t="shared" ca="1" si="386"/>
        <v/>
      </c>
      <c r="JH70" s="401" t="str">
        <f t="shared" ca="1" si="387"/>
        <v/>
      </c>
      <c r="JI70" s="401" t="str">
        <f t="shared" ca="1" si="388"/>
        <v/>
      </c>
    </row>
    <row r="71" spans="3:269" s="401" customFormat="1">
      <c r="C71" s="9"/>
      <c r="D71" s="9"/>
      <c r="E71" s="9"/>
      <c r="F71" s="105"/>
      <c r="G71" s="7"/>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H71" s="33"/>
      <c r="BJ71" s="150"/>
      <c r="BL71" s="30"/>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row>
    <row r="72" spans="3:269" s="401" customFormat="1">
      <c r="C72" s="9"/>
      <c r="D72" s="9"/>
      <c r="E72" s="9"/>
      <c r="F72" s="105"/>
      <c r="G72" s="7"/>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H72" s="33"/>
      <c r="BJ72" s="150"/>
      <c r="BL72" s="30"/>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row>
    <row r="73" spans="3:269" s="401" customFormat="1">
      <c r="C73" s="9"/>
      <c r="D73" s="9"/>
      <c r="E73" s="9"/>
      <c r="F73" s="105"/>
      <c r="G73" s="7"/>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H73" s="33"/>
      <c r="BJ73" s="150"/>
      <c r="BL73" s="30"/>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row>
    <row r="74" spans="3:269" s="401" customFormat="1">
      <c r="C74" s="9"/>
      <c r="D74" s="9"/>
      <c r="E74" s="9"/>
      <c r="F74" s="105"/>
      <c r="G74" s="7"/>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H74" s="33"/>
      <c r="BJ74" s="150"/>
      <c r="BL74" s="30"/>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row>
    <row r="75" spans="3:269" s="401" customFormat="1">
      <c r="C75" s="9"/>
      <c r="D75" s="9"/>
      <c r="E75" s="9"/>
      <c r="F75" s="105"/>
      <c r="G75" s="7"/>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H75" s="33"/>
      <c r="BJ75" s="150"/>
      <c r="BL75" s="30"/>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row>
    <row r="76" spans="3:269" s="401" customFormat="1">
      <c r="C76" s="9"/>
      <c r="D76" s="9"/>
      <c r="E76" s="9"/>
      <c r="F76" s="105"/>
      <c r="G76" s="7"/>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H76" s="33"/>
      <c r="BJ76" s="150"/>
      <c r="BL76" s="30"/>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row>
    <row r="77" spans="3:269" s="401" customFormat="1">
      <c r="C77" s="9"/>
      <c r="D77" s="9"/>
      <c r="E77" s="9"/>
      <c r="F77" s="105"/>
      <c r="G77" s="7"/>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H77" s="33"/>
      <c r="BJ77" s="150"/>
      <c r="BL77" s="30"/>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row>
    <row r="78" spans="3:269" s="401" customFormat="1">
      <c r="C78" s="9"/>
      <c r="D78" s="9"/>
      <c r="E78" s="9"/>
      <c r="F78" s="105"/>
      <c r="G78" s="7"/>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H78" s="33"/>
      <c r="BJ78" s="150"/>
      <c r="BL78" s="30"/>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row>
    <row r="79" spans="3:269" s="273" customFormat="1">
      <c r="C79" s="9"/>
      <c r="D79" s="9"/>
      <c r="E79" s="9"/>
      <c r="F79" s="105"/>
      <c r="G79" s="7"/>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H79" s="33"/>
      <c r="BJ79" s="150"/>
      <c r="BL79" s="30"/>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c r="CW79" s="29"/>
      <c r="CX79" s="29"/>
      <c r="CY79" s="29"/>
      <c r="CZ79" s="29"/>
      <c r="DA79" s="29"/>
      <c r="DB79" s="29"/>
      <c r="DC79" s="29"/>
      <c r="DD79" s="29"/>
      <c r="DE79" s="29"/>
      <c r="DF79" s="29"/>
    </row>
    <row r="80" spans="3:269" s="273" customFormat="1">
      <c r="C80" s="9"/>
      <c r="D80" s="9"/>
      <c r="E80" s="9"/>
      <c r="F80" s="105"/>
      <c r="G80" s="7"/>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H80" s="33"/>
      <c r="BJ80" s="150"/>
      <c r="BL80" s="30"/>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row>
    <row r="81" spans="3:110" s="273" customFormat="1">
      <c r="C81" s="9"/>
      <c r="D81" s="9"/>
      <c r="E81" s="9"/>
      <c r="F81" s="105"/>
      <c r="G81" s="7"/>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H81" s="33"/>
      <c r="BJ81" s="150"/>
      <c r="BL81" s="30"/>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row>
    <row r="82" spans="3:110" s="273" customFormat="1">
      <c r="C82" s="9"/>
      <c r="D82" s="9"/>
      <c r="E82" s="9"/>
      <c r="F82" s="105"/>
      <c r="G82" s="7"/>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H82" s="33"/>
      <c r="BJ82" s="150"/>
      <c r="BL82" s="30"/>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c r="CW82" s="29"/>
      <c r="CX82" s="29"/>
      <c r="CY82" s="29"/>
      <c r="CZ82" s="29"/>
      <c r="DA82" s="29"/>
      <c r="DB82" s="29"/>
      <c r="DC82" s="29"/>
      <c r="DD82" s="29"/>
      <c r="DE82" s="29"/>
      <c r="DF82" s="29"/>
    </row>
    <row r="83" spans="3:110" s="273" customFormat="1">
      <c r="C83" s="9"/>
      <c r="D83" s="9"/>
      <c r="E83" s="9"/>
      <c r="F83" s="105"/>
      <c r="G83" s="7"/>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H83" s="33"/>
      <c r="BJ83" s="150"/>
      <c r="BL83" s="30"/>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row>
    <row r="84" spans="3:110" s="273" customFormat="1">
      <c r="C84" s="9"/>
      <c r="D84" s="9"/>
      <c r="E84" s="9"/>
      <c r="F84" s="105"/>
      <c r="G84" s="7"/>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H84" s="33"/>
      <c r="BJ84" s="150"/>
      <c r="BL84" s="30"/>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row>
    <row r="85" spans="3:110" s="273" customFormat="1">
      <c r="C85" s="9"/>
      <c r="D85" s="9"/>
      <c r="E85" s="9"/>
      <c r="F85" s="105"/>
      <c r="G85" s="7"/>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H85" s="33"/>
      <c r="BJ85" s="150"/>
      <c r="BL85" s="30"/>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c r="CW85" s="29"/>
      <c r="CX85" s="29"/>
      <c r="CY85" s="29"/>
      <c r="CZ85" s="29"/>
      <c r="DA85" s="29"/>
      <c r="DB85" s="29"/>
      <c r="DC85" s="29"/>
      <c r="DD85" s="29"/>
      <c r="DE85" s="29"/>
      <c r="DF85" s="29"/>
    </row>
    <row r="86" spans="3:110" s="273" customFormat="1">
      <c r="C86" s="9"/>
      <c r="D86" s="9"/>
      <c r="E86" s="9"/>
      <c r="F86" s="105"/>
      <c r="G86" s="7"/>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H86" s="33"/>
      <c r="BJ86" s="150"/>
      <c r="BL86" s="30"/>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row>
    <row r="87" spans="3:110" s="273" customFormat="1">
      <c r="C87" s="9"/>
      <c r="D87" s="9"/>
      <c r="E87" s="9"/>
      <c r="F87" s="105"/>
      <c r="G87" s="7"/>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H87" s="33"/>
      <c r="BJ87" s="150"/>
      <c r="BL87" s="30"/>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c r="CW87" s="29"/>
      <c r="CX87" s="29"/>
      <c r="CY87" s="29"/>
      <c r="CZ87" s="29"/>
      <c r="DA87" s="29"/>
      <c r="DB87" s="29"/>
      <c r="DC87" s="29"/>
      <c r="DD87" s="29"/>
      <c r="DE87" s="29"/>
      <c r="DF87" s="29"/>
    </row>
    <row r="88" spans="3:110" s="273" customFormat="1">
      <c r="C88" s="9"/>
      <c r="D88" s="9"/>
      <c r="E88" s="9"/>
      <c r="F88" s="105"/>
      <c r="G88" s="7"/>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H88" s="33"/>
      <c r="BJ88" s="150"/>
      <c r="BL88" s="30"/>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c r="CW88" s="29"/>
      <c r="CX88" s="29"/>
      <c r="CY88" s="29"/>
      <c r="CZ88" s="29"/>
      <c r="DA88" s="29"/>
      <c r="DB88" s="29"/>
      <c r="DC88" s="29"/>
      <c r="DD88" s="29"/>
      <c r="DE88" s="29"/>
      <c r="DF88" s="29"/>
    </row>
    <row r="89" spans="3:110" s="273" customFormat="1">
      <c r="C89" s="9"/>
      <c r="D89" s="9"/>
      <c r="E89" s="9"/>
      <c r="F89" s="105"/>
      <c r="G89" s="7"/>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H89" s="33"/>
      <c r="BJ89" s="150"/>
      <c r="BL89" s="30"/>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row>
    <row r="90" spans="3:110" s="273" customFormat="1">
      <c r="C90" s="9"/>
      <c r="D90" s="9"/>
      <c r="E90" s="9"/>
      <c r="F90" s="105"/>
      <c r="G90" s="7"/>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H90" s="33"/>
      <c r="BJ90" s="150"/>
      <c r="BL90" s="30"/>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row>
    <row r="91" spans="3:110" s="273" customFormat="1">
      <c r="C91" s="9"/>
      <c r="D91" s="9"/>
      <c r="E91" s="9"/>
      <c r="F91" s="105"/>
      <c r="G91" s="7"/>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H91" s="33"/>
      <c r="BJ91" s="150"/>
      <c r="BL91" s="30"/>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row>
    <row r="92" spans="3:110" s="273" customFormat="1">
      <c r="C92" s="9"/>
      <c r="D92" s="9"/>
      <c r="E92" s="9"/>
      <c r="F92" s="105"/>
      <c r="G92" s="7"/>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H92" s="33"/>
      <c r="BJ92" s="150"/>
      <c r="BL92" s="30"/>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row>
    <row r="93" spans="3:110" s="273" customFormat="1">
      <c r="C93" s="9"/>
      <c r="D93" s="9"/>
      <c r="E93" s="9"/>
      <c r="F93" s="105"/>
      <c r="G93" s="7"/>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H93" s="33"/>
      <c r="BJ93" s="150"/>
      <c r="BL93" s="30"/>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row>
    <row r="94" spans="3:110" s="273" customFormat="1">
      <c r="C94" s="9"/>
      <c r="D94" s="9"/>
      <c r="E94" s="9"/>
      <c r="F94" s="105"/>
      <c r="G94" s="7"/>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H94" s="33"/>
      <c r="BJ94" s="150"/>
      <c r="BL94" s="30"/>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row>
    <row r="95" spans="3:110" s="273" customFormat="1">
      <c r="C95" s="9"/>
      <c r="D95" s="9"/>
      <c r="E95" s="9"/>
      <c r="F95" s="105"/>
      <c r="G95" s="7"/>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H95" s="33"/>
      <c r="BJ95" s="150"/>
      <c r="BL95" s="30"/>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c r="CW95" s="29"/>
      <c r="CX95" s="29"/>
      <c r="CY95" s="29"/>
      <c r="CZ95" s="29"/>
      <c r="DA95" s="29"/>
      <c r="DB95" s="29"/>
      <c r="DC95" s="29"/>
      <c r="DD95" s="29"/>
      <c r="DE95" s="29"/>
      <c r="DF95" s="29"/>
    </row>
    <row r="96" spans="3:110" s="273" customFormat="1">
      <c r="C96" s="9"/>
      <c r="D96" s="9"/>
      <c r="E96" s="9"/>
      <c r="F96" s="105"/>
      <c r="G96" s="7"/>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H96" s="33"/>
      <c r="BJ96" s="150"/>
      <c r="BL96" s="30"/>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c r="CW96" s="29"/>
      <c r="CX96" s="29"/>
      <c r="CY96" s="29"/>
      <c r="CZ96" s="29"/>
      <c r="DA96" s="29"/>
      <c r="DB96" s="29"/>
      <c r="DC96" s="29"/>
      <c r="DD96" s="29"/>
      <c r="DE96" s="29"/>
      <c r="DF96" s="29"/>
    </row>
    <row r="97" spans="3:110" s="273" customFormat="1">
      <c r="C97" s="9"/>
      <c r="D97" s="9"/>
      <c r="E97" s="9"/>
      <c r="F97" s="105"/>
      <c r="G97" s="7"/>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H97" s="33"/>
      <c r="BJ97" s="150"/>
      <c r="BL97" s="30"/>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c r="CW97" s="29"/>
      <c r="CX97" s="29"/>
      <c r="CY97" s="29"/>
      <c r="CZ97" s="29"/>
      <c r="DA97" s="29"/>
      <c r="DB97" s="29"/>
      <c r="DC97" s="29"/>
      <c r="DD97" s="29"/>
      <c r="DE97" s="29"/>
      <c r="DF97" s="29"/>
    </row>
    <row r="98" spans="3:110" s="273" customFormat="1">
      <c r="C98" s="9"/>
      <c r="D98" s="9"/>
      <c r="E98" s="9"/>
      <c r="F98" s="105"/>
      <c r="G98" s="7"/>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H98" s="33"/>
      <c r="BJ98" s="150"/>
      <c r="BL98" s="30"/>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c r="CW98" s="29"/>
      <c r="CX98" s="29"/>
      <c r="CY98" s="29"/>
      <c r="CZ98" s="29"/>
      <c r="DA98" s="29"/>
      <c r="DB98" s="29"/>
      <c r="DC98" s="29"/>
      <c r="DD98" s="29"/>
      <c r="DE98" s="29"/>
      <c r="DF98" s="29"/>
    </row>
    <row r="99" spans="3:110" s="273" customFormat="1">
      <c r="C99" s="9"/>
      <c r="D99" s="9"/>
      <c r="E99" s="9"/>
      <c r="F99" s="105"/>
      <c r="G99" s="7"/>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H99" s="33"/>
      <c r="BJ99" s="150"/>
      <c r="BL99" s="30"/>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c r="CW99" s="29"/>
      <c r="CX99" s="29"/>
      <c r="CY99" s="29"/>
      <c r="CZ99" s="29"/>
      <c r="DA99" s="29"/>
      <c r="DB99" s="29"/>
      <c r="DC99" s="29"/>
      <c r="DD99" s="29"/>
      <c r="DE99" s="29"/>
      <c r="DF99" s="29"/>
    </row>
    <row r="100" spans="3:110" s="273" customFormat="1">
      <c r="C100" s="9"/>
      <c r="D100" s="9"/>
      <c r="E100" s="9"/>
      <c r="F100" s="105"/>
      <c r="G100" s="7"/>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H100" s="33"/>
      <c r="BJ100" s="150"/>
      <c r="BL100" s="30"/>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c r="CW100" s="29"/>
      <c r="CX100" s="29"/>
      <c r="CY100" s="29"/>
      <c r="CZ100" s="29"/>
      <c r="DA100" s="29"/>
      <c r="DB100" s="29"/>
      <c r="DC100" s="29"/>
      <c r="DD100" s="29"/>
      <c r="DE100" s="29"/>
      <c r="DF100" s="29"/>
    </row>
    <row r="101" spans="3:110" s="273" customFormat="1">
      <c r="C101" s="9"/>
      <c r="D101" s="9"/>
      <c r="E101" s="9"/>
      <c r="F101" s="105"/>
      <c r="G101" s="7"/>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H101" s="33"/>
      <c r="BJ101" s="150"/>
      <c r="BL101" s="30"/>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c r="DA101" s="29"/>
      <c r="DB101" s="29"/>
      <c r="DC101" s="29"/>
      <c r="DD101" s="29"/>
      <c r="DE101" s="29"/>
      <c r="DF101" s="29"/>
    </row>
    <row r="102" spans="3:110" s="273" customFormat="1">
      <c r="C102" s="9"/>
      <c r="D102" s="9"/>
      <c r="E102" s="9"/>
      <c r="F102" s="105"/>
      <c r="G102" s="7"/>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H102" s="33"/>
      <c r="BJ102" s="150"/>
      <c r="BL102" s="30"/>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c r="DA102" s="29"/>
      <c r="DB102" s="29"/>
      <c r="DC102" s="29"/>
      <c r="DD102" s="29"/>
      <c r="DE102" s="29"/>
      <c r="DF102" s="29"/>
    </row>
    <row r="103" spans="3:110" s="273" customFormat="1">
      <c r="C103" s="9"/>
      <c r="D103" s="9"/>
      <c r="E103" s="9"/>
      <c r="F103" s="105"/>
      <c r="G103" s="7"/>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H103" s="33"/>
      <c r="BJ103" s="150"/>
      <c r="BL103" s="30"/>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c r="DA103" s="29"/>
      <c r="DB103" s="29"/>
      <c r="DC103" s="29"/>
      <c r="DD103" s="29"/>
      <c r="DE103" s="29"/>
      <c r="DF103" s="29"/>
    </row>
    <row r="104" spans="3:110" s="273" customFormat="1">
      <c r="C104" s="9"/>
      <c r="D104" s="9"/>
      <c r="E104" s="9"/>
      <c r="F104" s="105"/>
      <c r="G104" s="7"/>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H104" s="33"/>
      <c r="BJ104" s="150"/>
      <c r="BL104" s="30"/>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c r="DA104" s="29"/>
      <c r="DB104" s="29"/>
      <c r="DC104" s="29"/>
      <c r="DD104" s="29"/>
      <c r="DE104" s="29"/>
      <c r="DF104" s="29"/>
    </row>
    <row r="105" spans="3:110" s="273" customFormat="1">
      <c r="C105" s="9"/>
      <c r="D105" s="9"/>
      <c r="E105" s="9"/>
      <c r="F105" s="105"/>
      <c r="G105" s="7"/>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H105" s="33"/>
      <c r="BJ105" s="150"/>
      <c r="BL105" s="30"/>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row>
    <row r="106" spans="3:110" s="273" customFormat="1">
      <c r="C106" s="9"/>
      <c r="D106" s="9"/>
      <c r="E106" s="9"/>
      <c r="F106" s="105"/>
      <c r="G106" s="7"/>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H106" s="33"/>
      <c r="BJ106" s="150"/>
      <c r="BL106" s="30"/>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29"/>
      <c r="CV106" s="29"/>
      <c r="CW106" s="29"/>
      <c r="CX106" s="29"/>
      <c r="CY106" s="29"/>
      <c r="CZ106" s="29"/>
      <c r="DA106" s="29"/>
      <c r="DB106" s="29"/>
      <c r="DC106" s="29"/>
      <c r="DD106" s="29"/>
      <c r="DE106" s="29"/>
      <c r="DF106" s="29"/>
    </row>
    <row r="107" spans="3:110" s="273" customFormat="1">
      <c r="C107" s="9"/>
      <c r="D107" s="9"/>
      <c r="E107" s="9"/>
      <c r="F107" s="105"/>
      <c r="G107" s="7"/>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H107" s="33"/>
      <c r="BJ107" s="150"/>
      <c r="BL107" s="30"/>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row>
    <row r="108" spans="3:110" s="273" customFormat="1">
      <c r="C108" s="9"/>
      <c r="D108" s="9"/>
      <c r="E108" s="9"/>
      <c r="F108" s="105"/>
      <c r="G108" s="7"/>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H108" s="33"/>
      <c r="BJ108" s="150"/>
      <c r="BL108" s="30"/>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29"/>
      <c r="CV108" s="29"/>
      <c r="CW108" s="29"/>
      <c r="CX108" s="29"/>
      <c r="CY108" s="29"/>
      <c r="CZ108" s="29"/>
      <c r="DA108" s="29"/>
      <c r="DB108" s="29"/>
      <c r="DC108" s="29"/>
      <c r="DD108" s="29"/>
      <c r="DE108" s="29"/>
      <c r="DF108" s="29"/>
    </row>
    <row r="109" spans="3:110" s="273" customFormat="1">
      <c r="C109" s="9"/>
      <c r="D109" s="9"/>
      <c r="E109" s="9"/>
      <c r="F109" s="105"/>
      <c r="G109" s="7"/>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H109" s="33"/>
      <c r="BJ109" s="150"/>
      <c r="BL109" s="30"/>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row>
    <row r="110" spans="3:110" s="273" customFormat="1">
      <c r="C110" s="9"/>
      <c r="D110" s="9"/>
      <c r="E110" s="9"/>
      <c r="F110" s="105"/>
      <c r="G110" s="7"/>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H110" s="33"/>
      <c r="BJ110" s="150"/>
      <c r="BL110" s="30"/>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c r="CT110" s="29"/>
      <c r="CU110" s="29"/>
      <c r="CV110" s="29"/>
      <c r="CW110" s="29"/>
      <c r="CX110" s="29"/>
      <c r="CY110" s="29"/>
      <c r="CZ110" s="29"/>
      <c r="DA110" s="29"/>
      <c r="DB110" s="29"/>
      <c r="DC110" s="29"/>
      <c r="DD110" s="29"/>
      <c r="DE110" s="29"/>
      <c r="DF110" s="29"/>
    </row>
    <row r="111" spans="3:110" s="273" customFormat="1">
      <c r="C111" s="9"/>
      <c r="D111" s="9"/>
      <c r="E111" s="9"/>
      <c r="F111" s="105"/>
      <c r="G111" s="7"/>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H111" s="33"/>
      <c r="BJ111" s="150"/>
      <c r="BL111" s="30"/>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c r="CT111" s="29"/>
      <c r="CU111" s="29"/>
      <c r="CV111" s="29"/>
      <c r="CW111" s="29"/>
      <c r="CX111" s="29"/>
      <c r="CY111" s="29"/>
      <c r="CZ111" s="29"/>
      <c r="DA111" s="29"/>
      <c r="DB111" s="29"/>
      <c r="DC111" s="29"/>
      <c r="DD111" s="29"/>
      <c r="DE111" s="29"/>
      <c r="DF111" s="29"/>
    </row>
    <row r="112" spans="3:110" s="273" customFormat="1">
      <c r="C112" s="9"/>
      <c r="D112" s="9"/>
      <c r="E112" s="9"/>
      <c r="F112" s="105"/>
      <c r="G112" s="7"/>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H112" s="33"/>
      <c r="BJ112" s="150"/>
      <c r="BL112" s="30"/>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c r="CT112" s="29"/>
      <c r="CU112" s="29"/>
      <c r="CV112" s="29"/>
      <c r="CW112" s="29"/>
      <c r="CX112" s="29"/>
      <c r="CY112" s="29"/>
      <c r="CZ112" s="29"/>
      <c r="DA112" s="29"/>
      <c r="DB112" s="29"/>
      <c r="DC112" s="29"/>
      <c r="DD112" s="29"/>
      <c r="DE112" s="29"/>
      <c r="DF112" s="29"/>
    </row>
    <row r="113" spans="3:110" s="273" customFormat="1">
      <c r="C113" s="9"/>
      <c r="D113" s="9"/>
      <c r="E113" s="9"/>
      <c r="F113" s="105"/>
      <c r="G113" s="7"/>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H113" s="33"/>
      <c r="BJ113" s="150"/>
      <c r="BL113" s="30"/>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c r="CT113" s="29"/>
      <c r="CU113" s="29"/>
      <c r="CV113" s="29"/>
      <c r="CW113" s="29"/>
      <c r="CX113" s="29"/>
      <c r="CY113" s="29"/>
      <c r="CZ113" s="29"/>
      <c r="DA113" s="29"/>
      <c r="DB113" s="29"/>
      <c r="DC113" s="29"/>
      <c r="DD113" s="29"/>
      <c r="DE113" s="29"/>
      <c r="DF113" s="29"/>
    </row>
    <row r="114" spans="3:110" s="273" customFormat="1">
      <c r="C114" s="9"/>
      <c r="D114" s="9"/>
      <c r="E114" s="9"/>
      <c r="F114" s="105"/>
      <c r="G114" s="7"/>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H114" s="33"/>
      <c r="BJ114" s="150"/>
      <c r="BL114" s="30"/>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c r="CT114" s="29"/>
      <c r="CU114" s="29"/>
      <c r="CV114" s="29"/>
      <c r="CW114" s="29"/>
      <c r="CX114" s="29"/>
      <c r="CY114" s="29"/>
      <c r="CZ114" s="29"/>
      <c r="DA114" s="29"/>
      <c r="DB114" s="29"/>
      <c r="DC114" s="29"/>
      <c r="DD114" s="29"/>
      <c r="DE114" s="29"/>
      <c r="DF114" s="29"/>
    </row>
    <row r="115" spans="3:110" s="273" customFormat="1">
      <c r="C115" s="9"/>
      <c r="D115" s="9"/>
      <c r="E115" s="9"/>
      <c r="F115" s="105"/>
      <c r="G115" s="7"/>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H115" s="33"/>
      <c r="BJ115" s="150"/>
      <c r="BL115" s="30"/>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c r="CP115" s="29"/>
      <c r="CQ115" s="29"/>
      <c r="CR115" s="29"/>
      <c r="CS115" s="29"/>
      <c r="CT115" s="29"/>
      <c r="CU115" s="29"/>
      <c r="CV115" s="29"/>
      <c r="CW115" s="29"/>
      <c r="CX115" s="29"/>
      <c r="CY115" s="29"/>
      <c r="CZ115" s="29"/>
      <c r="DA115" s="29"/>
      <c r="DB115" s="29"/>
      <c r="DC115" s="29"/>
      <c r="DD115" s="29"/>
      <c r="DE115" s="29"/>
      <c r="DF115" s="29"/>
    </row>
    <row r="116" spans="3:110" s="273" customFormat="1">
      <c r="C116" s="9"/>
      <c r="D116" s="9"/>
      <c r="E116" s="9"/>
      <c r="F116" s="105"/>
      <c r="G116" s="7"/>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H116" s="33"/>
      <c r="BJ116" s="150"/>
      <c r="BL116" s="30"/>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c r="CP116" s="29"/>
      <c r="CQ116" s="29"/>
      <c r="CR116" s="29"/>
      <c r="CS116" s="29"/>
      <c r="CT116" s="29"/>
      <c r="CU116" s="29"/>
      <c r="CV116" s="29"/>
      <c r="CW116" s="29"/>
      <c r="CX116" s="29"/>
      <c r="CY116" s="29"/>
      <c r="CZ116" s="29"/>
      <c r="DA116" s="29"/>
      <c r="DB116" s="29"/>
      <c r="DC116" s="29"/>
      <c r="DD116" s="29"/>
      <c r="DE116" s="29"/>
      <c r="DF116" s="29"/>
    </row>
    <row r="117" spans="3:110" s="273" customFormat="1">
      <c r="C117" s="9"/>
      <c r="D117" s="9"/>
      <c r="E117" s="9"/>
      <c r="F117" s="105"/>
      <c r="G117" s="7"/>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H117" s="33"/>
      <c r="BJ117" s="150"/>
      <c r="BL117" s="30"/>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c r="CN117" s="29"/>
      <c r="CO117" s="29"/>
      <c r="CP117" s="29"/>
      <c r="CQ117" s="29"/>
      <c r="CR117" s="29"/>
      <c r="CS117" s="29"/>
      <c r="CT117" s="29"/>
      <c r="CU117" s="29"/>
      <c r="CV117" s="29"/>
      <c r="CW117" s="29"/>
      <c r="CX117" s="29"/>
      <c r="CY117" s="29"/>
      <c r="CZ117" s="29"/>
      <c r="DA117" s="29"/>
      <c r="DB117" s="29"/>
      <c r="DC117" s="29"/>
      <c r="DD117" s="29"/>
      <c r="DE117" s="29"/>
      <c r="DF117" s="29"/>
    </row>
    <row r="118" spans="3:110" s="273" customFormat="1">
      <c r="C118" s="9"/>
      <c r="D118" s="9"/>
      <c r="E118" s="9"/>
      <c r="F118" s="105"/>
      <c r="G118" s="7"/>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H118" s="33"/>
      <c r="BJ118" s="150"/>
      <c r="BL118" s="30"/>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row>
    <row r="119" spans="3:110" s="273" customFormat="1">
      <c r="C119" s="9"/>
      <c r="D119" s="9"/>
      <c r="E119" s="9"/>
      <c r="F119" s="105"/>
      <c r="G119" s="7"/>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H119" s="33"/>
      <c r="BJ119" s="150"/>
      <c r="BL119" s="30"/>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c r="CP119" s="29"/>
      <c r="CQ119" s="29"/>
      <c r="CR119" s="29"/>
      <c r="CS119" s="29"/>
      <c r="CT119" s="29"/>
      <c r="CU119" s="29"/>
      <c r="CV119" s="29"/>
      <c r="CW119" s="29"/>
      <c r="CX119" s="29"/>
      <c r="CY119" s="29"/>
      <c r="CZ119" s="29"/>
      <c r="DA119" s="29"/>
      <c r="DB119" s="29"/>
      <c r="DC119" s="29"/>
      <c r="DD119" s="29"/>
      <c r="DE119" s="29"/>
      <c r="DF119" s="29"/>
    </row>
    <row r="120" spans="3:110" s="273" customFormat="1">
      <c r="C120" s="9"/>
      <c r="D120" s="9"/>
      <c r="E120" s="9"/>
      <c r="F120" s="105"/>
      <c r="G120" s="7"/>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H120" s="33"/>
      <c r="BJ120" s="150"/>
      <c r="BL120" s="30"/>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c r="CT120" s="29"/>
      <c r="CU120" s="29"/>
      <c r="CV120" s="29"/>
      <c r="CW120" s="29"/>
      <c r="CX120" s="29"/>
      <c r="CY120" s="29"/>
      <c r="CZ120" s="29"/>
      <c r="DA120" s="29"/>
      <c r="DB120" s="29"/>
      <c r="DC120" s="29"/>
      <c r="DD120" s="29"/>
      <c r="DE120" s="29"/>
      <c r="DF120" s="29"/>
    </row>
    <row r="121" spans="3:110" s="273" customFormat="1">
      <c r="C121" s="9"/>
      <c r="D121" s="9"/>
      <c r="E121" s="9"/>
      <c r="F121" s="105"/>
      <c r="G121" s="7"/>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H121" s="33"/>
      <c r="BJ121" s="150"/>
      <c r="BL121" s="30"/>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c r="CT121" s="29"/>
      <c r="CU121" s="29"/>
      <c r="CV121" s="29"/>
      <c r="CW121" s="29"/>
      <c r="CX121" s="29"/>
      <c r="CY121" s="29"/>
      <c r="CZ121" s="29"/>
      <c r="DA121" s="29"/>
      <c r="DB121" s="29"/>
      <c r="DC121" s="29"/>
      <c r="DD121" s="29"/>
      <c r="DE121" s="29"/>
      <c r="DF121" s="29"/>
    </row>
    <row r="122" spans="3:110" s="273" customFormat="1">
      <c r="C122" s="9"/>
      <c r="D122" s="9"/>
      <c r="E122" s="9"/>
      <c r="F122" s="105"/>
      <c r="G122" s="7"/>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H122" s="33"/>
      <c r="BJ122" s="150"/>
      <c r="BL122" s="30"/>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c r="CT122" s="29"/>
      <c r="CU122" s="29"/>
      <c r="CV122" s="29"/>
      <c r="CW122" s="29"/>
      <c r="CX122" s="29"/>
      <c r="CY122" s="29"/>
      <c r="CZ122" s="29"/>
      <c r="DA122" s="29"/>
      <c r="DB122" s="29"/>
      <c r="DC122" s="29"/>
      <c r="DD122" s="29"/>
      <c r="DE122" s="29"/>
      <c r="DF122" s="29"/>
    </row>
    <row r="123" spans="3:110" s="273" customFormat="1">
      <c r="C123" s="9"/>
      <c r="D123" s="9"/>
      <c r="E123" s="9"/>
      <c r="F123" s="105"/>
      <c r="G123" s="7"/>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H123" s="33"/>
      <c r="BJ123" s="150"/>
      <c r="BL123" s="30"/>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c r="CT123" s="29"/>
      <c r="CU123" s="29"/>
      <c r="CV123" s="29"/>
      <c r="CW123" s="29"/>
      <c r="CX123" s="29"/>
      <c r="CY123" s="29"/>
      <c r="CZ123" s="29"/>
      <c r="DA123" s="29"/>
      <c r="DB123" s="29"/>
      <c r="DC123" s="29"/>
      <c r="DD123" s="29"/>
      <c r="DE123" s="29"/>
      <c r="DF123" s="29"/>
    </row>
    <row r="124" spans="3:110" s="273" customFormat="1">
      <c r="C124" s="9"/>
      <c r="D124" s="9"/>
      <c r="E124" s="9"/>
      <c r="F124" s="105"/>
      <c r="G124" s="7"/>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H124" s="33"/>
      <c r="BJ124" s="150"/>
      <c r="BL124" s="30"/>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9"/>
      <c r="CQ124" s="29"/>
      <c r="CR124" s="29"/>
      <c r="CS124" s="29"/>
      <c r="CT124" s="29"/>
      <c r="CU124" s="29"/>
      <c r="CV124" s="29"/>
      <c r="CW124" s="29"/>
      <c r="CX124" s="29"/>
      <c r="CY124" s="29"/>
      <c r="CZ124" s="29"/>
      <c r="DA124" s="29"/>
      <c r="DB124" s="29"/>
      <c r="DC124" s="29"/>
      <c r="DD124" s="29"/>
      <c r="DE124" s="29"/>
      <c r="DF124" s="29"/>
    </row>
    <row r="125" spans="3:110" s="273" customFormat="1">
      <c r="C125" s="9"/>
      <c r="D125" s="9"/>
      <c r="E125" s="9"/>
      <c r="F125" s="105"/>
      <c r="G125" s="7"/>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H125" s="33"/>
      <c r="BJ125" s="150"/>
      <c r="BL125" s="30"/>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c r="CT125" s="29"/>
      <c r="CU125" s="29"/>
      <c r="CV125" s="29"/>
      <c r="CW125" s="29"/>
      <c r="CX125" s="29"/>
      <c r="CY125" s="29"/>
      <c r="CZ125" s="29"/>
      <c r="DA125" s="29"/>
      <c r="DB125" s="29"/>
      <c r="DC125" s="29"/>
      <c r="DD125" s="29"/>
      <c r="DE125" s="29"/>
      <c r="DF125" s="29"/>
    </row>
    <row r="126" spans="3:110" s="273" customFormat="1">
      <c r="C126" s="9"/>
      <c r="D126" s="9"/>
      <c r="E126" s="9"/>
      <c r="F126" s="105"/>
      <c r="G126" s="7"/>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H126" s="33"/>
      <c r="BJ126" s="150"/>
      <c r="BL126" s="30"/>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c r="CQ126" s="29"/>
      <c r="CR126" s="29"/>
      <c r="CS126" s="29"/>
      <c r="CT126" s="29"/>
      <c r="CU126" s="29"/>
      <c r="CV126" s="29"/>
      <c r="CW126" s="29"/>
      <c r="CX126" s="29"/>
      <c r="CY126" s="29"/>
      <c r="CZ126" s="29"/>
      <c r="DA126" s="29"/>
      <c r="DB126" s="29"/>
      <c r="DC126" s="29"/>
      <c r="DD126" s="29"/>
      <c r="DE126" s="29"/>
      <c r="DF126" s="29"/>
    </row>
    <row r="127" spans="3:110" s="273" customFormat="1">
      <c r="C127" s="9"/>
      <c r="D127" s="9"/>
      <c r="E127" s="9"/>
      <c r="F127" s="105"/>
      <c r="G127" s="7"/>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H127" s="33"/>
      <c r="BJ127" s="150"/>
      <c r="BL127" s="30"/>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c r="CT127" s="29"/>
      <c r="CU127" s="29"/>
      <c r="CV127" s="29"/>
      <c r="CW127" s="29"/>
      <c r="CX127" s="29"/>
      <c r="CY127" s="29"/>
      <c r="CZ127" s="29"/>
      <c r="DA127" s="29"/>
      <c r="DB127" s="29"/>
      <c r="DC127" s="29"/>
      <c r="DD127" s="29"/>
      <c r="DE127" s="29"/>
      <c r="DF127" s="29"/>
    </row>
    <row r="128" spans="3:110" s="273" customFormat="1">
      <c r="C128" s="9"/>
      <c r="D128" s="9"/>
      <c r="E128" s="9"/>
      <c r="F128" s="105"/>
      <c r="G128" s="7"/>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H128" s="33"/>
      <c r="BJ128" s="150"/>
      <c r="BL128" s="30"/>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c r="CT128" s="29"/>
      <c r="CU128" s="29"/>
      <c r="CV128" s="29"/>
      <c r="CW128" s="29"/>
      <c r="CX128" s="29"/>
      <c r="CY128" s="29"/>
      <c r="CZ128" s="29"/>
      <c r="DA128" s="29"/>
      <c r="DB128" s="29"/>
      <c r="DC128" s="29"/>
      <c r="DD128" s="29"/>
      <c r="DE128" s="29"/>
      <c r="DF128" s="29"/>
    </row>
    <row r="129" spans="3:110" s="273" customFormat="1">
      <c r="C129" s="9"/>
      <c r="D129" s="9"/>
      <c r="E129" s="9"/>
      <c r="F129" s="105"/>
      <c r="G129" s="7"/>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H129" s="33"/>
      <c r="BJ129" s="150"/>
      <c r="BL129" s="30"/>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9"/>
      <c r="CQ129" s="29"/>
      <c r="CR129" s="29"/>
      <c r="CS129" s="29"/>
      <c r="CT129" s="29"/>
      <c r="CU129" s="29"/>
      <c r="CV129" s="29"/>
      <c r="CW129" s="29"/>
      <c r="CX129" s="29"/>
      <c r="CY129" s="29"/>
      <c r="CZ129" s="29"/>
      <c r="DA129" s="29"/>
      <c r="DB129" s="29"/>
      <c r="DC129" s="29"/>
      <c r="DD129" s="29"/>
      <c r="DE129" s="29"/>
      <c r="DF129" s="29"/>
    </row>
    <row r="130" spans="3:110" s="273" customFormat="1">
      <c r="C130" s="9"/>
      <c r="D130" s="9"/>
      <c r="E130" s="9"/>
      <c r="F130" s="105"/>
      <c r="G130" s="7"/>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H130" s="33"/>
      <c r="BJ130" s="150"/>
      <c r="BL130" s="30"/>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9"/>
      <c r="CQ130" s="29"/>
      <c r="CR130" s="29"/>
      <c r="CS130" s="29"/>
      <c r="CT130" s="29"/>
      <c r="CU130" s="29"/>
      <c r="CV130" s="29"/>
      <c r="CW130" s="29"/>
      <c r="CX130" s="29"/>
      <c r="CY130" s="29"/>
      <c r="CZ130" s="29"/>
      <c r="DA130" s="29"/>
      <c r="DB130" s="29"/>
      <c r="DC130" s="29"/>
      <c r="DD130" s="29"/>
      <c r="DE130" s="29"/>
      <c r="DF130" s="29"/>
    </row>
    <row r="131" spans="3:110" s="273" customFormat="1">
      <c r="C131" s="9"/>
      <c r="D131" s="9"/>
      <c r="E131" s="9"/>
      <c r="F131" s="105"/>
      <c r="G131" s="7"/>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H131" s="33"/>
      <c r="BJ131" s="150"/>
      <c r="BL131" s="30"/>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row>
    <row r="132" spans="3:110" s="273" customFormat="1">
      <c r="C132" s="9"/>
      <c r="D132" s="9"/>
      <c r="E132" s="9"/>
      <c r="F132" s="105"/>
      <c r="G132" s="7"/>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H132" s="33"/>
      <c r="BJ132" s="150"/>
      <c r="BL132" s="30"/>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c r="CT132" s="29"/>
      <c r="CU132" s="29"/>
      <c r="CV132" s="29"/>
      <c r="CW132" s="29"/>
      <c r="CX132" s="29"/>
      <c r="CY132" s="29"/>
      <c r="CZ132" s="29"/>
      <c r="DA132" s="29"/>
      <c r="DB132" s="29"/>
      <c r="DC132" s="29"/>
      <c r="DD132" s="29"/>
      <c r="DE132" s="29"/>
      <c r="DF132" s="29"/>
    </row>
    <row r="133" spans="3:110" s="273" customFormat="1">
      <c r="C133" s="9"/>
      <c r="D133" s="9"/>
      <c r="E133" s="9"/>
      <c r="F133" s="105"/>
      <c r="G133" s="7"/>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H133" s="33"/>
      <c r="BJ133" s="150"/>
      <c r="BL133" s="30"/>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c r="CT133" s="29"/>
      <c r="CU133" s="29"/>
      <c r="CV133" s="29"/>
      <c r="CW133" s="29"/>
      <c r="CX133" s="29"/>
      <c r="CY133" s="29"/>
      <c r="CZ133" s="29"/>
      <c r="DA133" s="29"/>
      <c r="DB133" s="29"/>
      <c r="DC133" s="29"/>
      <c r="DD133" s="29"/>
      <c r="DE133" s="29"/>
      <c r="DF133" s="29"/>
    </row>
    <row r="134" spans="3:110" s="273" customFormat="1">
      <c r="C134" s="9"/>
      <c r="D134" s="9"/>
      <c r="E134" s="9"/>
      <c r="F134" s="105"/>
      <c r="G134" s="7"/>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H134" s="33"/>
      <c r="BJ134" s="150"/>
      <c r="BL134" s="30"/>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row>
    <row r="135" spans="3:110" s="273" customFormat="1">
      <c r="C135" s="9"/>
      <c r="D135" s="9"/>
      <c r="E135" s="9"/>
      <c r="F135" s="105"/>
      <c r="G135" s="7"/>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H135" s="33"/>
      <c r="BJ135" s="150"/>
      <c r="BL135" s="30"/>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c r="CT135" s="29"/>
      <c r="CU135" s="29"/>
      <c r="CV135" s="29"/>
      <c r="CW135" s="29"/>
      <c r="CX135" s="29"/>
      <c r="CY135" s="29"/>
      <c r="CZ135" s="29"/>
      <c r="DA135" s="29"/>
      <c r="DB135" s="29"/>
      <c r="DC135" s="29"/>
      <c r="DD135" s="29"/>
      <c r="DE135" s="29"/>
      <c r="DF135" s="29"/>
    </row>
    <row r="136" spans="3:110" s="273" customFormat="1">
      <c r="C136" s="9"/>
      <c r="D136" s="9"/>
      <c r="E136" s="9"/>
      <c r="F136" s="105"/>
      <c r="G136" s="7"/>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H136" s="33"/>
      <c r="BJ136" s="150"/>
      <c r="BL136" s="30"/>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9"/>
      <c r="CQ136" s="29"/>
      <c r="CR136" s="29"/>
      <c r="CS136" s="29"/>
      <c r="CT136" s="29"/>
      <c r="CU136" s="29"/>
      <c r="CV136" s="29"/>
      <c r="CW136" s="29"/>
      <c r="CX136" s="29"/>
      <c r="CY136" s="29"/>
      <c r="CZ136" s="29"/>
      <c r="DA136" s="29"/>
      <c r="DB136" s="29"/>
      <c r="DC136" s="29"/>
      <c r="DD136" s="29"/>
      <c r="DE136" s="29"/>
      <c r="DF136" s="29"/>
    </row>
    <row r="137" spans="3:110" s="273" customFormat="1">
      <c r="C137" s="9"/>
      <c r="D137" s="9"/>
      <c r="E137" s="9"/>
      <c r="F137" s="105"/>
      <c r="G137" s="7"/>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H137" s="33"/>
      <c r="BJ137" s="150"/>
      <c r="BL137" s="30"/>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row>
    <row r="138" spans="3:110" s="273" customFormat="1">
      <c r="C138" s="9"/>
      <c r="D138" s="9"/>
      <c r="E138" s="9"/>
      <c r="F138" s="105"/>
      <c r="G138" s="7"/>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H138" s="33"/>
      <c r="BJ138" s="150"/>
      <c r="BL138" s="30"/>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c r="CT138" s="29"/>
      <c r="CU138" s="29"/>
      <c r="CV138" s="29"/>
      <c r="CW138" s="29"/>
      <c r="CX138" s="29"/>
      <c r="CY138" s="29"/>
      <c r="CZ138" s="29"/>
      <c r="DA138" s="29"/>
      <c r="DB138" s="29"/>
      <c r="DC138" s="29"/>
      <c r="DD138" s="29"/>
      <c r="DE138" s="29"/>
      <c r="DF138" s="29"/>
    </row>
    <row r="139" spans="3:110" s="273" customFormat="1">
      <c r="C139" s="9"/>
      <c r="D139" s="9"/>
      <c r="E139" s="9"/>
      <c r="F139" s="105"/>
      <c r="G139" s="7"/>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H139" s="33"/>
      <c r="BJ139" s="150"/>
      <c r="BL139" s="30"/>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c r="CX139" s="29"/>
      <c r="CY139" s="29"/>
      <c r="CZ139" s="29"/>
      <c r="DA139" s="29"/>
      <c r="DB139" s="29"/>
      <c r="DC139" s="29"/>
      <c r="DD139" s="29"/>
      <c r="DE139" s="29"/>
      <c r="DF139" s="29"/>
    </row>
    <row r="140" spans="3:110" s="273" customFormat="1">
      <c r="C140" s="9"/>
      <c r="D140" s="9"/>
      <c r="E140" s="9"/>
      <c r="F140" s="105"/>
      <c r="G140" s="7"/>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H140" s="33"/>
      <c r="BJ140" s="150"/>
      <c r="BL140" s="30"/>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row>
    <row r="141" spans="3:110" s="273" customFormat="1">
      <c r="C141" s="9"/>
      <c r="D141" s="9"/>
      <c r="E141" s="9"/>
      <c r="F141" s="105"/>
      <c r="G141" s="7"/>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H141" s="33"/>
      <c r="BJ141" s="150"/>
      <c r="BL141" s="30"/>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c r="CU141" s="29"/>
      <c r="CV141" s="29"/>
      <c r="CW141" s="29"/>
      <c r="CX141" s="29"/>
      <c r="CY141" s="29"/>
      <c r="CZ141" s="29"/>
      <c r="DA141" s="29"/>
      <c r="DB141" s="29"/>
      <c r="DC141" s="29"/>
      <c r="DD141" s="29"/>
      <c r="DE141" s="29"/>
      <c r="DF141" s="29"/>
    </row>
    <row r="142" spans="3:110" s="273" customFormat="1">
      <c r="C142" s="9"/>
      <c r="D142" s="9"/>
      <c r="E142" s="9"/>
      <c r="F142" s="105"/>
      <c r="G142" s="7"/>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H142" s="33"/>
      <c r="BJ142" s="150"/>
      <c r="BL142" s="30"/>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c r="CX142" s="29"/>
      <c r="CY142" s="29"/>
      <c r="CZ142" s="29"/>
      <c r="DA142" s="29"/>
      <c r="DB142" s="29"/>
      <c r="DC142" s="29"/>
      <c r="DD142" s="29"/>
      <c r="DE142" s="29"/>
      <c r="DF142" s="29"/>
    </row>
    <row r="143" spans="3:110" s="273" customFormat="1">
      <c r="C143" s="9"/>
      <c r="D143" s="9"/>
      <c r="E143" s="9"/>
      <c r="F143" s="105"/>
      <c r="G143" s="7"/>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H143" s="33"/>
      <c r="BJ143" s="150"/>
      <c r="BL143" s="30"/>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row>
    <row r="144" spans="3:110" s="273" customFormat="1">
      <c r="C144" s="9"/>
      <c r="D144" s="9"/>
      <c r="E144" s="9"/>
      <c r="F144" s="105"/>
      <c r="G144" s="7"/>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H144" s="33"/>
      <c r="BJ144" s="150"/>
      <c r="BL144" s="30"/>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c r="CV144" s="29"/>
      <c r="CW144" s="29"/>
      <c r="CX144" s="29"/>
      <c r="CY144" s="29"/>
      <c r="CZ144" s="29"/>
      <c r="DA144" s="29"/>
      <c r="DB144" s="29"/>
      <c r="DC144" s="29"/>
      <c r="DD144" s="29"/>
      <c r="DE144" s="29"/>
      <c r="DF144" s="29"/>
    </row>
    <row r="145" spans="3:110" s="273" customFormat="1">
      <c r="C145" s="9"/>
      <c r="D145" s="9"/>
      <c r="E145" s="9"/>
      <c r="F145" s="105"/>
      <c r="G145" s="7"/>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H145" s="33"/>
      <c r="BJ145" s="150"/>
      <c r="BL145" s="30"/>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9"/>
      <c r="CQ145" s="29"/>
      <c r="CR145" s="29"/>
      <c r="CS145" s="29"/>
      <c r="CT145" s="29"/>
      <c r="CU145" s="29"/>
      <c r="CV145" s="29"/>
      <c r="CW145" s="29"/>
      <c r="CX145" s="29"/>
      <c r="CY145" s="29"/>
      <c r="CZ145" s="29"/>
      <c r="DA145" s="29"/>
      <c r="DB145" s="29"/>
      <c r="DC145" s="29"/>
      <c r="DD145" s="29"/>
      <c r="DE145" s="29"/>
      <c r="DF145" s="29"/>
    </row>
    <row r="146" spans="3:110" s="273" customFormat="1">
      <c r="C146" s="9"/>
      <c r="D146" s="9"/>
      <c r="E146" s="9"/>
      <c r="F146" s="105"/>
      <c r="G146" s="7"/>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H146" s="33"/>
      <c r="BJ146" s="150"/>
      <c r="BL146" s="30"/>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row>
    <row r="147" spans="3:110" s="273" customFormat="1">
      <c r="C147" s="9"/>
      <c r="D147" s="9"/>
      <c r="E147" s="9"/>
      <c r="F147" s="105"/>
      <c r="G147" s="7"/>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H147" s="33"/>
      <c r="BJ147" s="150"/>
      <c r="BL147" s="30"/>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c r="CT147" s="29"/>
      <c r="CU147" s="29"/>
      <c r="CV147" s="29"/>
      <c r="CW147" s="29"/>
      <c r="CX147" s="29"/>
      <c r="CY147" s="29"/>
      <c r="CZ147" s="29"/>
      <c r="DA147" s="29"/>
      <c r="DB147" s="29"/>
      <c r="DC147" s="29"/>
      <c r="DD147" s="29"/>
      <c r="DE147" s="29"/>
      <c r="DF147" s="29"/>
    </row>
    <row r="148" spans="3:110" s="273" customFormat="1">
      <c r="C148" s="9"/>
      <c r="D148" s="9"/>
      <c r="E148" s="9"/>
      <c r="F148" s="105"/>
      <c r="G148" s="7"/>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H148" s="33"/>
      <c r="BJ148" s="150"/>
      <c r="BL148" s="30"/>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c r="CT148" s="29"/>
      <c r="CU148" s="29"/>
      <c r="CV148" s="29"/>
      <c r="CW148" s="29"/>
      <c r="CX148" s="29"/>
      <c r="CY148" s="29"/>
      <c r="CZ148" s="29"/>
      <c r="DA148" s="29"/>
      <c r="DB148" s="29"/>
      <c r="DC148" s="29"/>
      <c r="DD148" s="29"/>
      <c r="DE148" s="29"/>
      <c r="DF148" s="29"/>
    </row>
    <row r="149" spans="3:110" s="273" customFormat="1">
      <c r="C149" s="9"/>
      <c r="D149" s="9"/>
      <c r="E149" s="9"/>
      <c r="F149" s="105"/>
      <c r="G149" s="7"/>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H149" s="33"/>
      <c r="BJ149" s="150"/>
      <c r="BL149" s="30"/>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29"/>
      <c r="CV149" s="29"/>
      <c r="CW149" s="29"/>
      <c r="CX149" s="29"/>
      <c r="CY149" s="29"/>
      <c r="CZ149" s="29"/>
      <c r="DA149" s="29"/>
      <c r="DB149" s="29"/>
      <c r="DC149" s="29"/>
      <c r="DD149" s="29"/>
      <c r="DE149" s="29"/>
      <c r="DF149" s="29"/>
    </row>
    <row r="150" spans="3:110" s="273" customFormat="1">
      <c r="C150" s="9"/>
      <c r="D150" s="9"/>
      <c r="E150" s="9"/>
      <c r="F150" s="105"/>
      <c r="G150" s="7"/>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H150" s="33"/>
      <c r="BJ150" s="150"/>
      <c r="BL150" s="30"/>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c r="CX150" s="29"/>
      <c r="CY150" s="29"/>
      <c r="CZ150" s="29"/>
      <c r="DA150" s="29"/>
      <c r="DB150" s="29"/>
      <c r="DC150" s="29"/>
      <c r="DD150" s="29"/>
      <c r="DE150" s="29"/>
      <c r="DF150" s="29"/>
    </row>
    <row r="151" spans="3:110" s="273" customFormat="1">
      <c r="C151" s="9"/>
      <c r="D151" s="9"/>
      <c r="E151" s="9"/>
      <c r="F151" s="105"/>
      <c r="G151" s="7"/>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H151" s="33"/>
      <c r="BJ151" s="150"/>
      <c r="BL151" s="30"/>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c r="CT151" s="29"/>
      <c r="CU151" s="29"/>
      <c r="CV151" s="29"/>
      <c r="CW151" s="29"/>
      <c r="CX151" s="29"/>
      <c r="CY151" s="29"/>
      <c r="CZ151" s="29"/>
      <c r="DA151" s="29"/>
      <c r="DB151" s="29"/>
      <c r="DC151" s="29"/>
      <c r="DD151" s="29"/>
      <c r="DE151" s="29"/>
      <c r="DF151" s="29"/>
    </row>
    <row r="152" spans="3:110" s="273" customFormat="1">
      <c r="C152" s="9"/>
      <c r="D152" s="9"/>
      <c r="E152" s="9"/>
      <c r="F152" s="105"/>
      <c r="G152" s="7"/>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H152" s="33"/>
      <c r="BJ152" s="150"/>
      <c r="BL152" s="30"/>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c r="CP152" s="29"/>
      <c r="CQ152" s="29"/>
      <c r="CR152" s="29"/>
      <c r="CS152" s="29"/>
      <c r="CT152" s="29"/>
      <c r="CU152" s="29"/>
      <c r="CV152" s="29"/>
      <c r="CW152" s="29"/>
      <c r="CX152" s="29"/>
      <c r="CY152" s="29"/>
      <c r="CZ152" s="29"/>
      <c r="DA152" s="29"/>
      <c r="DB152" s="29"/>
      <c r="DC152" s="29"/>
      <c r="DD152" s="29"/>
      <c r="DE152" s="29"/>
      <c r="DF152" s="29"/>
    </row>
    <row r="153" spans="3:110" s="273" customFormat="1">
      <c r="C153" s="9"/>
      <c r="D153" s="9"/>
      <c r="E153" s="9"/>
      <c r="F153" s="105"/>
      <c r="G153" s="7"/>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H153" s="33"/>
      <c r="BJ153" s="150"/>
      <c r="BL153" s="30"/>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row>
    <row r="154" spans="3:110" s="273" customFormat="1">
      <c r="C154" s="9"/>
      <c r="D154" s="9"/>
      <c r="E154" s="9"/>
      <c r="F154" s="105"/>
      <c r="G154" s="7"/>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H154" s="33"/>
      <c r="BJ154" s="150"/>
      <c r="BL154" s="30"/>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c r="CY154" s="29"/>
      <c r="CZ154" s="29"/>
      <c r="DA154" s="29"/>
      <c r="DB154" s="29"/>
      <c r="DC154" s="29"/>
      <c r="DD154" s="29"/>
      <c r="DE154" s="29"/>
      <c r="DF154" s="29"/>
    </row>
    <row r="155" spans="3:110" s="273" customFormat="1">
      <c r="C155" s="9"/>
      <c r="D155" s="9"/>
      <c r="E155" s="9"/>
      <c r="F155" s="105"/>
      <c r="G155" s="7"/>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H155" s="33"/>
      <c r="BJ155" s="150"/>
      <c r="BL155" s="30"/>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29"/>
      <c r="CV155" s="29"/>
      <c r="CW155" s="29"/>
      <c r="CX155" s="29"/>
      <c r="CY155" s="29"/>
      <c r="CZ155" s="29"/>
      <c r="DA155" s="29"/>
      <c r="DB155" s="29"/>
      <c r="DC155" s="29"/>
      <c r="DD155" s="29"/>
      <c r="DE155" s="29"/>
      <c r="DF155" s="29"/>
    </row>
    <row r="156" spans="3:110" s="273" customFormat="1">
      <c r="C156" s="9"/>
      <c r="D156" s="9"/>
      <c r="E156" s="9"/>
      <c r="F156" s="105"/>
      <c r="G156" s="7"/>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H156" s="33"/>
      <c r="BJ156" s="150"/>
      <c r="BL156" s="30"/>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29"/>
      <c r="CV156" s="29"/>
      <c r="CW156" s="29"/>
      <c r="CX156" s="29"/>
      <c r="CY156" s="29"/>
      <c r="CZ156" s="29"/>
      <c r="DA156" s="29"/>
      <c r="DB156" s="29"/>
      <c r="DC156" s="29"/>
      <c r="DD156" s="29"/>
      <c r="DE156" s="29"/>
      <c r="DF156" s="29"/>
    </row>
    <row r="157" spans="3:110" s="273" customFormat="1">
      <c r="C157" s="9"/>
      <c r="D157" s="9"/>
      <c r="E157" s="9"/>
      <c r="F157" s="105"/>
      <c r="G157" s="7"/>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H157" s="33"/>
      <c r="BJ157" s="150"/>
      <c r="BL157" s="30"/>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c r="CZ157" s="29"/>
      <c r="DA157" s="29"/>
      <c r="DB157" s="29"/>
      <c r="DC157" s="29"/>
      <c r="DD157" s="29"/>
      <c r="DE157" s="29"/>
      <c r="DF157" s="29"/>
    </row>
    <row r="158" spans="3:110" s="273" customFormat="1">
      <c r="C158" s="9"/>
      <c r="D158" s="9"/>
      <c r="E158" s="9"/>
      <c r="F158" s="105"/>
      <c r="G158" s="7"/>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H158" s="33"/>
      <c r="BJ158" s="150"/>
      <c r="BL158" s="30"/>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c r="CW158" s="29"/>
      <c r="CX158" s="29"/>
      <c r="CY158" s="29"/>
      <c r="CZ158" s="29"/>
      <c r="DA158" s="29"/>
      <c r="DB158" s="29"/>
      <c r="DC158" s="29"/>
      <c r="DD158" s="29"/>
      <c r="DE158" s="29"/>
      <c r="DF158" s="29"/>
    </row>
    <row r="159" spans="3:110" s="273" customFormat="1">
      <c r="C159" s="9"/>
      <c r="D159" s="9"/>
      <c r="E159" s="9"/>
      <c r="F159" s="105"/>
      <c r="G159" s="7"/>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H159" s="33"/>
      <c r="BJ159" s="150"/>
      <c r="BL159" s="30"/>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row>
    <row r="160" spans="3:110" s="273" customFormat="1">
      <c r="C160" s="9"/>
      <c r="D160" s="9"/>
      <c r="E160" s="9"/>
      <c r="F160" s="105"/>
      <c r="G160" s="7"/>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H160" s="33"/>
      <c r="BJ160" s="150"/>
      <c r="BL160" s="30"/>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c r="DA160" s="29"/>
      <c r="DB160" s="29"/>
      <c r="DC160" s="29"/>
      <c r="DD160" s="29"/>
      <c r="DE160" s="29"/>
      <c r="DF160" s="29"/>
    </row>
    <row r="161" spans="3:110" s="273" customFormat="1">
      <c r="C161" s="9"/>
      <c r="D161" s="9"/>
      <c r="E161" s="9"/>
      <c r="F161" s="105"/>
      <c r="G161" s="7"/>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H161" s="33"/>
      <c r="BJ161" s="150"/>
      <c r="BL161" s="30"/>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row>
    <row r="162" spans="3:110" s="273" customFormat="1">
      <c r="C162" s="9"/>
      <c r="D162" s="9"/>
      <c r="E162" s="9"/>
      <c r="F162" s="105"/>
      <c r="G162" s="7"/>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H162" s="33"/>
      <c r="BJ162" s="150"/>
      <c r="BL162" s="30"/>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c r="CT162" s="29"/>
      <c r="CU162" s="29"/>
      <c r="CV162" s="29"/>
      <c r="CW162" s="29"/>
      <c r="CX162" s="29"/>
      <c r="CY162" s="29"/>
      <c r="CZ162" s="29"/>
      <c r="DA162" s="29"/>
      <c r="DB162" s="29"/>
      <c r="DC162" s="29"/>
      <c r="DD162" s="29"/>
      <c r="DE162" s="29"/>
      <c r="DF162" s="29"/>
    </row>
    <row r="163" spans="3:110" s="273" customFormat="1">
      <c r="C163" s="9"/>
      <c r="D163" s="9"/>
      <c r="E163" s="9"/>
      <c r="F163" s="105"/>
      <c r="G163" s="7"/>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H163" s="33"/>
      <c r="BJ163" s="150"/>
      <c r="BL163" s="30"/>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c r="DB163" s="29"/>
      <c r="DC163" s="29"/>
      <c r="DD163" s="29"/>
      <c r="DE163" s="29"/>
      <c r="DF163" s="29"/>
    </row>
    <row r="164" spans="3:110" s="273" customFormat="1">
      <c r="C164" s="9"/>
      <c r="D164" s="9"/>
      <c r="E164" s="9"/>
      <c r="F164" s="105"/>
      <c r="G164" s="7"/>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H164" s="33"/>
      <c r="BJ164" s="150"/>
      <c r="BL164" s="30"/>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c r="DB164" s="29"/>
      <c r="DC164" s="29"/>
      <c r="DD164" s="29"/>
      <c r="DE164" s="29"/>
      <c r="DF164" s="29"/>
    </row>
    <row r="165" spans="3:110" s="273" customFormat="1">
      <c r="C165" s="9"/>
      <c r="D165" s="9"/>
      <c r="E165" s="9"/>
      <c r="F165" s="105"/>
      <c r="G165" s="7"/>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H165" s="33"/>
      <c r="BJ165" s="150"/>
      <c r="BL165" s="30"/>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row>
    <row r="166" spans="3:110" s="273" customFormat="1">
      <c r="C166" s="9"/>
      <c r="D166" s="9"/>
      <c r="E166" s="9"/>
      <c r="F166" s="105"/>
      <c r="G166" s="7"/>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H166" s="33"/>
      <c r="BJ166" s="150"/>
      <c r="BL166" s="30"/>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c r="CT166" s="29"/>
      <c r="CU166" s="29"/>
      <c r="CV166" s="29"/>
      <c r="CW166" s="29"/>
      <c r="CX166" s="29"/>
      <c r="CY166" s="29"/>
      <c r="CZ166" s="29"/>
      <c r="DA166" s="29"/>
      <c r="DB166" s="29"/>
      <c r="DC166" s="29"/>
      <c r="DD166" s="29"/>
      <c r="DE166" s="29"/>
      <c r="DF166" s="29"/>
    </row>
    <row r="167" spans="3:110" s="273" customFormat="1">
      <c r="C167" s="9"/>
      <c r="D167" s="9"/>
      <c r="E167" s="9"/>
      <c r="F167" s="105"/>
      <c r="G167" s="7"/>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H167" s="33"/>
      <c r="BJ167" s="150"/>
      <c r="BL167" s="30"/>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c r="CT167" s="29"/>
      <c r="CU167" s="29"/>
      <c r="CV167" s="29"/>
      <c r="CW167" s="29"/>
      <c r="CX167" s="29"/>
      <c r="CY167" s="29"/>
      <c r="CZ167" s="29"/>
      <c r="DA167" s="29"/>
      <c r="DB167" s="29"/>
      <c r="DC167" s="29"/>
      <c r="DD167" s="29"/>
      <c r="DE167" s="29"/>
      <c r="DF167" s="29"/>
    </row>
    <row r="168" spans="3:110" s="273" customFormat="1">
      <c r="C168" s="9"/>
      <c r="D168" s="9"/>
      <c r="E168" s="9"/>
      <c r="F168" s="105"/>
      <c r="G168" s="7"/>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H168" s="33"/>
      <c r="BJ168" s="150"/>
      <c r="BL168" s="30"/>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c r="CP168" s="29"/>
      <c r="CQ168" s="29"/>
      <c r="CR168" s="29"/>
      <c r="CS168" s="29"/>
      <c r="CT168" s="29"/>
      <c r="CU168" s="29"/>
      <c r="CV168" s="29"/>
      <c r="CW168" s="29"/>
      <c r="CX168" s="29"/>
      <c r="CY168" s="29"/>
      <c r="CZ168" s="29"/>
      <c r="DA168" s="29"/>
      <c r="DB168" s="29"/>
      <c r="DC168" s="29"/>
      <c r="DD168" s="29"/>
      <c r="DE168" s="29"/>
      <c r="DF168" s="29"/>
    </row>
    <row r="169" spans="3:110" s="273" customFormat="1">
      <c r="C169" s="9"/>
      <c r="D169" s="9"/>
      <c r="E169" s="9"/>
      <c r="F169" s="105"/>
      <c r="G169" s="7"/>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H169" s="33"/>
      <c r="BJ169" s="150"/>
      <c r="BL169" s="30"/>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c r="DB169" s="29"/>
      <c r="DC169" s="29"/>
      <c r="DD169" s="29"/>
      <c r="DE169" s="29"/>
      <c r="DF169" s="29"/>
    </row>
    <row r="170" spans="3:110" s="273" customFormat="1">
      <c r="C170" s="9"/>
      <c r="D170" s="9"/>
      <c r="E170" s="9"/>
      <c r="F170" s="105"/>
      <c r="G170" s="7"/>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H170" s="33"/>
      <c r="BJ170" s="150"/>
      <c r="BL170" s="30"/>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c r="DB170" s="29"/>
      <c r="DC170" s="29"/>
      <c r="DD170" s="29"/>
      <c r="DE170" s="29"/>
      <c r="DF170" s="29"/>
    </row>
    <row r="171" spans="3:110" s="273" customFormat="1">
      <c r="C171" s="9"/>
      <c r="D171" s="9"/>
      <c r="E171" s="9"/>
      <c r="F171" s="105"/>
      <c r="G171" s="7"/>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H171" s="33"/>
      <c r="BJ171" s="150"/>
      <c r="BL171" s="30"/>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c r="CP171" s="29"/>
      <c r="CQ171" s="29"/>
      <c r="CR171" s="29"/>
      <c r="CS171" s="29"/>
      <c r="CT171" s="29"/>
      <c r="CU171" s="29"/>
      <c r="CV171" s="29"/>
      <c r="CW171" s="29"/>
      <c r="CX171" s="29"/>
      <c r="CY171" s="29"/>
      <c r="CZ171" s="29"/>
      <c r="DA171" s="29"/>
      <c r="DB171" s="29"/>
      <c r="DC171" s="29"/>
      <c r="DD171" s="29"/>
      <c r="DE171" s="29"/>
      <c r="DF171" s="29"/>
    </row>
    <row r="172" spans="3:110" s="273" customFormat="1">
      <c r="C172" s="9"/>
      <c r="D172" s="9"/>
      <c r="E172" s="9"/>
      <c r="F172" s="105"/>
      <c r="G172" s="7"/>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H172" s="33"/>
      <c r="BJ172" s="150"/>
      <c r="BL172" s="30"/>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c r="CP172" s="29"/>
      <c r="CQ172" s="29"/>
      <c r="CR172" s="29"/>
      <c r="CS172" s="29"/>
      <c r="CT172" s="29"/>
      <c r="CU172" s="29"/>
      <c r="CV172" s="29"/>
      <c r="CW172" s="29"/>
      <c r="CX172" s="29"/>
      <c r="CY172" s="29"/>
      <c r="CZ172" s="29"/>
      <c r="DA172" s="29"/>
      <c r="DB172" s="29"/>
      <c r="DC172" s="29"/>
      <c r="DD172" s="29"/>
      <c r="DE172" s="29"/>
      <c r="DF172" s="29"/>
    </row>
    <row r="173" spans="3:110" s="273" customFormat="1">
      <c r="C173" s="9"/>
      <c r="D173" s="9"/>
      <c r="E173" s="9"/>
      <c r="F173" s="105"/>
      <c r="G173" s="7"/>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H173" s="33"/>
      <c r="BJ173" s="150"/>
      <c r="BL173" s="30"/>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c r="CP173" s="29"/>
      <c r="CQ173" s="29"/>
      <c r="CR173" s="29"/>
      <c r="CS173" s="29"/>
      <c r="CT173" s="29"/>
      <c r="CU173" s="29"/>
      <c r="CV173" s="29"/>
      <c r="CW173" s="29"/>
      <c r="CX173" s="29"/>
      <c r="CY173" s="29"/>
      <c r="CZ173" s="29"/>
      <c r="DA173" s="29"/>
      <c r="DB173" s="29"/>
      <c r="DC173" s="29"/>
      <c r="DD173" s="29"/>
      <c r="DE173" s="29"/>
      <c r="DF173" s="29"/>
    </row>
    <row r="174" spans="3:110" s="273" customFormat="1">
      <c r="C174" s="9"/>
      <c r="D174" s="9"/>
      <c r="E174" s="9"/>
      <c r="F174" s="105"/>
      <c r="G174" s="7"/>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H174" s="33"/>
      <c r="BJ174" s="150"/>
      <c r="BL174" s="30"/>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29"/>
      <c r="CN174" s="29"/>
      <c r="CO174" s="29"/>
      <c r="CP174" s="29"/>
      <c r="CQ174" s="29"/>
      <c r="CR174" s="29"/>
      <c r="CS174" s="29"/>
      <c r="CT174" s="29"/>
      <c r="CU174" s="29"/>
      <c r="CV174" s="29"/>
      <c r="CW174" s="29"/>
      <c r="CX174" s="29"/>
      <c r="CY174" s="29"/>
      <c r="CZ174" s="29"/>
      <c r="DA174" s="29"/>
      <c r="DB174" s="29"/>
      <c r="DC174" s="29"/>
      <c r="DD174" s="29"/>
      <c r="DE174" s="29"/>
      <c r="DF174" s="29"/>
    </row>
    <row r="175" spans="3:110" s="273" customFormat="1">
      <c r="C175" s="9"/>
      <c r="D175" s="9"/>
      <c r="E175" s="9"/>
      <c r="F175" s="105"/>
      <c r="G175" s="7"/>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H175" s="33"/>
      <c r="BJ175" s="150"/>
      <c r="BL175" s="30"/>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c r="CP175" s="29"/>
      <c r="CQ175" s="29"/>
      <c r="CR175" s="29"/>
      <c r="CS175" s="29"/>
      <c r="CT175" s="29"/>
      <c r="CU175" s="29"/>
      <c r="CV175" s="29"/>
      <c r="CW175" s="29"/>
      <c r="CX175" s="29"/>
      <c r="CY175" s="29"/>
      <c r="CZ175" s="29"/>
      <c r="DA175" s="29"/>
      <c r="DB175" s="29"/>
      <c r="DC175" s="29"/>
      <c r="DD175" s="29"/>
      <c r="DE175" s="29"/>
      <c r="DF175" s="29"/>
    </row>
    <row r="176" spans="3:110" s="273" customFormat="1">
      <c r="C176" s="9"/>
      <c r="D176" s="9"/>
      <c r="E176" s="9"/>
      <c r="F176" s="105"/>
      <c r="G176" s="7"/>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H176" s="33"/>
      <c r="BJ176" s="150"/>
      <c r="BL176" s="30"/>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c r="CP176" s="29"/>
      <c r="CQ176" s="29"/>
      <c r="CR176" s="29"/>
      <c r="CS176" s="29"/>
      <c r="CT176" s="29"/>
      <c r="CU176" s="29"/>
      <c r="CV176" s="29"/>
      <c r="CW176" s="29"/>
      <c r="CX176" s="29"/>
      <c r="CY176" s="29"/>
      <c r="CZ176" s="29"/>
      <c r="DA176" s="29"/>
      <c r="DB176" s="29"/>
      <c r="DC176" s="29"/>
      <c r="DD176" s="29"/>
      <c r="DE176" s="29"/>
      <c r="DF176" s="29"/>
    </row>
    <row r="177" spans="3:110" s="273" customFormat="1">
      <c r="C177" s="9"/>
      <c r="D177" s="9"/>
      <c r="E177" s="9"/>
      <c r="F177" s="105"/>
      <c r="G177" s="7"/>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H177" s="33"/>
      <c r="BJ177" s="150"/>
      <c r="BL177" s="30"/>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c r="CP177" s="29"/>
      <c r="CQ177" s="29"/>
      <c r="CR177" s="29"/>
      <c r="CS177" s="29"/>
      <c r="CT177" s="29"/>
      <c r="CU177" s="29"/>
      <c r="CV177" s="29"/>
      <c r="CW177" s="29"/>
      <c r="CX177" s="29"/>
      <c r="CY177" s="29"/>
      <c r="CZ177" s="29"/>
      <c r="DA177" s="29"/>
      <c r="DB177" s="29"/>
      <c r="DC177" s="29"/>
      <c r="DD177" s="29"/>
      <c r="DE177" s="29"/>
      <c r="DF177" s="29"/>
    </row>
    <row r="178" spans="3:110" s="273" customFormat="1">
      <c r="C178" s="9"/>
      <c r="D178" s="9"/>
      <c r="E178" s="9"/>
      <c r="F178" s="105"/>
      <c r="G178" s="7"/>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H178" s="33"/>
      <c r="BJ178" s="150"/>
      <c r="BL178" s="30"/>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c r="CP178" s="29"/>
      <c r="CQ178" s="29"/>
      <c r="CR178" s="29"/>
      <c r="CS178" s="29"/>
      <c r="CT178" s="29"/>
      <c r="CU178" s="29"/>
      <c r="CV178" s="29"/>
      <c r="CW178" s="29"/>
      <c r="CX178" s="29"/>
      <c r="CY178" s="29"/>
      <c r="CZ178" s="29"/>
      <c r="DA178" s="29"/>
      <c r="DB178" s="29"/>
      <c r="DC178" s="29"/>
      <c r="DD178" s="29"/>
      <c r="DE178" s="29"/>
      <c r="DF178" s="29"/>
    </row>
    <row r="179" spans="3:110" s="273" customFormat="1">
      <c r="C179" s="9"/>
      <c r="D179" s="9"/>
      <c r="E179" s="9"/>
      <c r="F179" s="105"/>
      <c r="G179" s="7"/>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H179" s="33"/>
      <c r="BJ179" s="150"/>
      <c r="BL179" s="30"/>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c r="CP179" s="29"/>
      <c r="CQ179" s="29"/>
      <c r="CR179" s="29"/>
      <c r="CS179" s="29"/>
      <c r="CT179" s="29"/>
      <c r="CU179" s="29"/>
      <c r="CV179" s="29"/>
      <c r="CW179" s="29"/>
      <c r="CX179" s="29"/>
      <c r="CY179" s="29"/>
      <c r="CZ179" s="29"/>
      <c r="DA179" s="29"/>
      <c r="DB179" s="29"/>
      <c r="DC179" s="29"/>
      <c r="DD179" s="29"/>
      <c r="DE179" s="29"/>
      <c r="DF179" s="29"/>
    </row>
    <row r="180" spans="3:110" s="273" customFormat="1">
      <c r="C180" s="9"/>
      <c r="D180" s="9"/>
      <c r="E180" s="9"/>
      <c r="F180" s="105"/>
      <c r="G180" s="7"/>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H180" s="33"/>
      <c r="BJ180" s="150"/>
      <c r="BL180" s="30"/>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29"/>
      <c r="CU180" s="29"/>
      <c r="CV180" s="29"/>
      <c r="CW180" s="29"/>
      <c r="CX180" s="29"/>
      <c r="CY180" s="29"/>
      <c r="CZ180" s="29"/>
      <c r="DA180" s="29"/>
      <c r="DB180" s="29"/>
      <c r="DC180" s="29"/>
      <c r="DD180" s="29"/>
      <c r="DE180" s="29"/>
      <c r="DF180" s="29"/>
    </row>
    <row r="181" spans="3:110" s="273" customFormat="1">
      <c r="C181" s="9"/>
      <c r="D181" s="9"/>
      <c r="E181" s="9"/>
      <c r="F181" s="105"/>
      <c r="G181" s="7"/>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H181" s="33"/>
      <c r="BJ181" s="150"/>
      <c r="BL181" s="30"/>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c r="CT181" s="29"/>
      <c r="CU181" s="29"/>
      <c r="CV181" s="29"/>
      <c r="CW181" s="29"/>
      <c r="CX181" s="29"/>
      <c r="CY181" s="29"/>
      <c r="CZ181" s="29"/>
      <c r="DA181" s="29"/>
      <c r="DB181" s="29"/>
      <c r="DC181" s="29"/>
      <c r="DD181" s="29"/>
      <c r="DE181" s="29"/>
      <c r="DF181" s="29"/>
    </row>
    <row r="182" spans="3:110" s="273" customFormat="1">
      <c r="C182" s="9"/>
      <c r="D182" s="9"/>
      <c r="E182" s="9"/>
      <c r="F182" s="105"/>
      <c r="G182" s="7"/>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H182" s="33"/>
      <c r="BJ182" s="150"/>
      <c r="BL182" s="30"/>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c r="CT182" s="29"/>
      <c r="CU182" s="29"/>
      <c r="CV182" s="29"/>
      <c r="CW182" s="29"/>
      <c r="CX182" s="29"/>
      <c r="CY182" s="29"/>
      <c r="CZ182" s="29"/>
      <c r="DA182" s="29"/>
      <c r="DB182" s="29"/>
      <c r="DC182" s="29"/>
      <c r="DD182" s="29"/>
      <c r="DE182" s="29"/>
      <c r="DF182" s="29"/>
    </row>
    <row r="183" spans="3:110" s="273" customFormat="1">
      <c r="C183" s="9"/>
      <c r="D183" s="9"/>
      <c r="E183" s="9"/>
      <c r="F183" s="105"/>
      <c r="G183" s="7"/>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H183" s="33"/>
      <c r="BJ183" s="150"/>
      <c r="BL183" s="30"/>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c r="CT183" s="29"/>
      <c r="CU183" s="29"/>
      <c r="CV183" s="29"/>
      <c r="CW183" s="29"/>
      <c r="CX183" s="29"/>
      <c r="CY183" s="29"/>
      <c r="CZ183" s="29"/>
      <c r="DA183" s="29"/>
      <c r="DB183" s="29"/>
      <c r="DC183" s="29"/>
      <c r="DD183" s="29"/>
      <c r="DE183" s="29"/>
      <c r="DF183" s="29"/>
    </row>
    <row r="184" spans="3:110" s="273" customFormat="1">
      <c r="C184" s="9"/>
      <c r="D184" s="9"/>
      <c r="E184" s="9"/>
      <c r="F184" s="105"/>
      <c r="G184" s="7"/>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H184" s="33"/>
      <c r="BJ184" s="150"/>
      <c r="BL184" s="30"/>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c r="CT184" s="29"/>
      <c r="CU184" s="29"/>
      <c r="CV184" s="29"/>
      <c r="CW184" s="29"/>
      <c r="CX184" s="29"/>
      <c r="CY184" s="29"/>
      <c r="CZ184" s="29"/>
      <c r="DA184" s="29"/>
      <c r="DB184" s="29"/>
      <c r="DC184" s="29"/>
      <c r="DD184" s="29"/>
      <c r="DE184" s="29"/>
      <c r="DF184" s="29"/>
    </row>
    <row r="185" spans="3:110" s="273" customFormat="1">
      <c r="C185" s="9"/>
      <c r="D185" s="9"/>
      <c r="E185" s="9"/>
      <c r="F185" s="105"/>
      <c r="G185" s="7"/>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H185" s="33"/>
      <c r="BJ185" s="150"/>
      <c r="BL185" s="30"/>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c r="CT185" s="29"/>
      <c r="CU185" s="29"/>
      <c r="CV185" s="29"/>
      <c r="CW185" s="29"/>
      <c r="CX185" s="29"/>
      <c r="CY185" s="29"/>
      <c r="CZ185" s="29"/>
      <c r="DA185" s="29"/>
      <c r="DB185" s="29"/>
      <c r="DC185" s="29"/>
      <c r="DD185" s="29"/>
      <c r="DE185" s="29"/>
      <c r="DF185" s="29"/>
    </row>
    <row r="186" spans="3:110" s="273" customFormat="1">
      <c r="C186" s="9"/>
      <c r="D186" s="9"/>
      <c r="E186" s="9"/>
      <c r="F186" s="105"/>
      <c r="G186" s="7"/>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H186" s="33"/>
      <c r="BJ186" s="150"/>
      <c r="BL186" s="30"/>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c r="CT186" s="29"/>
      <c r="CU186" s="29"/>
      <c r="CV186" s="29"/>
      <c r="CW186" s="29"/>
      <c r="CX186" s="29"/>
      <c r="CY186" s="29"/>
      <c r="CZ186" s="29"/>
      <c r="DA186" s="29"/>
      <c r="DB186" s="29"/>
      <c r="DC186" s="29"/>
      <c r="DD186" s="29"/>
      <c r="DE186" s="29"/>
      <c r="DF186" s="29"/>
    </row>
    <row r="187" spans="3:110" s="273" customFormat="1">
      <c r="C187" s="9"/>
      <c r="D187" s="9"/>
      <c r="E187" s="9"/>
      <c r="F187" s="105"/>
      <c r="G187" s="7"/>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H187" s="33"/>
      <c r="BJ187" s="150"/>
      <c r="BL187" s="30"/>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c r="CP187" s="29"/>
      <c r="CQ187" s="29"/>
      <c r="CR187" s="29"/>
      <c r="CS187" s="29"/>
      <c r="CT187" s="29"/>
      <c r="CU187" s="29"/>
      <c r="CV187" s="29"/>
      <c r="CW187" s="29"/>
      <c r="CX187" s="29"/>
      <c r="CY187" s="29"/>
      <c r="CZ187" s="29"/>
      <c r="DA187" s="29"/>
      <c r="DB187" s="29"/>
      <c r="DC187" s="29"/>
      <c r="DD187" s="29"/>
      <c r="DE187" s="29"/>
      <c r="DF187" s="29"/>
    </row>
    <row r="188" spans="3:110" s="273" customFormat="1">
      <c r="C188" s="9"/>
      <c r="D188" s="9"/>
      <c r="E188" s="9"/>
      <c r="F188" s="105"/>
      <c r="G188" s="7"/>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H188" s="33"/>
      <c r="BJ188" s="150"/>
      <c r="BL188" s="30"/>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c r="DC188" s="29"/>
      <c r="DD188" s="29"/>
      <c r="DE188" s="29"/>
      <c r="DF188" s="29"/>
    </row>
    <row r="189" spans="3:110" s="273" customFormat="1">
      <c r="C189" s="9"/>
      <c r="D189" s="9"/>
      <c r="E189" s="9"/>
      <c r="F189" s="105"/>
      <c r="G189" s="7"/>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H189" s="33"/>
      <c r="BJ189" s="150"/>
      <c r="BL189" s="30"/>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c r="CP189" s="29"/>
      <c r="CQ189" s="29"/>
      <c r="CR189" s="29"/>
      <c r="CS189" s="29"/>
      <c r="CT189" s="29"/>
      <c r="CU189" s="29"/>
      <c r="CV189" s="29"/>
      <c r="CW189" s="29"/>
      <c r="CX189" s="29"/>
      <c r="CY189" s="29"/>
      <c r="CZ189" s="29"/>
      <c r="DA189" s="29"/>
      <c r="DB189" s="29"/>
      <c r="DC189" s="29"/>
      <c r="DD189" s="29"/>
      <c r="DE189" s="29"/>
      <c r="DF189" s="29"/>
    </row>
    <row r="190" spans="3:110" s="273" customFormat="1">
      <c r="C190" s="9"/>
      <c r="D190" s="9"/>
      <c r="E190" s="9"/>
      <c r="F190" s="105"/>
      <c r="G190" s="7"/>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H190" s="33"/>
      <c r="BJ190" s="150"/>
      <c r="BL190" s="30"/>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c r="CP190" s="29"/>
      <c r="CQ190" s="29"/>
      <c r="CR190" s="29"/>
      <c r="CS190" s="29"/>
      <c r="CT190" s="29"/>
      <c r="CU190" s="29"/>
      <c r="CV190" s="29"/>
      <c r="CW190" s="29"/>
      <c r="CX190" s="29"/>
      <c r="CY190" s="29"/>
      <c r="CZ190" s="29"/>
      <c r="DA190" s="29"/>
      <c r="DB190" s="29"/>
      <c r="DC190" s="29"/>
      <c r="DD190" s="29"/>
      <c r="DE190" s="29"/>
      <c r="DF190" s="29"/>
    </row>
    <row r="191" spans="3:110" s="273" customFormat="1">
      <c r="C191" s="9"/>
      <c r="D191" s="9"/>
      <c r="E191" s="9"/>
      <c r="F191" s="105"/>
      <c r="G191" s="7"/>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H191" s="33"/>
      <c r="BJ191" s="150"/>
      <c r="BL191" s="30"/>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29"/>
      <c r="CV191" s="29"/>
      <c r="CW191" s="29"/>
      <c r="CX191" s="29"/>
      <c r="CY191" s="29"/>
      <c r="CZ191" s="29"/>
      <c r="DA191" s="29"/>
      <c r="DB191" s="29"/>
      <c r="DC191" s="29"/>
      <c r="DD191" s="29"/>
      <c r="DE191" s="29"/>
      <c r="DF191" s="29"/>
    </row>
    <row r="192" spans="3:110" s="273" customFormat="1">
      <c r="C192" s="9"/>
      <c r="D192" s="9"/>
      <c r="E192" s="9"/>
      <c r="F192" s="105"/>
      <c r="G192" s="7"/>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H192" s="33"/>
      <c r="BJ192" s="150"/>
      <c r="BL192" s="30"/>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c r="CP192" s="29"/>
      <c r="CQ192" s="29"/>
      <c r="CR192" s="29"/>
      <c r="CS192" s="29"/>
      <c r="CT192" s="29"/>
      <c r="CU192" s="29"/>
      <c r="CV192" s="29"/>
      <c r="CW192" s="29"/>
      <c r="CX192" s="29"/>
      <c r="CY192" s="29"/>
      <c r="CZ192" s="29"/>
      <c r="DA192" s="29"/>
      <c r="DB192" s="29"/>
      <c r="DC192" s="29"/>
      <c r="DD192" s="29"/>
      <c r="DE192" s="29"/>
      <c r="DF192" s="29"/>
    </row>
    <row r="193" spans="3:110" s="273" customFormat="1">
      <c r="C193" s="9"/>
      <c r="D193" s="9"/>
      <c r="E193" s="9"/>
      <c r="F193" s="105"/>
      <c r="G193" s="7"/>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H193" s="33"/>
      <c r="BJ193" s="150"/>
      <c r="BL193" s="30"/>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c r="CP193" s="29"/>
      <c r="CQ193" s="29"/>
      <c r="CR193" s="29"/>
      <c r="CS193" s="29"/>
      <c r="CT193" s="29"/>
      <c r="CU193" s="29"/>
      <c r="CV193" s="29"/>
      <c r="CW193" s="29"/>
      <c r="CX193" s="29"/>
      <c r="CY193" s="29"/>
      <c r="CZ193" s="29"/>
      <c r="DA193" s="29"/>
      <c r="DB193" s="29"/>
      <c r="DC193" s="29"/>
      <c r="DD193" s="29"/>
      <c r="DE193" s="29"/>
      <c r="DF193" s="29"/>
    </row>
    <row r="194" spans="3:110" s="273" customFormat="1">
      <c r="C194" s="9"/>
      <c r="D194" s="9"/>
      <c r="E194" s="9"/>
      <c r="F194" s="105"/>
      <c r="G194" s="7"/>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H194" s="33"/>
      <c r="BJ194" s="150"/>
      <c r="BL194" s="30"/>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c r="CP194" s="29"/>
      <c r="CQ194" s="29"/>
      <c r="CR194" s="29"/>
      <c r="CS194" s="29"/>
      <c r="CT194" s="29"/>
      <c r="CU194" s="29"/>
      <c r="CV194" s="29"/>
      <c r="CW194" s="29"/>
      <c r="CX194" s="29"/>
      <c r="CY194" s="29"/>
      <c r="CZ194" s="29"/>
      <c r="DA194" s="29"/>
      <c r="DB194" s="29"/>
      <c r="DC194" s="29"/>
      <c r="DD194" s="29"/>
      <c r="DE194" s="29"/>
      <c r="DF194" s="29"/>
    </row>
    <row r="195" spans="3:110" s="273" customFormat="1">
      <c r="C195" s="9"/>
      <c r="D195" s="9"/>
      <c r="E195" s="9"/>
      <c r="F195" s="105"/>
      <c r="G195" s="7"/>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H195" s="33"/>
      <c r="BJ195" s="150"/>
      <c r="BL195" s="30"/>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c r="CP195" s="29"/>
      <c r="CQ195" s="29"/>
      <c r="CR195" s="29"/>
      <c r="CS195" s="29"/>
      <c r="CT195" s="29"/>
      <c r="CU195" s="29"/>
      <c r="CV195" s="29"/>
      <c r="CW195" s="29"/>
      <c r="CX195" s="29"/>
      <c r="CY195" s="29"/>
      <c r="CZ195" s="29"/>
      <c r="DA195" s="29"/>
      <c r="DB195" s="29"/>
      <c r="DC195" s="29"/>
      <c r="DD195" s="29"/>
      <c r="DE195" s="29"/>
      <c r="DF195" s="29"/>
    </row>
    <row r="196" spans="3:110" s="273" customFormat="1">
      <c r="C196" s="9"/>
      <c r="D196" s="9"/>
      <c r="E196" s="9"/>
      <c r="F196" s="105"/>
      <c r="G196" s="7"/>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H196" s="33"/>
      <c r="BJ196" s="150"/>
      <c r="BL196" s="30"/>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c r="CP196" s="29"/>
      <c r="CQ196" s="29"/>
      <c r="CR196" s="29"/>
      <c r="CS196" s="29"/>
      <c r="CT196" s="29"/>
      <c r="CU196" s="29"/>
      <c r="CV196" s="29"/>
      <c r="CW196" s="29"/>
      <c r="CX196" s="29"/>
      <c r="CY196" s="29"/>
      <c r="CZ196" s="29"/>
      <c r="DA196" s="29"/>
      <c r="DB196" s="29"/>
      <c r="DC196" s="29"/>
      <c r="DD196" s="29"/>
      <c r="DE196" s="29"/>
      <c r="DF196" s="29"/>
    </row>
    <row r="197" spans="3:110" s="273" customFormat="1">
      <c r="C197" s="9"/>
      <c r="D197" s="9"/>
      <c r="E197" s="9"/>
      <c r="F197" s="105"/>
      <c r="G197" s="7"/>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H197" s="33"/>
      <c r="BJ197" s="150"/>
      <c r="BL197" s="30"/>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c r="CP197" s="29"/>
      <c r="CQ197" s="29"/>
      <c r="CR197" s="29"/>
      <c r="CS197" s="29"/>
      <c r="CT197" s="29"/>
      <c r="CU197" s="29"/>
      <c r="CV197" s="29"/>
      <c r="CW197" s="29"/>
      <c r="CX197" s="29"/>
      <c r="CY197" s="29"/>
      <c r="CZ197" s="29"/>
      <c r="DA197" s="29"/>
      <c r="DB197" s="29"/>
      <c r="DC197" s="29"/>
      <c r="DD197" s="29"/>
      <c r="DE197" s="29"/>
      <c r="DF197" s="29"/>
    </row>
    <row r="198" spans="3:110" s="273" customFormat="1">
      <c r="C198" s="9"/>
      <c r="D198" s="9"/>
      <c r="E198" s="9"/>
      <c r="F198" s="105"/>
      <c r="G198" s="7"/>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H198" s="33"/>
      <c r="BJ198" s="150"/>
      <c r="BL198" s="30"/>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c r="CP198" s="29"/>
      <c r="CQ198" s="29"/>
      <c r="CR198" s="29"/>
      <c r="CS198" s="29"/>
      <c r="CT198" s="29"/>
      <c r="CU198" s="29"/>
      <c r="CV198" s="29"/>
      <c r="CW198" s="29"/>
      <c r="CX198" s="29"/>
      <c r="CY198" s="29"/>
      <c r="CZ198" s="29"/>
      <c r="DA198" s="29"/>
      <c r="DB198" s="29"/>
      <c r="DC198" s="29"/>
      <c r="DD198" s="29"/>
      <c r="DE198" s="29"/>
      <c r="DF198" s="29"/>
    </row>
    <row r="199" spans="3:110" s="273" customFormat="1">
      <c r="C199" s="9"/>
      <c r="D199" s="9"/>
      <c r="E199" s="9"/>
      <c r="F199" s="105"/>
      <c r="G199" s="7"/>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H199" s="33"/>
      <c r="BJ199" s="150"/>
      <c r="BL199" s="30"/>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c r="DB199" s="29"/>
      <c r="DC199" s="29"/>
      <c r="DD199" s="29"/>
      <c r="DE199" s="29"/>
      <c r="DF199" s="29"/>
    </row>
    <row r="200" spans="3:110" s="273" customFormat="1">
      <c r="C200" s="9"/>
      <c r="D200" s="9"/>
      <c r="E200" s="9"/>
      <c r="F200" s="105"/>
      <c r="G200" s="7"/>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H200" s="33"/>
      <c r="BJ200" s="150"/>
      <c r="BL200" s="30"/>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c r="CP200" s="29"/>
      <c r="CQ200" s="29"/>
      <c r="CR200" s="29"/>
      <c r="CS200" s="29"/>
      <c r="CT200" s="29"/>
      <c r="CU200" s="29"/>
      <c r="CV200" s="29"/>
      <c r="CW200" s="29"/>
      <c r="CX200" s="29"/>
      <c r="CY200" s="29"/>
      <c r="CZ200" s="29"/>
      <c r="DA200" s="29"/>
      <c r="DB200" s="29"/>
      <c r="DC200" s="29"/>
      <c r="DD200" s="29"/>
      <c r="DE200" s="29"/>
      <c r="DF200" s="29"/>
    </row>
    <row r="201" spans="3:110" s="273" customFormat="1">
      <c r="C201" s="9"/>
      <c r="D201" s="9"/>
      <c r="E201" s="9"/>
      <c r="F201" s="105"/>
      <c r="G201" s="7"/>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H201" s="33"/>
      <c r="BJ201" s="150"/>
      <c r="BL201" s="30"/>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c r="CT201" s="29"/>
      <c r="CU201" s="29"/>
      <c r="CV201" s="29"/>
      <c r="CW201" s="29"/>
      <c r="CX201" s="29"/>
      <c r="CY201" s="29"/>
      <c r="CZ201" s="29"/>
      <c r="DA201" s="29"/>
      <c r="DB201" s="29"/>
      <c r="DC201" s="29"/>
      <c r="DD201" s="29"/>
      <c r="DE201" s="29"/>
      <c r="DF201" s="29"/>
    </row>
    <row r="202" spans="3:110" s="273" customFormat="1">
      <c r="C202" s="9"/>
      <c r="D202" s="9"/>
      <c r="E202" s="9"/>
      <c r="F202" s="105"/>
      <c r="G202" s="7"/>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H202" s="33"/>
      <c r="BJ202" s="150"/>
      <c r="BL202" s="30"/>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c r="CT202" s="29"/>
      <c r="CU202" s="29"/>
      <c r="CV202" s="29"/>
      <c r="CW202" s="29"/>
      <c r="CX202" s="29"/>
      <c r="CY202" s="29"/>
      <c r="CZ202" s="29"/>
      <c r="DA202" s="29"/>
      <c r="DB202" s="29"/>
      <c r="DC202" s="29"/>
      <c r="DD202" s="29"/>
      <c r="DE202" s="29"/>
      <c r="DF202" s="29"/>
    </row>
    <row r="203" spans="3:110" s="273" customFormat="1">
      <c r="C203" s="9"/>
      <c r="D203" s="9"/>
      <c r="E203" s="9"/>
      <c r="F203" s="105"/>
      <c r="G203" s="7"/>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H203" s="33"/>
      <c r="BJ203" s="150"/>
      <c r="BL203" s="30"/>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c r="DB203" s="29"/>
      <c r="DC203" s="29"/>
      <c r="DD203" s="29"/>
      <c r="DE203" s="29"/>
      <c r="DF203" s="29"/>
    </row>
    <row r="204" spans="3:110" s="273" customFormat="1">
      <c r="C204" s="9"/>
      <c r="D204" s="9"/>
      <c r="E204" s="9"/>
      <c r="F204" s="105"/>
      <c r="G204" s="7"/>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H204" s="33"/>
      <c r="BJ204" s="150"/>
      <c r="BL204" s="30"/>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c r="DB204" s="29"/>
      <c r="DC204" s="29"/>
      <c r="DD204" s="29"/>
      <c r="DE204" s="29"/>
      <c r="DF204" s="29"/>
    </row>
    <row r="205" spans="3:110" s="273" customFormat="1">
      <c r="C205" s="9"/>
      <c r="D205" s="9"/>
      <c r="E205" s="9"/>
      <c r="F205" s="105"/>
      <c r="G205" s="7"/>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H205" s="33"/>
      <c r="BJ205" s="150"/>
      <c r="BL205" s="30"/>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c r="DB205" s="29"/>
      <c r="DC205" s="29"/>
      <c r="DD205" s="29"/>
      <c r="DE205" s="29"/>
      <c r="DF205" s="29"/>
    </row>
    <row r="206" spans="3:110" s="273" customFormat="1">
      <c r="C206" s="9"/>
      <c r="D206" s="9"/>
      <c r="E206" s="9"/>
      <c r="F206" s="105"/>
      <c r="G206" s="7"/>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H206" s="33"/>
      <c r="BJ206" s="150"/>
      <c r="BL206" s="30"/>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c r="CT206" s="29"/>
      <c r="CU206" s="29"/>
      <c r="CV206" s="29"/>
      <c r="CW206" s="29"/>
      <c r="CX206" s="29"/>
      <c r="CY206" s="29"/>
      <c r="CZ206" s="29"/>
      <c r="DA206" s="29"/>
      <c r="DB206" s="29"/>
      <c r="DC206" s="29"/>
      <c r="DD206" s="29"/>
      <c r="DE206" s="29"/>
      <c r="DF206" s="29"/>
    </row>
    <row r="207" spans="3:110" s="273" customFormat="1">
      <c r="C207" s="9"/>
      <c r="D207" s="9"/>
      <c r="E207" s="9"/>
      <c r="F207" s="105"/>
      <c r="G207" s="7"/>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H207" s="33"/>
      <c r="BJ207" s="150"/>
      <c r="BL207" s="30"/>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c r="CT207" s="29"/>
      <c r="CU207" s="29"/>
      <c r="CV207" s="29"/>
      <c r="CW207" s="29"/>
      <c r="CX207" s="29"/>
      <c r="CY207" s="29"/>
      <c r="CZ207" s="29"/>
      <c r="DA207" s="29"/>
      <c r="DB207" s="29"/>
      <c r="DC207" s="29"/>
      <c r="DD207" s="29"/>
      <c r="DE207" s="29"/>
      <c r="DF207" s="29"/>
    </row>
    <row r="208" spans="3:110" s="273" customFormat="1">
      <c r="C208" s="9"/>
      <c r="D208" s="9"/>
      <c r="E208" s="9"/>
      <c r="F208" s="105"/>
      <c r="G208" s="7"/>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H208" s="33"/>
      <c r="BJ208" s="150"/>
      <c r="BL208" s="30"/>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29"/>
      <c r="CN208" s="29"/>
      <c r="CO208" s="29"/>
      <c r="CP208" s="29"/>
      <c r="CQ208" s="29"/>
      <c r="CR208" s="29"/>
      <c r="CS208" s="29"/>
      <c r="CT208" s="29"/>
      <c r="CU208" s="29"/>
      <c r="CV208" s="29"/>
      <c r="CW208" s="29"/>
      <c r="CX208" s="29"/>
      <c r="CY208" s="29"/>
      <c r="CZ208" s="29"/>
      <c r="DA208" s="29"/>
      <c r="DB208" s="29"/>
      <c r="DC208" s="29"/>
      <c r="DD208" s="29"/>
      <c r="DE208" s="29"/>
      <c r="DF208" s="29"/>
    </row>
    <row r="209" spans="3:110" s="273" customFormat="1">
      <c r="C209" s="9"/>
      <c r="D209" s="9"/>
      <c r="E209" s="9"/>
      <c r="F209" s="105"/>
      <c r="G209" s="7"/>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H209" s="33"/>
      <c r="BJ209" s="150"/>
      <c r="BL209" s="30"/>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c r="CT209" s="29"/>
      <c r="CU209" s="29"/>
      <c r="CV209" s="29"/>
      <c r="CW209" s="29"/>
      <c r="CX209" s="29"/>
      <c r="CY209" s="29"/>
      <c r="CZ209" s="29"/>
      <c r="DA209" s="29"/>
      <c r="DB209" s="29"/>
      <c r="DC209" s="29"/>
      <c r="DD209" s="29"/>
      <c r="DE209" s="29"/>
      <c r="DF209" s="29"/>
    </row>
    <row r="210" spans="3:110" s="273" customFormat="1">
      <c r="C210" s="9"/>
      <c r="D210" s="9"/>
      <c r="E210" s="9"/>
      <c r="F210" s="105"/>
      <c r="G210" s="7"/>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H210" s="33"/>
      <c r="BJ210" s="150"/>
      <c r="BL210" s="30"/>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c r="CT210" s="29"/>
      <c r="CU210" s="29"/>
      <c r="CV210" s="29"/>
      <c r="CW210" s="29"/>
      <c r="CX210" s="29"/>
      <c r="CY210" s="29"/>
      <c r="CZ210" s="29"/>
      <c r="DA210" s="29"/>
      <c r="DB210" s="29"/>
      <c r="DC210" s="29"/>
      <c r="DD210" s="29"/>
      <c r="DE210" s="29"/>
      <c r="DF210" s="29"/>
    </row>
    <row r="211" spans="3:110" s="273" customFormat="1">
      <c r="C211" s="9"/>
      <c r="D211" s="9"/>
      <c r="E211" s="9"/>
      <c r="F211" s="105"/>
      <c r="G211" s="7"/>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H211" s="33"/>
      <c r="BJ211" s="150"/>
      <c r="BL211" s="30"/>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c r="CP211" s="29"/>
      <c r="CQ211" s="29"/>
      <c r="CR211" s="29"/>
      <c r="CS211" s="29"/>
      <c r="CT211" s="29"/>
      <c r="CU211" s="29"/>
      <c r="CV211" s="29"/>
      <c r="CW211" s="29"/>
      <c r="CX211" s="29"/>
      <c r="CY211" s="29"/>
      <c r="CZ211" s="29"/>
      <c r="DA211" s="29"/>
      <c r="DB211" s="29"/>
      <c r="DC211" s="29"/>
      <c r="DD211" s="29"/>
      <c r="DE211" s="29"/>
      <c r="DF211" s="29"/>
    </row>
    <row r="212" spans="3:110" s="273" customFormat="1">
      <c r="C212" s="9"/>
      <c r="D212" s="9"/>
      <c r="E212" s="9"/>
      <c r="F212" s="105"/>
      <c r="G212" s="7"/>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H212" s="33"/>
      <c r="BJ212" s="150"/>
      <c r="BL212" s="30"/>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c r="DB212" s="29"/>
      <c r="DC212" s="29"/>
      <c r="DD212" s="29"/>
      <c r="DE212" s="29"/>
      <c r="DF212" s="29"/>
    </row>
    <row r="213" spans="3:110" s="273" customFormat="1">
      <c r="C213" s="9"/>
      <c r="D213" s="9"/>
      <c r="E213" s="9"/>
      <c r="F213" s="105"/>
      <c r="G213" s="7"/>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H213" s="33"/>
      <c r="BJ213" s="150"/>
      <c r="BL213" s="30"/>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c r="DB213" s="29"/>
      <c r="DC213" s="29"/>
      <c r="DD213" s="29"/>
      <c r="DE213" s="29"/>
      <c r="DF213" s="29"/>
    </row>
    <row r="214" spans="3:110" s="273" customFormat="1">
      <c r="C214" s="9"/>
      <c r="D214" s="9"/>
      <c r="E214" s="9"/>
      <c r="F214" s="105"/>
      <c r="G214" s="7"/>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H214" s="33"/>
      <c r="BJ214" s="150"/>
      <c r="BL214" s="30"/>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c r="CP214" s="29"/>
      <c r="CQ214" s="29"/>
      <c r="CR214" s="29"/>
      <c r="CS214" s="29"/>
      <c r="CT214" s="29"/>
      <c r="CU214" s="29"/>
      <c r="CV214" s="29"/>
      <c r="CW214" s="29"/>
      <c r="CX214" s="29"/>
      <c r="CY214" s="29"/>
      <c r="CZ214" s="29"/>
      <c r="DA214" s="29"/>
      <c r="DB214" s="29"/>
      <c r="DC214" s="29"/>
      <c r="DD214" s="29"/>
      <c r="DE214" s="29"/>
      <c r="DF214" s="29"/>
    </row>
    <row r="215" spans="3:110" s="273" customFormat="1">
      <c r="C215" s="9"/>
      <c r="D215" s="9"/>
      <c r="E215" s="9"/>
      <c r="F215" s="105"/>
      <c r="G215" s="7"/>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H215" s="33"/>
      <c r="BJ215" s="150"/>
      <c r="BL215" s="30"/>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29"/>
      <c r="CO215" s="29"/>
      <c r="CP215" s="29"/>
      <c r="CQ215" s="29"/>
      <c r="CR215" s="29"/>
      <c r="CS215" s="29"/>
      <c r="CT215" s="29"/>
      <c r="CU215" s="29"/>
      <c r="CV215" s="29"/>
      <c r="CW215" s="29"/>
      <c r="CX215" s="29"/>
      <c r="CY215" s="29"/>
      <c r="CZ215" s="29"/>
      <c r="DA215" s="29"/>
      <c r="DB215" s="29"/>
      <c r="DC215" s="29"/>
      <c r="DD215" s="29"/>
      <c r="DE215" s="29"/>
      <c r="DF215" s="29"/>
    </row>
    <row r="216" spans="3:110" s="273" customFormat="1">
      <c r="C216" s="9"/>
      <c r="D216" s="9"/>
      <c r="E216" s="9"/>
      <c r="F216" s="105"/>
      <c r="G216" s="7"/>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H216" s="33"/>
      <c r="BJ216" s="150"/>
      <c r="BL216" s="30"/>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29"/>
      <c r="CO216" s="29"/>
      <c r="CP216" s="29"/>
      <c r="CQ216" s="29"/>
      <c r="CR216" s="29"/>
      <c r="CS216" s="29"/>
      <c r="CT216" s="29"/>
      <c r="CU216" s="29"/>
      <c r="CV216" s="29"/>
      <c r="CW216" s="29"/>
      <c r="CX216" s="29"/>
      <c r="CY216" s="29"/>
      <c r="CZ216" s="29"/>
      <c r="DA216" s="29"/>
      <c r="DB216" s="29"/>
      <c r="DC216" s="29"/>
      <c r="DD216" s="29"/>
      <c r="DE216" s="29"/>
      <c r="DF216" s="29"/>
    </row>
    <row r="217" spans="3:110" s="273" customFormat="1">
      <c r="C217" s="9"/>
      <c r="D217" s="9"/>
      <c r="E217" s="9"/>
      <c r="F217" s="105"/>
      <c r="G217" s="7"/>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H217" s="33"/>
      <c r="BJ217" s="150"/>
      <c r="BL217" s="30"/>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29"/>
      <c r="CO217" s="29"/>
      <c r="CP217" s="29"/>
      <c r="CQ217" s="29"/>
      <c r="CR217" s="29"/>
      <c r="CS217" s="29"/>
      <c r="CT217" s="29"/>
      <c r="CU217" s="29"/>
      <c r="CV217" s="29"/>
      <c r="CW217" s="29"/>
      <c r="CX217" s="29"/>
      <c r="CY217" s="29"/>
      <c r="CZ217" s="29"/>
      <c r="DA217" s="29"/>
      <c r="DB217" s="29"/>
      <c r="DC217" s="29"/>
      <c r="DD217" s="29"/>
      <c r="DE217" s="29"/>
      <c r="DF217" s="29"/>
    </row>
    <row r="218" spans="3:110" s="273" customFormat="1">
      <c r="C218" s="9"/>
      <c r="D218" s="9"/>
      <c r="E218" s="9"/>
      <c r="F218" s="105"/>
      <c r="G218" s="7"/>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H218" s="33"/>
      <c r="BJ218" s="150"/>
      <c r="BL218" s="30"/>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c r="DB218" s="29"/>
      <c r="DC218" s="29"/>
      <c r="DD218" s="29"/>
      <c r="DE218" s="29"/>
      <c r="DF218" s="29"/>
    </row>
    <row r="219" spans="3:110" s="273" customFormat="1">
      <c r="C219" s="9"/>
      <c r="D219" s="9"/>
      <c r="E219" s="9"/>
      <c r="F219" s="105"/>
      <c r="G219" s="7"/>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H219" s="33"/>
      <c r="BJ219" s="150"/>
      <c r="BL219" s="30"/>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c r="CT219" s="29"/>
      <c r="CU219" s="29"/>
      <c r="CV219" s="29"/>
      <c r="CW219" s="29"/>
      <c r="CX219" s="29"/>
      <c r="CY219" s="29"/>
      <c r="CZ219" s="29"/>
      <c r="DA219" s="29"/>
      <c r="DB219" s="29"/>
      <c r="DC219" s="29"/>
      <c r="DD219" s="29"/>
      <c r="DE219" s="29"/>
      <c r="DF219" s="29"/>
    </row>
    <row r="220" spans="3:110" s="273" customFormat="1">
      <c r="C220" s="9"/>
      <c r="D220" s="9"/>
      <c r="E220" s="9"/>
      <c r="F220" s="105"/>
      <c r="G220" s="7"/>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H220" s="33"/>
      <c r="BJ220" s="150"/>
      <c r="BL220" s="30"/>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c r="CP220" s="29"/>
      <c r="CQ220" s="29"/>
      <c r="CR220" s="29"/>
      <c r="CS220" s="29"/>
      <c r="CT220" s="29"/>
      <c r="CU220" s="29"/>
      <c r="CV220" s="29"/>
      <c r="CW220" s="29"/>
      <c r="CX220" s="29"/>
      <c r="CY220" s="29"/>
      <c r="CZ220" s="29"/>
      <c r="DA220" s="29"/>
      <c r="DB220" s="29"/>
      <c r="DC220" s="29"/>
      <c r="DD220" s="29"/>
      <c r="DE220" s="29"/>
      <c r="DF220" s="29"/>
    </row>
    <row r="221" spans="3:110" s="273" customFormat="1">
      <c r="C221" s="9"/>
      <c r="D221" s="9"/>
      <c r="E221" s="9"/>
      <c r="F221" s="105"/>
      <c r="G221" s="7"/>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H221" s="33"/>
      <c r="BJ221" s="150"/>
      <c r="BL221" s="30"/>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c r="CP221" s="29"/>
      <c r="CQ221" s="29"/>
      <c r="CR221" s="29"/>
      <c r="CS221" s="29"/>
      <c r="CT221" s="29"/>
      <c r="CU221" s="29"/>
      <c r="CV221" s="29"/>
      <c r="CW221" s="29"/>
      <c r="CX221" s="29"/>
      <c r="CY221" s="29"/>
      <c r="CZ221" s="29"/>
      <c r="DA221" s="29"/>
      <c r="DB221" s="29"/>
      <c r="DC221" s="29"/>
      <c r="DD221" s="29"/>
      <c r="DE221" s="29"/>
      <c r="DF221" s="29"/>
    </row>
    <row r="222" spans="3:110" s="273" customFormat="1">
      <c r="C222" s="9"/>
      <c r="D222" s="9"/>
      <c r="E222" s="9"/>
      <c r="F222" s="105"/>
      <c r="G222" s="7"/>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H222" s="33"/>
      <c r="BJ222" s="150"/>
      <c r="BL222" s="30"/>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c r="DB222" s="29"/>
      <c r="DC222" s="29"/>
      <c r="DD222" s="29"/>
      <c r="DE222" s="29"/>
      <c r="DF222" s="29"/>
    </row>
    <row r="223" spans="3:110" s="273" customFormat="1">
      <c r="C223" s="9"/>
      <c r="D223" s="9"/>
      <c r="E223" s="9"/>
      <c r="F223" s="105"/>
      <c r="G223" s="7"/>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H223" s="33"/>
      <c r="BJ223" s="150"/>
      <c r="BL223" s="30"/>
      <c r="BN223" s="29"/>
      <c r="BO223" s="29"/>
      <c r="BP223" s="29"/>
      <c r="BQ223" s="29"/>
      <c r="BR223" s="29"/>
      <c r="BS223" s="29"/>
      <c r="BT223" s="29"/>
      <c r="BU223" s="29"/>
      <c r="BV223" s="29"/>
      <c r="BW223" s="29"/>
      <c r="BX223" s="29"/>
      <c r="BY223" s="29"/>
      <c r="BZ223" s="29"/>
      <c r="CA223" s="29"/>
      <c r="CB223" s="29"/>
      <c r="CC223" s="29"/>
      <c r="CD223" s="29"/>
      <c r="CE223" s="29"/>
      <c r="CF223" s="29"/>
      <c r="CG223" s="29"/>
      <c r="CH223" s="29"/>
      <c r="CI223" s="29"/>
      <c r="CJ223" s="29"/>
      <c r="CK223" s="29"/>
      <c r="CL223" s="29"/>
      <c r="CM223" s="29"/>
      <c r="CN223" s="29"/>
      <c r="CO223" s="29"/>
      <c r="CP223" s="29"/>
      <c r="CQ223" s="29"/>
      <c r="CR223" s="29"/>
      <c r="CS223" s="29"/>
      <c r="CT223" s="29"/>
      <c r="CU223" s="29"/>
      <c r="CV223" s="29"/>
      <c r="CW223" s="29"/>
      <c r="CX223" s="29"/>
      <c r="CY223" s="29"/>
      <c r="CZ223" s="29"/>
      <c r="DA223" s="29"/>
      <c r="DB223" s="29"/>
      <c r="DC223" s="29"/>
      <c r="DD223" s="29"/>
      <c r="DE223" s="29"/>
      <c r="DF223" s="29"/>
    </row>
    <row r="224" spans="3:110" s="273" customFormat="1">
      <c r="C224" s="9"/>
      <c r="D224" s="9"/>
      <c r="E224" s="9"/>
      <c r="F224" s="105"/>
      <c r="G224" s="7"/>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H224" s="33"/>
      <c r="BJ224" s="150"/>
      <c r="BL224" s="30"/>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c r="CP224" s="29"/>
      <c r="CQ224" s="29"/>
      <c r="CR224" s="29"/>
      <c r="CS224" s="29"/>
      <c r="CT224" s="29"/>
      <c r="CU224" s="29"/>
      <c r="CV224" s="29"/>
      <c r="CW224" s="29"/>
      <c r="CX224" s="29"/>
      <c r="CY224" s="29"/>
      <c r="CZ224" s="29"/>
      <c r="DA224" s="29"/>
      <c r="DB224" s="29"/>
      <c r="DC224" s="29"/>
      <c r="DD224" s="29"/>
      <c r="DE224" s="29"/>
      <c r="DF224" s="29"/>
    </row>
    <row r="225" spans="3:110" s="273" customFormat="1">
      <c r="C225" s="9"/>
      <c r="D225" s="9"/>
      <c r="E225" s="9"/>
      <c r="F225" s="105"/>
      <c r="G225" s="7"/>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H225" s="33"/>
      <c r="BJ225" s="150"/>
      <c r="BL225" s="30"/>
      <c r="BN225" s="29"/>
      <c r="BO225" s="29"/>
      <c r="BP225" s="29"/>
      <c r="BQ225" s="29"/>
      <c r="BR225" s="29"/>
      <c r="BS225" s="29"/>
      <c r="BT225" s="29"/>
      <c r="BU225" s="29"/>
      <c r="BV225" s="29"/>
      <c r="BW225" s="29"/>
      <c r="BX225" s="29"/>
      <c r="BY225" s="29"/>
      <c r="BZ225" s="29"/>
      <c r="CA225" s="29"/>
      <c r="CB225" s="29"/>
      <c r="CC225" s="29"/>
      <c r="CD225" s="29"/>
      <c r="CE225" s="29"/>
      <c r="CF225" s="29"/>
      <c r="CG225" s="29"/>
      <c r="CH225" s="29"/>
      <c r="CI225" s="29"/>
      <c r="CJ225" s="29"/>
      <c r="CK225" s="29"/>
      <c r="CL225" s="29"/>
      <c r="CM225" s="29"/>
      <c r="CN225" s="29"/>
      <c r="CO225" s="29"/>
      <c r="CP225" s="29"/>
      <c r="CQ225" s="29"/>
      <c r="CR225" s="29"/>
      <c r="CS225" s="29"/>
      <c r="CT225" s="29"/>
      <c r="CU225" s="29"/>
      <c r="CV225" s="29"/>
      <c r="CW225" s="29"/>
      <c r="CX225" s="29"/>
      <c r="CY225" s="29"/>
      <c r="CZ225" s="29"/>
      <c r="DA225" s="29"/>
      <c r="DB225" s="29"/>
      <c r="DC225" s="29"/>
      <c r="DD225" s="29"/>
      <c r="DE225" s="29"/>
      <c r="DF225" s="29"/>
    </row>
    <row r="226" spans="3:110" s="273" customFormat="1">
      <c r="C226" s="9"/>
      <c r="D226" s="9"/>
      <c r="E226" s="9"/>
      <c r="F226" s="105"/>
      <c r="G226" s="7"/>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H226" s="33"/>
      <c r="BJ226" s="150"/>
      <c r="BL226" s="30"/>
      <c r="BN226" s="29"/>
      <c r="BO226" s="29"/>
      <c r="BP226" s="29"/>
      <c r="BQ226" s="29"/>
      <c r="BR226" s="29"/>
      <c r="BS226" s="29"/>
      <c r="BT226" s="29"/>
      <c r="BU226" s="29"/>
      <c r="BV226" s="29"/>
      <c r="BW226" s="29"/>
      <c r="BX226" s="29"/>
      <c r="BY226" s="29"/>
      <c r="BZ226" s="29"/>
      <c r="CA226" s="29"/>
      <c r="CB226" s="29"/>
      <c r="CC226" s="29"/>
      <c r="CD226" s="29"/>
      <c r="CE226" s="29"/>
      <c r="CF226" s="29"/>
      <c r="CG226" s="29"/>
      <c r="CH226" s="29"/>
      <c r="CI226" s="29"/>
      <c r="CJ226" s="29"/>
      <c r="CK226" s="29"/>
      <c r="CL226" s="29"/>
      <c r="CM226" s="29"/>
      <c r="CN226" s="29"/>
      <c r="CO226" s="29"/>
      <c r="CP226" s="29"/>
      <c r="CQ226" s="29"/>
      <c r="CR226" s="29"/>
      <c r="CS226" s="29"/>
      <c r="CT226" s="29"/>
      <c r="CU226" s="29"/>
      <c r="CV226" s="29"/>
      <c r="CW226" s="29"/>
      <c r="CX226" s="29"/>
      <c r="CY226" s="29"/>
      <c r="CZ226" s="29"/>
      <c r="DA226" s="29"/>
      <c r="DB226" s="29"/>
      <c r="DC226" s="29"/>
      <c r="DD226" s="29"/>
      <c r="DE226" s="29"/>
      <c r="DF226" s="29"/>
    </row>
    <row r="227" spans="3:110" s="273" customFormat="1">
      <c r="C227" s="9"/>
      <c r="D227" s="9"/>
      <c r="E227" s="9"/>
      <c r="F227" s="105"/>
      <c r="G227" s="7"/>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H227" s="33"/>
      <c r="BJ227" s="150"/>
      <c r="BL227" s="30"/>
      <c r="BN227" s="29"/>
      <c r="BO227" s="29"/>
      <c r="BP227" s="29"/>
      <c r="BQ227" s="29"/>
      <c r="BR227" s="29"/>
      <c r="BS227" s="29"/>
      <c r="BT227" s="29"/>
      <c r="BU227" s="29"/>
      <c r="BV227" s="29"/>
      <c r="BW227" s="29"/>
      <c r="BX227" s="29"/>
      <c r="BY227" s="29"/>
      <c r="BZ227" s="29"/>
      <c r="CA227" s="29"/>
      <c r="CB227" s="29"/>
      <c r="CC227" s="29"/>
      <c r="CD227" s="29"/>
      <c r="CE227" s="29"/>
      <c r="CF227" s="29"/>
      <c r="CG227" s="29"/>
      <c r="CH227" s="29"/>
      <c r="CI227" s="29"/>
      <c r="CJ227" s="29"/>
      <c r="CK227" s="29"/>
      <c r="CL227" s="29"/>
      <c r="CM227" s="29"/>
      <c r="CN227" s="29"/>
      <c r="CO227" s="29"/>
      <c r="CP227" s="29"/>
      <c r="CQ227" s="29"/>
      <c r="CR227" s="29"/>
      <c r="CS227" s="29"/>
      <c r="CT227" s="29"/>
      <c r="CU227" s="29"/>
      <c r="CV227" s="29"/>
      <c r="CW227" s="29"/>
      <c r="CX227" s="29"/>
      <c r="CY227" s="29"/>
      <c r="CZ227" s="29"/>
      <c r="DA227" s="29"/>
      <c r="DB227" s="29"/>
      <c r="DC227" s="29"/>
      <c r="DD227" s="29"/>
      <c r="DE227" s="29"/>
      <c r="DF227" s="29"/>
    </row>
    <row r="228" spans="3:110" s="273" customFormat="1">
      <c r="C228" s="9"/>
      <c r="D228" s="9"/>
      <c r="E228" s="9"/>
      <c r="F228" s="105"/>
      <c r="G228" s="7"/>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H228" s="33"/>
      <c r="BJ228" s="150"/>
      <c r="BL228" s="30"/>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29"/>
      <c r="CN228" s="29"/>
      <c r="CO228" s="29"/>
      <c r="CP228" s="29"/>
      <c r="CQ228" s="29"/>
      <c r="CR228" s="29"/>
      <c r="CS228" s="29"/>
      <c r="CT228" s="29"/>
      <c r="CU228" s="29"/>
      <c r="CV228" s="29"/>
      <c r="CW228" s="29"/>
      <c r="CX228" s="29"/>
      <c r="CY228" s="29"/>
      <c r="CZ228" s="29"/>
      <c r="DA228" s="29"/>
      <c r="DB228" s="29"/>
      <c r="DC228" s="29"/>
      <c r="DD228" s="29"/>
      <c r="DE228" s="29"/>
      <c r="DF228" s="29"/>
    </row>
    <row r="229" spans="3:110" s="273" customFormat="1">
      <c r="C229" s="9"/>
      <c r="D229" s="9"/>
      <c r="E229" s="9"/>
      <c r="F229" s="105"/>
      <c r="G229" s="7"/>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H229" s="33"/>
      <c r="BJ229" s="150"/>
      <c r="BL229" s="30"/>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c r="CP229" s="29"/>
      <c r="CQ229" s="29"/>
      <c r="CR229" s="29"/>
      <c r="CS229" s="29"/>
      <c r="CT229" s="29"/>
      <c r="CU229" s="29"/>
      <c r="CV229" s="29"/>
      <c r="CW229" s="29"/>
      <c r="CX229" s="29"/>
      <c r="CY229" s="29"/>
      <c r="CZ229" s="29"/>
      <c r="DA229" s="29"/>
      <c r="DB229" s="29"/>
      <c r="DC229" s="29"/>
      <c r="DD229" s="29"/>
      <c r="DE229" s="29"/>
      <c r="DF229" s="29"/>
    </row>
    <row r="230" spans="3:110" s="273" customFormat="1">
      <c r="C230" s="9"/>
      <c r="D230" s="9"/>
      <c r="E230" s="9"/>
      <c r="F230" s="105"/>
      <c r="G230" s="7"/>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H230" s="33"/>
      <c r="BJ230" s="150"/>
      <c r="BL230" s="30"/>
      <c r="BN230" s="29"/>
      <c r="BO230" s="29"/>
      <c r="BP230" s="29"/>
      <c r="BQ230" s="29"/>
      <c r="BR230" s="29"/>
      <c r="BS230" s="29"/>
      <c r="BT230" s="29"/>
      <c r="BU230" s="29"/>
      <c r="BV230" s="29"/>
      <c r="BW230" s="29"/>
      <c r="BX230" s="29"/>
      <c r="BY230" s="29"/>
      <c r="BZ230" s="29"/>
      <c r="CA230" s="29"/>
      <c r="CB230" s="29"/>
      <c r="CC230" s="29"/>
      <c r="CD230" s="29"/>
      <c r="CE230" s="29"/>
      <c r="CF230" s="29"/>
      <c r="CG230" s="29"/>
      <c r="CH230" s="29"/>
      <c r="CI230" s="29"/>
      <c r="CJ230" s="29"/>
      <c r="CK230" s="29"/>
      <c r="CL230" s="29"/>
      <c r="CM230" s="29"/>
      <c r="CN230" s="29"/>
      <c r="CO230" s="29"/>
      <c r="CP230" s="29"/>
      <c r="CQ230" s="29"/>
      <c r="CR230" s="29"/>
      <c r="CS230" s="29"/>
      <c r="CT230" s="29"/>
      <c r="CU230" s="29"/>
      <c r="CV230" s="29"/>
      <c r="CW230" s="29"/>
      <c r="CX230" s="29"/>
      <c r="CY230" s="29"/>
      <c r="CZ230" s="29"/>
      <c r="DA230" s="29"/>
      <c r="DB230" s="29"/>
      <c r="DC230" s="29"/>
      <c r="DD230" s="29"/>
      <c r="DE230" s="29"/>
      <c r="DF230" s="29"/>
    </row>
    <row r="231" spans="3:110" s="273" customFormat="1">
      <c r="C231" s="9"/>
      <c r="D231" s="9"/>
      <c r="E231" s="9"/>
      <c r="F231" s="105"/>
      <c r="G231" s="7"/>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H231" s="33"/>
      <c r="BJ231" s="150"/>
      <c r="BL231" s="30"/>
      <c r="BN231" s="29"/>
      <c r="BO231" s="29"/>
      <c r="BP231" s="29"/>
      <c r="BQ231" s="29"/>
      <c r="BR231" s="29"/>
      <c r="BS231" s="29"/>
      <c r="BT231" s="29"/>
      <c r="BU231" s="29"/>
      <c r="BV231" s="29"/>
      <c r="BW231" s="29"/>
      <c r="BX231" s="29"/>
      <c r="BY231" s="29"/>
      <c r="BZ231" s="29"/>
      <c r="CA231" s="29"/>
      <c r="CB231" s="29"/>
      <c r="CC231" s="29"/>
      <c r="CD231" s="29"/>
      <c r="CE231" s="29"/>
      <c r="CF231" s="29"/>
      <c r="CG231" s="29"/>
      <c r="CH231" s="29"/>
      <c r="CI231" s="29"/>
      <c r="CJ231" s="29"/>
      <c r="CK231" s="29"/>
      <c r="CL231" s="29"/>
      <c r="CM231" s="29"/>
      <c r="CN231" s="29"/>
      <c r="CO231" s="29"/>
      <c r="CP231" s="29"/>
      <c r="CQ231" s="29"/>
      <c r="CR231" s="29"/>
      <c r="CS231" s="29"/>
      <c r="CT231" s="29"/>
      <c r="CU231" s="29"/>
      <c r="CV231" s="29"/>
      <c r="CW231" s="29"/>
      <c r="CX231" s="29"/>
      <c r="CY231" s="29"/>
      <c r="CZ231" s="29"/>
      <c r="DA231" s="29"/>
      <c r="DB231" s="29"/>
      <c r="DC231" s="29"/>
      <c r="DD231" s="29"/>
      <c r="DE231" s="29"/>
      <c r="DF231" s="29"/>
    </row>
    <row r="232" spans="3:110" s="273" customFormat="1">
      <c r="C232" s="9"/>
      <c r="D232" s="9"/>
      <c r="E232" s="9"/>
      <c r="F232" s="105"/>
      <c r="G232" s="7"/>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H232" s="33"/>
      <c r="BJ232" s="150"/>
      <c r="BL232" s="30"/>
      <c r="BN232" s="29"/>
      <c r="BO232" s="29"/>
      <c r="BP232" s="29"/>
      <c r="BQ232" s="29"/>
      <c r="BR232" s="29"/>
      <c r="BS232" s="29"/>
      <c r="BT232" s="29"/>
      <c r="BU232" s="29"/>
      <c r="BV232" s="29"/>
      <c r="BW232" s="29"/>
      <c r="BX232" s="29"/>
      <c r="BY232" s="29"/>
      <c r="BZ232" s="29"/>
      <c r="CA232" s="29"/>
      <c r="CB232" s="29"/>
      <c r="CC232" s="29"/>
      <c r="CD232" s="29"/>
      <c r="CE232" s="29"/>
      <c r="CF232" s="29"/>
      <c r="CG232" s="29"/>
      <c r="CH232" s="29"/>
      <c r="CI232" s="29"/>
      <c r="CJ232" s="29"/>
      <c r="CK232" s="29"/>
      <c r="CL232" s="29"/>
      <c r="CM232" s="29"/>
      <c r="CN232" s="29"/>
      <c r="CO232" s="29"/>
      <c r="CP232" s="29"/>
      <c r="CQ232" s="29"/>
      <c r="CR232" s="29"/>
      <c r="CS232" s="29"/>
      <c r="CT232" s="29"/>
      <c r="CU232" s="29"/>
      <c r="CV232" s="29"/>
      <c r="CW232" s="29"/>
      <c r="CX232" s="29"/>
      <c r="CY232" s="29"/>
      <c r="CZ232" s="29"/>
      <c r="DA232" s="29"/>
      <c r="DB232" s="29"/>
      <c r="DC232" s="29"/>
      <c r="DD232" s="29"/>
      <c r="DE232" s="29"/>
      <c r="DF232" s="29"/>
    </row>
    <row r="233" spans="3:110" s="273" customFormat="1">
      <c r="C233" s="9"/>
      <c r="D233" s="9"/>
      <c r="E233" s="9"/>
      <c r="F233" s="105"/>
      <c r="G233" s="7"/>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H233" s="33"/>
      <c r="BJ233" s="150"/>
      <c r="BL233" s="30"/>
      <c r="BN233" s="29"/>
      <c r="BO233" s="29"/>
      <c r="BP233" s="29"/>
      <c r="BQ233" s="29"/>
      <c r="BR233" s="29"/>
      <c r="BS233" s="29"/>
      <c r="BT233" s="29"/>
      <c r="BU233" s="29"/>
      <c r="BV233" s="29"/>
      <c r="BW233" s="29"/>
      <c r="BX233" s="29"/>
      <c r="BY233" s="29"/>
      <c r="BZ233" s="29"/>
      <c r="CA233" s="29"/>
      <c r="CB233" s="29"/>
      <c r="CC233" s="29"/>
      <c r="CD233" s="29"/>
      <c r="CE233" s="29"/>
      <c r="CF233" s="29"/>
      <c r="CG233" s="29"/>
      <c r="CH233" s="29"/>
      <c r="CI233" s="29"/>
      <c r="CJ233" s="29"/>
      <c r="CK233" s="29"/>
      <c r="CL233" s="29"/>
      <c r="CM233" s="29"/>
      <c r="CN233" s="29"/>
      <c r="CO233" s="29"/>
      <c r="CP233" s="29"/>
      <c r="CQ233" s="29"/>
      <c r="CR233" s="29"/>
      <c r="CS233" s="29"/>
      <c r="CT233" s="29"/>
      <c r="CU233" s="29"/>
      <c r="CV233" s="29"/>
      <c r="CW233" s="29"/>
      <c r="CX233" s="29"/>
      <c r="CY233" s="29"/>
      <c r="CZ233" s="29"/>
      <c r="DA233" s="29"/>
      <c r="DB233" s="29"/>
      <c r="DC233" s="29"/>
      <c r="DD233" s="29"/>
      <c r="DE233" s="29"/>
      <c r="DF233" s="29"/>
    </row>
    <row r="234" spans="3:110" s="273" customFormat="1">
      <c r="C234" s="9"/>
      <c r="D234" s="9"/>
      <c r="E234" s="9"/>
      <c r="F234" s="105"/>
      <c r="G234" s="7"/>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H234" s="33"/>
      <c r="BJ234" s="150"/>
      <c r="BL234" s="30"/>
      <c r="BN234" s="29"/>
      <c r="BO234" s="29"/>
      <c r="BP234" s="29"/>
      <c r="BQ234" s="29"/>
      <c r="BR234" s="29"/>
      <c r="BS234" s="29"/>
      <c r="BT234" s="29"/>
      <c r="BU234" s="29"/>
      <c r="BV234" s="29"/>
      <c r="BW234" s="29"/>
      <c r="BX234" s="29"/>
      <c r="BY234" s="29"/>
      <c r="BZ234" s="29"/>
      <c r="CA234" s="29"/>
      <c r="CB234" s="29"/>
      <c r="CC234" s="29"/>
      <c r="CD234" s="29"/>
      <c r="CE234" s="29"/>
      <c r="CF234" s="29"/>
      <c r="CG234" s="29"/>
      <c r="CH234" s="29"/>
      <c r="CI234" s="29"/>
      <c r="CJ234" s="29"/>
      <c r="CK234" s="29"/>
      <c r="CL234" s="29"/>
      <c r="CM234" s="29"/>
      <c r="CN234" s="29"/>
      <c r="CO234" s="29"/>
      <c r="CP234" s="29"/>
      <c r="CQ234" s="29"/>
      <c r="CR234" s="29"/>
      <c r="CS234" s="29"/>
      <c r="CT234" s="29"/>
      <c r="CU234" s="29"/>
      <c r="CV234" s="29"/>
      <c r="CW234" s="29"/>
      <c r="CX234" s="29"/>
      <c r="CY234" s="29"/>
      <c r="CZ234" s="29"/>
      <c r="DA234" s="29"/>
      <c r="DB234" s="29"/>
      <c r="DC234" s="29"/>
      <c r="DD234" s="29"/>
      <c r="DE234" s="29"/>
      <c r="DF234" s="29"/>
    </row>
    <row r="235" spans="3:110" s="273" customFormat="1">
      <c r="C235" s="9"/>
      <c r="D235" s="9"/>
      <c r="E235" s="9"/>
      <c r="F235" s="105"/>
      <c r="G235" s="7"/>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H235" s="33"/>
      <c r="BJ235" s="150"/>
      <c r="BL235" s="30"/>
      <c r="BN235" s="29"/>
      <c r="BO235" s="29"/>
      <c r="BP235" s="29"/>
      <c r="BQ235" s="29"/>
      <c r="BR235" s="29"/>
      <c r="BS235" s="29"/>
      <c r="BT235" s="29"/>
      <c r="BU235" s="29"/>
      <c r="BV235" s="29"/>
      <c r="BW235" s="29"/>
      <c r="BX235" s="29"/>
      <c r="BY235" s="29"/>
      <c r="BZ235" s="29"/>
      <c r="CA235" s="29"/>
      <c r="CB235" s="29"/>
      <c r="CC235" s="29"/>
      <c r="CD235" s="29"/>
      <c r="CE235" s="29"/>
      <c r="CF235" s="29"/>
      <c r="CG235" s="29"/>
      <c r="CH235" s="29"/>
      <c r="CI235" s="29"/>
      <c r="CJ235" s="29"/>
      <c r="CK235" s="29"/>
      <c r="CL235" s="29"/>
      <c r="CM235" s="29"/>
      <c r="CN235" s="29"/>
      <c r="CO235" s="29"/>
      <c r="CP235" s="29"/>
      <c r="CQ235" s="29"/>
      <c r="CR235" s="29"/>
      <c r="CS235" s="29"/>
      <c r="CT235" s="29"/>
      <c r="CU235" s="29"/>
      <c r="CV235" s="29"/>
      <c r="CW235" s="29"/>
      <c r="CX235" s="29"/>
      <c r="CY235" s="29"/>
      <c r="CZ235" s="29"/>
      <c r="DA235" s="29"/>
      <c r="DB235" s="29"/>
      <c r="DC235" s="29"/>
      <c r="DD235" s="29"/>
      <c r="DE235" s="29"/>
      <c r="DF235" s="29"/>
    </row>
    <row r="236" spans="3:110" s="273" customFormat="1">
      <c r="C236" s="9"/>
      <c r="D236" s="9"/>
      <c r="E236" s="9"/>
      <c r="F236" s="105"/>
      <c r="G236" s="7"/>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H236" s="33"/>
      <c r="BJ236" s="150"/>
      <c r="BL236" s="30"/>
      <c r="BN236" s="29"/>
      <c r="BO236" s="29"/>
      <c r="BP236" s="29"/>
      <c r="BQ236" s="29"/>
      <c r="BR236" s="29"/>
      <c r="BS236" s="29"/>
      <c r="BT236" s="29"/>
      <c r="BU236" s="29"/>
      <c r="BV236" s="29"/>
      <c r="BW236" s="29"/>
      <c r="BX236" s="29"/>
      <c r="BY236" s="29"/>
      <c r="BZ236" s="29"/>
      <c r="CA236" s="29"/>
      <c r="CB236" s="29"/>
      <c r="CC236" s="29"/>
      <c r="CD236" s="29"/>
      <c r="CE236" s="29"/>
      <c r="CF236" s="29"/>
      <c r="CG236" s="29"/>
      <c r="CH236" s="29"/>
      <c r="CI236" s="29"/>
      <c r="CJ236" s="29"/>
      <c r="CK236" s="29"/>
      <c r="CL236" s="29"/>
      <c r="CM236" s="29"/>
      <c r="CN236" s="29"/>
      <c r="CO236" s="29"/>
      <c r="CP236" s="29"/>
      <c r="CQ236" s="29"/>
      <c r="CR236" s="29"/>
      <c r="CS236" s="29"/>
      <c r="CT236" s="29"/>
      <c r="CU236" s="29"/>
      <c r="CV236" s="29"/>
      <c r="CW236" s="29"/>
      <c r="CX236" s="29"/>
      <c r="CY236" s="29"/>
      <c r="CZ236" s="29"/>
      <c r="DA236" s="29"/>
      <c r="DB236" s="29"/>
      <c r="DC236" s="29"/>
      <c r="DD236" s="29"/>
      <c r="DE236" s="29"/>
      <c r="DF236" s="29"/>
    </row>
    <row r="237" spans="3:110" s="273" customFormat="1">
      <c r="C237" s="9"/>
      <c r="D237" s="9"/>
      <c r="E237" s="9"/>
      <c r="F237" s="105"/>
      <c r="G237" s="7"/>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H237" s="33"/>
      <c r="BJ237" s="150"/>
      <c r="BL237" s="30"/>
      <c r="BN237" s="29"/>
      <c r="BO237" s="29"/>
      <c r="BP237" s="29"/>
      <c r="BQ237" s="29"/>
      <c r="BR237" s="29"/>
      <c r="BS237" s="29"/>
      <c r="BT237" s="29"/>
      <c r="BU237" s="29"/>
      <c r="BV237" s="29"/>
      <c r="BW237" s="29"/>
      <c r="BX237" s="29"/>
      <c r="BY237" s="29"/>
      <c r="BZ237" s="29"/>
      <c r="CA237" s="29"/>
      <c r="CB237" s="29"/>
      <c r="CC237" s="29"/>
      <c r="CD237" s="29"/>
      <c r="CE237" s="29"/>
      <c r="CF237" s="29"/>
      <c r="CG237" s="29"/>
      <c r="CH237" s="29"/>
      <c r="CI237" s="29"/>
      <c r="CJ237" s="29"/>
      <c r="CK237" s="29"/>
      <c r="CL237" s="29"/>
      <c r="CM237" s="29"/>
      <c r="CN237" s="29"/>
      <c r="CO237" s="29"/>
      <c r="CP237" s="29"/>
      <c r="CQ237" s="29"/>
      <c r="CR237" s="29"/>
      <c r="CS237" s="29"/>
      <c r="CT237" s="29"/>
      <c r="CU237" s="29"/>
      <c r="CV237" s="29"/>
      <c r="CW237" s="29"/>
      <c r="CX237" s="29"/>
      <c r="CY237" s="29"/>
      <c r="CZ237" s="29"/>
      <c r="DA237" s="29"/>
      <c r="DB237" s="29"/>
      <c r="DC237" s="29"/>
      <c r="DD237" s="29"/>
      <c r="DE237" s="29"/>
      <c r="DF237" s="29"/>
    </row>
    <row r="238" spans="3:110" s="273" customFormat="1">
      <c r="C238" s="9"/>
      <c r="D238" s="9"/>
      <c r="E238" s="9"/>
      <c r="F238" s="105"/>
      <c r="G238" s="7"/>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H238" s="33"/>
      <c r="BJ238" s="150"/>
      <c r="BL238" s="30"/>
      <c r="BN238" s="29"/>
      <c r="BO238" s="29"/>
      <c r="BP238" s="29"/>
      <c r="BQ238" s="29"/>
      <c r="BR238" s="29"/>
      <c r="BS238" s="29"/>
      <c r="BT238" s="29"/>
      <c r="BU238" s="29"/>
      <c r="BV238" s="29"/>
      <c r="BW238" s="29"/>
      <c r="BX238" s="29"/>
      <c r="BY238" s="29"/>
      <c r="BZ238" s="29"/>
      <c r="CA238" s="29"/>
      <c r="CB238" s="29"/>
      <c r="CC238" s="29"/>
      <c r="CD238" s="29"/>
      <c r="CE238" s="29"/>
      <c r="CF238" s="29"/>
      <c r="CG238" s="29"/>
      <c r="CH238" s="29"/>
      <c r="CI238" s="29"/>
      <c r="CJ238" s="29"/>
      <c r="CK238" s="29"/>
      <c r="CL238" s="29"/>
      <c r="CM238" s="29"/>
      <c r="CN238" s="29"/>
      <c r="CO238" s="29"/>
      <c r="CP238" s="29"/>
      <c r="CQ238" s="29"/>
      <c r="CR238" s="29"/>
      <c r="CS238" s="29"/>
      <c r="CT238" s="29"/>
      <c r="CU238" s="29"/>
      <c r="CV238" s="29"/>
      <c r="CW238" s="29"/>
      <c r="CX238" s="29"/>
      <c r="CY238" s="29"/>
      <c r="CZ238" s="29"/>
      <c r="DA238" s="29"/>
      <c r="DB238" s="29"/>
      <c r="DC238" s="29"/>
      <c r="DD238" s="29"/>
      <c r="DE238" s="29"/>
      <c r="DF238" s="29"/>
    </row>
    <row r="239" spans="3:110" s="273" customFormat="1">
      <c r="C239" s="9"/>
      <c r="D239" s="9"/>
      <c r="E239" s="9"/>
      <c r="F239" s="105"/>
      <c r="G239" s="7"/>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H239" s="33"/>
      <c r="BJ239" s="150"/>
      <c r="BL239" s="30"/>
      <c r="BN239" s="29"/>
      <c r="BO239" s="29"/>
      <c r="BP239" s="29"/>
      <c r="BQ239" s="29"/>
      <c r="BR239" s="29"/>
      <c r="BS239" s="29"/>
      <c r="BT239" s="29"/>
      <c r="BU239" s="29"/>
      <c r="BV239" s="29"/>
      <c r="BW239" s="29"/>
      <c r="BX239" s="29"/>
      <c r="BY239" s="29"/>
      <c r="BZ239" s="29"/>
      <c r="CA239" s="29"/>
      <c r="CB239" s="29"/>
      <c r="CC239" s="29"/>
      <c r="CD239" s="29"/>
      <c r="CE239" s="29"/>
      <c r="CF239" s="29"/>
      <c r="CG239" s="29"/>
      <c r="CH239" s="29"/>
      <c r="CI239" s="29"/>
      <c r="CJ239" s="29"/>
      <c r="CK239" s="29"/>
      <c r="CL239" s="29"/>
      <c r="CM239" s="29"/>
      <c r="CN239" s="29"/>
      <c r="CO239" s="29"/>
      <c r="CP239" s="29"/>
      <c r="CQ239" s="29"/>
      <c r="CR239" s="29"/>
      <c r="CS239" s="29"/>
      <c r="CT239" s="29"/>
      <c r="CU239" s="29"/>
      <c r="CV239" s="29"/>
      <c r="CW239" s="29"/>
      <c r="CX239" s="29"/>
      <c r="CY239" s="29"/>
      <c r="CZ239" s="29"/>
      <c r="DA239" s="29"/>
      <c r="DB239" s="29"/>
      <c r="DC239" s="29"/>
      <c r="DD239" s="29"/>
      <c r="DE239" s="29"/>
      <c r="DF239" s="29"/>
    </row>
    <row r="240" spans="3:110" s="273" customFormat="1">
      <c r="C240" s="9"/>
      <c r="D240" s="9"/>
      <c r="E240" s="9"/>
      <c r="F240" s="105"/>
      <c r="G240" s="7"/>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H240" s="33"/>
      <c r="BJ240" s="150"/>
      <c r="BL240" s="30"/>
      <c r="BN240" s="29"/>
      <c r="BO240" s="29"/>
      <c r="BP240" s="29"/>
      <c r="BQ240" s="29"/>
      <c r="BR240" s="29"/>
      <c r="BS240" s="29"/>
      <c r="BT240" s="29"/>
      <c r="BU240" s="29"/>
      <c r="BV240" s="29"/>
      <c r="BW240" s="29"/>
      <c r="BX240" s="29"/>
      <c r="BY240" s="29"/>
      <c r="BZ240" s="29"/>
      <c r="CA240" s="29"/>
      <c r="CB240" s="29"/>
      <c r="CC240" s="29"/>
      <c r="CD240" s="29"/>
      <c r="CE240" s="29"/>
      <c r="CF240" s="29"/>
      <c r="CG240" s="29"/>
      <c r="CH240" s="29"/>
      <c r="CI240" s="29"/>
      <c r="CJ240" s="29"/>
      <c r="CK240" s="29"/>
      <c r="CL240" s="29"/>
      <c r="CM240" s="29"/>
      <c r="CN240" s="29"/>
      <c r="CO240" s="29"/>
      <c r="CP240" s="29"/>
      <c r="CQ240" s="29"/>
      <c r="CR240" s="29"/>
      <c r="CS240" s="29"/>
      <c r="CT240" s="29"/>
      <c r="CU240" s="29"/>
      <c r="CV240" s="29"/>
      <c r="CW240" s="29"/>
      <c r="CX240" s="29"/>
      <c r="CY240" s="29"/>
      <c r="CZ240" s="29"/>
      <c r="DA240" s="29"/>
      <c r="DB240" s="29"/>
      <c r="DC240" s="29"/>
      <c r="DD240" s="29"/>
      <c r="DE240" s="29"/>
      <c r="DF240" s="29"/>
    </row>
    <row r="241" spans="3:110" s="273" customFormat="1">
      <c r="C241" s="9"/>
      <c r="D241" s="9"/>
      <c r="E241" s="9"/>
      <c r="F241" s="105"/>
      <c r="G241" s="7"/>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H241" s="33"/>
      <c r="BJ241" s="150"/>
      <c r="BL241" s="30"/>
      <c r="BN241" s="29"/>
      <c r="BO241" s="29"/>
      <c r="BP241" s="29"/>
      <c r="BQ241" s="29"/>
      <c r="BR241" s="29"/>
      <c r="BS241" s="29"/>
      <c r="BT241" s="29"/>
      <c r="BU241" s="29"/>
      <c r="BV241" s="29"/>
      <c r="BW241" s="29"/>
      <c r="BX241" s="29"/>
      <c r="BY241" s="29"/>
      <c r="BZ241" s="29"/>
      <c r="CA241" s="29"/>
      <c r="CB241" s="29"/>
      <c r="CC241" s="29"/>
      <c r="CD241" s="29"/>
      <c r="CE241" s="29"/>
      <c r="CF241" s="29"/>
      <c r="CG241" s="29"/>
      <c r="CH241" s="29"/>
      <c r="CI241" s="29"/>
      <c r="CJ241" s="29"/>
      <c r="CK241" s="29"/>
      <c r="CL241" s="29"/>
      <c r="CM241" s="29"/>
      <c r="CN241" s="29"/>
      <c r="CO241" s="29"/>
      <c r="CP241" s="29"/>
      <c r="CQ241" s="29"/>
      <c r="CR241" s="29"/>
      <c r="CS241" s="29"/>
      <c r="CT241" s="29"/>
      <c r="CU241" s="29"/>
      <c r="CV241" s="29"/>
      <c r="CW241" s="29"/>
      <c r="CX241" s="29"/>
      <c r="CY241" s="29"/>
      <c r="CZ241" s="29"/>
      <c r="DA241" s="29"/>
      <c r="DB241" s="29"/>
      <c r="DC241" s="29"/>
      <c r="DD241" s="29"/>
      <c r="DE241" s="29"/>
      <c r="DF241" s="29"/>
    </row>
    <row r="242" spans="3:110" s="273" customFormat="1">
      <c r="C242" s="9"/>
      <c r="D242" s="9"/>
      <c r="E242" s="9"/>
      <c r="F242" s="105"/>
      <c r="G242" s="7"/>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H242" s="33"/>
      <c r="BJ242" s="150"/>
      <c r="BL242" s="30"/>
      <c r="BN242" s="29"/>
      <c r="BO242" s="29"/>
      <c r="BP242" s="29"/>
      <c r="BQ242" s="29"/>
      <c r="BR242" s="29"/>
      <c r="BS242" s="29"/>
      <c r="BT242" s="29"/>
      <c r="BU242" s="29"/>
      <c r="BV242" s="29"/>
      <c r="BW242" s="29"/>
      <c r="BX242" s="29"/>
      <c r="BY242" s="29"/>
      <c r="BZ242" s="29"/>
      <c r="CA242" s="29"/>
      <c r="CB242" s="29"/>
      <c r="CC242" s="29"/>
      <c r="CD242" s="29"/>
      <c r="CE242" s="29"/>
      <c r="CF242" s="29"/>
      <c r="CG242" s="29"/>
      <c r="CH242" s="29"/>
      <c r="CI242" s="29"/>
      <c r="CJ242" s="29"/>
      <c r="CK242" s="29"/>
      <c r="CL242" s="29"/>
      <c r="CM242" s="29"/>
      <c r="CN242" s="29"/>
      <c r="CO242" s="29"/>
      <c r="CP242" s="29"/>
      <c r="CQ242" s="29"/>
      <c r="CR242" s="29"/>
      <c r="CS242" s="29"/>
      <c r="CT242" s="29"/>
      <c r="CU242" s="29"/>
      <c r="CV242" s="29"/>
      <c r="CW242" s="29"/>
      <c r="CX242" s="29"/>
      <c r="CY242" s="29"/>
      <c r="CZ242" s="29"/>
      <c r="DA242" s="29"/>
      <c r="DB242" s="29"/>
      <c r="DC242" s="29"/>
      <c r="DD242" s="29"/>
      <c r="DE242" s="29"/>
      <c r="DF242" s="29"/>
    </row>
    <row r="243" spans="3:110" s="273" customFormat="1">
      <c r="C243" s="9"/>
      <c r="D243" s="9"/>
      <c r="E243" s="9"/>
      <c r="F243" s="105"/>
      <c r="G243" s="7"/>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H243" s="33"/>
      <c r="BJ243" s="150"/>
      <c r="BL243" s="30"/>
      <c r="BN243" s="29"/>
      <c r="BO243" s="29"/>
      <c r="BP243" s="29"/>
      <c r="BQ243" s="29"/>
      <c r="BR243" s="29"/>
      <c r="BS243" s="29"/>
      <c r="BT243" s="29"/>
      <c r="BU243" s="29"/>
      <c r="BV243" s="29"/>
      <c r="BW243" s="29"/>
      <c r="BX243" s="29"/>
      <c r="BY243" s="29"/>
      <c r="BZ243" s="29"/>
      <c r="CA243" s="29"/>
      <c r="CB243" s="29"/>
      <c r="CC243" s="29"/>
      <c r="CD243" s="29"/>
      <c r="CE243" s="29"/>
      <c r="CF243" s="29"/>
      <c r="CG243" s="29"/>
      <c r="CH243" s="29"/>
      <c r="CI243" s="29"/>
      <c r="CJ243" s="29"/>
      <c r="CK243" s="29"/>
      <c r="CL243" s="29"/>
      <c r="CM243" s="29"/>
      <c r="CN243" s="29"/>
      <c r="CO243" s="29"/>
      <c r="CP243" s="29"/>
      <c r="CQ243" s="29"/>
      <c r="CR243" s="29"/>
      <c r="CS243" s="29"/>
      <c r="CT243" s="29"/>
      <c r="CU243" s="29"/>
      <c r="CV243" s="29"/>
      <c r="CW243" s="29"/>
      <c r="CX243" s="29"/>
      <c r="CY243" s="29"/>
      <c r="CZ243" s="29"/>
      <c r="DA243" s="29"/>
      <c r="DB243" s="29"/>
      <c r="DC243" s="29"/>
      <c r="DD243" s="29"/>
      <c r="DE243" s="29"/>
      <c r="DF243" s="29"/>
    </row>
    <row r="244" spans="3:110" s="273" customFormat="1">
      <c r="C244" s="9"/>
      <c r="D244" s="9"/>
      <c r="E244" s="9"/>
      <c r="F244" s="105"/>
      <c r="G244" s="7"/>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H244" s="33"/>
      <c r="BJ244" s="150"/>
      <c r="BL244" s="30"/>
      <c r="BN244" s="29"/>
      <c r="BO244" s="29"/>
      <c r="BP244" s="29"/>
      <c r="BQ244" s="29"/>
      <c r="BR244" s="29"/>
      <c r="BS244" s="29"/>
      <c r="BT244" s="29"/>
      <c r="BU244" s="29"/>
      <c r="BV244" s="29"/>
      <c r="BW244" s="29"/>
      <c r="BX244" s="29"/>
      <c r="BY244" s="29"/>
      <c r="BZ244" s="29"/>
      <c r="CA244" s="29"/>
      <c r="CB244" s="29"/>
      <c r="CC244" s="29"/>
      <c r="CD244" s="29"/>
      <c r="CE244" s="29"/>
      <c r="CF244" s="29"/>
      <c r="CG244" s="29"/>
      <c r="CH244" s="29"/>
      <c r="CI244" s="29"/>
      <c r="CJ244" s="29"/>
      <c r="CK244" s="29"/>
      <c r="CL244" s="29"/>
      <c r="CM244" s="29"/>
      <c r="CN244" s="29"/>
      <c r="CO244" s="29"/>
      <c r="CP244" s="29"/>
      <c r="CQ244" s="29"/>
      <c r="CR244" s="29"/>
      <c r="CS244" s="29"/>
      <c r="CT244" s="29"/>
      <c r="CU244" s="29"/>
      <c r="CV244" s="29"/>
      <c r="CW244" s="29"/>
      <c r="CX244" s="29"/>
      <c r="CY244" s="29"/>
      <c r="CZ244" s="29"/>
      <c r="DA244" s="29"/>
      <c r="DB244" s="29"/>
      <c r="DC244" s="29"/>
      <c r="DD244" s="29"/>
      <c r="DE244" s="29"/>
      <c r="DF244" s="29"/>
    </row>
    <row r="245" spans="3:110" s="273" customFormat="1">
      <c r="C245" s="9"/>
      <c r="D245" s="9"/>
      <c r="E245" s="9"/>
      <c r="F245" s="105"/>
      <c r="G245" s="7"/>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H245" s="33"/>
      <c r="BJ245" s="150"/>
      <c r="BL245" s="30"/>
      <c r="BN245" s="29"/>
      <c r="BO245" s="29"/>
      <c r="BP245" s="29"/>
      <c r="BQ245" s="29"/>
      <c r="BR245" s="29"/>
      <c r="BS245" s="29"/>
      <c r="BT245" s="29"/>
      <c r="BU245" s="29"/>
      <c r="BV245" s="29"/>
      <c r="BW245" s="29"/>
      <c r="BX245" s="29"/>
      <c r="BY245" s="29"/>
      <c r="BZ245" s="29"/>
      <c r="CA245" s="29"/>
      <c r="CB245" s="29"/>
      <c r="CC245" s="29"/>
      <c r="CD245" s="29"/>
      <c r="CE245" s="29"/>
      <c r="CF245" s="29"/>
      <c r="CG245" s="29"/>
      <c r="CH245" s="29"/>
      <c r="CI245" s="29"/>
      <c r="CJ245" s="29"/>
      <c r="CK245" s="29"/>
      <c r="CL245" s="29"/>
      <c r="CM245" s="29"/>
      <c r="CN245" s="29"/>
      <c r="CO245" s="29"/>
      <c r="CP245" s="29"/>
      <c r="CQ245" s="29"/>
      <c r="CR245" s="29"/>
      <c r="CS245" s="29"/>
      <c r="CT245" s="29"/>
      <c r="CU245" s="29"/>
      <c r="CV245" s="29"/>
      <c r="CW245" s="29"/>
      <c r="CX245" s="29"/>
      <c r="CY245" s="29"/>
      <c r="CZ245" s="29"/>
      <c r="DA245" s="29"/>
      <c r="DB245" s="29"/>
      <c r="DC245" s="29"/>
      <c r="DD245" s="29"/>
      <c r="DE245" s="29"/>
      <c r="DF245" s="29"/>
    </row>
    <row r="246" spans="3:110" s="273" customFormat="1">
      <c r="C246" s="9"/>
      <c r="D246" s="9"/>
      <c r="E246" s="9"/>
      <c r="F246" s="105"/>
      <c r="G246" s="7"/>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H246" s="33"/>
      <c r="BJ246" s="150"/>
      <c r="BL246" s="30"/>
      <c r="BN246" s="29"/>
      <c r="BO246" s="29"/>
      <c r="BP246" s="29"/>
      <c r="BQ246" s="29"/>
      <c r="BR246" s="29"/>
      <c r="BS246" s="29"/>
      <c r="BT246" s="29"/>
      <c r="BU246" s="29"/>
      <c r="BV246" s="29"/>
      <c r="BW246" s="29"/>
      <c r="BX246" s="29"/>
      <c r="BY246" s="29"/>
      <c r="BZ246" s="29"/>
      <c r="CA246" s="29"/>
      <c r="CB246" s="29"/>
      <c r="CC246" s="29"/>
      <c r="CD246" s="29"/>
      <c r="CE246" s="29"/>
      <c r="CF246" s="29"/>
      <c r="CG246" s="29"/>
      <c r="CH246" s="29"/>
      <c r="CI246" s="29"/>
      <c r="CJ246" s="29"/>
      <c r="CK246" s="29"/>
      <c r="CL246" s="29"/>
      <c r="CM246" s="29"/>
      <c r="CN246" s="29"/>
      <c r="CO246" s="29"/>
      <c r="CP246" s="29"/>
      <c r="CQ246" s="29"/>
      <c r="CR246" s="29"/>
      <c r="CS246" s="29"/>
      <c r="CT246" s="29"/>
      <c r="CU246" s="29"/>
      <c r="CV246" s="29"/>
      <c r="CW246" s="29"/>
      <c r="CX246" s="29"/>
      <c r="CY246" s="29"/>
      <c r="CZ246" s="29"/>
      <c r="DA246" s="29"/>
      <c r="DB246" s="29"/>
      <c r="DC246" s="29"/>
      <c r="DD246" s="29"/>
      <c r="DE246" s="29"/>
      <c r="DF246" s="29"/>
    </row>
    <row r="247" spans="3:110" s="273" customFormat="1">
      <c r="C247" s="9"/>
      <c r="D247" s="9"/>
      <c r="E247" s="9"/>
      <c r="F247" s="105"/>
      <c r="G247" s="7"/>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H247" s="33"/>
      <c r="BJ247" s="150"/>
      <c r="BL247" s="30"/>
      <c r="BN247" s="29"/>
      <c r="BO247" s="29"/>
      <c r="BP247" s="29"/>
      <c r="BQ247" s="29"/>
      <c r="BR247" s="29"/>
      <c r="BS247" s="29"/>
      <c r="BT247" s="29"/>
      <c r="BU247" s="29"/>
      <c r="BV247" s="29"/>
      <c r="BW247" s="29"/>
      <c r="BX247" s="29"/>
      <c r="BY247" s="29"/>
      <c r="BZ247" s="29"/>
      <c r="CA247" s="29"/>
      <c r="CB247" s="29"/>
      <c r="CC247" s="29"/>
      <c r="CD247" s="29"/>
      <c r="CE247" s="29"/>
      <c r="CF247" s="29"/>
      <c r="CG247" s="29"/>
      <c r="CH247" s="29"/>
      <c r="CI247" s="29"/>
      <c r="CJ247" s="29"/>
      <c r="CK247" s="29"/>
      <c r="CL247" s="29"/>
      <c r="CM247" s="29"/>
      <c r="CN247" s="29"/>
      <c r="CO247" s="29"/>
      <c r="CP247" s="29"/>
      <c r="CQ247" s="29"/>
      <c r="CR247" s="29"/>
      <c r="CS247" s="29"/>
      <c r="CT247" s="29"/>
      <c r="CU247" s="29"/>
      <c r="CV247" s="29"/>
      <c r="CW247" s="29"/>
      <c r="CX247" s="29"/>
      <c r="CY247" s="29"/>
      <c r="CZ247" s="29"/>
      <c r="DA247" s="29"/>
      <c r="DB247" s="29"/>
      <c r="DC247" s="29"/>
      <c r="DD247" s="29"/>
      <c r="DE247" s="29"/>
      <c r="DF247" s="29"/>
    </row>
    <row r="248" spans="3:110" s="273" customFormat="1">
      <c r="C248" s="9"/>
      <c r="D248" s="9"/>
      <c r="E248" s="9"/>
      <c r="F248" s="105"/>
      <c r="G248" s="7"/>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H248" s="33"/>
      <c r="BJ248" s="150"/>
      <c r="BL248" s="30"/>
      <c r="BN248" s="29"/>
      <c r="BO248" s="29"/>
      <c r="BP248" s="29"/>
      <c r="BQ248" s="29"/>
      <c r="BR248" s="29"/>
      <c r="BS248" s="29"/>
      <c r="BT248" s="29"/>
      <c r="BU248" s="29"/>
      <c r="BV248" s="29"/>
      <c r="BW248" s="29"/>
      <c r="BX248" s="29"/>
      <c r="BY248" s="29"/>
      <c r="BZ248" s="29"/>
      <c r="CA248" s="29"/>
      <c r="CB248" s="29"/>
      <c r="CC248" s="29"/>
      <c r="CD248" s="29"/>
      <c r="CE248" s="29"/>
      <c r="CF248" s="29"/>
      <c r="CG248" s="29"/>
      <c r="CH248" s="29"/>
      <c r="CI248" s="29"/>
      <c r="CJ248" s="29"/>
      <c r="CK248" s="29"/>
      <c r="CL248" s="29"/>
      <c r="CM248" s="29"/>
      <c r="CN248" s="29"/>
      <c r="CO248" s="29"/>
      <c r="CP248" s="29"/>
      <c r="CQ248" s="29"/>
      <c r="CR248" s="29"/>
      <c r="CS248" s="29"/>
      <c r="CT248" s="29"/>
      <c r="CU248" s="29"/>
      <c r="CV248" s="29"/>
      <c r="CW248" s="29"/>
      <c r="CX248" s="29"/>
      <c r="CY248" s="29"/>
      <c r="CZ248" s="29"/>
      <c r="DA248" s="29"/>
      <c r="DB248" s="29"/>
      <c r="DC248" s="29"/>
      <c r="DD248" s="29"/>
      <c r="DE248" s="29"/>
      <c r="DF248" s="29"/>
    </row>
    <row r="249" spans="3:110" s="273" customFormat="1">
      <c r="C249" s="9"/>
      <c r="D249" s="9"/>
      <c r="E249" s="9"/>
      <c r="F249" s="105"/>
      <c r="G249" s="7"/>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H249" s="33"/>
      <c r="BJ249" s="150"/>
      <c r="BL249" s="30"/>
      <c r="BN249" s="29"/>
      <c r="BO249" s="29"/>
      <c r="BP249" s="29"/>
      <c r="BQ249" s="29"/>
      <c r="BR249" s="29"/>
      <c r="BS249" s="29"/>
      <c r="BT249" s="29"/>
      <c r="BU249" s="29"/>
      <c r="BV249" s="29"/>
      <c r="BW249" s="29"/>
      <c r="BX249" s="29"/>
      <c r="BY249" s="29"/>
      <c r="BZ249" s="29"/>
      <c r="CA249" s="29"/>
      <c r="CB249" s="29"/>
      <c r="CC249" s="29"/>
      <c r="CD249" s="29"/>
      <c r="CE249" s="29"/>
      <c r="CF249" s="29"/>
      <c r="CG249" s="29"/>
      <c r="CH249" s="29"/>
      <c r="CI249" s="29"/>
      <c r="CJ249" s="29"/>
      <c r="CK249" s="29"/>
      <c r="CL249" s="29"/>
      <c r="CM249" s="29"/>
      <c r="CN249" s="29"/>
      <c r="CO249" s="29"/>
      <c r="CP249" s="29"/>
      <c r="CQ249" s="29"/>
      <c r="CR249" s="29"/>
      <c r="CS249" s="29"/>
      <c r="CT249" s="29"/>
      <c r="CU249" s="29"/>
      <c r="CV249" s="29"/>
      <c r="CW249" s="29"/>
      <c r="CX249" s="29"/>
      <c r="CY249" s="29"/>
      <c r="CZ249" s="29"/>
      <c r="DA249" s="29"/>
      <c r="DB249" s="29"/>
      <c r="DC249" s="29"/>
      <c r="DD249" s="29"/>
      <c r="DE249" s="29"/>
      <c r="DF249" s="29"/>
    </row>
    <row r="250" spans="3:110" s="273" customFormat="1">
      <c r="C250" s="9"/>
      <c r="D250" s="9"/>
      <c r="E250" s="9"/>
      <c r="F250" s="105"/>
      <c r="G250" s="7"/>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H250" s="33"/>
      <c r="BJ250" s="150"/>
      <c r="BL250" s="30"/>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29"/>
      <c r="CN250" s="29"/>
      <c r="CO250" s="29"/>
      <c r="CP250" s="29"/>
      <c r="CQ250" s="29"/>
      <c r="CR250" s="29"/>
      <c r="CS250" s="29"/>
      <c r="CT250" s="29"/>
      <c r="CU250" s="29"/>
      <c r="CV250" s="29"/>
      <c r="CW250" s="29"/>
      <c r="CX250" s="29"/>
      <c r="CY250" s="29"/>
      <c r="CZ250" s="29"/>
      <c r="DA250" s="29"/>
      <c r="DB250" s="29"/>
      <c r="DC250" s="29"/>
      <c r="DD250" s="29"/>
      <c r="DE250" s="29"/>
      <c r="DF250" s="29"/>
    </row>
    <row r="251" spans="3:110" s="273" customFormat="1">
      <c r="C251" s="9"/>
      <c r="D251" s="9"/>
      <c r="E251" s="9"/>
      <c r="F251" s="105"/>
      <c r="G251" s="7"/>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H251" s="33"/>
      <c r="BJ251" s="150"/>
      <c r="BL251" s="30"/>
      <c r="BN251" s="29"/>
      <c r="BO251" s="29"/>
      <c r="BP251" s="29"/>
      <c r="BQ251" s="29"/>
      <c r="BR251" s="29"/>
      <c r="BS251" s="29"/>
      <c r="BT251" s="29"/>
      <c r="BU251" s="29"/>
      <c r="BV251" s="29"/>
      <c r="BW251" s="29"/>
      <c r="BX251" s="29"/>
      <c r="BY251" s="29"/>
      <c r="BZ251" s="29"/>
      <c r="CA251" s="29"/>
      <c r="CB251" s="29"/>
      <c r="CC251" s="29"/>
      <c r="CD251" s="29"/>
      <c r="CE251" s="29"/>
      <c r="CF251" s="29"/>
      <c r="CG251" s="29"/>
      <c r="CH251" s="29"/>
      <c r="CI251" s="29"/>
      <c r="CJ251" s="29"/>
      <c r="CK251" s="29"/>
      <c r="CL251" s="29"/>
      <c r="CM251" s="29"/>
      <c r="CN251" s="29"/>
      <c r="CO251" s="29"/>
      <c r="CP251" s="29"/>
      <c r="CQ251" s="29"/>
      <c r="CR251" s="29"/>
      <c r="CS251" s="29"/>
      <c r="CT251" s="29"/>
      <c r="CU251" s="29"/>
      <c r="CV251" s="29"/>
      <c r="CW251" s="29"/>
      <c r="CX251" s="29"/>
      <c r="CY251" s="29"/>
      <c r="CZ251" s="29"/>
      <c r="DA251" s="29"/>
      <c r="DB251" s="29"/>
      <c r="DC251" s="29"/>
      <c r="DD251" s="29"/>
      <c r="DE251" s="29"/>
      <c r="DF251" s="29"/>
    </row>
    <row r="252" spans="3:110" s="273" customFormat="1">
      <c r="C252" s="9"/>
      <c r="D252" s="9"/>
      <c r="E252" s="9"/>
      <c r="F252" s="105"/>
      <c r="G252" s="7"/>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H252" s="33"/>
      <c r="BJ252" s="150"/>
      <c r="BL252" s="30"/>
      <c r="BN252" s="29"/>
      <c r="BO252" s="29"/>
      <c r="BP252" s="29"/>
      <c r="BQ252" s="29"/>
      <c r="BR252" s="29"/>
      <c r="BS252" s="29"/>
      <c r="BT252" s="29"/>
      <c r="BU252" s="29"/>
      <c r="BV252" s="29"/>
      <c r="BW252" s="29"/>
      <c r="BX252" s="29"/>
      <c r="BY252" s="29"/>
      <c r="BZ252" s="29"/>
      <c r="CA252" s="29"/>
      <c r="CB252" s="29"/>
      <c r="CC252" s="29"/>
      <c r="CD252" s="29"/>
      <c r="CE252" s="29"/>
      <c r="CF252" s="29"/>
      <c r="CG252" s="29"/>
      <c r="CH252" s="29"/>
      <c r="CI252" s="29"/>
      <c r="CJ252" s="29"/>
      <c r="CK252" s="29"/>
      <c r="CL252" s="29"/>
      <c r="CM252" s="29"/>
      <c r="CN252" s="29"/>
      <c r="CO252" s="29"/>
      <c r="CP252" s="29"/>
      <c r="CQ252" s="29"/>
      <c r="CR252" s="29"/>
      <c r="CS252" s="29"/>
      <c r="CT252" s="29"/>
      <c r="CU252" s="29"/>
      <c r="CV252" s="29"/>
      <c r="CW252" s="29"/>
      <c r="CX252" s="29"/>
      <c r="CY252" s="29"/>
      <c r="CZ252" s="29"/>
      <c r="DA252" s="29"/>
      <c r="DB252" s="29"/>
      <c r="DC252" s="29"/>
      <c r="DD252" s="29"/>
      <c r="DE252" s="29"/>
      <c r="DF252" s="29"/>
    </row>
    <row r="253" spans="3:110" s="273" customFormat="1">
      <c r="C253" s="9"/>
      <c r="D253" s="9"/>
      <c r="E253" s="9"/>
      <c r="F253" s="105"/>
      <c r="G253" s="7"/>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H253" s="33"/>
      <c r="BJ253" s="150"/>
      <c r="BL253" s="30"/>
      <c r="BN253" s="29"/>
      <c r="BO253" s="29"/>
      <c r="BP253" s="29"/>
      <c r="BQ253" s="29"/>
      <c r="BR253" s="29"/>
      <c r="BS253" s="29"/>
      <c r="BT253" s="29"/>
      <c r="BU253" s="29"/>
      <c r="BV253" s="29"/>
      <c r="BW253" s="29"/>
      <c r="BX253" s="29"/>
      <c r="BY253" s="29"/>
      <c r="BZ253" s="29"/>
      <c r="CA253" s="29"/>
      <c r="CB253" s="29"/>
      <c r="CC253" s="29"/>
      <c r="CD253" s="29"/>
      <c r="CE253" s="29"/>
      <c r="CF253" s="29"/>
      <c r="CG253" s="29"/>
      <c r="CH253" s="29"/>
      <c r="CI253" s="29"/>
      <c r="CJ253" s="29"/>
      <c r="CK253" s="29"/>
      <c r="CL253" s="29"/>
      <c r="CM253" s="29"/>
      <c r="CN253" s="29"/>
      <c r="CO253" s="29"/>
      <c r="CP253" s="29"/>
      <c r="CQ253" s="29"/>
      <c r="CR253" s="29"/>
      <c r="CS253" s="29"/>
      <c r="CT253" s="29"/>
      <c r="CU253" s="29"/>
      <c r="CV253" s="29"/>
      <c r="CW253" s="29"/>
      <c r="CX253" s="29"/>
      <c r="CY253" s="29"/>
      <c r="CZ253" s="29"/>
      <c r="DA253" s="29"/>
      <c r="DB253" s="29"/>
      <c r="DC253" s="29"/>
      <c r="DD253" s="29"/>
      <c r="DE253" s="29"/>
      <c r="DF253" s="29"/>
    </row>
    <row r="254" spans="3:110" s="273" customFormat="1">
      <c r="C254" s="9"/>
      <c r="D254" s="9"/>
      <c r="E254" s="9"/>
      <c r="F254" s="105"/>
      <c r="G254" s="7"/>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H254" s="33"/>
      <c r="BJ254" s="150"/>
      <c r="BL254" s="30"/>
      <c r="BN254" s="29"/>
      <c r="BO254" s="29"/>
      <c r="BP254" s="29"/>
      <c r="BQ254" s="29"/>
      <c r="BR254" s="29"/>
      <c r="BS254" s="29"/>
      <c r="BT254" s="29"/>
      <c r="BU254" s="29"/>
      <c r="BV254" s="29"/>
      <c r="BW254" s="29"/>
      <c r="BX254" s="29"/>
      <c r="BY254" s="29"/>
      <c r="BZ254" s="29"/>
      <c r="CA254" s="29"/>
      <c r="CB254" s="29"/>
      <c r="CC254" s="29"/>
      <c r="CD254" s="29"/>
      <c r="CE254" s="29"/>
      <c r="CF254" s="29"/>
      <c r="CG254" s="29"/>
      <c r="CH254" s="29"/>
      <c r="CI254" s="29"/>
      <c r="CJ254" s="29"/>
      <c r="CK254" s="29"/>
      <c r="CL254" s="29"/>
      <c r="CM254" s="29"/>
      <c r="CN254" s="29"/>
      <c r="CO254" s="29"/>
      <c r="CP254" s="29"/>
      <c r="CQ254" s="29"/>
      <c r="CR254" s="29"/>
      <c r="CS254" s="29"/>
      <c r="CT254" s="29"/>
      <c r="CU254" s="29"/>
      <c r="CV254" s="29"/>
      <c r="CW254" s="29"/>
      <c r="CX254" s="29"/>
      <c r="CY254" s="29"/>
      <c r="CZ254" s="29"/>
      <c r="DA254" s="29"/>
      <c r="DB254" s="29"/>
      <c r="DC254" s="29"/>
      <c r="DD254" s="29"/>
      <c r="DE254" s="29"/>
      <c r="DF254" s="29"/>
    </row>
    <row r="255" spans="3:110" s="273" customFormat="1">
      <c r="C255" s="9"/>
      <c r="D255" s="9"/>
      <c r="E255" s="9"/>
      <c r="F255" s="105"/>
      <c r="G255" s="7"/>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H255" s="33"/>
      <c r="BJ255" s="150"/>
      <c r="BL255" s="30"/>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c r="CT255" s="29"/>
      <c r="CU255" s="29"/>
      <c r="CV255" s="29"/>
      <c r="CW255" s="29"/>
      <c r="CX255" s="29"/>
      <c r="CY255" s="29"/>
      <c r="CZ255" s="29"/>
      <c r="DA255" s="29"/>
      <c r="DB255" s="29"/>
      <c r="DC255" s="29"/>
      <c r="DD255" s="29"/>
      <c r="DE255" s="29"/>
      <c r="DF255" s="29"/>
    </row>
    <row r="256" spans="3:110" s="273" customFormat="1">
      <c r="C256" s="9"/>
      <c r="D256" s="9"/>
      <c r="E256" s="9"/>
      <c r="F256" s="105"/>
      <c r="G256" s="7"/>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H256" s="33"/>
      <c r="BJ256" s="150"/>
      <c r="BL256" s="30"/>
      <c r="BN256" s="29"/>
      <c r="BO256" s="29"/>
      <c r="BP256" s="29"/>
      <c r="BQ256" s="29"/>
      <c r="BR256" s="29"/>
      <c r="BS256" s="29"/>
      <c r="BT256" s="29"/>
      <c r="BU256" s="29"/>
      <c r="BV256" s="29"/>
      <c r="BW256" s="29"/>
      <c r="BX256" s="29"/>
      <c r="BY256" s="29"/>
      <c r="BZ256" s="29"/>
      <c r="CA256" s="29"/>
      <c r="CB256" s="29"/>
      <c r="CC256" s="29"/>
      <c r="CD256" s="29"/>
      <c r="CE256" s="29"/>
      <c r="CF256" s="29"/>
      <c r="CG256" s="29"/>
      <c r="CH256" s="29"/>
      <c r="CI256" s="29"/>
      <c r="CJ256" s="29"/>
      <c r="CK256" s="29"/>
      <c r="CL256" s="29"/>
      <c r="CM256" s="29"/>
      <c r="CN256" s="29"/>
      <c r="CO256" s="29"/>
      <c r="CP256" s="29"/>
      <c r="CQ256" s="29"/>
      <c r="CR256" s="29"/>
      <c r="CS256" s="29"/>
      <c r="CT256" s="29"/>
      <c r="CU256" s="29"/>
      <c r="CV256" s="29"/>
      <c r="CW256" s="29"/>
      <c r="CX256" s="29"/>
      <c r="CY256" s="29"/>
      <c r="CZ256" s="29"/>
      <c r="DA256" s="29"/>
      <c r="DB256" s="29"/>
      <c r="DC256" s="29"/>
      <c r="DD256" s="29"/>
      <c r="DE256" s="29"/>
      <c r="DF256" s="29"/>
    </row>
    <row r="257" spans="3:110" s="273" customFormat="1">
      <c r="C257" s="9"/>
      <c r="D257" s="9"/>
      <c r="E257" s="9"/>
      <c r="F257" s="105"/>
      <c r="G257" s="7"/>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H257" s="33"/>
      <c r="BJ257" s="150"/>
      <c r="BL257" s="30"/>
      <c r="BN257" s="29"/>
      <c r="BO257" s="29"/>
      <c r="BP257" s="29"/>
      <c r="BQ257" s="29"/>
      <c r="BR257" s="29"/>
      <c r="BS257" s="29"/>
      <c r="BT257" s="29"/>
      <c r="BU257" s="29"/>
      <c r="BV257" s="29"/>
      <c r="BW257" s="29"/>
      <c r="BX257" s="29"/>
      <c r="BY257" s="29"/>
      <c r="BZ257" s="29"/>
      <c r="CA257" s="29"/>
      <c r="CB257" s="29"/>
      <c r="CC257" s="29"/>
      <c r="CD257" s="29"/>
      <c r="CE257" s="29"/>
      <c r="CF257" s="29"/>
      <c r="CG257" s="29"/>
      <c r="CH257" s="29"/>
      <c r="CI257" s="29"/>
      <c r="CJ257" s="29"/>
      <c r="CK257" s="29"/>
      <c r="CL257" s="29"/>
      <c r="CM257" s="29"/>
      <c r="CN257" s="29"/>
      <c r="CO257" s="29"/>
      <c r="CP257" s="29"/>
      <c r="CQ257" s="29"/>
      <c r="CR257" s="29"/>
      <c r="CS257" s="29"/>
      <c r="CT257" s="29"/>
      <c r="CU257" s="29"/>
      <c r="CV257" s="29"/>
      <c r="CW257" s="29"/>
      <c r="CX257" s="29"/>
      <c r="CY257" s="29"/>
      <c r="CZ257" s="29"/>
      <c r="DA257" s="29"/>
      <c r="DB257" s="29"/>
      <c r="DC257" s="29"/>
      <c r="DD257" s="29"/>
      <c r="DE257" s="29"/>
      <c r="DF257" s="29"/>
    </row>
    <row r="258" spans="3:110" s="273" customFormat="1">
      <c r="C258" s="9"/>
      <c r="D258" s="9"/>
      <c r="E258" s="9"/>
      <c r="F258" s="105"/>
      <c r="G258" s="7"/>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H258" s="33"/>
      <c r="BJ258" s="150"/>
      <c r="BL258" s="30"/>
      <c r="BN258" s="29"/>
      <c r="BO258" s="29"/>
      <c r="BP258" s="29"/>
      <c r="BQ258" s="29"/>
      <c r="BR258" s="29"/>
      <c r="BS258" s="29"/>
      <c r="BT258" s="29"/>
      <c r="BU258" s="29"/>
      <c r="BV258" s="29"/>
      <c r="BW258" s="29"/>
      <c r="BX258" s="29"/>
      <c r="BY258" s="29"/>
      <c r="BZ258" s="29"/>
      <c r="CA258" s="29"/>
      <c r="CB258" s="29"/>
      <c r="CC258" s="29"/>
      <c r="CD258" s="29"/>
      <c r="CE258" s="29"/>
      <c r="CF258" s="29"/>
      <c r="CG258" s="29"/>
      <c r="CH258" s="29"/>
      <c r="CI258" s="29"/>
      <c r="CJ258" s="29"/>
      <c r="CK258" s="29"/>
      <c r="CL258" s="29"/>
      <c r="CM258" s="29"/>
      <c r="CN258" s="29"/>
      <c r="CO258" s="29"/>
      <c r="CP258" s="29"/>
      <c r="CQ258" s="29"/>
      <c r="CR258" s="29"/>
      <c r="CS258" s="29"/>
      <c r="CT258" s="29"/>
      <c r="CU258" s="29"/>
      <c r="CV258" s="29"/>
      <c r="CW258" s="29"/>
      <c r="CX258" s="29"/>
      <c r="CY258" s="29"/>
      <c r="CZ258" s="29"/>
      <c r="DA258" s="29"/>
      <c r="DB258" s="29"/>
      <c r="DC258" s="29"/>
      <c r="DD258" s="29"/>
      <c r="DE258" s="29"/>
      <c r="DF258" s="29"/>
    </row>
    <row r="259" spans="3:110" s="273" customFormat="1">
      <c r="C259" s="9"/>
      <c r="D259" s="9"/>
      <c r="E259" s="9"/>
      <c r="F259" s="105"/>
      <c r="G259" s="7"/>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H259" s="33"/>
      <c r="BJ259" s="150"/>
      <c r="BL259" s="30"/>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c r="CK259" s="29"/>
      <c r="CL259" s="29"/>
      <c r="CM259" s="29"/>
      <c r="CN259" s="29"/>
      <c r="CO259" s="29"/>
      <c r="CP259" s="29"/>
      <c r="CQ259" s="29"/>
      <c r="CR259" s="29"/>
      <c r="CS259" s="29"/>
      <c r="CT259" s="29"/>
      <c r="CU259" s="29"/>
      <c r="CV259" s="29"/>
      <c r="CW259" s="29"/>
      <c r="CX259" s="29"/>
      <c r="CY259" s="29"/>
      <c r="CZ259" s="29"/>
      <c r="DA259" s="29"/>
      <c r="DB259" s="29"/>
      <c r="DC259" s="29"/>
      <c r="DD259" s="29"/>
      <c r="DE259" s="29"/>
      <c r="DF259" s="29"/>
    </row>
    <row r="260" spans="3:110" s="273" customFormat="1">
      <c r="C260" s="9"/>
      <c r="D260" s="9"/>
      <c r="E260" s="9"/>
      <c r="F260" s="105"/>
      <c r="G260" s="7"/>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H260" s="33"/>
      <c r="BJ260" s="150"/>
      <c r="BL260" s="30"/>
      <c r="BN260" s="29"/>
      <c r="BO260" s="29"/>
      <c r="BP260" s="29"/>
      <c r="BQ260" s="29"/>
      <c r="BR260" s="29"/>
      <c r="BS260" s="29"/>
      <c r="BT260" s="29"/>
      <c r="BU260" s="29"/>
      <c r="BV260" s="29"/>
      <c r="BW260" s="29"/>
      <c r="BX260" s="29"/>
      <c r="BY260" s="29"/>
      <c r="BZ260" s="29"/>
      <c r="CA260" s="29"/>
      <c r="CB260" s="29"/>
      <c r="CC260" s="29"/>
      <c r="CD260" s="29"/>
      <c r="CE260" s="29"/>
      <c r="CF260" s="29"/>
      <c r="CG260" s="29"/>
      <c r="CH260" s="29"/>
      <c r="CI260" s="29"/>
      <c r="CJ260" s="29"/>
      <c r="CK260" s="29"/>
      <c r="CL260" s="29"/>
      <c r="CM260" s="29"/>
      <c r="CN260" s="29"/>
      <c r="CO260" s="29"/>
      <c r="CP260" s="29"/>
      <c r="CQ260" s="29"/>
      <c r="CR260" s="29"/>
      <c r="CS260" s="29"/>
      <c r="CT260" s="29"/>
      <c r="CU260" s="29"/>
      <c r="CV260" s="29"/>
      <c r="CW260" s="29"/>
      <c r="CX260" s="29"/>
      <c r="CY260" s="29"/>
      <c r="CZ260" s="29"/>
      <c r="DA260" s="29"/>
      <c r="DB260" s="29"/>
      <c r="DC260" s="29"/>
      <c r="DD260" s="29"/>
      <c r="DE260" s="29"/>
      <c r="DF260" s="29"/>
    </row>
    <row r="261" spans="3:110" s="273" customFormat="1">
      <c r="C261" s="9"/>
      <c r="D261" s="9"/>
      <c r="E261" s="9"/>
      <c r="F261" s="105"/>
      <c r="G261" s="7"/>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H261" s="33"/>
      <c r="BJ261" s="150"/>
      <c r="BL261" s="30"/>
      <c r="BN261" s="29"/>
      <c r="BO261" s="29"/>
      <c r="BP261" s="29"/>
      <c r="BQ261" s="29"/>
      <c r="BR261" s="29"/>
      <c r="BS261" s="29"/>
      <c r="BT261" s="29"/>
      <c r="BU261" s="29"/>
      <c r="BV261" s="29"/>
      <c r="BW261" s="29"/>
      <c r="BX261" s="29"/>
      <c r="BY261" s="29"/>
      <c r="BZ261" s="29"/>
      <c r="CA261" s="29"/>
      <c r="CB261" s="29"/>
      <c r="CC261" s="29"/>
      <c r="CD261" s="29"/>
      <c r="CE261" s="29"/>
      <c r="CF261" s="29"/>
      <c r="CG261" s="29"/>
      <c r="CH261" s="29"/>
      <c r="CI261" s="29"/>
      <c r="CJ261" s="29"/>
      <c r="CK261" s="29"/>
      <c r="CL261" s="29"/>
      <c r="CM261" s="29"/>
      <c r="CN261" s="29"/>
      <c r="CO261" s="29"/>
      <c r="CP261" s="29"/>
      <c r="CQ261" s="29"/>
      <c r="CR261" s="29"/>
      <c r="CS261" s="29"/>
      <c r="CT261" s="29"/>
      <c r="CU261" s="29"/>
      <c r="CV261" s="29"/>
      <c r="CW261" s="29"/>
      <c r="CX261" s="29"/>
      <c r="CY261" s="29"/>
      <c r="CZ261" s="29"/>
      <c r="DA261" s="29"/>
      <c r="DB261" s="29"/>
      <c r="DC261" s="29"/>
      <c r="DD261" s="29"/>
      <c r="DE261" s="29"/>
      <c r="DF261" s="29"/>
    </row>
    <row r="262" spans="3:110" s="273" customFormat="1">
      <c r="C262" s="9"/>
      <c r="D262" s="9"/>
      <c r="E262" s="9"/>
      <c r="F262" s="105"/>
      <c r="G262" s="7"/>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H262" s="33"/>
      <c r="BJ262" s="150"/>
      <c r="BL262" s="30"/>
      <c r="BN262" s="29"/>
      <c r="BO262" s="29"/>
      <c r="BP262" s="29"/>
      <c r="BQ262" s="29"/>
      <c r="BR262" s="29"/>
      <c r="BS262" s="29"/>
      <c r="BT262" s="29"/>
      <c r="BU262" s="29"/>
      <c r="BV262" s="29"/>
      <c r="BW262" s="29"/>
      <c r="BX262" s="29"/>
      <c r="BY262" s="29"/>
      <c r="BZ262" s="29"/>
      <c r="CA262" s="29"/>
      <c r="CB262" s="29"/>
      <c r="CC262" s="29"/>
      <c r="CD262" s="29"/>
      <c r="CE262" s="29"/>
      <c r="CF262" s="29"/>
      <c r="CG262" s="29"/>
      <c r="CH262" s="29"/>
      <c r="CI262" s="29"/>
      <c r="CJ262" s="29"/>
      <c r="CK262" s="29"/>
      <c r="CL262" s="29"/>
      <c r="CM262" s="29"/>
      <c r="CN262" s="29"/>
      <c r="CO262" s="29"/>
      <c r="CP262" s="29"/>
      <c r="CQ262" s="29"/>
      <c r="CR262" s="29"/>
      <c r="CS262" s="29"/>
      <c r="CT262" s="29"/>
      <c r="CU262" s="29"/>
      <c r="CV262" s="29"/>
      <c r="CW262" s="29"/>
      <c r="CX262" s="29"/>
      <c r="CY262" s="29"/>
      <c r="CZ262" s="29"/>
      <c r="DA262" s="29"/>
      <c r="DB262" s="29"/>
      <c r="DC262" s="29"/>
      <c r="DD262" s="29"/>
      <c r="DE262" s="29"/>
      <c r="DF262" s="29"/>
    </row>
    <row r="263" spans="3:110" s="273" customFormat="1">
      <c r="C263" s="9"/>
      <c r="D263" s="9"/>
      <c r="E263" s="9"/>
      <c r="F263" s="105"/>
      <c r="G263" s="7"/>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H263" s="33"/>
      <c r="BJ263" s="150"/>
      <c r="BL263" s="30"/>
      <c r="BN263" s="29"/>
      <c r="BO263" s="29"/>
      <c r="BP263" s="29"/>
      <c r="BQ263" s="29"/>
      <c r="BR263" s="29"/>
      <c r="BS263" s="29"/>
      <c r="BT263" s="29"/>
      <c r="BU263" s="29"/>
      <c r="BV263" s="29"/>
      <c r="BW263" s="29"/>
      <c r="BX263" s="29"/>
      <c r="BY263" s="29"/>
      <c r="BZ263" s="29"/>
      <c r="CA263" s="29"/>
      <c r="CB263" s="29"/>
      <c r="CC263" s="29"/>
      <c r="CD263" s="29"/>
      <c r="CE263" s="29"/>
      <c r="CF263" s="29"/>
      <c r="CG263" s="29"/>
      <c r="CH263" s="29"/>
      <c r="CI263" s="29"/>
      <c r="CJ263" s="29"/>
      <c r="CK263" s="29"/>
      <c r="CL263" s="29"/>
      <c r="CM263" s="29"/>
      <c r="CN263" s="29"/>
      <c r="CO263" s="29"/>
      <c r="CP263" s="29"/>
      <c r="CQ263" s="29"/>
      <c r="CR263" s="29"/>
      <c r="CS263" s="29"/>
      <c r="CT263" s="29"/>
      <c r="CU263" s="29"/>
      <c r="CV263" s="29"/>
      <c r="CW263" s="29"/>
      <c r="CX263" s="29"/>
      <c r="CY263" s="29"/>
      <c r="CZ263" s="29"/>
      <c r="DA263" s="29"/>
      <c r="DB263" s="29"/>
      <c r="DC263" s="29"/>
      <c r="DD263" s="29"/>
      <c r="DE263" s="29"/>
      <c r="DF263" s="29"/>
    </row>
    <row r="264" spans="3:110" s="273" customFormat="1">
      <c r="C264" s="9"/>
      <c r="D264" s="9"/>
      <c r="E264" s="9"/>
      <c r="F264" s="105"/>
      <c r="G264" s="7"/>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H264" s="33"/>
      <c r="BJ264" s="150"/>
      <c r="BL264" s="30"/>
      <c r="BN264" s="29"/>
      <c r="BO264" s="29"/>
      <c r="BP264" s="29"/>
      <c r="BQ264" s="29"/>
      <c r="BR264" s="29"/>
      <c r="BS264" s="29"/>
      <c r="BT264" s="29"/>
      <c r="BU264" s="29"/>
      <c r="BV264" s="29"/>
      <c r="BW264" s="29"/>
      <c r="BX264" s="29"/>
      <c r="BY264" s="29"/>
      <c r="BZ264" s="29"/>
      <c r="CA264" s="29"/>
      <c r="CB264" s="29"/>
      <c r="CC264" s="29"/>
      <c r="CD264" s="29"/>
      <c r="CE264" s="29"/>
      <c r="CF264" s="29"/>
      <c r="CG264" s="29"/>
      <c r="CH264" s="29"/>
      <c r="CI264" s="29"/>
      <c r="CJ264" s="29"/>
      <c r="CK264" s="29"/>
      <c r="CL264" s="29"/>
      <c r="CM264" s="29"/>
      <c r="CN264" s="29"/>
      <c r="CO264" s="29"/>
      <c r="CP264" s="29"/>
      <c r="CQ264" s="29"/>
      <c r="CR264" s="29"/>
      <c r="CS264" s="29"/>
      <c r="CT264" s="29"/>
      <c r="CU264" s="29"/>
      <c r="CV264" s="29"/>
      <c r="CW264" s="29"/>
      <c r="CX264" s="29"/>
      <c r="CY264" s="29"/>
      <c r="CZ264" s="29"/>
      <c r="DA264" s="29"/>
      <c r="DB264" s="29"/>
      <c r="DC264" s="29"/>
      <c r="DD264" s="29"/>
      <c r="DE264" s="29"/>
      <c r="DF264" s="29"/>
    </row>
    <row r="265" spans="3:110" s="273" customFormat="1">
      <c r="C265" s="9"/>
      <c r="D265" s="9"/>
      <c r="E265" s="9"/>
      <c r="F265" s="105"/>
      <c r="G265" s="7"/>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H265" s="33"/>
      <c r="BJ265" s="150"/>
      <c r="BL265" s="30"/>
      <c r="BN265" s="29"/>
      <c r="BO265" s="29"/>
      <c r="BP265" s="29"/>
      <c r="BQ265" s="29"/>
      <c r="BR265" s="29"/>
      <c r="BS265" s="29"/>
      <c r="BT265" s="29"/>
      <c r="BU265" s="29"/>
      <c r="BV265" s="29"/>
      <c r="BW265" s="29"/>
      <c r="BX265" s="29"/>
      <c r="BY265" s="29"/>
      <c r="BZ265" s="29"/>
      <c r="CA265" s="29"/>
      <c r="CB265" s="29"/>
      <c r="CC265" s="29"/>
      <c r="CD265" s="29"/>
      <c r="CE265" s="29"/>
      <c r="CF265" s="29"/>
      <c r="CG265" s="29"/>
      <c r="CH265" s="29"/>
      <c r="CI265" s="29"/>
      <c r="CJ265" s="29"/>
      <c r="CK265" s="29"/>
      <c r="CL265" s="29"/>
      <c r="CM265" s="29"/>
      <c r="CN265" s="29"/>
      <c r="CO265" s="29"/>
      <c r="CP265" s="29"/>
      <c r="CQ265" s="29"/>
      <c r="CR265" s="29"/>
      <c r="CS265" s="29"/>
      <c r="CT265" s="29"/>
      <c r="CU265" s="29"/>
      <c r="CV265" s="29"/>
      <c r="CW265" s="29"/>
      <c r="CX265" s="29"/>
      <c r="CY265" s="29"/>
      <c r="CZ265" s="29"/>
      <c r="DA265" s="29"/>
      <c r="DB265" s="29"/>
      <c r="DC265" s="29"/>
      <c r="DD265" s="29"/>
      <c r="DE265" s="29"/>
      <c r="DF265" s="29"/>
    </row>
    <row r="266" spans="3:110" s="273" customFormat="1">
      <c r="C266" s="9"/>
      <c r="D266" s="9"/>
      <c r="E266" s="9"/>
      <c r="F266" s="105"/>
      <c r="G266" s="7"/>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H266" s="33"/>
      <c r="BJ266" s="150"/>
      <c r="BL266" s="30"/>
      <c r="BN266" s="29"/>
      <c r="BO266" s="29"/>
      <c r="BP266" s="29"/>
      <c r="BQ266" s="29"/>
      <c r="BR266" s="29"/>
      <c r="BS266" s="29"/>
      <c r="BT266" s="29"/>
      <c r="BU266" s="29"/>
      <c r="BV266" s="29"/>
      <c r="BW266" s="29"/>
      <c r="BX266" s="29"/>
      <c r="BY266" s="29"/>
      <c r="BZ266" s="29"/>
      <c r="CA266" s="29"/>
      <c r="CB266" s="29"/>
      <c r="CC266" s="29"/>
      <c r="CD266" s="29"/>
      <c r="CE266" s="29"/>
      <c r="CF266" s="29"/>
      <c r="CG266" s="29"/>
      <c r="CH266" s="29"/>
      <c r="CI266" s="29"/>
      <c r="CJ266" s="29"/>
      <c r="CK266" s="29"/>
      <c r="CL266" s="29"/>
      <c r="CM266" s="29"/>
      <c r="CN266" s="29"/>
      <c r="CO266" s="29"/>
      <c r="CP266" s="29"/>
      <c r="CQ266" s="29"/>
      <c r="CR266" s="29"/>
      <c r="CS266" s="29"/>
      <c r="CT266" s="29"/>
      <c r="CU266" s="29"/>
      <c r="CV266" s="29"/>
      <c r="CW266" s="29"/>
      <c r="CX266" s="29"/>
      <c r="CY266" s="29"/>
      <c r="CZ266" s="29"/>
      <c r="DA266" s="29"/>
      <c r="DB266" s="29"/>
      <c r="DC266" s="29"/>
      <c r="DD266" s="29"/>
      <c r="DE266" s="29"/>
      <c r="DF266" s="29"/>
    </row>
    <row r="267" spans="3:110" s="273" customFormat="1">
      <c r="C267" s="9"/>
      <c r="D267" s="9"/>
      <c r="E267" s="9"/>
      <c r="F267" s="105"/>
      <c r="G267" s="7"/>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H267" s="33"/>
      <c r="BJ267" s="150"/>
      <c r="BL267" s="30"/>
      <c r="BN267" s="29"/>
      <c r="BO267" s="29"/>
      <c r="BP267" s="29"/>
      <c r="BQ267" s="29"/>
      <c r="BR267" s="29"/>
      <c r="BS267" s="29"/>
      <c r="BT267" s="29"/>
      <c r="BU267" s="29"/>
      <c r="BV267" s="29"/>
      <c r="BW267" s="29"/>
      <c r="BX267" s="29"/>
      <c r="BY267" s="29"/>
      <c r="BZ267" s="29"/>
      <c r="CA267" s="29"/>
      <c r="CB267" s="29"/>
      <c r="CC267" s="29"/>
      <c r="CD267" s="29"/>
      <c r="CE267" s="29"/>
      <c r="CF267" s="29"/>
      <c r="CG267" s="29"/>
      <c r="CH267" s="29"/>
      <c r="CI267" s="29"/>
      <c r="CJ267" s="29"/>
      <c r="CK267" s="29"/>
      <c r="CL267" s="29"/>
      <c r="CM267" s="29"/>
      <c r="CN267" s="29"/>
      <c r="CO267" s="29"/>
      <c r="CP267" s="29"/>
      <c r="CQ267" s="29"/>
      <c r="CR267" s="29"/>
      <c r="CS267" s="29"/>
      <c r="CT267" s="29"/>
      <c r="CU267" s="29"/>
      <c r="CV267" s="29"/>
      <c r="CW267" s="29"/>
      <c r="CX267" s="29"/>
      <c r="CY267" s="29"/>
      <c r="CZ267" s="29"/>
      <c r="DA267" s="29"/>
      <c r="DB267" s="29"/>
      <c r="DC267" s="29"/>
      <c r="DD267" s="29"/>
      <c r="DE267" s="29"/>
      <c r="DF267" s="29"/>
    </row>
    <row r="268" spans="3:110" s="273" customFormat="1">
      <c r="C268" s="9"/>
      <c r="D268" s="9"/>
      <c r="E268" s="9"/>
      <c r="F268" s="105"/>
      <c r="G268" s="7"/>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H268" s="33"/>
      <c r="BJ268" s="150"/>
      <c r="BL268" s="30"/>
      <c r="BN268" s="29"/>
      <c r="BO268" s="29"/>
      <c r="BP268" s="29"/>
      <c r="BQ268" s="29"/>
      <c r="BR268" s="29"/>
      <c r="BS268" s="29"/>
      <c r="BT268" s="29"/>
      <c r="BU268" s="29"/>
      <c r="BV268" s="29"/>
      <c r="BW268" s="29"/>
      <c r="BX268" s="29"/>
      <c r="BY268" s="29"/>
      <c r="BZ268" s="29"/>
      <c r="CA268" s="29"/>
      <c r="CB268" s="29"/>
      <c r="CC268" s="29"/>
      <c r="CD268" s="29"/>
      <c r="CE268" s="29"/>
      <c r="CF268" s="29"/>
      <c r="CG268" s="29"/>
      <c r="CH268" s="29"/>
      <c r="CI268" s="29"/>
      <c r="CJ268" s="29"/>
      <c r="CK268" s="29"/>
      <c r="CL268" s="29"/>
      <c r="CM268" s="29"/>
      <c r="CN268" s="29"/>
      <c r="CO268" s="29"/>
      <c r="CP268" s="29"/>
      <c r="CQ268" s="29"/>
      <c r="CR268" s="29"/>
      <c r="CS268" s="29"/>
      <c r="CT268" s="29"/>
      <c r="CU268" s="29"/>
      <c r="CV268" s="29"/>
      <c r="CW268" s="29"/>
      <c r="CX268" s="29"/>
      <c r="CY268" s="29"/>
      <c r="CZ268" s="29"/>
      <c r="DA268" s="29"/>
      <c r="DB268" s="29"/>
      <c r="DC268" s="29"/>
      <c r="DD268" s="29"/>
      <c r="DE268" s="29"/>
      <c r="DF268" s="29"/>
    </row>
    <row r="269" spans="3:110" s="273" customFormat="1">
      <c r="C269" s="9"/>
      <c r="D269" s="9"/>
      <c r="E269" s="9"/>
      <c r="F269" s="105"/>
      <c r="G269" s="7"/>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H269" s="33"/>
      <c r="BJ269" s="150"/>
      <c r="BL269" s="30"/>
      <c r="BN269" s="29"/>
      <c r="BO269" s="29"/>
      <c r="BP269" s="29"/>
      <c r="BQ269" s="29"/>
      <c r="BR269" s="29"/>
      <c r="BS269" s="29"/>
      <c r="BT269" s="29"/>
      <c r="BU269" s="29"/>
      <c r="BV269" s="29"/>
      <c r="BW269" s="29"/>
      <c r="BX269" s="29"/>
      <c r="BY269" s="29"/>
      <c r="BZ269" s="29"/>
      <c r="CA269" s="29"/>
      <c r="CB269" s="29"/>
      <c r="CC269" s="29"/>
      <c r="CD269" s="29"/>
      <c r="CE269" s="29"/>
      <c r="CF269" s="29"/>
      <c r="CG269" s="29"/>
      <c r="CH269" s="29"/>
      <c r="CI269" s="29"/>
      <c r="CJ269" s="29"/>
      <c r="CK269" s="29"/>
      <c r="CL269" s="29"/>
      <c r="CM269" s="29"/>
      <c r="CN269" s="29"/>
      <c r="CO269" s="29"/>
      <c r="CP269" s="29"/>
      <c r="CQ269" s="29"/>
      <c r="CR269" s="29"/>
      <c r="CS269" s="29"/>
      <c r="CT269" s="29"/>
      <c r="CU269" s="29"/>
      <c r="CV269" s="29"/>
      <c r="CW269" s="29"/>
      <c r="CX269" s="29"/>
      <c r="CY269" s="29"/>
      <c r="CZ269" s="29"/>
      <c r="DA269" s="29"/>
      <c r="DB269" s="29"/>
      <c r="DC269" s="29"/>
      <c r="DD269" s="29"/>
      <c r="DE269" s="29"/>
      <c r="DF269" s="29"/>
    </row>
    <row r="270" spans="3:110" s="273" customFormat="1">
      <c r="C270" s="9"/>
      <c r="D270" s="9"/>
      <c r="E270" s="9"/>
      <c r="F270" s="105"/>
      <c r="G270" s="7"/>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H270" s="33"/>
      <c r="BJ270" s="150"/>
      <c r="BL270" s="30"/>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29"/>
      <c r="CO270" s="29"/>
      <c r="CP270" s="29"/>
      <c r="CQ270" s="29"/>
      <c r="CR270" s="29"/>
      <c r="CS270" s="29"/>
      <c r="CT270" s="29"/>
      <c r="CU270" s="29"/>
      <c r="CV270" s="29"/>
      <c r="CW270" s="29"/>
      <c r="CX270" s="29"/>
      <c r="CY270" s="29"/>
      <c r="CZ270" s="29"/>
      <c r="DA270" s="29"/>
      <c r="DB270" s="29"/>
      <c r="DC270" s="29"/>
      <c r="DD270" s="29"/>
      <c r="DE270" s="29"/>
      <c r="DF270" s="29"/>
    </row>
    <row r="271" spans="3:110" s="273" customFormat="1">
      <c r="C271" s="9"/>
      <c r="D271" s="9"/>
      <c r="E271" s="9"/>
      <c r="F271" s="105"/>
      <c r="G271" s="7"/>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H271" s="33"/>
      <c r="BJ271" s="150"/>
      <c r="BL271" s="30"/>
      <c r="BN271" s="29"/>
      <c r="BO271" s="29"/>
      <c r="BP271" s="29"/>
      <c r="BQ271" s="29"/>
      <c r="BR271" s="29"/>
      <c r="BS271" s="29"/>
      <c r="BT271" s="29"/>
      <c r="BU271" s="29"/>
      <c r="BV271" s="29"/>
      <c r="BW271" s="29"/>
      <c r="BX271" s="29"/>
      <c r="BY271" s="29"/>
      <c r="BZ271" s="29"/>
      <c r="CA271" s="29"/>
      <c r="CB271" s="29"/>
      <c r="CC271" s="29"/>
      <c r="CD271" s="29"/>
      <c r="CE271" s="29"/>
      <c r="CF271" s="29"/>
      <c r="CG271" s="29"/>
      <c r="CH271" s="29"/>
      <c r="CI271" s="29"/>
      <c r="CJ271" s="29"/>
      <c r="CK271" s="29"/>
      <c r="CL271" s="29"/>
      <c r="CM271" s="29"/>
      <c r="CN271" s="29"/>
      <c r="CO271" s="29"/>
      <c r="CP271" s="29"/>
      <c r="CQ271" s="29"/>
      <c r="CR271" s="29"/>
      <c r="CS271" s="29"/>
      <c r="CT271" s="29"/>
      <c r="CU271" s="29"/>
      <c r="CV271" s="29"/>
      <c r="CW271" s="29"/>
      <c r="CX271" s="29"/>
      <c r="CY271" s="29"/>
      <c r="CZ271" s="29"/>
      <c r="DA271" s="29"/>
      <c r="DB271" s="29"/>
      <c r="DC271" s="29"/>
      <c r="DD271" s="29"/>
      <c r="DE271" s="29"/>
      <c r="DF271" s="29"/>
    </row>
    <row r="272" spans="3:110" s="273" customFormat="1">
      <c r="C272" s="9"/>
      <c r="D272" s="9"/>
      <c r="E272" s="9"/>
      <c r="F272" s="105"/>
      <c r="G272" s="7"/>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H272" s="33"/>
      <c r="BJ272" s="150"/>
      <c r="BL272" s="30"/>
      <c r="BN272" s="29"/>
      <c r="BO272" s="29"/>
      <c r="BP272" s="29"/>
      <c r="BQ272" s="29"/>
      <c r="BR272" s="29"/>
      <c r="BS272" s="29"/>
      <c r="BT272" s="29"/>
      <c r="BU272" s="29"/>
      <c r="BV272" s="29"/>
      <c r="BW272" s="29"/>
      <c r="BX272" s="29"/>
      <c r="BY272" s="29"/>
      <c r="BZ272" s="29"/>
      <c r="CA272" s="29"/>
      <c r="CB272" s="29"/>
      <c r="CC272" s="29"/>
      <c r="CD272" s="29"/>
      <c r="CE272" s="29"/>
      <c r="CF272" s="29"/>
      <c r="CG272" s="29"/>
      <c r="CH272" s="29"/>
      <c r="CI272" s="29"/>
      <c r="CJ272" s="29"/>
      <c r="CK272" s="29"/>
      <c r="CL272" s="29"/>
      <c r="CM272" s="29"/>
      <c r="CN272" s="29"/>
      <c r="CO272" s="29"/>
      <c r="CP272" s="29"/>
      <c r="CQ272" s="29"/>
      <c r="CR272" s="29"/>
      <c r="CS272" s="29"/>
      <c r="CT272" s="29"/>
      <c r="CU272" s="29"/>
      <c r="CV272" s="29"/>
      <c r="CW272" s="29"/>
      <c r="CX272" s="29"/>
      <c r="CY272" s="29"/>
      <c r="CZ272" s="29"/>
      <c r="DA272" s="29"/>
      <c r="DB272" s="29"/>
      <c r="DC272" s="29"/>
      <c r="DD272" s="29"/>
      <c r="DE272" s="29"/>
      <c r="DF272" s="29"/>
    </row>
    <row r="273" spans="3:110" s="273" customFormat="1">
      <c r="C273" s="9"/>
      <c r="D273" s="9"/>
      <c r="E273" s="9"/>
      <c r="F273" s="105"/>
      <c r="G273" s="7"/>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H273" s="33"/>
      <c r="BJ273" s="150"/>
      <c r="BL273" s="30"/>
      <c r="BN273" s="29"/>
      <c r="BO273" s="29"/>
      <c r="BP273" s="29"/>
      <c r="BQ273" s="29"/>
      <c r="BR273" s="29"/>
      <c r="BS273" s="29"/>
      <c r="BT273" s="29"/>
      <c r="BU273" s="29"/>
      <c r="BV273" s="29"/>
      <c r="BW273" s="29"/>
      <c r="BX273" s="29"/>
      <c r="BY273" s="29"/>
      <c r="BZ273" s="29"/>
      <c r="CA273" s="29"/>
      <c r="CB273" s="29"/>
      <c r="CC273" s="29"/>
      <c r="CD273" s="29"/>
      <c r="CE273" s="29"/>
      <c r="CF273" s="29"/>
      <c r="CG273" s="29"/>
      <c r="CH273" s="29"/>
      <c r="CI273" s="29"/>
      <c r="CJ273" s="29"/>
      <c r="CK273" s="29"/>
      <c r="CL273" s="29"/>
      <c r="CM273" s="29"/>
      <c r="CN273" s="29"/>
      <c r="CO273" s="29"/>
      <c r="CP273" s="29"/>
      <c r="CQ273" s="29"/>
      <c r="CR273" s="29"/>
      <c r="CS273" s="29"/>
      <c r="CT273" s="29"/>
      <c r="CU273" s="29"/>
      <c r="CV273" s="29"/>
      <c r="CW273" s="29"/>
      <c r="CX273" s="29"/>
      <c r="CY273" s="29"/>
      <c r="CZ273" s="29"/>
      <c r="DA273" s="29"/>
      <c r="DB273" s="29"/>
      <c r="DC273" s="29"/>
      <c r="DD273" s="29"/>
      <c r="DE273" s="29"/>
      <c r="DF273" s="29"/>
    </row>
    <row r="274" spans="3:110" s="273" customFormat="1">
      <c r="C274" s="9"/>
      <c r="D274" s="9"/>
      <c r="E274" s="9"/>
      <c r="F274" s="105"/>
      <c r="G274" s="7"/>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H274" s="33"/>
      <c r="BJ274" s="150"/>
      <c r="BL274" s="30"/>
      <c r="BN274" s="29"/>
      <c r="BO274" s="29"/>
      <c r="BP274" s="29"/>
      <c r="BQ274" s="29"/>
      <c r="BR274" s="29"/>
      <c r="BS274" s="29"/>
      <c r="BT274" s="29"/>
      <c r="BU274" s="29"/>
      <c r="BV274" s="29"/>
      <c r="BW274" s="29"/>
      <c r="BX274" s="29"/>
      <c r="BY274" s="29"/>
      <c r="BZ274" s="29"/>
      <c r="CA274" s="29"/>
      <c r="CB274" s="29"/>
      <c r="CC274" s="29"/>
      <c r="CD274" s="29"/>
      <c r="CE274" s="29"/>
      <c r="CF274" s="29"/>
      <c r="CG274" s="29"/>
      <c r="CH274" s="29"/>
      <c r="CI274" s="29"/>
      <c r="CJ274" s="29"/>
      <c r="CK274" s="29"/>
      <c r="CL274" s="29"/>
      <c r="CM274" s="29"/>
      <c r="CN274" s="29"/>
      <c r="CO274" s="29"/>
      <c r="CP274" s="29"/>
      <c r="CQ274" s="29"/>
      <c r="CR274" s="29"/>
      <c r="CS274" s="29"/>
      <c r="CT274" s="29"/>
      <c r="CU274" s="29"/>
      <c r="CV274" s="29"/>
      <c r="CW274" s="29"/>
      <c r="CX274" s="29"/>
      <c r="CY274" s="29"/>
      <c r="CZ274" s="29"/>
      <c r="DA274" s="29"/>
      <c r="DB274" s="29"/>
      <c r="DC274" s="29"/>
      <c r="DD274" s="29"/>
      <c r="DE274" s="29"/>
      <c r="DF274" s="29"/>
    </row>
    <row r="275" spans="3:110" s="273" customFormat="1">
      <c r="C275" s="9"/>
      <c r="D275" s="9"/>
      <c r="E275" s="9"/>
      <c r="F275" s="105"/>
      <c r="G275" s="7"/>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H275" s="33"/>
      <c r="BJ275" s="150"/>
      <c r="BL275" s="30"/>
      <c r="BN275" s="29"/>
      <c r="BO275" s="29"/>
      <c r="BP275" s="29"/>
      <c r="BQ275" s="29"/>
      <c r="BR275" s="29"/>
      <c r="BS275" s="29"/>
      <c r="BT275" s="29"/>
      <c r="BU275" s="29"/>
      <c r="BV275" s="29"/>
      <c r="BW275" s="29"/>
      <c r="BX275" s="29"/>
      <c r="BY275" s="29"/>
      <c r="BZ275" s="29"/>
      <c r="CA275" s="29"/>
      <c r="CB275" s="29"/>
      <c r="CC275" s="29"/>
      <c r="CD275" s="29"/>
      <c r="CE275" s="29"/>
      <c r="CF275" s="29"/>
      <c r="CG275" s="29"/>
      <c r="CH275" s="29"/>
      <c r="CI275" s="29"/>
      <c r="CJ275" s="29"/>
      <c r="CK275" s="29"/>
      <c r="CL275" s="29"/>
      <c r="CM275" s="29"/>
      <c r="CN275" s="29"/>
      <c r="CO275" s="29"/>
      <c r="CP275" s="29"/>
      <c r="CQ275" s="29"/>
      <c r="CR275" s="29"/>
      <c r="CS275" s="29"/>
      <c r="CT275" s="29"/>
      <c r="CU275" s="29"/>
      <c r="CV275" s="29"/>
      <c r="CW275" s="29"/>
      <c r="CX275" s="29"/>
      <c r="CY275" s="29"/>
      <c r="CZ275" s="29"/>
      <c r="DA275" s="29"/>
      <c r="DB275" s="29"/>
      <c r="DC275" s="29"/>
      <c r="DD275" s="29"/>
      <c r="DE275" s="29"/>
      <c r="DF275" s="29"/>
    </row>
    <row r="276" spans="3:110" s="273" customFormat="1">
      <c r="C276" s="9"/>
      <c r="D276" s="9"/>
      <c r="E276" s="9"/>
      <c r="F276" s="105"/>
      <c r="G276" s="7"/>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H276" s="33"/>
      <c r="BJ276" s="150"/>
      <c r="BL276" s="30"/>
      <c r="BN276" s="29"/>
      <c r="BO276" s="29"/>
      <c r="BP276" s="29"/>
      <c r="BQ276" s="29"/>
      <c r="BR276" s="29"/>
      <c r="BS276" s="29"/>
      <c r="BT276" s="29"/>
      <c r="BU276" s="29"/>
      <c r="BV276" s="29"/>
      <c r="BW276" s="29"/>
      <c r="BX276" s="29"/>
      <c r="BY276" s="29"/>
      <c r="BZ276" s="29"/>
      <c r="CA276" s="29"/>
      <c r="CB276" s="29"/>
      <c r="CC276" s="29"/>
      <c r="CD276" s="29"/>
      <c r="CE276" s="29"/>
      <c r="CF276" s="29"/>
      <c r="CG276" s="29"/>
      <c r="CH276" s="29"/>
      <c r="CI276" s="29"/>
      <c r="CJ276" s="29"/>
      <c r="CK276" s="29"/>
      <c r="CL276" s="29"/>
      <c r="CM276" s="29"/>
      <c r="CN276" s="29"/>
      <c r="CO276" s="29"/>
      <c r="CP276" s="29"/>
      <c r="CQ276" s="29"/>
      <c r="CR276" s="29"/>
      <c r="CS276" s="29"/>
      <c r="CT276" s="29"/>
      <c r="CU276" s="29"/>
      <c r="CV276" s="29"/>
      <c r="CW276" s="29"/>
      <c r="CX276" s="29"/>
      <c r="CY276" s="29"/>
      <c r="CZ276" s="29"/>
      <c r="DA276" s="29"/>
      <c r="DB276" s="29"/>
      <c r="DC276" s="29"/>
      <c r="DD276" s="29"/>
      <c r="DE276" s="29"/>
      <c r="DF276" s="29"/>
    </row>
    <row r="277" spans="3:110" s="273" customFormat="1">
      <c r="C277" s="9"/>
      <c r="D277" s="9"/>
      <c r="E277" s="9"/>
      <c r="F277" s="105"/>
      <c r="G277" s="7"/>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H277" s="33"/>
      <c r="BJ277" s="150"/>
      <c r="BL277" s="30"/>
      <c r="BN277" s="29"/>
      <c r="BO277" s="29"/>
      <c r="BP277" s="29"/>
      <c r="BQ277" s="29"/>
      <c r="BR277" s="29"/>
      <c r="BS277" s="29"/>
      <c r="BT277" s="29"/>
      <c r="BU277" s="29"/>
      <c r="BV277" s="29"/>
      <c r="BW277" s="29"/>
      <c r="BX277" s="29"/>
      <c r="BY277" s="29"/>
      <c r="BZ277" s="29"/>
      <c r="CA277" s="29"/>
      <c r="CB277" s="29"/>
      <c r="CC277" s="29"/>
      <c r="CD277" s="29"/>
      <c r="CE277" s="29"/>
      <c r="CF277" s="29"/>
      <c r="CG277" s="29"/>
      <c r="CH277" s="29"/>
      <c r="CI277" s="29"/>
      <c r="CJ277" s="29"/>
      <c r="CK277" s="29"/>
      <c r="CL277" s="29"/>
      <c r="CM277" s="29"/>
      <c r="CN277" s="29"/>
      <c r="CO277" s="29"/>
      <c r="CP277" s="29"/>
      <c r="CQ277" s="29"/>
      <c r="CR277" s="29"/>
      <c r="CS277" s="29"/>
      <c r="CT277" s="29"/>
      <c r="CU277" s="29"/>
      <c r="CV277" s="29"/>
      <c r="CW277" s="29"/>
      <c r="CX277" s="29"/>
      <c r="CY277" s="29"/>
      <c r="CZ277" s="29"/>
      <c r="DA277" s="29"/>
      <c r="DB277" s="29"/>
      <c r="DC277" s="29"/>
      <c r="DD277" s="29"/>
      <c r="DE277" s="29"/>
      <c r="DF277" s="29"/>
    </row>
    <row r="278" spans="3:110" s="273" customFormat="1">
      <c r="C278" s="9"/>
      <c r="D278" s="9"/>
      <c r="E278" s="9"/>
      <c r="F278" s="105"/>
      <c r="G278" s="7"/>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H278" s="33"/>
      <c r="BJ278" s="150"/>
      <c r="BL278" s="30"/>
      <c r="BN278" s="29"/>
      <c r="BO278" s="29"/>
      <c r="BP278" s="29"/>
      <c r="BQ278" s="29"/>
      <c r="BR278" s="29"/>
      <c r="BS278" s="29"/>
      <c r="BT278" s="29"/>
      <c r="BU278" s="29"/>
      <c r="BV278" s="29"/>
      <c r="BW278" s="29"/>
      <c r="BX278" s="29"/>
      <c r="BY278" s="29"/>
      <c r="BZ278" s="29"/>
      <c r="CA278" s="29"/>
      <c r="CB278" s="29"/>
      <c r="CC278" s="29"/>
      <c r="CD278" s="29"/>
      <c r="CE278" s="29"/>
      <c r="CF278" s="29"/>
      <c r="CG278" s="29"/>
      <c r="CH278" s="29"/>
      <c r="CI278" s="29"/>
      <c r="CJ278" s="29"/>
      <c r="CK278" s="29"/>
      <c r="CL278" s="29"/>
      <c r="CM278" s="29"/>
      <c r="CN278" s="29"/>
      <c r="CO278" s="29"/>
      <c r="CP278" s="29"/>
      <c r="CQ278" s="29"/>
      <c r="CR278" s="29"/>
      <c r="CS278" s="29"/>
      <c r="CT278" s="29"/>
      <c r="CU278" s="29"/>
      <c r="CV278" s="29"/>
      <c r="CW278" s="29"/>
      <c r="CX278" s="29"/>
      <c r="CY278" s="29"/>
      <c r="CZ278" s="29"/>
      <c r="DA278" s="29"/>
      <c r="DB278" s="29"/>
      <c r="DC278" s="29"/>
      <c r="DD278" s="29"/>
      <c r="DE278" s="29"/>
      <c r="DF278" s="29"/>
    </row>
    <row r="279" spans="3:110" s="273" customFormat="1">
      <c r="C279" s="9"/>
      <c r="D279" s="9"/>
      <c r="E279" s="9"/>
      <c r="F279" s="105"/>
      <c r="G279" s="7"/>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H279" s="33"/>
      <c r="BJ279" s="150"/>
      <c r="BL279" s="30"/>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c r="CK279" s="29"/>
      <c r="CL279" s="29"/>
      <c r="CM279" s="29"/>
      <c r="CN279" s="29"/>
      <c r="CO279" s="29"/>
      <c r="CP279" s="29"/>
      <c r="CQ279" s="29"/>
      <c r="CR279" s="29"/>
      <c r="CS279" s="29"/>
      <c r="CT279" s="29"/>
      <c r="CU279" s="29"/>
      <c r="CV279" s="29"/>
      <c r="CW279" s="29"/>
      <c r="CX279" s="29"/>
      <c r="CY279" s="29"/>
      <c r="CZ279" s="29"/>
      <c r="DA279" s="29"/>
      <c r="DB279" s="29"/>
      <c r="DC279" s="29"/>
      <c r="DD279" s="29"/>
      <c r="DE279" s="29"/>
      <c r="DF279" s="29"/>
    </row>
    <row r="280" spans="3:110" s="273" customFormat="1">
      <c r="C280" s="9"/>
      <c r="D280" s="9"/>
      <c r="E280" s="9"/>
      <c r="F280" s="105"/>
      <c r="G280" s="7"/>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H280" s="33"/>
      <c r="BJ280" s="150"/>
      <c r="BL280" s="30"/>
      <c r="BN280" s="29"/>
      <c r="BO280" s="29"/>
      <c r="BP280" s="29"/>
      <c r="BQ280" s="29"/>
      <c r="BR280" s="29"/>
      <c r="BS280" s="29"/>
      <c r="BT280" s="29"/>
      <c r="BU280" s="29"/>
      <c r="BV280" s="29"/>
      <c r="BW280" s="29"/>
      <c r="BX280" s="29"/>
      <c r="BY280" s="29"/>
      <c r="BZ280" s="29"/>
      <c r="CA280" s="29"/>
      <c r="CB280" s="29"/>
      <c r="CC280" s="29"/>
      <c r="CD280" s="29"/>
      <c r="CE280" s="29"/>
      <c r="CF280" s="29"/>
      <c r="CG280" s="29"/>
      <c r="CH280" s="29"/>
      <c r="CI280" s="29"/>
      <c r="CJ280" s="29"/>
      <c r="CK280" s="29"/>
      <c r="CL280" s="29"/>
      <c r="CM280" s="29"/>
      <c r="CN280" s="29"/>
      <c r="CO280" s="29"/>
      <c r="CP280" s="29"/>
      <c r="CQ280" s="29"/>
      <c r="CR280" s="29"/>
      <c r="CS280" s="29"/>
      <c r="CT280" s="29"/>
      <c r="CU280" s="29"/>
      <c r="CV280" s="29"/>
      <c r="CW280" s="29"/>
      <c r="CX280" s="29"/>
      <c r="CY280" s="29"/>
      <c r="CZ280" s="29"/>
      <c r="DA280" s="29"/>
      <c r="DB280" s="29"/>
      <c r="DC280" s="29"/>
      <c r="DD280" s="29"/>
      <c r="DE280" s="29"/>
      <c r="DF280" s="29"/>
    </row>
    <row r="281" spans="3:110" s="273" customFormat="1">
      <c r="C281" s="9"/>
      <c r="D281" s="9"/>
      <c r="E281" s="9"/>
      <c r="F281" s="105"/>
      <c r="G281" s="7"/>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H281" s="33"/>
      <c r="BJ281" s="150"/>
      <c r="BL281" s="30"/>
      <c r="BN281" s="29"/>
      <c r="BO281" s="29"/>
      <c r="BP281" s="29"/>
      <c r="BQ281" s="29"/>
      <c r="BR281" s="29"/>
      <c r="BS281" s="29"/>
      <c r="BT281" s="29"/>
      <c r="BU281" s="29"/>
      <c r="BV281" s="29"/>
      <c r="BW281" s="29"/>
      <c r="BX281" s="29"/>
      <c r="BY281" s="29"/>
      <c r="BZ281" s="29"/>
      <c r="CA281" s="29"/>
      <c r="CB281" s="29"/>
      <c r="CC281" s="29"/>
      <c r="CD281" s="29"/>
      <c r="CE281" s="29"/>
      <c r="CF281" s="29"/>
      <c r="CG281" s="29"/>
      <c r="CH281" s="29"/>
      <c r="CI281" s="29"/>
      <c r="CJ281" s="29"/>
      <c r="CK281" s="29"/>
      <c r="CL281" s="29"/>
      <c r="CM281" s="29"/>
      <c r="CN281" s="29"/>
      <c r="CO281" s="29"/>
      <c r="CP281" s="29"/>
      <c r="CQ281" s="29"/>
      <c r="CR281" s="29"/>
      <c r="CS281" s="29"/>
      <c r="CT281" s="29"/>
      <c r="CU281" s="29"/>
      <c r="CV281" s="29"/>
      <c r="CW281" s="29"/>
      <c r="CX281" s="29"/>
      <c r="CY281" s="29"/>
      <c r="CZ281" s="29"/>
      <c r="DA281" s="29"/>
      <c r="DB281" s="29"/>
      <c r="DC281" s="29"/>
      <c r="DD281" s="29"/>
      <c r="DE281" s="29"/>
      <c r="DF281" s="29"/>
    </row>
    <row r="282" spans="3:110" s="273" customFormat="1">
      <c r="C282" s="9"/>
      <c r="D282" s="9"/>
      <c r="E282" s="9"/>
      <c r="F282" s="105"/>
      <c r="G282" s="7"/>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H282" s="33"/>
      <c r="BJ282" s="150"/>
      <c r="BL282" s="30"/>
      <c r="BN282" s="29"/>
      <c r="BO282" s="29"/>
      <c r="BP282" s="29"/>
      <c r="BQ282" s="29"/>
      <c r="BR282" s="29"/>
      <c r="BS282" s="29"/>
      <c r="BT282" s="29"/>
      <c r="BU282" s="29"/>
      <c r="BV282" s="29"/>
      <c r="BW282" s="29"/>
      <c r="BX282" s="29"/>
      <c r="BY282" s="29"/>
      <c r="BZ282" s="29"/>
      <c r="CA282" s="29"/>
      <c r="CB282" s="29"/>
      <c r="CC282" s="29"/>
      <c r="CD282" s="29"/>
      <c r="CE282" s="29"/>
      <c r="CF282" s="29"/>
      <c r="CG282" s="29"/>
      <c r="CH282" s="29"/>
      <c r="CI282" s="29"/>
      <c r="CJ282" s="29"/>
      <c r="CK282" s="29"/>
      <c r="CL282" s="29"/>
      <c r="CM282" s="29"/>
      <c r="CN282" s="29"/>
      <c r="CO282" s="29"/>
      <c r="CP282" s="29"/>
      <c r="CQ282" s="29"/>
      <c r="CR282" s="29"/>
      <c r="CS282" s="29"/>
      <c r="CT282" s="29"/>
      <c r="CU282" s="29"/>
      <c r="CV282" s="29"/>
      <c r="CW282" s="29"/>
      <c r="CX282" s="29"/>
      <c r="CY282" s="29"/>
      <c r="CZ282" s="29"/>
      <c r="DA282" s="29"/>
      <c r="DB282" s="29"/>
      <c r="DC282" s="29"/>
      <c r="DD282" s="29"/>
      <c r="DE282" s="29"/>
      <c r="DF282" s="29"/>
    </row>
    <row r="283" spans="3:110" s="273" customFormat="1">
      <c r="C283" s="9"/>
      <c r="D283" s="9"/>
      <c r="E283" s="9"/>
      <c r="F283" s="105"/>
      <c r="G283" s="7"/>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H283" s="33"/>
      <c r="BJ283" s="150"/>
      <c r="BL283" s="30"/>
      <c r="BN283" s="29"/>
      <c r="BO283" s="29"/>
      <c r="BP283" s="29"/>
      <c r="BQ283" s="29"/>
      <c r="BR283" s="29"/>
      <c r="BS283" s="29"/>
      <c r="BT283" s="29"/>
      <c r="BU283" s="29"/>
      <c r="BV283" s="29"/>
      <c r="BW283" s="29"/>
      <c r="BX283" s="29"/>
      <c r="BY283" s="29"/>
      <c r="BZ283" s="29"/>
      <c r="CA283" s="29"/>
      <c r="CB283" s="29"/>
      <c r="CC283" s="29"/>
      <c r="CD283" s="29"/>
      <c r="CE283" s="29"/>
      <c r="CF283" s="29"/>
      <c r="CG283" s="29"/>
      <c r="CH283" s="29"/>
      <c r="CI283" s="29"/>
      <c r="CJ283" s="29"/>
      <c r="CK283" s="29"/>
      <c r="CL283" s="29"/>
      <c r="CM283" s="29"/>
      <c r="CN283" s="29"/>
      <c r="CO283" s="29"/>
      <c r="CP283" s="29"/>
      <c r="CQ283" s="29"/>
      <c r="CR283" s="29"/>
      <c r="CS283" s="29"/>
      <c r="CT283" s="29"/>
      <c r="CU283" s="29"/>
      <c r="CV283" s="29"/>
      <c r="CW283" s="29"/>
      <c r="CX283" s="29"/>
      <c r="CY283" s="29"/>
      <c r="CZ283" s="29"/>
      <c r="DA283" s="29"/>
      <c r="DB283" s="29"/>
      <c r="DC283" s="29"/>
      <c r="DD283" s="29"/>
      <c r="DE283" s="29"/>
      <c r="DF283" s="29"/>
    </row>
    <row r="284" spans="3:110" s="273" customFormat="1">
      <c r="C284" s="9"/>
      <c r="D284" s="9"/>
      <c r="E284" s="9"/>
      <c r="F284" s="105"/>
      <c r="G284" s="7"/>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H284" s="33"/>
      <c r="BJ284" s="150"/>
      <c r="BL284" s="30"/>
      <c r="BN284" s="29"/>
      <c r="BO284" s="29"/>
      <c r="BP284" s="29"/>
      <c r="BQ284" s="29"/>
      <c r="BR284" s="29"/>
      <c r="BS284" s="29"/>
      <c r="BT284" s="29"/>
      <c r="BU284" s="29"/>
      <c r="BV284" s="29"/>
      <c r="BW284" s="29"/>
      <c r="BX284" s="29"/>
      <c r="BY284" s="29"/>
      <c r="BZ284" s="29"/>
      <c r="CA284" s="29"/>
      <c r="CB284" s="29"/>
      <c r="CC284" s="29"/>
      <c r="CD284" s="29"/>
      <c r="CE284" s="29"/>
      <c r="CF284" s="29"/>
      <c r="CG284" s="29"/>
      <c r="CH284" s="29"/>
      <c r="CI284" s="29"/>
      <c r="CJ284" s="29"/>
      <c r="CK284" s="29"/>
      <c r="CL284" s="29"/>
      <c r="CM284" s="29"/>
      <c r="CN284" s="29"/>
      <c r="CO284" s="29"/>
      <c r="CP284" s="29"/>
      <c r="CQ284" s="29"/>
      <c r="CR284" s="29"/>
      <c r="CS284" s="29"/>
      <c r="CT284" s="29"/>
      <c r="CU284" s="29"/>
      <c r="CV284" s="29"/>
      <c r="CW284" s="29"/>
      <c r="CX284" s="29"/>
      <c r="CY284" s="29"/>
      <c r="CZ284" s="29"/>
      <c r="DA284" s="29"/>
      <c r="DB284" s="29"/>
      <c r="DC284" s="29"/>
      <c r="DD284" s="29"/>
      <c r="DE284" s="29"/>
      <c r="DF284" s="29"/>
    </row>
    <row r="285" spans="3:110" s="273" customFormat="1">
      <c r="C285" s="9"/>
      <c r="D285" s="9"/>
      <c r="E285" s="9"/>
      <c r="F285" s="105"/>
      <c r="G285" s="7"/>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H285" s="33"/>
      <c r="BJ285" s="150"/>
      <c r="BL285" s="30"/>
      <c r="BN285" s="29"/>
      <c r="BO285" s="29"/>
      <c r="BP285" s="29"/>
      <c r="BQ285" s="29"/>
      <c r="BR285" s="29"/>
      <c r="BS285" s="29"/>
      <c r="BT285" s="29"/>
      <c r="BU285" s="29"/>
      <c r="BV285" s="29"/>
      <c r="BW285" s="29"/>
      <c r="BX285" s="29"/>
      <c r="BY285" s="29"/>
      <c r="BZ285" s="29"/>
      <c r="CA285" s="29"/>
      <c r="CB285" s="29"/>
      <c r="CC285" s="29"/>
      <c r="CD285" s="29"/>
      <c r="CE285" s="29"/>
      <c r="CF285" s="29"/>
      <c r="CG285" s="29"/>
      <c r="CH285" s="29"/>
      <c r="CI285" s="29"/>
      <c r="CJ285" s="29"/>
      <c r="CK285" s="29"/>
      <c r="CL285" s="29"/>
      <c r="CM285" s="29"/>
      <c r="CN285" s="29"/>
      <c r="CO285" s="29"/>
      <c r="CP285" s="29"/>
      <c r="CQ285" s="29"/>
      <c r="CR285" s="29"/>
      <c r="CS285" s="29"/>
      <c r="CT285" s="29"/>
      <c r="CU285" s="29"/>
      <c r="CV285" s="29"/>
      <c r="CW285" s="29"/>
      <c r="CX285" s="29"/>
      <c r="CY285" s="29"/>
      <c r="CZ285" s="29"/>
      <c r="DA285" s="29"/>
      <c r="DB285" s="29"/>
      <c r="DC285" s="29"/>
      <c r="DD285" s="29"/>
      <c r="DE285" s="29"/>
      <c r="DF285" s="29"/>
    </row>
    <row r="286" spans="3:110" s="273" customFormat="1">
      <c r="C286" s="9"/>
      <c r="D286" s="9"/>
      <c r="E286" s="9"/>
      <c r="F286" s="105"/>
      <c r="G286" s="7"/>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H286" s="33"/>
      <c r="BJ286" s="150"/>
      <c r="BL286" s="30"/>
      <c r="BN286" s="29"/>
      <c r="BO286" s="29"/>
      <c r="BP286" s="29"/>
      <c r="BQ286" s="29"/>
      <c r="BR286" s="29"/>
      <c r="BS286" s="29"/>
      <c r="BT286" s="29"/>
      <c r="BU286" s="29"/>
      <c r="BV286" s="29"/>
      <c r="BW286" s="29"/>
      <c r="BX286" s="29"/>
      <c r="BY286" s="29"/>
      <c r="BZ286" s="29"/>
      <c r="CA286" s="29"/>
      <c r="CB286" s="29"/>
      <c r="CC286" s="29"/>
      <c r="CD286" s="29"/>
      <c r="CE286" s="29"/>
      <c r="CF286" s="29"/>
      <c r="CG286" s="29"/>
      <c r="CH286" s="29"/>
      <c r="CI286" s="29"/>
      <c r="CJ286" s="29"/>
      <c r="CK286" s="29"/>
      <c r="CL286" s="29"/>
      <c r="CM286" s="29"/>
      <c r="CN286" s="29"/>
      <c r="CO286" s="29"/>
      <c r="CP286" s="29"/>
      <c r="CQ286" s="29"/>
      <c r="CR286" s="29"/>
      <c r="CS286" s="29"/>
      <c r="CT286" s="29"/>
      <c r="CU286" s="29"/>
      <c r="CV286" s="29"/>
      <c r="CW286" s="29"/>
      <c r="CX286" s="29"/>
      <c r="CY286" s="29"/>
      <c r="CZ286" s="29"/>
      <c r="DA286" s="29"/>
      <c r="DB286" s="29"/>
      <c r="DC286" s="29"/>
      <c r="DD286" s="29"/>
      <c r="DE286" s="29"/>
      <c r="DF286" s="29"/>
    </row>
    <row r="287" spans="3:110" s="273" customFormat="1">
      <c r="C287" s="9"/>
      <c r="D287" s="9"/>
      <c r="E287" s="9"/>
      <c r="F287" s="105"/>
      <c r="G287" s="7"/>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H287" s="33"/>
      <c r="BJ287" s="150"/>
      <c r="BL287" s="30"/>
      <c r="BN287" s="29"/>
      <c r="BO287" s="29"/>
      <c r="BP287" s="29"/>
      <c r="BQ287" s="29"/>
      <c r="BR287" s="29"/>
      <c r="BS287" s="29"/>
      <c r="BT287" s="29"/>
      <c r="BU287" s="29"/>
      <c r="BV287" s="29"/>
      <c r="BW287" s="29"/>
      <c r="BX287" s="29"/>
      <c r="BY287" s="29"/>
      <c r="BZ287" s="29"/>
      <c r="CA287" s="29"/>
      <c r="CB287" s="29"/>
      <c r="CC287" s="29"/>
      <c r="CD287" s="29"/>
      <c r="CE287" s="29"/>
      <c r="CF287" s="29"/>
      <c r="CG287" s="29"/>
      <c r="CH287" s="29"/>
      <c r="CI287" s="29"/>
      <c r="CJ287" s="29"/>
      <c r="CK287" s="29"/>
      <c r="CL287" s="29"/>
      <c r="CM287" s="29"/>
      <c r="CN287" s="29"/>
      <c r="CO287" s="29"/>
      <c r="CP287" s="29"/>
      <c r="CQ287" s="29"/>
      <c r="CR287" s="29"/>
      <c r="CS287" s="29"/>
      <c r="CT287" s="29"/>
      <c r="CU287" s="29"/>
      <c r="CV287" s="29"/>
      <c r="CW287" s="29"/>
      <c r="CX287" s="29"/>
      <c r="CY287" s="29"/>
      <c r="CZ287" s="29"/>
      <c r="DA287" s="29"/>
      <c r="DB287" s="29"/>
      <c r="DC287" s="29"/>
      <c r="DD287" s="29"/>
      <c r="DE287" s="29"/>
      <c r="DF287" s="29"/>
    </row>
    <row r="288" spans="3:110" s="273" customFormat="1">
      <c r="C288" s="9"/>
      <c r="D288" s="9"/>
      <c r="E288" s="9"/>
      <c r="F288" s="105"/>
      <c r="G288" s="7"/>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H288" s="33"/>
      <c r="BJ288" s="150"/>
      <c r="BL288" s="30"/>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29"/>
      <c r="CN288" s="29"/>
      <c r="CO288" s="29"/>
      <c r="CP288" s="29"/>
      <c r="CQ288" s="29"/>
      <c r="CR288" s="29"/>
      <c r="CS288" s="29"/>
      <c r="CT288" s="29"/>
      <c r="CU288" s="29"/>
      <c r="CV288" s="29"/>
      <c r="CW288" s="29"/>
      <c r="CX288" s="29"/>
      <c r="CY288" s="29"/>
      <c r="CZ288" s="29"/>
      <c r="DA288" s="29"/>
      <c r="DB288" s="29"/>
      <c r="DC288" s="29"/>
      <c r="DD288" s="29"/>
      <c r="DE288" s="29"/>
      <c r="DF288" s="29"/>
    </row>
    <row r="289" spans="3:110" s="273" customFormat="1">
      <c r="C289" s="9"/>
      <c r="D289" s="9"/>
      <c r="E289" s="9"/>
      <c r="F289" s="105"/>
      <c r="G289" s="7"/>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H289" s="33"/>
      <c r="BJ289" s="150"/>
      <c r="BL289" s="30"/>
      <c r="BN289" s="29"/>
      <c r="BO289" s="29"/>
      <c r="BP289" s="29"/>
      <c r="BQ289" s="29"/>
      <c r="BR289" s="29"/>
      <c r="BS289" s="29"/>
      <c r="BT289" s="29"/>
      <c r="BU289" s="29"/>
      <c r="BV289" s="29"/>
      <c r="BW289" s="29"/>
      <c r="BX289" s="29"/>
      <c r="BY289" s="29"/>
      <c r="BZ289" s="29"/>
      <c r="CA289" s="29"/>
      <c r="CB289" s="29"/>
      <c r="CC289" s="29"/>
      <c r="CD289" s="29"/>
      <c r="CE289" s="29"/>
      <c r="CF289" s="29"/>
      <c r="CG289" s="29"/>
      <c r="CH289" s="29"/>
      <c r="CI289" s="29"/>
      <c r="CJ289" s="29"/>
      <c r="CK289" s="29"/>
      <c r="CL289" s="29"/>
      <c r="CM289" s="29"/>
      <c r="CN289" s="29"/>
      <c r="CO289" s="29"/>
      <c r="CP289" s="29"/>
      <c r="CQ289" s="29"/>
      <c r="CR289" s="29"/>
      <c r="CS289" s="29"/>
      <c r="CT289" s="29"/>
      <c r="CU289" s="29"/>
      <c r="CV289" s="29"/>
      <c r="CW289" s="29"/>
      <c r="CX289" s="29"/>
      <c r="CY289" s="29"/>
      <c r="CZ289" s="29"/>
      <c r="DA289" s="29"/>
      <c r="DB289" s="29"/>
      <c r="DC289" s="29"/>
      <c r="DD289" s="29"/>
      <c r="DE289" s="29"/>
      <c r="DF289" s="29"/>
    </row>
    <row r="290" spans="3:110" s="273" customFormat="1">
      <c r="C290" s="9"/>
      <c r="D290" s="9"/>
      <c r="E290" s="9"/>
      <c r="F290" s="105"/>
      <c r="G290" s="7"/>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H290" s="33"/>
      <c r="BJ290" s="150"/>
      <c r="BL290" s="30"/>
      <c r="BN290" s="29"/>
      <c r="BO290" s="29"/>
      <c r="BP290" s="29"/>
      <c r="BQ290" s="29"/>
      <c r="BR290" s="29"/>
      <c r="BS290" s="29"/>
      <c r="BT290" s="29"/>
      <c r="BU290" s="29"/>
      <c r="BV290" s="29"/>
      <c r="BW290" s="29"/>
      <c r="BX290" s="29"/>
      <c r="BY290" s="29"/>
      <c r="BZ290" s="29"/>
      <c r="CA290" s="29"/>
      <c r="CB290" s="29"/>
      <c r="CC290" s="29"/>
      <c r="CD290" s="29"/>
      <c r="CE290" s="29"/>
      <c r="CF290" s="29"/>
      <c r="CG290" s="29"/>
      <c r="CH290" s="29"/>
      <c r="CI290" s="29"/>
      <c r="CJ290" s="29"/>
      <c r="CK290" s="29"/>
      <c r="CL290" s="29"/>
      <c r="CM290" s="29"/>
      <c r="CN290" s="29"/>
      <c r="CO290" s="29"/>
      <c r="CP290" s="29"/>
      <c r="CQ290" s="29"/>
      <c r="CR290" s="29"/>
      <c r="CS290" s="29"/>
      <c r="CT290" s="29"/>
      <c r="CU290" s="29"/>
      <c r="CV290" s="29"/>
      <c r="CW290" s="29"/>
      <c r="CX290" s="29"/>
      <c r="CY290" s="29"/>
      <c r="CZ290" s="29"/>
      <c r="DA290" s="29"/>
      <c r="DB290" s="29"/>
      <c r="DC290" s="29"/>
      <c r="DD290" s="29"/>
      <c r="DE290" s="29"/>
      <c r="DF290" s="29"/>
    </row>
    <row r="291" spans="3:110" s="273" customFormat="1">
      <c r="C291" s="9"/>
      <c r="D291" s="9"/>
      <c r="E291" s="9"/>
      <c r="F291" s="105"/>
      <c r="G291" s="7"/>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H291" s="33"/>
      <c r="BJ291" s="150"/>
      <c r="BL291" s="30"/>
      <c r="BN291" s="29"/>
      <c r="BO291" s="29"/>
      <c r="BP291" s="29"/>
      <c r="BQ291" s="29"/>
      <c r="BR291" s="29"/>
      <c r="BS291" s="29"/>
      <c r="BT291" s="29"/>
      <c r="BU291" s="29"/>
      <c r="BV291" s="29"/>
      <c r="BW291" s="29"/>
      <c r="BX291" s="29"/>
      <c r="BY291" s="29"/>
      <c r="BZ291" s="29"/>
      <c r="CA291" s="29"/>
      <c r="CB291" s="29"/>
      <c r="CC291" s="29"/>
      <c r="CD291" s="29"/>
      <c r="CE291" s="29"/>
      <c r="CF291" s="29"/>
      <c r="CG291" s="29"/>
      <c r="CH291" s="29"/>
      <c r="CI291" s="29"/>
      <c r="CJ291" s="29"/>
      <c r="CK291" s="29"/>
      <c r="CL291" s="29"/>
      <c r="CM291" s="29"/>
      <c r="CN291" s="29"/>
      <c r="CO291" s="29"/>
      <c r="CP291" s="29"/>
      <c r="CQ291" s="29"/>
      <c r="CR291" s="29"/>
      <c r="CS291" s="29"/>
      <c r="CT291" s="29"/>
      <c r="CU291" s="29"/>
      <c r="CV291" s="29"/>
      <c r="CW291" s="29"/>
      <c r="CX291" s="29"/>
      <c r="CY291" s="29"/>
      <c r="CZ291" s="29"/>
      <c r="DA291" s="29"/>
      <c r="DB291" s="29"/>
      <c r="DC291" s="29"/>
      <c r="DD291" s="29"/>
      <c r="DE291" s="29"/>
      <c r="DF291" s="29"/>
    </row>
    <row r="292" spans="3:110" s="273" customFormat="1">
      <c r="C292" s="9"/>
      <c r="D292" s="9"/>
      <c r="E292" s="9"/>
      <c r="F292" s="105"/>
      <c r="G292" s="7"/>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H292" s="33"/>
      <c r="BJ292" s="150"/>
      <c r="BL292" s="30"/>
      <c r="BN292" s="29"/>
      <c r="BO292" s="29"/>
      <c r="BP292" s="29"/>
      <c r="BQ292" s="29"/>
      <c r="BR292" s="29"/>
      <c r="BS292" s="29"/>
      <c r="BT292" s="29"/>
      <c r="BU292" s="29"/>
      <c r="BV292" s="29"/>
      <c r="BW292" s="29"/>
      <c r="BX292" s="29"/>
      <c r="BY292" s="29"/>
      <c r="BZ292" s="29"/>
      <c r="CA292" s="29"/>
      <c r="CB292" s="29"/>
      <c r="CC292" s="29"/>
      <c r="CD292" s="29"/>
      <c r="CE292" s="29"/>
      <c r="CF292" s="29"/>
      <c r="CG292" s="29"/>
      <c r="CH292" s="29"/>
      <c r="CI292" s="29"/>
      <c r="CJ292" s="29"/>
      <c r="CK292" s="29"/>
      <c r="CL292" s="29"/>
      <c r="CM292" s="29"/>
      <c r="CN292" s="29"/>
      <c r="CO292" s="29"/>
      <c r="CP292" s="29"/>
      <c r="CQ292" s="29"/>
      <c r="CR292" s="29"/>
      <c r="CS292" s="29"/>
      <c r="CT292" s="29"/>
      <c r="CU292" s="29"/>
      <c r="CV292" s="29"/>
      <c r="CW292" s="29"/>
      <c r="CX292" s="29"/>
      <c r="CY292" s="29"/>
      <c r="CZ292" s="29"/>
      <c r="DA292" s="29"/>
      <c r="DB292" s="29"/>
      <c r="DC292" s="29"/>
      <c r="DD292" s="29"/>
      <c r="DE292" s="29"/>
      <c r="DF292" s="29"/>
    </row>
    <row r="293" spans="3:110" s="273" customFormat="1">
      <c r="C293" s="9"/>
      <c r="D293" s="9"/>
      <c r="E293" s="9"/>
      <c r="F293" s="105"/>
      <c r="G293" s="7"/>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H293" s="33"/>
      <c r="BJ293" s="150"/>
      <c r="BL293" s="30"/>
      <c r="BN293" s="29"/>
      <c r="BO293" s="29"/>
      <c r="BP293" s="29"/>
      <c r="BQ293" s="29"/>
      <c r="BR293" s="29"/>
      <c r="BS293" s="29"/>
      <c r="BT293" s="29"/>
      <c r="BU293" s="29"/>
      <c r="BV293" s="29"/>
      <c r="BW293" s="29"/>
      <c r="BX293" s="29"/>
      <c r="BY293" s="29"/>
      <c r="BZ293" s="29"/>
      <c r="CA293" s="29"/>
      <c r="CB293" s="29"/>
      <c r="CC293" s="29"/>
      <c r="CD293" s="29"/>
      <c r="CE293" s="29"/>
      <c r="CF293" s="29"/>
      <c r="CG293" s="29"/>
      <c r="CH293" s="29"/>
      <c r="CI293" s="29"/>
      <c r="CJ293" s="29"/>
      <c r="CK293" s="29"/>
      <c r="CL293" s="29"/>
      <c r="CM293" s="29"/>
      <c r="CN293" s="29"/>
      <c r="CO293" s="29"/>
      <c r="CP293" s="29"/>
      <c r="CQ293" s="29"/>
      <c r="CR293" s="29"/>
      <c r="CS293" s="29"/>
      <c r="CT293" s="29"/>
      <c r="CU293" s="29"/>
      <c r="CV293" s="29"/>
      <c r="CW293" s="29"/>
      <c r="CX293" s="29"/>
      <c r="CY293" s="29"/>
      <c r="CZ293" s="29"/>
      <c r="DA293" s="29"/>
      <c r="DB293" s="29"/>
      <c r="DC293" s="29"/>
      <c r="DD293" s="29"/>
      <c r="DE293" s="29"/>
      <c r="DF293" s="29"/>
    </row>
    <row r="294" spans="3:110" s="273" customFormat="1">
      <c r="C294" s="9"/>
      <c r="D294" s="9"/>
      <c r="E294" s="9"/>
      <c r="F294" s="105"/>
      <c r="G294" s="7"/>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H294" s="33"/>
      <c r="BJ294" s="150"/>
      <c r="BL294" s="30"/>
      <c r="BN294" s="29"/>
      <c r="BO294" s="29"/>
      <c r="BP294" s="29"/>
      <c r="BQ294" s="29"/>
      <c r="BR294" s="29"/>
      <c r="BS294" s="29"/>
      <c r="BT294" s="29"/>
      <c r="BU294" s="29"/>
      <c r="BV294" s="29"/>
      <c r="BW294" s="29"/>
      <c r="BX294" s="29"/>
      <c r="BY294" s="29"/>
      <c r="BZ294" s="29"/>
      <c r="CA294" s="29"/>
      <c r="CB294" s="29"/>
      <c r="CC294" s="29"/>
      <c r="CD294" s="29"/>
      <c r="CE294" s="29"/>
      <c r="CF294" s="29"/>
      <c r="CG294" s="29"/>
      <c r="CH294" s="29"/>
      <c r="CI294" s="29"/>
      <c r="CJ294" s="29"/>
      <c r="CK294" s="29"/>
      <c r="CL294" s="29"/>
      <c r="CM294" s="29"/>
      <c r="CN294" s="29"/>
      <c r="CO294" s="29"/>
      <c r="CP294" s="29"/>
      <c r="CQ294" s="29"/>
      <c r="CR294" s="29"/>
      <c r="CS294" s="29"/>
      <c r="CT294" s="29"/>
      <c r="CU294" s="29"/>
      <c r="CV294" s="29"/>
      <c r="CW294" s="29"/>
      <c r="CX294" s="29"/>
      <c r="CY294" s="29"/>
      <c r="CZ294" s="29"/>
      <c r="DA294" s="29"/>
      <c r="DB294" s="29"/>
      <c r="DC294" s="29"/>
      <c r="DD294" s="29"/>
      <c r="DE294" s="29"/>
      <c r="DF294" s="29"/>
    </row>
    <row r="295" spans="3:110" s="273" customFormat="1">
      <c r="C295" s="9"/>
      <c r="D295" s="9"/>
      <c r="E295" s="9"/>
      <c r="F295" s="105"/>
      <c r="G295" s="7"/>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H295" s="33"/>
      <c r="BJ295" s="150"/>
      <c r="BL295" s="30"/>
      <c r="BN295" s="29"/>
      <c r="BO295" s="29"/>
      <c r="BP295" s="29"/>
      <c r="BQ295" s="29"/>
      <c r="BR295" s="29"/>
      <c r="BS295" s="29"/>
      <c r="BT295" s="29"/>
      <c r="BU295" s="29"/>
      <c r="BV295" s="29"/>
      <c r="BW295" s="29"/>
      <c r="BX295" s="29"/>
      <c r="BY295" s="29"/>
      <c r="BZ295" s="29"/>
      <c r="CA295" s="29"/>
      <c r="CB295" s="29"/>
      <c r="CC295" s="29"/>
      <c r="CD295" s="29"/>
      <c r="CE295" s="29"/>
      <c r="CF295" s="29"/>
      <c r="CG295" s="29"/>
      <c r="CH295" s="29"/>
      <c r="CI295" s="29"/>
      <c r="CJ295" s="29"/>
      <c r="CK295" s="29"/>
      <c r="CL295" s="29"/>
      <c r="CM295" s="29"/>
      <c r="CN295" s="29"/>
      <c r="CO295" s="29"/>
      <c r="CP295" s="29"/>
      <c r="CQ295" s="29"/>
      <c r="CR295" s="29"/>
      <c r="CS295" s="29"/>
      <c r="CT295" s="29"/>
      <c r="CU295" s="29"/>
      <c r="CV295" s="29"/>
      <c r="CW295" s="29"/>
      <c r="CX295" s="29"/>
      <c r="CY295" s="29"/>
      <c r="CZ295" s="29"/>
      <c r="DA295" s="29"/>
      <c r="DB295" s="29"/>
      <c r="DC295" s="29"/>
      <c r="DD295" s="29"/>
      <c r="DE295" s="29"/>
      <c r="DF295" s="29"/>
    </row>
    <row r="296" spans="3:110" s="273" customFormat="1">
      <c r="C296" s="9"/>
      <c r="D296" s="9"/>
      <c r="E296" s="9"/>
      <c r="F296" s="105"/>
      <c r="G296" s="7"/>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H296" s="33"/>
      <c r="BJ296" s="150"/>
      <c r="BL296" s="30"/>
      <c r="BN296" s="29"/>
      <c r="BO296" s="29"/>
      <c r="BP296" s="29"/>
      <c r="BQ296" s="29"/>
      <c r="BR296" s="29"/>
      <c r="BS296" s="29"/>
      <c r="BT296" s="29"/>
      <c r="BU296" s="29"/>
      <c r="BV296" s="29"/>
      <c r="BW296" s="29"/>
      <c r="BX296" s="29"/>
      <c r="BY296" s="29"/>
      <c r="BZ296" s="29"/>
      <c r="CA296" s="29"/>
      <c r="CB296" s="29"/>
      <c r="CC296" s="29"/>
      <c r="CD296" s="29"/>
      <c r="CE296" s="29"/>
      <c r="CF296" s="29"/>
      <c r="CG296" s="29"/>
      <c r="CH296" s="29"/>
      <c r="CI296" s="29"/>
      <c r="CJ296" s="29"/>
      <c r="CK296" s="29"/>
      <c r="CL296" s="29"/>
      <c r="CM296" s="29"/>
      <c r="CN296" s="29"/>
      <c r="CO296" s="29"/>
      <c r="CP296" s="29"/>
      <c r="CQ296" s="29"/>
      <c r="CR296" s="29"/>
      <c r="CS296" s="29"/>
      <c r="CT296" s="29"/>
      <c r="CU296" s="29"/>
      <c r="CV296" s="29"/>
      <c r="CW296" s="29"/>
      <c r="CX296" s="29"/>
      <c r="CY296" s="29"/>
      <c r="CZ296" s="29"/>
      <c r="DA296" s="29"/>
      <c r="DB296" s="29"/>
      <c r="DC296" s="29"/>
      <c r="DD296" s="29"/>
      <c r="DE296" s="29"/>
      <c r="DF296" s="29"/>
    </row>
    <row r="297" spans="3:110" s="273" customFormat="1">
      <c r="C297" s="9"/>
      <c r="D297" s="9"/>
      <c r="E297" s="9"/>
      <c r="F297" s="105"/>
      <c r="G297" s="7"/>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H297" s="33"/>
      <c r="BJ297" s="150"/>
      <c r="BL297" s="30"/>
      <c r="BN297" s="29"/>
      <c r="BO297" s="29"/>
      <c r="BP297" s="29"/>
      <c r="BQ297" s="29"/>
      <c r="BR297" s="29"/>
      <c r="BS297" s="29"/>
      <c r="BT297" s="29"/>
      <c r="BU297" s="29"/>
      <c r="BV297" s="29"/>
      <c r="BW297" s="29"/>
      <c r="BX297" s="29"/>
      <c r="BY297" s="29"/>
      <c r="BZ297" s="29"/>
      <c r="CA297" s="29"/>
      <c r="CB297" s="29"/>
      <c r="CC297" s="29"/>
      <c r="CD297" s="29"/>
      <c r="CE297" s="29"/>
      <c r="CF297" s="29"/>
      <c r="CG297" s="29"/>
      <c r="CH297" s="29"/>
      <c r="CI297" s="29"/>
      <c r="CJ297" s="29"/>
      <c r="CK297" s="29"/>
      <c r="CL297" s="29"/>
      <c r="CM297" s="29"/>
      <c r="CN297" s="29"/>
      <c r="CO297" s="29"/>
      <c r="CP297" s="29"/>
      <c r="CQ297" s="29"/>
      <c r="CR297" s="29"/>
      <c r="CS297" s="29"/>
      <c r="CT297" s="29"/>
      <c r="CU297" s="29"/>
      <c r="CV297" s="29"/>
      <c r="CW297" s="29"/>
      <c r="CX297" s="29"/>
      <c r="CY297" s="29"/>
      <c r="CZ297" s="29"/>
      <c r="DA297" s="29"/>
      <c r="DB297" s="29"/>
      <c r="DC297" s="29"/>
      <c r="DD297" s="29"/>
      <c r="DE297" s="29"/>
      <c r="DF297" s="29"/>
    </row>
    <row r="298" spans="3:110" s="273" customFormat="1">
      <c r="C298" s="9"/>
      <c r="D298" s="9"/>
      <c r="E298" s="9"/>
      <c r="F298" s="105"/>
      <c r="G298" s="7"/>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H298" s="33"/>
      <c r="BJ298" s="150"/>
      <c r="BL298" s="30"/>
      <c r="BN298" s="29"/>
      <c r="BO298" s="29"/>
      <c r="BP298" s="29"/>
      <c r="BQ298" s="29"/>
      <c r="BR298" s="29"/>
      <c r="BS298" s="29"/>
      <c r="BT298" s="29"/>
      <c r="BU298" s="29"/>
      <c r="BV298" s="29"/>
      <c r="BW298" s="29"/>
      <c r="BX298" s="29"/>
      <c r="BY298" s="29"/>
      <c r="BZ298" s="29"/>
      <c r="CA298" s="29"/>
      <c r="CB298" s="29"/>
      <c r="CC298" s="29"/>
      <c r="CD298" s="29"/>
      <c r="CE298" s="29"/>
      <c r="CF298" s="29"/>
      <c r="CG298" s="29"/>
      <c r="CH298" s="29"/>
      <c r="CI298" s="29"/>
      <c r="CJ298" s="29"/>
      <c r="CK298" s="29"/>
      <c r="CL298" s="29"/>
      <c r="CM298" s="29"/>
      <c r="CN298" s="29"/>
      <c r="CO298" s="29"/>
      <c r="CP298" s="29"/>
      <c r="CQ298" s="29"/>
      <c r="CR298" s="29"/>
      <c r="CS298" s="29"/>
      <c r="CT298" s="29"/>
      <c r="CU298" s="29"/>
      <c r="CV298" s="29"/>
      <c r="CW298" s="29"/>
      <c r="CX298" s="29"/>
      <c r="CY298" s="29"/>
      <c r="CZ298" s="29"/>
      <c r="DA298" s="29"/>
      <c r="DB298" s="29"/>
      <c r="DC298" s="29"/>
      <c r="DD298" s="29"/>
      <c r="DE298" s="29"/>
      <c r="DF298" s="29"/>
    </row>
    <row r="299" spans="3:110" s="273" customFormat="1">
      <c r="C299" s="9"/>
      <c r="D299" s="9"/>
      <c r="E299" s="9"/>
      <c r="F299" s="105"/>
      <c r="G299" s="7"/>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H299" s="33"/>
      <c r="BJ299" s="150"/>
      <c r="BL299" s="30"/>
      <c r="BN299" s="29"/>
      <c r="BO299" s="29"/>
      <c r="BP299" s="29"/>
      <c r="BQ299" s="29"/>
      <c r="BR299" s="29"/>
      <c r="BS299" s="29"/>
      <c r="BT299" s="29"/>
      <c r="BU299" s="29"/>
      <c r="BV299" s="29"/>
      <c r="BW299" s="29"/>
      <c r="BX299" s="29"/>
      <c r="BY299" s="29"/>
      <c r="BZ299" s="29"/>
      <c r="CA299" s="29"/>
      <c r="CB299" s="29"/>
      <c r="CC299" s="29"/>
      <c r="CD299" s="29"/>
      <c r="CE299" s="29"/>
      <c r="CF299" s="29"/>
      <c r="CG299" s="29"/>
      <c r="CH299" s="29"/>
      <c r="CI299" s="29"/>
      <c r="CJ299" s="29"/>
      <c r="CK299" s="29"/>
      <c r="CL299" s="29"/>
      <c r="CM299" s="29"/>
      <c r="CN299" s="29"/>
      <c r="CO299" s="29"/>
      <c r="CP299" s="29"/>
      <c r="CQ299" s="29"/>
      <c r="CR299" s="29"/>
      <c r="CS299" s="29"/>
      <c r="CT299" s="29"/>
      <c r="CU299" s="29"/>
      <c r="CV299" s="29"/>
      <c r="CW299" s="29"/>
      <c r="CX299" s="29"/>
      <c r="CY299" s="29"/>
      <c r="CZ299" s="29"/>
      <c r="DA299" s="29"/>
      <c r="DB299" s="29"/>
      <c r="DC299" s="29"/>
      <c r="DD299" s="29"/>
      <c r="DE299" s="29"/>
      <c r="DF299" s="29"/>
    </row>
    <row r="300" spans="3:110" s="273" customFormat="1">
      <c r="C300" s="9"/>
      <c r="D300" s="9"/>
      <c r="E300" s="9"/>
      <c r="F300" s="105"/>
      <c r="G300" s="7"/>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H300" s="33"/>
      <c r="BJ300" s="150"/>
      <c r="BL300" s="30"/>
      <c r="BN300" s="29"/>
      <c r="BO300" s="29"/>
      <c r="BP300" s="29"/>
      <c r="BQ300" s="29"/>
      <c r="BR300" s="29"/>
      <c r="BS300" s="29"/>
      <c r="BT300" s="29"/>
      <c r="BU300" s="29"/>
      <c r="BV300" s="29"/>
      <c r="BW300" s="29"/>
      <c r="BX300" s="29"/>
      <c r="BY300" s="29"/>
      <c r="BZ300" s="29"/>
      <c r="CA300" s="29"/>
      <c r="CB300" s="29"/>
      <c r="CC300" s="29"/>
      <c r="CD300" s="29"/>
      <c r="CE300" s="29"/>
      <c r="CF300" s="29"/>
      <c r="CG300" s="29"/>
      <c r="CH300" s="29"/>
      <c r="CI300" s="29"/>
      <c r="CJ300" s="29"/>
      <c r="CK300" s="29"/>
      <c r="CL300" s="29"/>
      <c r="CM300" s="29"/>
      <c r="CN300" s="29"/>
      <c r="CO300" s="29"/>
      <c r="CP300" s="29"/>
      <c r="CQ300" s="29"/>
      <c r="CR300" s="29"/>
      <c r="CS300" s="29"/>
      <c r="CT300" s="29"/>
      <c r="CU300" s="29"/>
      <c r="CV300" s="29"/>
      <c r="CW300" s="29"/>
      <c r="CX300" s="29"/>
      <c r="CY300" s="29"/>
      <c r="CZ300" s="29"/>
      <c r="DA300" s="29"/>
      <c r="DB300" s="29"/>
      <c r="DC300" s="29"/>
      <c r="DD300" s="29"/>
      <c r="DE300" s="29"/>
      <c r="DF300" s="29"/>
    </row>
    <row r="301" spans="3:110" s="273" customFormat="1">
      <c r="C301" s="9"/>
      <c r="D301" s="9"/>
      <c r="E301" s="9"/>
      <c r="F301" s="105"/>
      <c r="G301" s="7"/>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H301" s="33"/>
      <c r="BJ301" s="150"/>
      <c r="BL301" s="30"/>
      <c r="BN301" s="29"/>
      <c r="BO301" s="29"/>
      <c r="BP301" s="29"/>
      <c r="BQ301" s="29"/>
      <c r="BR301" s="29"/>
      <c r="BS301" s="29"/>
      <c r="BT301" s="29"/>
      <c r="BU301" s="29"/>
      <c r="BV301" s="29"/>
      <c r="BW301" s="29"/>
      <c r="BX301" s="29"/>
      <c r="BY301" s="29"/>
      <c r="BZ301" s="29"/>
      <c r="CA301" s="29"/>
      <c r="CB301" s="29"/>
      <c r="CC301" s="29"/>
      <c r="CD301" s="29"/>
      <c r="CE301" s="29"/>
      <c r="CF301" s="29"/>
      <c r="CG301" s="29"/>
      <c r="CH301" s="29"/>
      <c r="CI301" s="29"/>
      <c r="CJ301" s="29"/>
      <c r="CK301" s="29"/>
      <c r="CL301" s="29"/>
      <c r="CM301" s="29"/>
      <c r="CN301" s="29"/>
      <c r="CO301" s="29"/>
      <c r="CP301" s="29"/>
      <c r="CQ301" s="29"/>
      <c r="CR301" s="29"/>
      <c r="CS301" s="29"/>
      <c r="CT301" s="29"/>
      <c r="CU301" s="29"/>
      <c r="CV301" s="29"/>
      <c r="CW301" s="29"/>
      <c r="CX301" s="29"/>
      <c r="CY301" s="29"/>
      <c r="CZ301" s="29"/>
      <c r="DA301" s="29"/>
      <c r="DB301" s="29"/>
      <c r="DC301" s="29"/>
      <c r="DD301" s="29"/>
      <c r="DE301" s="29"/>
      <c r="DF301" s="29"/>
    </row>
    <row r="302" spans="3:110" s="273" customFormat="1">
      <c r="C302" s="9"/>
      <c r="D302" s="9"/>
      <c r="E302" s="9"/>
      <c r="F302" s="105"/>
      <c r="G302" s="7"/>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H302" s="33"/>
      <c r="BJ302" s="150"/>
      <c r="BL302" s="30"/>
      <c r="BN302" s="29"/>
      <c r="BO302" s="29"/>
      <c r="BP302" s="29"/>
      <c r="BQ302" s="29"/>
      <c r="BR302" s="29"/>
      <c r="BS302" s="29"/>
      <c r="BT302" s="29"/>
      <c r="BU302" s="29"/>
      <c r="BV302" s="29"/>
      <c r="BW302" s="29"/>
      <c r="BX302" s="29"/>
      <c r="BY302" s="29"/>
      <c r="BZ302" s="29"/>
      <c r="CA302" s="29"/>
      <c r="CB302" s="29"/>
      <c r="CC302" s="29"/>
      <c r="CD302" s="29"/>
      <c r="CE302" s="29"/>
      <c r="CF302" s="29"/>
      <c r="CG302" s="29"/>
      <c r="CH302" s="29"/>
      <c r="CI302" s="29"/>
      <c r="CJ302" s="29"/>
      <c r="CK302" s="29"/>
      <c r="CL302" s="29"/>
      <c r="CM302" s="29"/>
      <c r="CN302" s="29"/>
      <c r="CO302" s="29"/>
      <c r="CP302" s="29"/>
      <c r="CQ302" s="29"/>
      <c r="CR302" s="29"/>
      <c r="CS302" s="29"/>
      <c r="CT302" s="29"/>
      <c r="CU302" s="29"/>
      <c r="CV302" s="29"/>
      <c r="CW302" s="29"/>
      <c r="CX302" s="29"/>
      <c r="CY302" s="29"/>
      <c r="CZ302" s="29"/>
      <c r="DA302" s="29"/>
      <c r="DB302" s="29"/>
      <c r="DC302" s="29"/>
      <c r="DD302" s="29"/>
      <c r="DE302" s="29"/>
      <c r="DF302" s="29"/>
    </row>
    <row r="303" spans="3:110" s="273" customFormat="1">
      <c r="C303" s="9"/>
      <c r="D303" s="9"/>
      <c r="E303" s="9"/>
      <c r="F303" s="105"/>
      <c r="G303" s="7"/>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H303" s="33"/>
      <c r="BJ303" s="150"/>
      <c r="BL303" s="30"/>
      <c r="BN303" s="29"/>
      <c r="BO303" s="29"/>
      <c r="BP303" s="29"/>
      <c r="BQ303" s="29"/>
      <c r="BR303" s="29"/>
      <c r="BS303" s="29"/>
      <c r="BT303" s="29"/>
      <c r="BU303" s="29"/>
      <c r="BV303" s="29"/>
      <c r="BW303" s="29"/>
      <c r="BX303" s="29"/>
      <c r="BY303" s="29"/>
      <c r="BZ303" s="29"/>
      <c r="CA303" s="29"/>
      <c r="CB303" s="29"/>
      <c r="CC303" s="29"/>
      <c r="CD303" s="29"/>
      <c r="CE303" s="29"/>
      <c r="CF303" s="29"/>
      <c r="CG303" s="29"/>
      <c r="CH303" s="29"/>
      <c r="CI303" s="29"/>
      <c r="CJ303" s="29"/>
      <c r="CK303" s="29"/>
      <c r="CL303" s="29"/>
      <c r="CM303" s="29"/>
      <c r="CN303" s="29"/>
      <c r="CO303" s="29"/>
      <c r="CP303" s="29"/>
      <c r="CQ303" s="29"/>
      <c r="CR303" s="29"/>
      <c r="CS303" s="29"/>
      <c r="CT303" s="29"/>
      <c r="CU303" s="29"/>
      <c r="CV303" s="29"/>
      <c r="CW303" s="29"/>
      <c r="CX303" s="29"/>
      <c r="CY303" s="29"/>
      <c r="CZ303" s="29"/>
      <c r="DA303" s="29"/>
      <c r="DB303" s="29"/>
      <c r="DC303" s="29"/>
      <c r="DD303" s="29"/>
      <c r="DE303" s="29"/>
      <c r="DF303" s="29"/>
    </row>
    <row r="304" spans="3:110" s="273" customFormat="1">
      <c r="C304" s="9"/>
      <c r="D304" s="9"/>
      <c r="E304" s="9"/>
      <c r="F304" s="105"/>
      <c r="G304" s="7"/>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H304" s="33"/>
      <c r="BJ304" s="150"/>
      <c r="BL304" s="30"/>
      <c r="BN304" s="29"/>
      <c r="BO304" s="29"/>
      <c r="BP304" s="29"/>
      <c r="BQ304" s="29"/>
      <c r="BR304" s="29"/>
      <c r="BS304" s="29"/>
      <c r="BT304" s="29"/>
      <c r="BU304" s="29"/>
      <c r="BV304" s="29"/>
      <c r="BW304" s="29"/>
      <c r="BX304" s="29"/>
      <c r="BY304" s="29"/>
      <c r="BZ304" s="29"/>
      <c r="CA304" s="29"/>
      <c r="CB304" s="29"/>
      <c r="CC304" s="29"/>
      <c r="CD304" s="29"/>
      <c r="CE304" s="29"/>
      <c r="CF304" s="29"/>
      <c r="CG304" s="29"/>
      <c r="CH304" s="29"/>
      <c r="CI304" s="29"/>
      <c r="CJ304" s="29"/>
      <c r="CK304" s="29"/>
      <c r="CL304" s="29"/>
      <c r="CM304" s="29"/>
      <c r="CN304" s="29"/>
      <c r="CO304" s="29"/>
      <c r="CP304" s="29"/>
      <c r="CQ304" s="29"/>
      <c r="CR304" s="29"/>
      <c r="CS304" s="29"/>
      <c r="CT304" s="29"/>
      <c r="CU304" s="29"/>
      <c r="CV304" s="29"/>
      <c r="CW304" s="29"/>
      <c r="CX304" s="29"/>
      <c r="CY304" s="29"/>
      <c r="CZ304" s="29"/>
      <c r="DA304" s="29"/>
      <c r="DB304" s="29"/>
      <c r="DC304" s="29"/>
      <c r="DD304" s="29"/>
      <c r="DE304" s="29"/>
      <c r="DF304" s="29"/>
    </row>
    <row r="305" spans="3:110" s="273" customFormat="1">
      <c r="C305" s="9"/>
      <c r="D305" s="9"/>
      <c r="E305" s="9"/>
      <c r="F305" s="105"/>
      <c r="G305" s="7"/>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H305" s="33"/>
      <c r="BJ305" s="150"/>
      <c r="BL305" s="30"/>
      <c r="BN305" s="29"/>
      <c r="BO305" s="29"/>
      <c r="BP305" s="29"/>
      <c r="BQ305" s="29"/>
      <c r="BR305" s="29"/>
      <c r="BS305" s="29"/>
      <c r="BT305" s="29"/>
      <c r="BU305" s="29"/>
      <c r="BV305" s="29"/>
      <c r="BW305" s="29"/>
      <c r="BX305" s="29"/>
      <c r="BY305" s="29"/>
      <c r="BZ305" s="29"/>
      <c r="CA305" s="29"/>
      <c r="CB305" s="29"/>
      <c r="CC305" s="29"/>
      <c r="CD305" s="29"/>
      <c r="CE305" s="29"/>
      <c r="CF305" s="29"/>
      <c r="CG305" s="29"/>
      <c r="CH305" s="29"/>
      <c r="CI305" s="29"/>
      <c r="CJ305" s="29"/>
      <c r="CK305" s="29"/>
      <c r="CL305" s="29"/>
      <c r="CM305" s="29"/>
      <c r="CN305" s="29"/>
      <c r="CO305" s="29"/>
      <c r="CP305" s="29"/>
      <c r="CQ305" s="29"/>
      <c r="CR305" s="29"/>
      <c r="CS305" s="29"/>
      <c r="CT305" s="29"/>
      <c r="CU305" s="29"/>
      <c r="CV305" s="29"/>
      <c r="CW305" s="29"/>
      <c r="CX305" s="29"/>
      <c r="CY305" s="29"/>
      <c r="CZ305" s="29"/>
      <c r="DA305" s="29"/>
      <c r="DB305" s="29"/>
      <c r="DC305" s="29"/>
      <c r="DD305" s="29"/>
      <c r="DE305" s="29"/>
      <c r="DF305" s="29"/>
    </row>
    <row r="306" spans="3:110" s="273" customFormat="1">
      <c r="C306" s="9"/>
      <c r="D306" s="9"/>
      <c r="E306" s="9"/>
      <c r="F306" s="105"/>
      <c r="G306" s="7"/>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H306" s="33"/>
      <c r="BJ306" s="150"/>
      <c r="BL306" s="30"/>
      <c r="BN306" s="29"/>
      <c r="BO306" s="29"/>
      <c r="BP306" s="29"/>
      <c r="BQ306" s="29"/>
      <c r="BR306" s="29"/>
      <c r="BS306" s="29"/>
      <c r="BT306" s="29"/>
      <c r="BU306" s="29"/>
      <c r="BV306" s="29"/>
      <c r="BW306" s="29"/>
      <c r="BX306" s="29"/>
      <c r="BY306" s="29"/>
      <c r="BZ306" s="29"/>
      <c r="CA306" s="29"/>
      <c r="CB306" s="29"/>
      <c r="CC306" s="29"/>
      <c r="CD306" s="29"/>
      <c r="CE306" s="29"/>
      <c r="CF306" s="29"/>
      <c r="CG306" s="29"/>
      <c r="CH306" s="29"/>
      <c r="CI306" s="29"/>
      <c r="CJ306" s="29"/>
      <c r="CK306" s="29"/>
      <c r="CL306" s="29"/>
      <c r="CM306" s="29"/>
      <c r="CN306" s="29"/>
      <c r="CO306" s="29"/>
      <c r="CP306" s="29"/>
      <c r="CQ306" s="29"/>
      <c r="CR306" s="29"/>
      <c r="CS306" s="29"/>
      <c r="CT306" s="29"/>
      <c r="CU306" s="29"/>
      <c r="CV306" s="29"/>
      <c r="CW306" s="29"/>
      <c r="CX306" s="29"/>
      <c r="CY306" s="29"/>
      <c r="CZ306" s="29"/>
      <c r="DA306" s="29"/>
      <c r="DB306" s="29"/>
      <c r="DC306" s="29"/>
      <c r="DD306" s="29"/>
      <c r="DE306" s="29"/>
      <c r="DF306" s="29"/>
    </row>
    <row r="307" spans="3:110" s="273" customFormat="1">
      <c r="C307" s="9"/>
      <c r="D307" s="9"/>
      <c r="E307" s="9"/>
      <c r="F307" s="105"/>
      <c r="G307" s="7"/>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H307" s="33"/>
      <c r="BJ307" s="150"/>
      <c r="BL307" s="30"/>
      <c r="BN307" s="29"/>
      <c r="BO307" s="29"/>
      <c r="BP307" s="29"/>
      <c r="BQ307" s="29"/>
      <c r="BR307" s="29"/>
      <c r="BS307" s="29"/>
      <c r="BT307" s="29"/>
      <c r="BU307" s="29"/>
      <c r="BV307" s="29"/>
      <c r="BW307" s="29"/>
      <c r="BX307" s="29"/>
      <c r="BY307" s="29"/>
      <c r="BZ307" s="29"/>
      <c r="CA307" s="29"/>
      <c r="CB307" s="29"/>
      <c r="CC307" s="29"/>
      <c r="CD307" s="29"/>
      <c r="CE307" s="29"/>
      <c r="CF307" s="29"/>
      <c r="CG307" s="29"/>
      <c r="CH307" s="29"/>
      <c r="CI307" s="29"/>
      <c r="CJ307" s="29"/>
      <c r="CK307" s="29"/>
      <c r="CL307" s="29"/>
      <c r="CM307" s="29"/>
      <c r="CN307" s="29"/>
      <c r="CO307" s="29"/>
      <c r="CP307" s="29"/>
      <c r="CQ307" s="29"/>
      <c r="CR307" s="29"/>
      <c r="CS307" s="29"/>
      <c r="CT307" s="29"/>
      <c r="CU307" s="29"/>
      <c r="CV307" s="29"/>
      <c r="CW307" s="29"/>
      <c r="CX307" s="29"/>
      <c r="CY307" s="29"/>
      <c r="CZ307" s="29"/>
      <c r="DA307" s="29"/>
      <c r="DB307" s="29"/>
      <c r="DC307" s="29"/>
      <c r="DD307" s="29"/>
      <c r="DE307" s="29"/>
      <c r="DF307" s="29"/>
    </row>
    <row r="308" spans="3:110" s="273" customFormat="1">
      <c r="C308" s="9"/>
      <c r="D308" s="9"/>
      <c r="E308" s="9"/>
      <c r="F308" s="105"/>
      <c r="G308" s="7"/>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H308" s="33"/>
      <c r="BJ308" s="150"/>
      <c r="BL308" s="30"/>
      <c r="BN308" s="29"/>
      <c r="BO308" s="29"/>
      <c r="BP308" s="29"/>
      <c r="BQ308" s="29"/>
      <c r="BR308" s="29"/>
      <c r="BS308" s="29"/>
      <c r="BT308" s="29"/>
      <c r="BU308" s="29"/>
      <c r="BV308" s="29"/>
      <c r="BW308" s="29"/>
      <c r="BX308" s="29"/>
      <c r="BY308" s="29"/>
      <c r="BZ308" s="29"/>
      <c r="CA308" s="29"/>
      <c r="CB308" s="29"/>
      <c r="CC308" s="29"/>
      <c r="CD308" s="29"/>
      <c r="CE308" s="29"/>
      <c r="CF308" s="29"/>
      <c r="CG308" s="29"/>
      <c r="CH308" s="29"/>
      <c r="CI308" s="29"/>
      <c r="CJ308" s="29"/>
      <c r="CK308" s="29"/>
      <c r="CL308" s="29"/>
      <c r="CM308" s="29"/>
      <c r="CN308" s="29"/>
      <c r="CO308" s="29"/>
      <c r="CP308" s="29"/>
      <c r="CQ308" s="29"/>
      <c r="CR308" s="29"/>
      <c r="CS308" s="29"/>
      <c r="CT308" s="29"/>
      <c r="CU308" s="29"/>
      <c r="CV308" s="29"/>
      <c r="CW308" s="29"/>
      <c r="CX308" s="29"/>
      <c r="CY308" s="29"/>
      <c r="CZ308" s="29"/>
      <c r="DA308" s="29"/>
      <c r="DB308" s="29"/>
      <c r="DC308" s="29"/>
      <c r="DD308" s="29"/>
      <c r="DE308" s="29"/>
      <c r="DF308" s="29"/>
    </row>
    <row r="309" spans="3:110" s="273" customFormat="1">
      <c r="C309" s="9"/>
      <c r="D309" s="9"/>
      <c r="E309" s="9"/>
      <c r="F309" s="105"/>
      <c r="G309" s="7"/>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H309" s="33"/>
      <c r="BJ309" s="150"/>
      <c r="BL309" s="30"/>
      <c r="BN309" s="29"/>
      <c r="BO309" s="29"/>
      <c r="BP309" s="29"/>
      <c r="BQ309" s="29"/>
      <c r="BR309" s="29"/>
      <c r="BS309" s="29"/>
      <c r="BT309" s="29"/>
      <c r="BU309" s="29"/>
      <c r="BV309" s="29"/>
      <c r="BW309" s="29"/>
      <c r="BX309" s="29"/>
      <c r="BY309" s="29"/>
      <c r="BZ309" s="29"/>
      <c r="CA309" s="29"/>
      <c r="CB309" s="29"/>
      <c r="CC309" s="29"/>
      <c r="CD309" s="29"/>
      <c r="CE309" s="29"/>
      <c r="CF309" s="29"/>
      <c r="CG309" s="29"/>
      <c r="CH309" s="29"/>
      <c r="CI309" s="29"/>
      <c r="CJ309" s="29"/>
      <c r="CK309" s="29"/>
      <c r="CL309" s="29"/>
      <c r="CM309" s="29"/>
      <c r="CN309" s="29"/>
      <c r="CO309" s="29"/>
      <c r="CP309" s="29"/>
      <c r="CQ309" s="29"/>
      <c r="CR309" s="29"/>
      <c r="CS309" s="29"/>
      <c r="CT309" s="29"/>
      <c r="CU309" s="29"/>
      <c r="CV309" s="29"/>
      <c r="CW309" s="29"/>
      <c r="CX309" s="29"/>
      <c r="CY309" s="29"/>
      <c r="CZ309" s="29"/>
      <c r="DA309" s="29"/>
      <c r="DB309" s="29"/>
      <c r="DC309" s="29"/>
      <c r="DD309" s="29"/>
      <c r="DE309" s="29"/>
      <c r="DF309" s="29"/>
    </row>
    <row r="310" spans="3:110" s="273" customFormat="1">
      <c r="C310" s="9"/>
      <c r="D310" s="9"/>
      <c r="E310" s="9"/>
      <c r="F310" s="105"/>
      <c r="G310" s="7"/>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H310" s="33"/>
      <c r="BJ310" s="150"/>
      <c r="BL310" s="30"/>
      <c r="BN310" s="29"/>
      <c r="BO310" s="29"/>
      <c r="BP310" s="29"/>
      <c r="BQ310" s="29"/>
      <c r="BR310" s="29"/>
      <c r="BS310" s="29"/>
      <c r="BT310" s="29"/>
      <c r="BU310" s="29"/>
      <c r="BV310" s="29"/>
      <c r="BW310" s="29"/>
      <c r="BX310" s="29"/>
      <c r="BY310" s="29"/>
      <c r="BZ310" s="29"/>
      <c r="CA310" s="29"/>
      <c r="CB310" s="29"/>
      <c r="CC310" s="29"/>
      <c r="CD310" s="29"/>
      <c r="CE310" s="29"/>
      <c r="CF310" s="29"/>
      <c r="CG310" s="29"/>
      <c r="CH310" s="29"/>
      <c r="CI310" s="29"/>
      <c r="CJ310" s="29"/>
      <c r="CK310" s="29"/>
      <c r="CL310" s="29"/>
      <c r="CM310" s="29"/>
      <c r="CN310" s="29"/>
      <c r="CO310" s="29"/>
      <c r="CP310" s="29"/>
      <c r="CQ310" s="29"/>
      <c r="CR310" s="29"/>
      <c r="CS310" s="29"/>
      <c r="CT310" s="29"/>
      <c r="CU310" s="29"/>
      <c r="CV310" s="29"/>
      <c r="CW310" s="29"/>
      <c r="CX310" s="29"/>
      <c r="CY310" s="29"/>
      <c r="CZ310" s="29"/>
      <c r="DA310" s="29"/>
      <c r="DB310" s="29"/>
      <c r="DC310" s="29"/>
      <c r="DD310" s="29"/>
      <c r="DE310" s="29"/>
      <c r="DF310" s="29"/>
    </row>
    <row r="311" spans="3:110" s="273" customFormat="1">
      <c r="C311" s="9"/>
      <c r="D311" s="9"/>
      <c r="E311" s="9"/>
      <c r="F311" s="105"/>
      <c r="G311" s="7"/>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H311" s="33"/>
      <c r="BJ311" s="150"/>
      <c r="BL311" s="30"/>
      <c r="BN311" s="29"/>
      <c r="BO311" s="29"/>
      <c r="BP311" s="29"/>
      <c r="BQ311" s="29"/>
      <c r="BR311" s="29"/>
      <c r="BS311" s="29"/>
      <c r="BT311" s="29"/>
      <c r="BU311" s="29"/>
      <c r="BV311" s="29"/>
      <c r="BW311" s="29"/>
      <c r="BX311" s="29"/>
      <c r="BY311" s="29"/>
      <c r="BZ311" s="29"/>
      <c r="CA311" s="29"/>
      <c r="CB311" s="29"/>
      <c r="CC311" s="29"/>
      <c r="CD311" s="29"/>
      <c r="CE311" s="29"/>
      <c r="CF311" s="29"/>
      <c r="CG311" s="29"/>
      <c r="CH311" s="29"/>
      <c r="CI311" s="29"/>
      <c r="CJ311" s="29"/>
      <c r="CK311" s="29"/>
      <c r="CL311" s="29"/>
      <c r="CM311" s="29"/>
      <c r="CN311" s="29"/>
      <c r="CO311" s="29"/>
      <c r="CP311" s="29"/>
      <c r="CQ311" s="29"/>
      <c r="CR311" s="29"/>
      <c r="CS311" s="29"/>
      <c r="CT311" s="29"/>
      <c r="CU311" s="29"/>
      <c r="CV311" s="29"/>
      <c r="CW311" s="29"/>
      <c r="CX311" s="29"/>
      <c r="CY311" s="29"/>
      <c r="CZ311" s="29"/>
      <c r="DA311" s="29"/>
      <c r="DB311" s="29"/>
      <c r="DC311" s="29"/>
      <c r="DD311" s="29"/>
      <c r="DE311" s="29"/>
      <c r="DF311" s="29"/>
    </row>
    <row r="312" spans="3:110" s="273" customFormat="1">
      <c r="C312" s="9"/>
      <c r="D312" s="9"/>
      <c r="E312" s="9"/>
      <c r="F312" s="105"/>
      <c r="G312" s="7"/>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H312" s="33"/>
      <c r="BJ312" s="150"/>
      <c r="BL312" s="30"/>
      <c r="BN312" s="29"/>
      <c r="BO312" s="29"/>
      <c r="BP312" s="29"/>
      <c r="BQ312" s="29"/>
      <c r="BR312" s="29"/>
      <c r="BS312" s="29"/>
      <c r="BT312" s="29"/>
      <c r="BU312" s="29"/>
      <c r="BV312" s="29"/>
      <c r="BW312" s="29"/>
      <c r="BX312" s="29"/>
      <c r="BY312" s="29"/>
      <c r="BZ312" s="29"/>
      <c r="CA312" s="29"/>
      <c r="CB312" s="29"/>
      <c r="CC312" s="29"/>
      <c r="CD312" s="29"/>
      <c r="CE312" s="29"/>
      <c r="CF312" s="29"/>
      <c r="CG312" s="29"/>
      <c r="CH312" s="29"/>
      <c r="CI312" s="29"/>
      <c r="CJ312" s="29"/>
      <c r="CK312" s="29"/>
      <c r="CL312" s="29"/>
      <c r="CM312" s="29"/>
      <c r="CN312" s="29"/>
      <c r="CO312" s="29"/>
      <c r="CP312" s="29"/>
      <c r="CQ312" s="29"/>
      <c r="CR312" s="29"/>
      <c r="CS312" s="29"/>
      <c r="CT312" s="29"/>
      <c r="CU312" s="29"/>
      <c r="CV312" s="29"/>
      <c r="CW312" s="29"/>
      <c r="CX312" s="29"/>
      <c r="CY312" s="29"/>
      <c r="CZ312" s="29"/>
      <c r="DA312" s="29"/>
      <c r="DB312" s="29"/>
      <c r="DC312" s="29"/>
      <c r="DD312" s="29"/>
      <c r="DE312" s="29"/>
      <c r="DF312" s="29"/>
    </row>
    <row r="313" spans="3:110" s="273" customFormat="1">
      <c r="C313" s="9"/>
      <c r="D313" s="9"/>
      <c r="E313" s="9"/>
      <c r="F313" s="105"/>
      <c r="G313" s="7"/>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H313" s="33"/>
      <c r="BJ313" s="150"/>
      <c r="BL313" s="30"/>
      <c r="BN313" s="29"/>
      <c r="BO313" s="29"/>
      <c r="BP313" s="29"/>
      <c r="BQ313" s="29"/>
      <c r="BR313" s="29"/>
      <c r="BS313" s="29"/>
      <c r="BT313" s="29"/>
      <c r="BU313" s="29"/>
      <c r="BV313" s="29"/>
      <c r="BW313" s="29"/>
      <c r="BX313" s="29"/>
      <c r="BY313" s="29"/>
      <c r="BZ313" s="29"/>
      <c r="CA313" s="29"/>
      <c r="CB313" s="29"/>
      <c r="CC313" s="29"/>
      <c r="CD313" s="29"/>
      <c r="CE313" s="29"/>
      <c r="CF313" s="29"/>
      <c r="CG313" s="29"/>
      <c r="CH313" s="29"/>
      <c r="CI313" s="29"/>
      <c r="CJ313" s="29"/>
      <c r="CK313" s="29"/>
      <c r="CL313" s="29"/>
      <c r="CM313" s="29"/>
      <c r="CN313" s="29"/>
      <c r="CO313" s="29"/>
      <c r="CP313" s="29"/>
      <c r="CQ313" s="29"/>
      <c r="CR313" s="29"/>
      <c r="CS313" s="29"/>
      <c r="CT313" s="29"/>
      <c r="CU313" s="29"/>
      <c r="CV313" s="29"/>
      <c r="CW313" s="29"/>
      <c r="CX313" s="29"/>
      <c r="CY313" s="29"/>
      <c r="CZ313" s="29"/>
      <c r="DA313" s="29"/>
      <c r="DB313" s="29"/>
      <c r="DC313" s="29"/>
      <c r="DD313" s="29"/>
      <c r="DE313" s="29"/>
      <c r="DF313" s="29"/>
    </row>
    <row r="314" spans="3:110" s="273" customFormat="1">
      <c r="C314" s="9"/>
      <c r="D314" s="9"/>
      <c r="E314" s="9"/>
      <c r="F314" s="105"/>
      <c r="G314" s="7"/>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H314" s="33"/>
      <c r="BJ314" s="150"/>
      <c r="BL314" s="30"/>
      <c r="BN314" s="29"/>
      <c r="BO314" s="29"/>
      <c r="BP314" s="29"/>
      <c r="BQ314" s="29"/>
      <c r="BR314" s="29"/>
      <c r="BS314" s="29"/>
      <c r="BT314" s="29"/>
      <c r="BU314" s="29"/>
      <c r="BV314" s="29"/>
      <c r="BW314" s="29"/>
      <c r="BX314" s="29"/>
      <c r="BY314" s="29"/>
      <c r="BZ314" s="29"/>
      <c r="CA314" s="29"/>
      <c r="CB314" s="29"/>
      <c r="CC314" s="29"/>
      <c r="CD314" s="29"/>
      <c r="CE314" s="29"/>
      <c r="CF314" s="29"/>
      <c r="CG314" s="29"/>
      <c r="CH314" s="29"/>
      <c r="CI314" s="29"/>
      <c r="CJ314" s="29"/>
      <c r="CK314" s="29"/>
      <c r="CL314" s="29"/>
      <c r="CM314" s="29"/>
      <c r="CN314" s="29"/>
      <c r="CO314" s="29"/>
      <c r="CP314" s="29"/>
      <c r="CQ314" s="29"/>
      <c r="CR314" s="29"/>
      <c r="CS314" s="29"/>
      <c r="CT314" s="29"/>
      <c r="CU314" s="29"/>
      <c r="CV314" s="29"/>
      <c r="CW314" s="29"/>
      <c r="CX314" s="29"/>
      <c r="CY314" s="29"/>
      <c r="CZ314" s="29"/>
      <c r="DA314" s="29"/>
      <c r="DB314" s="29"/>
      <c r="DC314" s="29"/>
      <c r="DD314" s="29"/>
      <c r="DE314" s="29"/>
      <c r="DF314" s="29"/>
    </row>
    <row r="315" spans="3:110" s="273" customFormat="1">
      <c r="C315" s="9"/>
      <c r="D315" s="9"/>
      <c r="E315" s="9"/>
      <c r="F315" s="105"/>
      <c r="G315" s="7"/>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H315" s="33"/>
      <c r="BJ315" s="150"/>
      <c r="BL315" s="30"/>
      <c r="BN315" s="29"/>
      <c r="BO315" s="29"/>
      <c r="BP315" s="29"/>
      <c r="BQ315" s="29"/>
      <c r="BR315" s="29"/>
      <c r="BS315" s="29"/>
      <c r="BT315" s="29"/>
      <c r="BU315" s="29"/>
      <c r="BV315" s="29"/>
      <c r="BW315" s="29"/>
      <c r="BX315" s="29"/>
      <c r="BY315" s="29"/>
      <c r="BZ315" s="29"/>
      <c r="CA315" s="29"/>
      <c r="CB315" s="29"/>
      <c r="CC315" s="29"/>
      <c r="CD315" s="29"/>
      <c r="CE315" s="29"/>
      <c r="CF315" s="29"/>
      <c r="CG315" s="29"/>
      <c r="CH315" s="29"/>
      <c r="CI315" s="29"/>
      <c r="CJ315" s="29"/>
      <c r="CK315" s="29"/>
      <c r="CL315" s="29"/>
      <c r="CM315" s="29"/>
      <c r="CN315" s="29"/>
      <c r="CO315" s="29"/>
      <c r="CP315" s="29"/>
      <c r="CQ315" s="29"/>
      <c r="CR315" s="29"/>
      <c r="CS315" s="29"/>
      <c r="CT315" s="29"/>
      <c r="CU315" s="29"/>
      <c r="CV315" s="29"/>
      <c r="CW315" s="29"/>
      <c r="CX315" s="29"/>
      <c r="CY315" s="29"/>
      <c r="CZ315" s="29"/>
      <c r="DA315" s="29"/>
      <c r="DB315" s="29"/>
      <c r="DC315" s="29"/>
      <c r="DD315" s="29"/>
      <c r="DE315" s="29"/>
      <c r="DF315" s="29"/>
    </row>
    <row r="316" spans="3:110" s="273" customFormat="1">
      <c r="C316" s="9"/>
      <c r="D316" s="9"/>
      <c r="E316" s="9"/>
      <c r="F316" s="105"/>
      <c r="G316" s="7"/>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H316" s="33"/>
      <c r="BJ316" s="150"/>
      <c r="BL316" s="30"/>
      <c r="BN316" s="29"/>
      <c r="BO316" s="29"/>
      <c r="BP316" s="29"/>
      <c r="BQ316" s="29"/>
      <c r="BR316" s="29"/>
      <c r="BS316" s="29"/>
      <c r="BT316" s="29"/>
      <c r="BU316" s="29"/>
      <c r="BV316" s="29"/>
      <c r="BW316" s="29"/>
      <c r="BX316" s="29"/>
      <c r="BY316" s="29"/>
      <c r="BZ316" s="29"/>
      <c r="CA316" s="29"/>
      <c r="CB316" s="29"/>
      <c r="CC316" s="29"/>
      <c r="CD316" s="29"/>
      <c r="CE316" s="29"/>
      <c r="CF316" s="29"/>
      <c r="CG316" s="29"/>
      <c r="CH316" s="29"/>
      <c r="CI316" s="29"/>
      <c r="CJ316" s="29"/>
      <c r="CK316" s="29"/>
      <c r="CL316" s="29"/>
      <c r="CM316" s="29"/>
      <c r="CN316" s="29"/>
      <c r="CO316" s="29"/>
      <c r="CP316" s="29"/>
      <c r="CQ316" s="29"/>
      <c r="CR316" s="29"/>
      <c r="CS316" s="29"/>
      <c r="CT316" s="29"/>
      <c r="CU316" s="29"/>
      <c r="CV316" s="29"/>
      <c r="CW316" s="29"/>
      <c r="CX316" s="29"/>
      <c r="CY316" s="29"/>
      <c r="CZ316" s="29"/>
      <c r="DA316" s="29"/>
      <c r="DB316" s="29"/>
      <c r="DC316" s="29"/>
      <c r="DD316" s="29"/>
      <c r="DE316" s="29"/>
      <c r="DF316" s="29"/>
    </row>
    <row r="317" spans="3:110" s="273" customFormat="1">
      <c r="C317" s="9"/>
      <c r="D317" s="9"/>
      <c r="E317" s="9"/>
      <c r="F317" s="105"/>
      <c r="G317" s="7"/>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H317" s="33"/>
      <c r="BJ317" s="150"/>
      <c r="BL317" s="30"/>
      <c r="BN317" s="29"/>
      <c r="BO317" s="29"/>
      <c r="BP317" s="29"/>
      <c r="BQ317" s="29"/>
      <c r="BR317" s="29"/>
      <c r="BS317" s="29"/>
      <c r="BT317" s="29"/>
      <c r="BU317" s="29"/>
      <c r="BV317" s="29"/>
      <c r="BW317" s="29"/>
      <c r="BX317" s="29"/>
      <c r="BY317" s="29"/>
      <c r="BZ317" s="29"/>
      <c r="CA317" s="29"/>
      <c r="CB317" s="29"/>
      <c r="CC317" s="29"/>
      <c r="CD317" s="29"/>
      <c r="CE317" s="29"/>
      <c r="CF317" s="29"/>
      <c r="CG317" s="29"/>
      <c r="CH317" s="29"/>
      <c r="CI317" s="29"/>
      <c r="CJ317" s="29"/>
      <c r="CK317" s="29"/>
      <c r="CL317" s="29"/>
      <c r="CM317" s="29"/>
      <c r="CN317" s="29"/>
      <c r="CO317" s="29"/>
      <c r="CP317" s="29"/>
      <c r="CQ317" s="29"/>
      <c r="CR317" s="29"/>
      <c r="CS317" s="29"/>
      <c r="CT317" s="29"/>
      <c r="CU317" s="29"/>
      <c r="CV317" s="29"/>
      <c r="CW317" s="29"/>
      <c r="CX317" s="29"/>
      <c r="CY317" s="29"/>
      <c r="CZ317" s="29"/>
      <c r="DA317" s="29"/>
      <c r="DB317" s="29"/>
      <c r="DC317" s="29"/>
      <c r="DD317" s="29"/>
      <c r="DE317" s="29"/>
      <c r="DF317" s="29"/>
    </row>
    <row r="318" spans="3:110" s="273" customFormat="1">
      <c r="C318" s="9"/>
      <c r="D318" s="9"/>
      <c r="E318" s="9"/>
      <c r="F318" s="105"/>
      <c r="G318" s="7"/>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H318" s="33"/>
      <c r="BJ318" s="150"/>
      <c r="BL318" s="30"/>
      <c r="BN318" s="29"/>
      <c r="BO318" s="29"/>
      <c r="BP318" s="29"/>
      <c r="BQ318" s="29"/>
      <c r="BR318" s="29"/>
      <c r="BS318" s="29"/>
      <c r="BT318" s="29"/>
      <c r="BU318" s="29"/>
      <c r="BV318" s="29"/>
      <c r="BW318" s="29"/>
      <c r="BX318" s="29"/>
      <c r="BY318" s="29"/>
      <c r="BZ318" s="29"/>
      <c r="CA318" s="29"/>
      <c r="CB318" s="29"/>
      <c r="CC318" s="29"/>
      <c r="CD318" s="29"/>
      <c r="CE318" s="29"/>
      <c r="CF318" s="29"/>
      <c r="CG318" s="29"/>
      <c r="CH318" s="29"/>
      <c r="CI318" s="29"/>
      <c r="CJ318" s="29"/>
      <c r="CK318" s="29"/>
      <c r="CL318" s="29"/>
      <c r="CM318" s="29"/>
      <c r="CN318" s="29"/>
      <c r="CO318" s="29"/>
      <c r="CP318" s="29"/>
      <c r="CQ318" s="29"/>
      <c r="CR318" s="29"/>
      <c r="CS318" s="29"/>
      <c r="CT318" s="29"/>
      <c r="CU318" s="29"/>
      <c r="CV318" s="29"/>
      <c r="CW318" s="29"/>
      <c r="CX318" s="29"/>
      <c r="CY318" s="29"/>
      <c r="CZ318" s="29"/>
      <c r="DA318" s="29"/>
      <c r="DB318" s="29"/>
      <c r="DC318" s="29"/>
      <c r="DD318" s="29"/>
      <c r="DE318" s="29"/>
      <c r="DF318" s="29"/>
    </row>
    <row r="319" spans="3:110" s="273" customFormat="1">
      <c r="C319" s="9"/>
      <c r="D319" s="9"/>
      <c r="E319" s="9"/>
      <c r="F319" s="105"/>
      <c r="G319" s="7"/>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H319" s="33"/>
      <c r="BJ319" s="150"/>
      <c r="BL319" s="30"/>
      <c r="BN319" s="29"/>
      <c r="BO319" s="29"/>
      <c r="BP319" s="29"/>
      <c r="BQ319" s="29"/>
      <c r="BR319" s="29"/>
      <c r="BS319" s="29"/>
      <c r="BT319" s="29"/>
      <c r="BU319" s="29"/>
      <c r="BV319" s="29"/>
      <c r="BW319" s="29"/>
      <c r="BX319" s="29"/>
      <c r="BY319" s="29"/>
      <c r="BZ319" s="29"/>
      <c r="CA319" s="29"/>
      <c r="CB319" s="29"/>
      <c r="CC319" s="29"/>
      <c r="CD319" s="29"/>
      <c r="CE319" s="29"/>
      <c r="CF319" s="29"/>
      <c r="CG319" s="29"/>
      <c r="CH319" s="29"/>
      <c r="CI319" s="29"/>
      <c r="CJ319" s="29"/>
      <c r="CK319" s="29"/>
      <c r="CL319" s="29"/>
      <c r="CM319" s="29"/>
      <c r="CN319" s="29"/>
      <c r="CO319" s="29"/>
      <c r="CP319" s="29"/>
      <c r="CQ319" s="29"/>
      <c r="CR319" s="29"/>
      <c r="CS319" s="29"/>
      <c r="CT319" s="29"/>
      <c r="CU319" s="29"/>
      <c r="CV319" s="29"/>
      <c r="CW319" s="29"/>
      <c r="CX319" s="29"/>
      <c r="CY319" s="29"/>
      <c r="CZ319" s="29"/>
      <c r="DA319" s="29"/>
      <c r="DB319" s="29"/>
      <c r="DC319" s="29"/>
      <c r="DD319" s="29"/>
      <c r="DE319" s="29"/>
      <c r="DF319" s="29"/>
    </row>
    <row r="320" spans="3:110" s="273" customFormat="1">
      <c r="C320" s="9"/>
      <c r="D320" s="9"/>
      <c r="E320" s="9"/>
      <c r="F320" s="105"/>
      <c r="G320" s="7"/>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H320" s="33"/>
      <c r="BJ320" s="150"/>
      <c r="BL320" s="30"/>
      <c r="BN320" s="29"/>
      <c r="BO320" s="29"/>
      <c r="BP320" s="29"/>
      <c r="BQ320" s="29"/>
      <c r="BR320" s="29"/>
      <c r="BS320" s="29"/>
      <c r="BT320" s="29"/>
      <c r="BU320" s="29"/>
      <c r="BV320" s="29"/>
      <c r="BW320" s="29"/>
      <c r="BX320" s="29"/>
      <c r="BY320" s="29"/>
      <c r="BZ320" s="29"/>
      <c r="CA320" s="29"/>
      <c r="CB320" s="29"/>
      <c r="CC320" s="29"/>
      <c r="CD320" s="29"/>
      <c r="CE320" s="29"/>
      <c r="CF320" s="29"/>
      <c r="CG320" s="29"/>
      <c r="CH320" s="29"/>
      <c r="CI320" s="29"/>
      <c r="CJ320" s="29"/>
      <c r="CK320" s="29"/>
      <c r="CL320" s="29"/>
      <c r="CM320" s="29"/>
      <c r="CN320" s="29"/>
      <c r="CO320" s="29"/>
      <c r="CP320" s="29"/>
      <c r="CQ320" s="29"/>
      <c r="CR320" s="29"/>
      <c r="CS320" s="29"/>
      <c r="CT320" s="29"/>
      <c r="CU320" s="29"/>
      <c r="CV320" s="29"/>
      <c r="CW320" s="29"/>
      <c r="CX320" s="29"/>
      <c r="CY320" s="29"/>
      <c r="CZ320" s="29"/>
      <c r="DA320" s="29"/>
      <c r="DB320" s="29"/>
      <c r="DC320" s="29"/>
      <c r="DD320" s="29"/>
      <c r="DE320" s="29"/>
      <c r="DF320" s="29"/>
    </row>
    <row r="321" spans="3:110" s="273" customFormat="1">
      <c r="C321" s="9"/>
      <c r="D321" s="9"/>
      <c r="E321" s="9"/>
      <c r="F321" s="105"/>
      <c r="G321" s="7"/>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H321" s="33"/>
      <c r="BJ321" s="150"/>
      <c r="BL321" s="30"/>
      <c r="BN321" s="29"/>
      <c r="BO321" s="29"/>
      <c r="BP321" s="29"/>
      <c r="BQ321" s="29"/>
      <c r="BR321" s="29"/>
      <c r="BS321" s="29"/>
      <c r="BT321" s="29"/>
      <c r="BU321" s="29"/>
      <c r="BV321" s="29"/>
      <c r="BW321" s="29"/>
      <c r="BX321" s="29"/>
      <c r="BY321" s="29"/>
      <c r="BZ321" s="29"/>
      <c r="CA321" s="29"/>
      <c r="CB321" s="29"/>
      <c r="CC321" s="29"/>
      <c r="CD321" s="29"/>
      <c r="CE321" s="29"/>
      <c r="CF321" s="29"/>
      <c r="CG321" s="29"/>
      <c r="CH321" s="29"/>
      <c r="CI321" s="29"/>
      <c r="CJ321" s="29"/>
      <c r="CK321" s="29"/>
      <c r="CL321" s="29"/>
      <c r="CM321" s="29"/>
      <c r="CN321" s="29"/>
      <c r="CO321" s="29"/>
      <c r="CP321" s="29"/>
      <c r="CQ321" s="29"/>
      <c r="CR321" s="29"/>
      <c r="CS321" s="29"/>
      <c r="CT321" s="29"/>
      <c r="CU321" s="29"/>
      <c r="CV321" s="29"/>
      <c r="CW321" s="29"/>
      <c r="CX321" s="29"/>
      <c r="CY321" s="29"/>
      <c r="CZ321" s="29"/>
      <c r="DA321" s="29"/>
      <c r="DB321" s="29"/>
      <c r="DC321" s="29"/>
      <c r="DD321" s="29"/>
      <c r="DE321" s="29"/>
      <c r="DF321" s="29"/>
    </row>
    <row r="322" spans="3:110" s="273" customFormat="1">
      <c r="C322" s="9"/>
      <c r="D322" s="9"/>
      <c r="E322" s="9"/>
      <c r="F322" s="105"/>
      <c r="G322" s="7"/>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H322" s="33"/>
      <c r="BJ322" s="150"/>
      <c r="BL322" s="30"/>
      <c r="BN322" s="29"/>
      <c r="BO322" s="29"/>
      <c r="BP322" s="29"/>
      <c r="BQ322" s="29"/>
      <c r="BR322" s="29"/>
      <c r="BS322" s="29"/>
      <c r="BT322" s="29"/>
      <c r="BU322" s="29"/>
      <c r="BV322" s="29"/>
      <c r="BW322" s="29"/>
      <c r="BX322" s="29"/>
      <c r="BY322" s="29"/>
      <c r="BZ322" s="29"/>
      <c r="CA322" s="29"/>
      <c r="CB322" s="29"/>
      <c r="CC322" s="29"/>
      <c r="CD322" s="29"/>
      <c r="CE322" s="29"/>
      <c r="CF322" s="29"/>
      <c r="CG322" s="29"/>
      <c r="CH322" s="29"/>
      <c r="CI322" s="29"/>
      <c r="CJ322" s="29"/>
      <c r="CK322" s="29"/>
      <c r="CL322" s="29"/>
      <c r="CM322" s="29"/>
      <c r="CN322" s="29"/>
      <c r="CO322" s="29"/>
      <c r="CP322" s="29"/>
      <c r="CQ322" s="29"/>
      <c r="CR322" s="29"/>
      <c r="CS322" s="29"/>
      <c r="CT322" s="29"/>
      <c r="CU322" s="29"/>
      <c r="CV322" s="29"/>
      <c r="CW322" s="29"/>
      <c r="CX322" s="29"/>
      <c r="CY322" s="29"/>
      <c r="CZ322" s="29"/>
      <c r="DA322" s="29"/>
      <c r="DB322" s="29"/>
      <c r="DC322" s="29"/>
      <c r="DD322" s="29"/>
      <c r="DE322" s="29"/>
      <c r="DF322" s="29"/>
    </row>
    <row r="323" spans="3:110" s="273" customFormat="1">
      <c r="C323" s="9"/>
      <c r="D323" s="9"/>
      <c r="E323" s="9"/>
      <c r="F323" s="105"/>
      <c r="G323" s="7"/>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H323" s="33"/>
      <c r="BJ323" s="150"/>
      <c r="BL323" s="30"/>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29"/>
      <c r="CN323" s="29"/>
      <c r="CO323" s="29"/>
      <c r="CP323" s="29"/>
      <c r="CQ323" s="29"/>
      <c r="CR323" s="29"/>
      <c r="CS323" s="29"/>
      <c r="CT323" s="29"/>
      <c r="CU323" s="29"/>
      <c r="CV323" s="29"/>
      <c r="CW323" s="29"/>
      <c r="CX323" s="29"/>
      <c r="CY323" s="29"/>
      <c r="CZ323" s="29"/>
      <c r="DA323" s="29"/>
      <c r="DB323" s="29"/>
      <c r="DC323" s="29"/>
      <c r="DD323" s="29"/>
      <c r="DE323" s="29"/>
      <c r="DF323" s="29"/>
    </row>
    <row r="324" spans="3:110" s="273" customFormat="1">
      <c r="C324" s="9"/>
      <c r="D324" s="9"/>
      <c r="E324" s="9"/>
      <c r="F324" s="105"/>
      <c r="G324" s="7"/>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H324" s="33"/>
      <c r="BJ324" s="150"/>
      <c r="BL324" s="30"/>
      <c r="BN324" s="29"/>
      <c r="BO324" s="29"/>
      <c r="BP324" s="29"/>
      <c r="BQ324" s="29"/>
      <c r="BR324" s="29"/>
      <c r="BS324" s="29"/>
      <c r="BT324" s="29"/>
      <c r="BU324" s="29"/>
      <c r="BV324" s="29"/>
      <c r="BW324" s="29"/>
      <c r="BX324" s="29"/>
      <c r="BY324" s="29"/>
      <c r="BZ324" s="29"/>
      <c r="CA324" s="29"/>
      <c r="CB324" s="29"/>
      <c r="CC324" s="29"/>
      <c r="CD324" s="29"/>
      <c r="CE324" s="29"/>
      <c r="CF324" s="29"/>
      <c r="CG324" s="29"/>
      <c r="CH324" s="29"/>
      <c r="CI324" s="29"/>
      <c r="CJ324" s="29"/>
      <c r="CK324" s="29"/>
      <c r="CL324" s="29"/>
      <c r="CM324" s="29"/>
      <c r="CN324" s="29"/>
      <c r="CO324" s="29"/>
      <c r="CP324" s="29"/>
      <c r="CQ324" s="29"/>
      <c r="CR324" s="29"/>
      <c r="CS324" s="29"/>
      <c r="CT324" s="29"/>
      <c r="CU324" s="29"/>
      <c r="CV324" s="29"/>
      <c r="CW324" s="29"/>
      <c r="CX324" s="29"/>
      <c r="CY324" s="29"/>
      <c r="CZ324" s="29"/>
      <c r="DA324" s="29"/>
      <c r="DB324" s="29"/>
      <c r="DC324" s="29"/>
      <c r="DD324" s="29"/>
      <c r="DE324" s="29"/>
      <c r="DF324" s="29"/>
    </row>
    <row r="325" spans="3:110" s="273" customFormat="1">
      <c r="C325" s="9"/>
      <c r="D325" s="9"/>
      <c r="E325" s="9"/>
      <c r="F325" s="105"/>
      <c r="G325" s="7"/>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H325" s="33"/>
      <c r="BJ325" s="150"/>
      <c r="BL325" s="30"/>
      <c r="BN325" s="29"/>
      <c r="BO325" s="29"/>
      <c r="BP325" s="29"/>
      <c r="BQ325" s="29"/>
      <c r="BR325" s="29"/>
      <c r="BS325" s="29"/>
      <c r="BT325" s="29"/>
      <c r="BU325" s="29"/>
      <c r="BV325" s="29"/>
      <c r="BW325" s="29"/>
      <c r="BX325" s="29"/>
      <c r="BY325" s="29"/>
      <c r="BZ325" s="29"/>
      <c r="CA325" s="29"/>
      <c r="CB325" s="29"/>
      <c r="CC325" s="29"/>
      <c r="CD325" s="29"/>
      <c r="CE325" s="29"/>
      <c r="CF325" s="29"/>
      <c r="CG325" s="29"/>
      <c r="CH325" s="29"/>
      <c r="CI325" s="29"/>
      <c r="CJ325" s="29"/>
      <c r="CK325" s="29"/>
      <c r="CL325" s="29"/>
      <c r="CM325" s="29"/>
      <c r="CN325" s="29"/>
      <c r="CO325" s="29"/>
      <c r="CP325" s="29"/>
      <c r="CQ325" s="29"/>
      <c r="CR325" s="29"/>
      <c r="CS325" s="29"/>
      <c r="CT325" s="29"/>
      <c r="CU325" s="29"/>
      <c r="CV325" s="29"/>
      <c r="CW325" s="29"/>
      <c r="CX325" s="29"/>
      <c r="CY325" s="29"/>
      <c r="CZ325" s="29"/>
      <c r="DA325" s="29"/>
      <c r="DB325" s="29"/>
      <c r="DC325" s="29"/>
      <c r="DD325" s="29"/>
      <c r="DE325" s="29"/>
      <c r="DF325" s="29"/>
    </row>
    <row r="326" spans="3:110" s="273" customFormat="1">
      <c r="C326" s="9"/>
      <c r="D326" s="9"/>
      <c r="E326" s="9"/>
      <c r="F326" s="105"/>
      <c r="G326" s="7"/>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H326" s="33"/>
      <c r="BJ326" s="150"/>
      <c r="BL326" s="30"/>
      <c r="BN326" s="29"/>
      <c r="BO326" s="29"/>
      <c r="BP326" s="29"/>
      <c r="BQ326" s="29"/>
      <c r="BR326" s="29"/>
      <c r="BS326" s="29"/>
      <c r="BT326" s="29"/>
      <c r="BU326" s="29"/>
      <c r="BV326" s="29"/>
      <c r="BW326" s="29"/>
      <c r="BX326" s="29"/>
      <c r="BY326" s="29"/>
      <c r="BZ326" s="29"/>
      <c r="CA326" s="29"/>
      <c r="CB326" s="29"/>
      <c r="CC326" s="29"/>
      <c r="CD326" s="29"/>
      <c r="CE326" s="29"/>
      <c r="CF326" s="29"/>
      <c r="CG326" s="29"/>
      <c r="CH326" s="29"/>
      <c r="CI326" s="29"/>
      <c r="CJ326" s="29"/>
      <c r="CK326" s="29"/>
      <c r="CL326" s="29"/>
      <c r="CM326" s="29"/>
      <c r="CN326" s="29"/>
      <c r="CO326" s="29"/>
      <c r="CP326" s="29"/>
      <c r="CQ326" s="29"/>
      <c r="CR326" s="29"/>
      <c r="CS326" s="29"/>
      <c r="CT326" s="29"/>
      <c r="CU326" s="29"/>
      <c r="CV326" s="29"/>
      <c r="CW326" s="29"/>
      <c r="CX326" s="29"/>
      <c r="CY326" s="29"/>
      <c r="CZ326" s="29"/>
      <c r="DA326" s="29"/>
      <c r="DB326" s="29"/>
      <c r="DC326" s="29"/>
      <c r="DD326" s="29"/>
      <c r="DE326" s="29"/>
      <c r="DF326" s="29"/>
    </row>
    <row r="327" spans="3:110" s="273" customFormat="1">
      <c r="C327" s="9"/>
      <c r="D327" s="9"/>
      <c r="E327" s="9"/>
      <c r="F327" s="105"/>
      <c r="G327" s="7"/>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H327" s="33"/>
      <c r="BJ327" s="150"/>
      <c r="BL327" s="30"/>
      <c r="BN327" s="29"/>
      <c r="BO327" s="29"/>
      <c r="BP327" s="29"/>
      <c r="BQ327" s="29"/>
      <c r="BR327" s="29"/>
      <c r="BS327" s="29"/>
      <c r="BT327" s="29"/>
      <c r="BU327" s="29"/>
      <c r="BV327" s="29"/>
      <c r="BW327" s="29"/>
      <c r="BX327" s="29"/>
      <c r="BY327" s="29"/>
      <c r="BZ327" s="29"/>
      <c r="CA327" s="29"/>
      <c r="CB327" s="29"/>
      <c r="CC327" s="29"/>
      <c r="CD327" s="29"/>
      <c r="CE327" s="29"/>
      <c r="CF327" s="29"/>
      <c r="CG327" s="29"/>
      <c r="CH327" s="29"/>
      <c r="CI327" s="29"/>
      <c r="CJ327" s="29"/>
      <c r="CK327" s="29"/>
      <c r="CL327" s="29"/>
      <c r="CM327" s="29"/>
      <c r="CN327" s="29"/>
      <c r="CO327" s="29"/>
      <c r="CP327" s="29"/>
      <c r="CQ327" s="29"/>
      <c r="CR327" s="29"/>
      <c r="CS327" s="29"/>
      <c r="CT327" s="29"/>
      <c r="CU327" s="29"/>
      <c r="CV327" s="29"/>
      <c r="CW327" s="29"/>
      <c r="CX327" s="29"/>
      <c r="CY327" s="29"/>
      <c r="CZ327" s="29"/>
      <c r="DA327" s="29"/>
      <c r="DB327" s="29"/>
      <c r="DC327" s="29"/>
      <c r="DD327" s="29"/>
      <c r="DE327" s="29"/>
      <c r="DF327" s="29"/>
    </row>
    <row r="328" spans="3:110" s="273" customFormat="1">
      <c r="C328" s="9"/>
      <c r="D328" s="9"/>
      <c r="E328" s="9"/>
      <c r="F328" s="105"/>
      <c r="G328" s="7"/>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H328" s="33"/>
      <c r="BJ328" s="150"/>
      <c r="BL328" s="30"/>
      <c r="BN328" s="29"/>
      <c r="BO328" s="29"/>
      <c r="BP328" s="29"/>
      <c r="BQ328" s="29"/>
      <c r="BR328" s="29"/>
      <c r="BS328" s="29"/>
      <c r="BT328" s="29"/>
      <c r="BU328" s="29"/>
      <c r="BV328" s="29"/>
      <c r="BW328" s="29"/>
      <c r="BX328" s="29"/>
      <c r="BY328" s="29"/>
      <c r="BZ328" s="29"/>
      <c r="CA328" s="29"/>
      <c r="CB328" s="29"/>
      <c r="CC328" s="29"/>
      <c r="CD328" s="29"/>
      <c r="CE328" s="29"/>
      <c r="CF328" s="29"/>
      <c r="CG328" s="29"/>
      <c r="CH328" s="29"/>
      <c r="CI328" s="29"/>
      <c r="CJ328" s="29"/>
      <c r="CK328" s="29"/>
      <c r="CL328" s="29"/>
      <c r="CM328" s="29"/>
      <c r="CN328" s="29"/>
      <c r="CO328" s="29"/>
      <c r="CP328" s="29"/>
      <c r="CQ328" s="29"/>
      <c r="CR328" s="29"/>
      <c r="CS328" s="29"/>
      <c r="CT328" s="29"/>
      <c r="CU328" s="29"/>
      <c r="CV328" s="29"/>
      <c r="CW328" s="29"/>
      <c r="CX328" s="29"/>
      <c r="CY328" s="29"/>
      <c r="CZ328" s="29"/>
      <c r="DA328" s="29"/>
      <c r="DB328" s="29"/>
      <c r="DC328" s="29"/>
      <c r="DD328" s="29"/>
      <c r="DE328" s="29"/>
      <c r="DF328" s="29"/>
    </row>
    <row r="329" spans="3:110" s="273" customFormat="1">
      <c r="C329" s="9"/>
      <c r="D329" s="9"/>
      <c r="E329" s="9"/>
      <c r="F329" s="105"/>
      <c r="G329" s="7"/>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H329" s="33"/>
      <c r="BJ329" s="150"/>
      <c r="BL329" s="30"/>
      <c r="BN329" s="29"/>
      <c r="BO329" s="29"/>
      <c r="BP329" s="29"/>
      <c r="BQ329" s="29"/>
      <c r="BR329" s="29"/>
      <c r="BS329" s="29"/>
      <c r="BT329" s="29"/>
      <c r="BU329" s="29"/>
      <c r="BV329" s="29"/>
      <c r="BW329" s="29"/>
      <c r="BX329" s="29"/>
      <c r="BY329" s="29"/>
      <c r="BZ329" s="29"/>
      <c r="CA329" s="29"/>
      <c r="CB329" s="29"/>
      <c r="CC329" s="29"/>
      <c r="CD329" s="29"/>
      <c r="CE329" s="29"/>
      <c r="CF329" s="29"/>
      <c r="CG329" s="29"/>
      <c r="CH329" s="29"/>
      <c r="CI329" s="29"/>
      <c r="CJ329" s="29"/>
      <c r="CK329" s="29"/>
      <c r="CL329" s="29"/>
      <c r="CM329" s="29"/>
      <c r="CN329" s="29"/>
      <c r="CO329" s="29"/>
      <c r="CP329" s="29"/>
      <c r="CQ329" s="29"/>
      <c r="CR329" s="29"/>
      <c r="CS329" s="29"/>
      <c r="CT329" s="29"/>
      <c r="CU329" s="29"/>
      <c r="CV329" s="29"/>
      <c r="CW329" s="29"/>
      <c r="CX329" s="29"/>
      <c r="CY329" s="29"/>
      <c r="CZ329" s="29"/>
      <c r="DA329" s="29"/>
      <c r="DB329" s="29"/>
      <c r="DC329" s="29"/>
      <c r="DD329" s="29"/>
      <c r="DE329" s="29"/>
      <c r="DF329" s="29"/>
    </row>
    <row r="330" spans="3:110" s="273" customFormat="1">
      <c r="C330" s="9"/>
      <c r="D330" s="9"/>
      <c r="E330" s="9"/>
      <c r="F330" s="105"/>
      <c r="G330" s="7"/>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H330" s="33"/>
      <c r="BJ330" s="150"/>
      <c r="BL330" s="30"/>
      <c r="BN330" s="29"/>
      <c r="BO330" s="29"/>
      <c r="BP330" s="29"/>
      <c r="BQ330" s="29"/>
      <c r="BR330" s="29"/>
      <c r="BS330" s="29"/>
      <c r="BT330" s="29"/>
      <c r="BU330" s="29"/>
      <c r="BV330" s="29"/>
      <c r="BW330" s="29"/>
      <c r="BX330" s="29"/>
      <c r="BY330" s="29"/>
      <c r="BZ330" s="29"/>
      <c r="CA330" s="29"/>
      <c r="CB330" s="29"/>
      <c r="CC330" s="29"/>
      <c r="CD330" s="29"/>
      <c r="CE330" s="29"/>
      <c r="CF330" s="29"/>
      <c r="CG330" s="29"/>
      <c r="CH330" s="29"/>
      <c r="CI330" s="29"/>
      <c r="CJ330" s="29"/>
      <c r="CK330" s="29"/>
      <c r="CL330" s="29"/>
      <c r="CM330" s="29"/>
      <c r="CN330" s="29"/>
      <c r="CO330" s="29"/>
      <c r="CP330" s="29"/>
      <c r="CQ330" s="29"/>
      <c r="CR330" s="29"/>
      <c r="CS330" s="29"/>
      <c r="CT330" s="29"/>
      <c r="CU330" s="29"/>
      <c r="CV330" s="29"/>
      <c r="CW330" s="29"/>
      <c r="CX330" s="29"/>
      <c r="CY330" s="29"/>
      <c r="CZ330" s="29"/>
      <c r="DA330" s="29"/>
      <c r="DB330" s="29"/>
      <c r="DC330" s="29"/>
      <c r="DD330" s="29"/>
      <c r="DE330" s="29"/>
      <c r="DF330" s="29"/>
    </row>
    <row r="331" spans="3:110" s="273" customFormat="1">
      <c r="C331" s="9"/>
      <c r="D331" s="9"/>
      <c r="E331" s="9"/>
      <c r="F331" s="105"/>
      <c r="G331" s="7"/>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H331" s="33"/>
      <c r="BJ331" s="150"/>
      <c r="BL331" s="30"/>
      <c r="BN331" s="29"/>
      <c r="BO331" s="29"/>
      <c r="BP331" s="29"/>
      <c r="BQ331" s="29"/>
      <c r="BR331" s="29"/>
      <c r="BS331" s="29"/>
      <c r="BT331" s="29"/>
      <c r="BU331" s="29"/>
      <c r="BV331" s="29"/>
      <c r="BW331" s="29"/>
      <c r="BX331" s="29"/>
      <c r="BY331" s="29"/>
      <c r="BZ331" s="29"/>
      <c r="CA331" s="29"/>
      <c r="CB331" s="29"/>
      <c r="CC331" s="29"/>
      <c r="CD331" s="29"/>
      <c r="CE331" s="29"/>
      <c r="CF331" s="29"/>
      <c r="CG331" s="29"/>
      <c r="CH331" s="29"/>
      <c r="CI331" s="29"/>
      <c r="CJ331" s="29"/>
      <c r="CK331" s="29"/>
      <c r="CL331" s="29"/>
      <c r="CM331" s="29"/>
      <c r="CN331" s="29"/>
      <c r="CO331" s="29"/>
      <c r="CP331" s="29"/>
      <c r="CQ331" s="29"/>
      <c r="CR331" s="29"/>
      <c r="CS331" s="29"/>
      <c r="CT331" s="29"/>
      <c r="CU331" s="29"/>
      <c r="CV331" s="29"/>
      <c r="CW331" s="29"/>
      <c r="CX331" s="29"/>
      <c r="CY331" s="29"/>
      <c r="CZ331" s="29"/>
      <c r="DA331" s="29"/>
      <c r="DB331" s="29"/>
      <c r="DC331" s="29"/>
      <c r="DD331" s="29"/>
      <c r="DE331" s="29"/>
      <c r="DF331" s="29"/>
    </row>
    <row r="332" spans="3:110" s="273" customFormat="1">
      <c r="C332" s="9"/>
      <c r="D332" s="9"/>
      <c r="E332" s="9"/>
      <c r="F332" s="105"/>
      <c r="G332" s="7"/>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H332" s="33"/>
      <c r="BJ332" s="150"/>
      <c r="BL332" s="30"/>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29"/>
      <c r="CN332" s="29"/>
      <c r="CO332" s="29"/>
      <c r="CP332" s="29"/>
      <c r="CQ332" s="29"/>
      <c r="CR332" s="29"/>
      <c r="CS332" s="29"/>
      <c r="CT332" s="29"/>
      <c r="CU332" s="29"/>
      <c r="CV332" s="29"/>
      <c r="CW332" s="29"/>
      <c r="CX332" s="29"/>
      <c r="CY332" s="29"/>
      <c r="CZ332" s="29"/>
      <c r="DA332" s="29"/>
      <c r="DB332" s="29"/>
      <c r="DC332" s="29"/>
      <c r="DD332" s="29"/>
      <c r="DE332" s="29"/>
      <c r="DF332" s="29"/>
    </row>
    <row r="333" spans="3:110" s="273" customFormat="1">
      <c r="C333" s="9"/>
      <c r="D333" s="9"/>
      <c r="E333" s="9"/>
      <c r="F333" s="105"/>
      <c r="G333" s="7"/>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H333" s="33"/>
      <c r="BJ333" s="150"/>
      <c r="BL333" s="30"/>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29"/>
      <c r="CN333" s="29"/>
      <c r="CO333" s="29"/>
      <c r="CP333" s="29"/>
      <c r="CQ333" s="29"/>
      <c r="CR333" s="29"/>
      <c r="CS333" s="29"/>
      <c r="CT333" s="29"/>
      <c r="CU333" s="29"/>
      <c r="CV333" s="29"/>
      <c r="CW333" s="29"/>
      <c r="CX333" s="29"/>
      <c r="CY333" s="29"/>
      <c r="CZ333" s="29"/>
      <c r="DA333" s="29"/>
      <c r="DB333" s="29"/>
      <c r="DC333" s="29"/>
      <c r="DD333" s="29"/>
      <c r="DE333" s="29"/>
      <c r="DF333" s="29"/>
    </row>
    <row r="334" spans="3:110" s="273" customFormat="1">
      <c r="C334" s="9"/>
      <c r="D334" s="9"/>
      <c r="E334" s="9"/>
      <c r="F334" s="105"/>
      <c r="G334" s="7"/>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H334" s="33"/>
      <c r="BJ334" s="150"/>
      <c r="BL334" s="30"/>
      <c r="BN334" s="29"/>
      <c r="BO334" s="29"/>
      <c r="BP334" s="29"/>
      <c r="BQ334" s="29"/>
      <c r="BR334" s="29"/>
      <c r="BS334" s="29"/>
      <c r="BT334" s="29"/>
      <c r="BU334" s="29"/>
      <c r="BV334" s="29"/>
      <c r="BW334" s="29"/>
      <c r="BX334" s="29"/>
      <c r="BY334" s="29"/>
      <c r="BZ334" s="29"/>
      <c r="CA334" s="29"/>
      <c r="CB334" s="29"/>
      <c r="CC334" s="29"/>
      <c r="CD334" s="29"/>
      <c r="CE334" s="29"/>
      <c r="CF334" s="29"/>
      <c r="CG334" s="29"/>
      <c r="CH334" s="29"/>
      <c r="CI334" s="29"/>
      <c r="CJ334" s="29"/>
      <c r="CK334" s="29"/>
      <c r="CL334" s="29"/>
      <c r="CM334" s="29"/>
      <c r="CN334" s="29"/>
      <c r="CO334" s="29"/>
      <c r="CP334" s="29"/>
      <c r="CQ334" s="29"/>
      <c r="CR334" s="29"/>
      <c r="CS334" s="29"/>
      <c r="CT334" s="29"/>
      <c r="CU334" s="29"/>
      <c r="CV334" s="29"/>
      <c r="CW334" s="29"/>
      <c r="CX334" s="29"/>
      <c r="CY334" s="29"/>
      <c r="CZ334" s="29"/>
      <c r="DA334" s="29"/>
      <c r="DB334" s="29"/>
      <c r="DC334" s="29"/>
      <c r="DD334" s="29"/>
      <c r="DE334" s="29"/>
      <c r="DF334" s="29"/>
    </row>
    <row r="335" spans="3:110" s="273" customFormat="1">
      <c r="C335" s="9"/>
      <c r="D335" s="9"/>
      <c r="E335" s="9"/>
      <c r="F335" s="105"/>
      <c r="G335" s="7"/>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H335" s="33"/>
      <c r="BJ335" s="150"/>
      <c r="BL335" s="30"/>
      <c r="BN335" s="29"/>
      <c r="BO335" s="29"/>
      <c r="BP335" s="29"/>
      <c r="BQ335" s="29"/>
      <c r="BR335" s="29"/>
      <c r="BS335" s="29"/>
      <c r="BT335" s="29"/>
      <c r="BU335" s="29"/>
      <c r="BV335" s="29"/>
      <c r="BW335" s="29"/>
      <c r="BX335" s="29"/>
      <c r="BY335" s="29"/>
      <c r="BZ335" s="29"/>
      <c r="CA335" s="29"/>
      <c r="CB335" s="29"/>
      <c r="CC335" s="29"/>
      <c r="CD335" s="29"/>
      <c r="CE335" s="29"/>
      <c r="CF335" s="29"/>
      <c r="CG335" s="29"/>
      <c r="CH335" s="29"/>
      <c r="CI335" s="29"/>
      <c r="CJ335" s="29"/>
      <c r="CK335" s="29"/>
      <c r="CL335" s="29"/>
      <c r="CM335" s="29"/>
      <c r="CN335" s="29"/>
      <c r="CO335" s="29"/>
      <c r="CP335" s="29"/>
      <c r="CQ335" s="29"/>
      <c r="CR335" s="29"/>
      <c r="CS335" s="29"/>
      <c r="CT335" s="29"/>
      <c r="CU335" s="29"/>
      <c r="CV335" s="29"/>
      <c r="CW335" s="29"/>
      <c r="CX335" s="29"/>
      <c r="CY335" s="29"/>
      <c r="CZ335" s="29"/>
      <c r="DA335" s="29"/>
      <c r="DB335" s="29"/>
      <c r="DC335" s="29"/>
      <c r="DD335" s="29"/>
      <c r="DE335" s="29"/>
      <c r="DF335" s="29"/>
    </row>
    <row r="336" spans="3:110" s="273" customFormat="1">
      <c r="C336" s="9"/>
      <c r="D336" s="9"/>
      <c r="E336" s="9"/>
      <c r="F336" s="105"/>
      <c r="G336" s="7"/>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H336" s="33"/>
      <c r="BJ336" s="150"/>
      <c r="BL336" s="30"/>
      <c r="BN336" s="29"/>
      <c r="BO336" s="29"/>
      <c r="BP336" s="29"/>
      <c r="BQ336" s="29"/>
      <c r="BR336" s="29"/>
      <c r="BS336" s="29"/>
      <c r="BT336" s="29"/>
      <c r="BU336" s="29"/>
      <c r="BV336" s="29"/>
      <c r="BW336" s="29"/>
      <c r="BX336" s="29"/>
      <c r="BY336" s="29"/>
      <c r="BZ336" s="29"/>
      <c r="CA336" s="29"/>
      <c r="CB336" s="29"/>
      <c r="CC336" s="29"/>
      <c r="CD336" s="29"/>
      <c r="CE336" s="29"/>
      <c r="CF336" s="29"/>
      <c r="CG336" s="29"/>
      <c r="CH336" s="29"/>
      <c r="CI336" s="29"/>
      <c r="CJ336" s="29"/>
      <c r="CK336" s="29"/>
      <c r="CL336" s="29"/>
      <c r="CM336" s="29"/>
      <c r="CN336" s="29"/>
      <c r="CO336" s="29"/>
      <c r="CP336" s="29"/>
      <c r="CQ336" s="29"/>
      <c r="CR336" s="29"/>
      <c r="CS336" s="29"/>
      <c r="CT336" s="29"/>
      <c r="CU336" s="29"/>
      <c r="CV336" s="29"/>
      <c r="CW336" s="29"/>
      <c r="CX336" s="29"/>
      <c r="CY336" s="29"/>
      <c r="CZ336" s="29"/>
      <c r="DA336" s="29"/>
      <c r="DB336" s="29"/>
      <c r="DC336" s="29"/>
      <c r="DD336" s="29"/>
      <c r="DE336" s="29"/>
      <c r="DF336" s="29"/>
    </row>
    <row r="337" spans="3:110" s="273" customFormat="1">
      <c r="C337" s="9"/>
      <c r="D337" s="9"/>
      <c r="E337" s="9"/>
      <c r="F337" s="105"/>
      <c r="G337" s="7"/>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H337" s="33"/>
      <c r="BJ337" s="150"/>
      <c r="BL337" s="30"/>
      <c r="BN337" s="29"/>
      <c r="BO337" s="29"/>
      <c r="BP337" s="29"/>
      <c r="BQ337" s="29"/>
      <c r="BR337" s="29"/>
      <c r="BS337" s="29"/>
      <c r="BT337" s="29"/>
      <c r="BU337" s="29"/>
      <c r="BV337" s="29"/>
      <c r="BW337" s="29"/>
      <c r="BX337" s="29"/>
      <c r="BY337" s="29"/>
      <c r="BZ337" s="29"/>
      <c r="CA337" s="29"/>
      <c r="CB337" s="29"/>
      <c r="CC337" s="29"/>
      <c r="CD337" s="29"/>
      <c r="CE337" s="29"/>
      <c r="CF337" s="29"/>
      <c r="CG337" s="29"/>
      <c r="CH337" s="29"/>
      <c r="CI337" s="29"/>
      <c r="CJ337" s="29"/>
      <c r="CK337" s="29"/>
      <c r="CL337" s="29"/>
      <c r="CM337" s="29"/>
      <c r="CN337" s="29"/>
      <c r="CO337" s="29"/>
      <c r="CP337" s="29"/>
      <c r="CQ337" s="29"/>
      <c r="CR337" s="29"/>
      <c r="CS337" s="29"/>
      <c r="CT337" s="29"/>
      <c r="CU337" s="29"/>
      <c r="CV337" s="29"/>
      <c r="CW337" s="29"/>
      <c r="CX337" s="29"/>
      <c r="CY337" s="29"/>
      <c r="CZ337" s="29"/>
      <c r="DA337" s="29"/>
      <c r="DB337" s="29"/>
      <c r="DC337" s="29"/>
      <c r="DD337" s="29"/>
      <c r="DE337" s="29"/>
      <c r="DF337" s="29"/>
    </row>
    <row r="338" spans="3:110" s="273" customFormat="1">
      <c r="C338" s="9"/>
      <c r="D338" s="9"/>
      <c r="E338" s="9"/>
      <c r="F338" s="105"/>
      <c r="G338" s="7"/>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H338" s="33"/>
      <c r="BJ338" s="150"/>
      <c r="BL338" s="30"/>
      <c r="BN338" s="29"/>
      <c r="BO338" s="29"/>
      <c r="BP338" s="29"/>
      <c r="BQ338" s="29"/>
      <c r="BR338" s="29"/>
      <c r="BS338" s="29"/>
      <c r="BT338" s="29"/>
      <c r="BU338" s="29"/>
      <c r="BV338" s="29"/>
      <c r="BW338" s="29"/>
      <c r="BX338" s="29"/>
      <c r="BY338" s="29"/>
      <c r="BZ338" s="29"/>
      <c r="CA338" s="29"/>
      <c r="CB338" s="29"/>
      <c r="CC338" s="29"/>
      <c r="CD338" s="29"/>
      <c r="CE338" s="29"/>
      <c r="CF338" s="29"/>
      <c r="CG338" s="29"/>
      <c r="CH338" s="29"/>
      <c r="CI338" s="29"/>
      <c r="CJ338" s="29"/>
      <c r="CK338" s="29"/>
      <c r="CL338" s="29"/>
      <c r="CM338" s="29"/>
      <c r="CN338" s="29"/>
      <c r="CO338" s="29"/>
      <c r="CP338" s="29"/>
      <c r="CQ338" s="29"/>
      <c r="CR338" s="29"/>
      <c r="CS338" s="29"/>
      <c r="CT338" s="29"/>
      <c r="CU338" s="29"/>
      <c r="CV338" s="29"/>
      <c r="CW338" s="29"/>
      <c r="CX338" s="29"/>
      <c r="CY338" s="29"/>
      <c r="CZ338" s="29"/>
      <c r="DA338" s="29"/>
      <c r="DB338" s="29"/>
      <c r="DC338" s="29"/>
      <c r="DD338" s="29"/>
      <c r="DE338" s="29"/>
      <c r="DF338" s="29"/>
    </row>
    <row r="339" spans="3:110" s="273" customFormat="1">
      <c r="C339" s="9"/>
      <c r="D339" s="9"/>
      <c r="E339" s="9"/>
      <c r="F339" s="105"/>
      <c r="G339" s="7"/>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H339" s="33"/>
      <c r="BJ339" s="150"/>
      <c r="BL339" s="30"/>
      <c r="BN339" s="29"/>
      <c r="BO339" s="29"/>
      <c r="BP339" s="29"/>
      <c r="BQ339" s="29"/>
      <c r="BR339" s="29"/>
      <c r="BS339" s="29"/>
      <c r="BT339" s="29"/>
      <c r="BU339" s="29"/>
      <c r="BV339" s="29"/>
      <c r="BW339" s="29"/>
      <c r="BX339" s="29"/>
      <c r="BY339" s="29"/>
      <c r="BZ339" s="29"/>
      <c r="CA339" s="29"/>
      <c r="CB339" s="29"/>
      <c r="CC339" s="29"/>
      <c r="CD339" s="29"/>
      <c r="CE339" s="29"/>
      <c r="CF339" s="29"/>
      <c r="CG339" s="29"/>
      <c r="CH339" s="29"/>
      <c r="CI339" s="29"/>
      <c r="CJ339" s="29"/>
      <c r="CK339" s="29"/>
      <c r="CL339" s="29"/>
      <c r="CM339" s="29"/>
      <c r="CN339" s="29"/>
      <c r="CO339" s="29"/>
      <c r="CP339" s="29"/>
      <c r="CQ339" s="29"/>
      <c r="CR339" s="29"/>
      <c r="CS339" s="29"/>
      <c r="CT339" s="29"/>
      <c r="CU339" s="29"/>
      <c r="CV339" s="29"/>
      <c r="CW339" s="29"/>
      <c r="CX339" s="29"/>
      <c r="CY339" s="29"/>
      <c r="CZ339" s="29"/>
      <c r="DA339" s="29"/>
      <c r="DB339" s="29"/>
      <c r="DC339" s="29"/>
      <c r="DD339" s="29"/>
      <c r="DE339" s="29"/>
      <c r="DF339" s="29"/>
    </row>
    <row r="340" spans="3:110" s="273" customFormat="1">
      <c r="C340" s="9"/>
      <c r="D340" s="9"/>
      <c r="E340" s="9"/>
      <c r="F340" s="105"/>
      <c r="G340" s="7"/>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H340" s="33"/>
      <c r="BJ340" s="150"/>
      <c r="BL340" s="30"/>
      <c r="BN340" s="29"/>
      <c r="BO340" s="29"/>
      <c r="BP340" s="29"/>
      <c r="BQ340" s="29"/>
      <c r="BR340" s="29"/>
      <c r="BS340" s="29"/>
      <c r="BT340" s="29"/>
      <c r="BU340" s="29"/>
      <c r="BV340" s="29"/>
      <c r="BW340" s="29"/>
      <c r="BX340" s="29"/>
      <c r="BY340" s="29"/>
      <c r="BZ340" s="29"/>
      <c r="CA340" s="29"/>
      <c r="CB340" s="29"/>
      <c r="CC340" s="29"/>
      <c r="CD340" s="29"/>
      <c r="CE340" s="29"/>
      <c r="CF340" s="29"/>
      <c r="CG340" s="29"/>
      <c r="CH340" s="29"/>
      <c r="CI340" s="29"/>
      <c r="CJ340" s="29"/>
      <c r="CK340" s="29"/>
      <c r="CL340" s="29"/>
      <c r="CM340" s="29"/>
      <c r="CN340" s="29"/>
      <c r="CO340" s="29"/>
      <c r="CP340" s="29"/>
      <c r="CQ340" s="29"/>
      <c r="CR340" s="29"/>
      <c r="CS340" s="29"/>
      <c r="CT340" s="29"/>
      <c r="CU340" s="29"/>
      <c r="CV340" s="29"/>
      <c r="CW340" s="29"/>
      <c r="CX340" s="29"/>
      <c r="CY340" s="29"/>
      <c r="CZ340" s="29"/>
      <c r="DA340" s="29"/>
      <c r="DB340" s="29"/>
      <c r="DC340" s="29"/>
      <c r="DD340" s="29"/>
      <c r="DE340" s="29"/>
      <c r="DF340" s="29"/>
    </row>
    <row r="341" spans="3:110" s="273" customFormat="1">
      <c r="C341" s="9"/>
      <c r="D341" s="9"/>
      <c r="E341" s="9"/>
      <c r="F341" s="105"/>
      <c r="G341" s="7"/>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H341" s="33"/>
      <c r="BJ341" s="150"/>
      <c r="BL341" s="30"/>
      <c r="BN341" s="29"/>
      <c r="BO341" s="29"/>
      <c r="BP341" s="29"/>
      <c r="BQ341" s="29"/>
      <c r="BR341" s="29"/>
      <c r="BS341" s="29"/>
      <c r="BT341" s="29"/>
      <c r="BU341" s="29"/>
      <c r="BV341" s="29"/>
      <c r="BW341" s="29"/>
      <c r="BX341" s="29"/>
      <c r="BY341" s="29"/>
      <c r="BZ341" s="29"/>
      <c r="CA341" s="29"/>
      <c r="CB341" s="29"/>
      <c r="CC341" s="29"/>
      <c r="CD341" s="29"/>
      <c r="CE341" s="29"/>
      <c r="CF341" s="29"/>
      <c r="CG341" s="29"/>
      <c r="CH341" s="29"/>
      <c r="CI341" s="29"/>
      <c r="CJ341" s="29"/>
      <c r="CK341" s="29"/>
      <c r="CL341" s="29"/>
      <c r="CM341" s="29"/>
      <c r="CN341" s="29"/>
      <c r="CO341" s="29"/>
      <c r="CP341" s="29"/>
      <c r="CQ341" s="29"/>
      <c r="CR341" s="29"/>
      <c r="CS341" s="29"/>
      <c r="CT341" s="29"/>
      <c r="CU341" s="29"/>
      <c r="CV341" s="29"/>
      <c r="CW341" s="29"/>
      <c r="CX341" s="29"/>
      <c r="CY341" s="29"/>
      <c r="CZ341" s="29"/>
      <c r="DA341" s="29"/>
      <c r="DB341" s="29"/>
      <c r="DC341" s="29"/>
      <c r="DD341" s="29"/>
      <c r="DE341" s="29"/>
      <c r="DF341" s="29"/>
    </row>
    <row r="342" spans="3:110" s="273" customFormat="1">
      <c r="C342" s="9"/>
      <c r="D342" s="9"/>
      <c r="E342" s="9"/>
      <c r="F342" s="105"/>
      <c r="G342" s="7"/>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H342" s="33"/>
      <c r="BJ342" s="150"/>
      <c r="BL342" s="30"/>
      <c r="BN342" s="29"/>
      <c r="BO342" s="29"/>
      <c r="BP342" s="29"/>
      <c r="BQ342" s="29"/>
      <c r="BR342" s="29"/>
      <c r="BS342" s="29"/>
      <c r="BT342" s="29"/>
      <c r="BU342" s="29"/>
      <c r="BV342" s="29"/>
      <c r="BW342" s="29"/>
      <c r="BX342" s="29"/>
      <c r="BY342" s="29"/>
      <c r="BZ342" s="29"/>
      <c r="CA342" s="29"/>
      <c r="CB342" s="29"/>
      <c r="CC342" s="29"/>
      <c r="CD342" s="29"/>
      <c r="CE342" s="29"/>
      <c r="CF342" s="29"/>
      <c r="CG342" s="29"/>
      <c r="CH342" s="29"/>
      <c r="CI342" s="29"/>
      <c r="CJ342" s="29"/>
      <c r="CK342" s="29"/>
      <c r="CL342" s="29"/>
      <c r="CM342" s="29"/>
      <c r="CN342" s="29"/>
      <c r="CO342" s="29"/>
      <c r="CP342" s="29"/>
      <c r="CQ342" s="29"/>
      <c r="CR342" s="29"/>
      <c r="CS342" s="29"/>
      <c r="CT342" s="29"/>
      <c r="CU342" s="29"/>
      <c r="CV342" s="29"/>
      <c r="CW342" s="29"/>
      <c r="CX342" s="29"/>
      <c r="CY342" s="29"/>
      <c r="CZ342" s="29"/>
      <c r="DA342" s="29"/>
      <c r="DB342" s="29"/>
      <c r="DC342" s="29"/>
      <c r="DD342" s="29"/>
      <c r="DE342" s="29"/>
      <c r="DF342" s="29"/>
    </row>
    <row r="343" spans="3:110" s="273" customFormat="1">
      <c r="C343" s="9"/>
      <c r="D343" s="9"/>
      <c r="E343" s="9"/>
      <c r="F343" s="105"/>
      <c r="G343" s="7"/>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H343" s="33"/>
      <c r="BJ343" s="150"/>
      <c r="BL343" s="30"/>
      <c r="BN343" s="29"/>
      <c r="BO343" s="29"/>
      <c r="BP343" s="29"/>
      <c r="BQ343" s="29"/>
      <c r="BR343" s="29"/>
      <c r="BS343" s="29"/>
      <c r="BT343" s="29"/>
      <c r="BU343" s="29"/>
      <c r="BV343" s="29"/>
      <c r="BW343" s="29"/>
      <c r="BX343" s="29"/>
      <c r="BY343" s="29"/>
      <c r="BZ343" s="29"/>
      <c r="CA343" s="29"/>
      <c r="CB343" s="29"/>
      <c r="CC343" s="29"/>
      <c r="CD343" s="29"/>
      <c r="CE343" s="29"/>
      <c r="CF343" s="29"/>
      <c r="CG343" s="29"/>
      <c r="CH343" s="29"/>
      <c r="CI343" s="29"/>
      <c r="CJ343" s="29"/>
      <c r="CK343" s="29"/>
      <c r="CL343" s="29"/>
      <c r="CM343" s="29"/>
      <c r="CN343" s="29"/>
      <c r="CO343" s="29"/>
      <c r="CP343" s="29"/>
      <c r="CQ343" s="29"/>
      <c r="CR343" s="29"/>
      <c r="CS343" s="29"/>
      <c r="CT343" s="29"/>
      <c r="CU343" s="29"/>
      <c r="CV343" s="29"/>
      <c r="CW343" s="29"/>
      <c r="CX343" s="29"/>
      <c r="CY343" s="29"/>
      <c r="CZ343" s="29"/>
      <c r="DA343" s="29"/>
      <c r="DB343" s="29"/>
      <c r="DC343" s="29"/>
      <c r="DD343" s="29"/>
      <c r="DE343" s="29"/>
      <c r="DF343" s="29"/>
    </row>
    <row r="344" spans="3:110" s="273" customFormat="1">
      <c r="C344" s="9"/>
      <c r="D344" s="9"/>
      <c r="E344" s="9"/>
      <c r="F344" s="105"/>
      <c r="G344" s="7"/>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H344" s="33"/>
      <c r="BJ344" s="150"/>
      <c r="BL344" s="30"/>
      <c r="BN344" s="29"/>
      <c r="BO344" s="29"/>
      <c r="BP344" s="29"/>
      <c r="BQ344" s="29"/>
      <c r="BR344" s="29"/>
      <c r="BS344" s="29"/>
      <c r="BT344" s="29"/>
      <c r="BU344" s="29"/>
      <c r="BV344" s="29"/>
      <c r="BW344" s="29"/>
      <c r="BX344" s="29"/>
      <c r="BY344" s="29"/>
      <c r="BZ344" s="29"/>
      <c r="CA344" s="29"/>
      <c r="CB344" s="29"/>
      <c r="CC344" s="29"/>
      <c r="CD344" s="29"/>
      <c r="CE344" s="29"/>
      <c r="CF344" s="29"/>
      <c r="CG344" s="29"/>
      <c r="CH344" s="29"/>
      <c r="CI344" s="29"/>
      <c r="CJ344" s="29"/>
      <c r="CK344" s="29"/>
      <c r="CL344" s="29"/>
      <c r="CM344" s="29"/>
      <c r="CN344" s="29"/>
      <c r="CO344" s="29"/>
      <c r="CP344" s="29"/>
      <c r="CQ344" s="29"/>
      <c r="CR344" s="29"/>
      <c r="CS344" s="29"/>
      <c r="CT344" s="29"/>
      <c r="CU344" s="29"/>
      <c r="CV344" s="29"/>
      <c r="CW344" s="29"/>
      <c r="CX344" s="29"/>
      <c r="CY344" s="29"/>
      <c r="CZ344" s="29"/>
      <c r="DA344" s="29"/>
      <c r="DB344" s="29"/>
      <c r="DC344" s="29"/>
      <c r="DD344" s="29"/>
      <c r="DE344" s="29"/>
      <c r="DF344" s="29"/>
    </row>
    <row r="345" spans="3:110" s="273" customFormat="1">
      <c r="C345" s="9"/>
      <c r="D345" s="9"/>
      <c r="E345" s="9"/>
      <c r="F345" s="105"/>
      <c r="G345" s="7"/>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H345" s="33"/>
      <c r="BJ345" s="150"/>
      <c r="BL345" s="30"/>
      <c r="BN345" s="29"/>
      <c r="BO345" s="29"/>
      <c r="BP345" s="29"/>
      <c r="BQ345" s="29"/>
      <c r="BR345" s="29"/>
      <c r="BS345" s="29"/>
      <c r="BT345" s="29"/>
      <c r="BU345" s="29"/>
      <c r="BV345" s="29"/>
      <c r="BW345" s="29"/>
      <c r="BX345" s="29"/>
      <c r="BY345" s="29"/>
      <c r="BZ345" s="29"/>
      <c r="CA345" s="29"/>
      <c r="CB345" s="29"/>
      <c r="CC345" s="29"/>
      <c r="CD345" s="29"/>
      <c r="CE345" s="29"/>
      <c r="CF345" s="29"/>
      <c r="CG345" s="29"/>
      <c r="CH345" s="29"/>
      <c r="CI345" s="29"/>
      <c r="CJ345" s="29"/>
      <c r="CK345" s="29"/>
      <c r="CL345" s="29"/>
      <c r="CM345" s="29"/>
      <c r="CN345" s="29"/>
      <c r="CO345" s="29"/>
      <c r="CP345" s="29"/>
      <c r="CQ345" s="29"/>
      <c r="CR345" s="29"/>
      <c r="CS345" s="29"/>
      <c r="CT345" s="29"/>
      <c r="CU345" s="29"/>
      <c r="CV345" s="29"/>
      <c r="CW345" s="29"/>
      <c r="CX345" s="29"/>
      <c r="CY345" s="29"/>
      <c r="CZ345" s="29"/>
      <c r="DA345" s="29"/>
      <c r="DB345" s="29"/>
      <c r="DC345" s="29"/>
      <c r="DD345" s="29"/>
      <c r="DE345" s="29"/>
      <c r="DF345" s="29"/>
    </row>
    <row r="346" spans="3:110" s="273" customFormat="1">
      <c r="C346" s="9"/>
      <c r="D346" s="9"/>
      <c r="E346" s="9"/>
      <c r="F346" s="105"/>
      <c r="G346" s="7"/>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H346" s="33"/>
      <c r="BJ346" s="150"/>
      <c r="BL346" s="30"/>
      <c r="BN346" s="29"/>
      <c r="BO346" s="29"/>
      <c r="BP346" s="29"/>
      <c r="BQ346" s="29"/>
      <c r="BR346" s="29"/>
      <c r="BS346" s="29"/>
      <c r="BT346" s="29"/>
      <c r="BU346" s="29"/>
      <c r="BV346" s="29"/>
      <c r="BW346" s="29"/>
      <c r="BX346" s="29"/>
      <c r="BY346" s="29"/>
      <c r="BZ346" s="29"/>
      <c r="CA346" s="29"/>
      <c r="CB346" s="29"/>
      <c r="CC346" s="29"/>
      <c r="CD346" s="29"/>
      <c r="CE346" s="29"/>
      <c r="CF346" s="29"/>
      <c r="CG346" s="29"/>
      <c r="CH346" s="29"/>
      <c r="CI346" s="29"/>
      <c r="CJ346" s="29"/>
      <c r="CK346" s="29"/>
      <c r="CL346" s="29"/>
      <c r="CM346" s="29"/>
      <c r="CN346" s="29"/>
      <c r="CO346" s="29"/>
      <c r="CP346" s="29"/>
      <c r="CQ346" s="29"/>
      <c r="CR346" s="29"/>
      <c r="CS346" s="29"/>
      <c r="CT346" s="29"/>
      <c r="CU346" s="29"/>
      <c r="CV346" s="29"/>
      <c r="CW346" s="29"/>
      <c r="CX346" s="29"/>
      <c r="CY346" s="29"/>
      <c r="CZ346" s="29"/>
      <c r="DA346" s="29"/>
      <c r="DB346" s="29"/>
      <c r="DC346" s="29"/>
      <c r="DD346" s="29"/>
      <c r="DE346" s="29"/>
      <c r="DF346" s="29"/>
    </row>
    <row r="347" spans="3:110" s="273" customFormat="1">
      <c r="C347" s="9"/>
      <c r="D347" s="9"/>
      <c r="E347" s="9"/>
      <c r="F347" s="105"/>
      <c r="G347" s="7"/>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H347" s="33"/>
      <c r="BJ347" s="150"/>
      <c r="BL347" s="30"/>
      <c r="BN347" s="29"/>
      <c r="BO347" s="29"/>
      <c r="BP347" s="29"/>
      <c r="BQ347" s="29"/>
      <c r="BR347" s="29"/>
      <c r="BS347" s="29"/>
      <c r="BT347" s="29"/>
      <c r="BU347" s="29"/>
      <c r="BV347" s="29"/>
      <c r="BW347" s="29"/>
      <c r="BX347" s="29"/>
      <c r="BY347" s="29"/>
      <c r="BZ347" s="29"/>
      <c r="CA347" s="29"/>
      <c r="CB347" s="29"/>
      <c r="CC347" s="29"/>
      <c r="CD347" s="29"/>
      <c r="CE347" s="29"/>
      <c r="CF347" s="29"/>
      <c r="CG347" s="29"/>
      <c r="CH347" s="29"/>
      <c r="CI347" s="29"/>
      <c r="CJ347" s="29"/>
      <c r="CK347" s="29"/>
      <c r="CL347" s="29"/>
      <c r="CM347" s="29"/>
      <c r="CN347" s="29"/>
      <c r="CO347" s="29"/>
      <c r="CP347" s="29"/>
      <c r="CQ347" s="29"/>
      <c r="CR347" s="29"/>
      <c r="CS347" s="29"/>
      <c r="CT347" s="29"/>
      <c r="CU347" s="29"/>
      <c r="CV347" s="29"/>
      <c r="CW347" s="29"/>
      <c r="CX347" s="29"/>
      <c r="CY347" s="29"/>
      <c r="CZ347" s="29"/>
      <c r="DA347" s="29"/>
      <c r="DB347" s="29"/>
      <c r="DC347" s="29"/>
      <c r="DD347" s="29"/>
      <c r="DE347" s="29"/>
      <c r="DF347" s="29"/>
    </row>
    <row r="348" spans="3:110" s="273" customFormat="1">
      <c r="C348" s="9"/>
      <c r="D348" s="9"/>
      <c r="E348" s="9"/>
      <c r="F348" s="105"/>
      <c r="G348" s="7"/>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H348" s="33"/>
      <c r="BJ348" s="150"/>
      <c r="BL348" s="30"/>
      <c r="BN348" s="29"/>
      <c r="BO348" s="29"/>
      <c r="BP348" s="29"/>
      <c r="BQ348" s="29"/>
      <c r="BR348" s="29"/>
      <c r="BS348" s="29"/>
      <c r="BT348" s="29"/>
      <c r="BU348" s="29"/>
      <c r="BV348" s="29"/>
      <c r="BW348" s="29"/>
      <c r="BX348" s="29"/>
      <c r="BY348" s="29"/>
      <c r="BZ348" s="29"/>
      <c r="CA348" s="29"/>
      <c r="CB348" s="29"/>
      <c r="CC348" s="29"/>
      <c r="CD348" s="29"/>
      <c r="CE348" s="29"/>
      <c r="CF348" s="29"/>
      <c r="CG348" s="29"/>
      <c r="CH348" s="29"/>
      <c r="CI348" s="29"/>
      <c r="CJ348" s="29"/>
      <c r="CK348" s="29"/>
      <c r="CL348" s="29"/>
      <c r="CM348" s="29"/>
      <c r="CN348" s="29"/>
      <c r="CO348" s="29"/>
      <c r="CP348" s="29"/>
      <c r="CQ348" s="29"/>
      <c r="CR348" s="29"/>
      <c r="CS348" s="29"/>
      <c r="CT348" s="29"/>
      <c r="CU348" s="29"/>
      <c r="CV348" s="29"/>
      <c r="CW348" s="29"/>
      <c r="CX348" s="29"/>
      <c r="CY348" s="29"/>
      <c r="CZ348" s="29"/>
      <c r="DA348" s="29"/>
      <c r="DB348" s="29"/>
      <c r="DC348" s="29"/>
      <c r="DD348" s="29"/>
      <c r="DE348" s="29"/>
      <c r="DF348" s="29"/>
    </row>
    <row r="349" spans="3:110" s="273" customFormat="1">
      <c r="C349" s="9"/>
      <c r="D349" s="9"/>
      <c r="E349" s="9"/>
      <c r="F349" s="105"/>
      <c r="G349" s="7"/>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H349" s="33"/>
      <c r="BJ349" s="150"/>
      <c r="BL349" s="30"/>
      <c r="BN349" s="29"/>
      <c r="BO349" s="29"/>
      <c r="BP349" s="29"/>
      <c r="BQ349" s="29"/>
      <c r="BR349" s="29"/>
      <c r="BS349" s="29"/>
      <c r="BT349" s="29"/>
      <c r="BU349" s="29"/>
      <c r="BV349" s="29"/>
      <c r="BW349" s="29"/>
      <c r="BX349" s="29"/>
      <c r="BY349" s="29"/>
      <c r="BZ349" s="29"/>
      <c r="CA349" s="29"/>
      <c r="CB349" s="29"/>
      <c r="CC349" s="29"/>
      <c r="CD349" s="29"/>
      <c r="CE349" s="29"/>
      <c r="CF349" s="29"/>
      <c r="CG349" s="29"/>
      <c r="CH349" s="29"/>
      <c r="CI349" s="29"/>
      <c r="CJ349" s="29"/>
      <c r="CK349" s="29"/>
      <c r="CL349" s="29"/>
      <c r="CM349" s="29"/>
      <c r="CN349" s="29"/>
      <c r="CO349" s="29"/>
      <c r="CP349" s="29"/>
      <c r="CQ349" s="29"/>
      <c r="CR349" s="29"/>
      <c r="CS349" s="29"/>
      <c r="CT349" s="29"/>
      <c r="CU349" s="29"/>
      <c r="CV349" s="29"/>
      <c r="CW349" s="29"/>
      <c r="CX349" s="29"/>
      <c r="CY349" s="29"/>
      <c r="CZ349" s="29"/>
      <c r="DA349" s="29"/>
      <c r="DB349" s="29"/>
      <c r="DC349" s="29"/>
      <c r="DD349" s="29"/>
      <c r="DE349" s="29"/>
      <c r="DF349" s="29"/>
    </row>
    <row r="350" spans="3:110" s="273" customFormat="1">
      <c r="C350" s="9"/>
      <c r="D350" s="9"/>
      <c r="E350" s="9"/>
      <c r="F350" s="105"/>
      <c r="G350" s="7"/>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H350" s="33"/>
      <c r="BJ350" s="150"/>
      <c r="BL350" s="30"/>
      <c r="BN350" s="29"/>
      <c r="BO350" s="29"/>
      <c r="BP350" s="29"/>
      <c r="BQ350" s="29"/>
      <c r="BR350" s="29"/>
      <c r="BS350" s="29"/>
      <c r="BT350" s="29"/>
      <c r="BU350" s="29"/>
      <c r="BV350" s="29"/>
      <c r="BW350" s="29"/>
      <c r="BX350" s="29"/>
      <c r="BY350" s="29"/>
      <c r="BZ350" s="29"/>
      <c r="CA350" s="29"/>
      <c r="CB350" s="29"/>
      <c r="CC350" s="29"/>
      <c r="CD350" s="29"/>
      <c r="CE350" s="29"/>
      <c r="CF350" s="29"/>
      <c r="CG350" s="29"/>
      <c r="CH350" s="29"/>
      <c r="CI350" s="29"/>
      <c r="CJ350" s="29"/>
      <c r="CK350" s="29"/>
      <c r="CL350" s="29"/>
      <c r="CM350" s="29"/>
      <c r="CN350" s="29"/>
      <c r="CO350" s="29"/>
      <c r="CP350" s="29"/>
      <c r="CQ350" s="29"/>
      <c r="CR350" s="29"/>
      <c r="CS350" s="29"/>
      <c r="CT350" s="29"/>
      <c r="CU350" s="29"/>
      <c r="CV350" s="29"/>
      <c r="CW350" s="29"/>
      <c r="CX350" s="29"/>
      <c r="CY350" s="29"/>
      <c r="CZ350" s="29"/>
      <c r="DA350" s="29"/>
      <c r="DB350" s="29"/>
      <c r="DC350" s="29"/>
      <c r="DD350" s="29"/>
      <c r="DE350" s="29"/>
      <c r="DF350" s="29"/>
    </row>
    <row r="351" spans="3:110" s="273" customFormat="1">
      <c r="C351" s="9"/>
      <c r="D351" s="9"/>
      <c r="E351" s="9"/>
      <c r="F351" s="105"/>
      <c r="G351" s="7"/>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H351" s="33"/>
      <c r="BJ351" s="150"/>
      <c r="BL351" s="30"/>
      <c r="BN351" s="29"/>
      <c r="BO351" s="29"/>
      <c r="BP351" s="29"/>
      <c r="BQ351" s="29"/>
      <c r="BR351" s="29"/>
      <c r="BS351" s="29"/>
      <c r="BT351" s="29"/>
      <c r="BU351" s="29"/>
      <c r="BV351" s="29"/>
      <c r="BW351" s="29"/>
      <c r="BX351" s="29"/>
      <c r="BY351" s="29"/>
      <c r="BZ351" s="29"/>
      <c r="CA351" s="29"/>
      <c r="CB351" s="29"/>
      <c r="CC351" s="29"/>
      <c r="CD351" s="29"/>
      <c r="CE351" s="29"/>
      <c r="CF351" s="29"/>
      <c r="CG351" s="29"/>
      <c r="CH351" s="29"/>
      <c r="CI351" s="29"/>
      <c r="CJ351" s="29"/>
      <c r="CK351" s="29"/>
      <c r="CL351" s="29"/>
      <c r="CM351" s="29"/>
      <c r="CN351" s="29"/>
      <c r="CO351" s="29"/>
      <c r="CP351" s="29"/>
      <c r="CQ351" s="29"/>
      <c r="CR351" s="29"/>
      <c r="CS351" s="29"/>
      <c r="CT351" s="29"/>
      <c r="CU351" s="29"/>
      <c r="CV351" s="29"/>
      <c r="CW351" s="29"/>
      <c r="CX351" s="29"/>
      <c r="CY351" s="29"/>
      <c r="CZ351" s="29"/>
      <c r="DA351" s="29"/>
      <c r="DB351" s="29"/>
      <c r="DC351" s="29"/>
      <c r="DD351" s="29"/>
      <c r="DE351" s="29"/>
      <c r="DF351" s="29"/>
    </row>
    <row r="352" spans="3:110" s="273" customFormat="1">
      <c r="C352" s="9"/>
      <c r="D352" s="9"/>
      <c r="E352" s="9"/>
      <c r="F352" s="105"/>
      <c r="G352" s="7"/>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H352" s="33"/>
      <c r="BJ352" s="150"/>
      <c r="BL352" s="30"/>
      <c r="BN352" s="29"/>
      <c r="BO352" s="29"/>
      <c r="BP352" s="29"/>
      <c r="BQ352" s="29"/>
      <c r="BR352" s="29"/>
      <c r="BS352" s="29"/>
      <c r="BT352" s="29"/>
      <c r="BU352" s="29"/>
      <c r="BV352" s="29"/>
      <c r="BW352" s="29"/>
      <c r="BX352" s="29"/>
      <c r="BY352" s="29"/>
      <c r="BZ352" s="29"/>
      <c r="CA352" s="29"/>
      <c r="CB352" s="29"/>
      <c r="CC352" s="29"/>
      <c r="CD352" s="29"/>
      <c r="CE352" s="29"/>
      <c r="CF352" s="29"/>
      <c r="CG352" s="29"/>
      <c r="CH352" s="29"/>
      <c r="CI352" s="29"/>
      <c r="CJ352" s="29"/>
      <c r="CK352" s="29"/>
      <c r="CL352" s="29"/>
      <c r="CM352" s="29"/>
      <c r="CN352" s="29"/>
      <c r="CO352" s="29"/>
      <c r="CP352" s="29"/>
      <c r="CQ352" s="29"/>
      <c r="CR352" s="29"/>
      <c r="CS352" s="29"/>
      <c r="CT352" s="29"/>
      <c r="CU352" s="29"/>
      <c r="CV352" s="29"/>
      <c r="CW352" s="29"/>
      <c r="CX352" s="29"/>
      <c r="CY352" s="29"/>
      <c r="CZ352" s="29"/>
      <c r="DA352" s="29"/>
      <c r="DB352" s="29"/>
      <c r="DC352" s="29"/>
      <c r="DD352" s="29"/>
      <c r="DE352" s="29"/>
      <c r="DF352" s="29"/>
    </row>
    <row r="353" spans="3:110" s="273" customFormat="1">
      <c r="C353" s="9"/>
      <c r="D353" s="9"/>
      <c r="E353" s="9"/>
      <c r="F353" s="105"/>
      <c r="G353" s="7"/>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H353" s="33"/>
      <c r="BJ353" s="150"/>
      <c r="BL353" s="30"/>
      <c r="BN353" s="29"/>
      <c r="BO353" s="29"/>
      <c r="BP353" s="29"/>
      <c r="BQ353" s="29"/>
      <c r="BR353" s="29"/>
      <c r="BS353" s="29"/>
      <c r="BT353" s="29"/>
      <c r="BU353" s="29"/>
      <c r="BV353" s="29"/>
      <c r="BW353" s="29"/>
      <c r="BX353" s="29"/>
      <c r="BY353" s="29"/>
      <c r="BZ353" s="29"/>
      <c r="CA353" s="29"/>
      <c r="CB353" s="29"/>
      <c r="CC353" s="29"/>
      <c r="CD353" s="29"/>
      <c r="CE353" s="29"/>
      <c r="CF353" s="29"/>
      <c r="CG353" s="29"/>
      <c r="CH353" s="29"/>
      <c r="CI353" s="29"/>
      <c r="CJ353" s="29"/>
      <c r="CK353" s="29"/>
      <c r="CL353" s="29"/>
      <c r="CM353" s="29"/>
      <c r="CN353" s="29"/>
      <c r="CO353" s="29"/>
      <c r="CP353" s="29"/>
      <c r="CQ353" s="29"/>
      <c r="CR353" s="29"/>
      <c r="CS353" s="29"/>
      <c r="CT353" s="29"/>
      <c r="CU353" s="29"/>
      <c r="CV353" s="29"/>
      <c r="CW353" s="29"/>
      <c r="CX353" s="29"/>
      <c r="CY353" s="29"/>
      <c r="CZ353" s="29"/>
      <c r="DA353" s="29"/>
      <c r="DB353" s="29"/>
      <c r="DC353" s="29"/>
      <c r="DD353" s="29"/>
      <c r="DE353" s="29"/>
      <c r="DF353" s="29"/>
    </row>
    <row r="354" spans="3:110" s="273" customFormat="1">
      <c r="C354" s="9"/>
      <c r="D354" s="9"/>
      <c r="E354" s="9"/>
      <c r="F354" s="105"/>
      <c r="G354" s="7"/>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H354" s="33"/>
      <c r="BJ354" s="150"/>
      <c r="BL354" s="30"/>
      <c r="BN354" s="29"/>
      <c r="BO354" s="29"/>
      <c r="BP354" s="29"/>
      <c r="BQ354" s="29"/>
      <c r="BR354" s="29"/>
      <c r="BS354" s="29"/>
      <c r="BT354" s="29"/>
      <c r="BU354" s="29"/>
      <c r="BV354" s="29"/>
      <c r="BW354" s="29"/>
      <c r="BX354" s="29"/>
      <c r="BY354" s="29"/>
      <c r="BZ354" s="29"/>
      <c r="CA354" s="29"/>
      <c r="CB354" s="29"/>
      <c r="CC354" s="29"/>
      <c r="CD354" s="29"/>
      <c r="CE354" s="29"/>
      <c r="CF354" s="29"/>
      <c r="CG354" s="29"/>
      <c r="CH354" s="29"/>
      <c r="CI354" s="29"/>
      <c r="CJ354" s="29"/>
      <c r="CK354" s="29"/>
      <c r="CL354" s="29"/>
      <c r="CM354" s="29"/>
      <c r="CN354" s="29"/>
      <c r="CO354" s="29"/>
      <c r="CP354" s="29"/>
      <c r="CQ354" s="29"/>
      <c r="CR354" s="29"/>
      <c r="CS354" s="29"/>
      <c r="CT354" s="29"/>
      <c r="CU354" s="29"/>
      <c r="CV354" s="29"/>
      <c r="CW354" s="29"/>
      <c r="CX354" s="29"/>
      <c r="CY354" s="29"/>
      <c r="CZ354" s="29"/>
      <c r="DA354" s="29"/>
      <c r="DB354" s="29"/>
      <c r="DC354" s="29"/>
      <c r="DD354" s="29"/>
      <c r="DE354" s="29"/>
      <c r="DF354" s="29"/>
    </row>
    <row r="355" spans="3:110" s="273" customFormat="1">
      <c r="C355" s="9"/>
      <c r="D355" s="9"/>
      <c r="E355" s="9"/>
      <c r="F355" s="105"/>
      <c r="G355" s="7"/>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H355" s="33"/>
      <c r="BJ355" s="150"/>
      <c r="BL355" s="30"/>
      <c r="BN355" s="29"/>
      <c r="BO355" s="29"/>
      <c r="BP355" s="29"/>
      <c r="BQ355" s="29"/>
      <c r="BR355" s="29"/>
      <c r="BS355" s="29"/>
      <c r="BT355" s="29"/>
      <c r="BU355" s="29"/>
      <c r="BV355" s="29"/>
      <c r="BW355" s="29"/>
      <c r="BX355" s="29"/>
      <c r="BY355" s="29"/>
      <c r="BZ355" s="29"/>
      <c r="CA355" s="29"/>
      <c r="CB355" s="29"/>
      <c r="CC355" s="29"/>
      <c r="CD355" s="29"/>
      <c r="CE355" s="29"/>
      <c r="CF355" s="29"/>
      <c r="CG355" s="29"/>
      <c r="CH355" s="29"/>
      <c r="CI355" s="29"/>
      <c r="CJ355" s="29"/>
      <c r="CK355" s="29"/>
      <c r="CL355" s="29"/>
      <c r="CM355" s="29"/>
      <c r="CN355" s="29"/>
      <c r="CO355" s="29"/>
      <c r="CP355" s="29"/>
      <c r="CQ355" s="29"/>
      <c r="CR355" s="29"/>
      <c r="CS355" s="29"/>
      <c r="CT355" s="29"/>
      <c r="CU355" s="29"/>
      <c r="CV355" s="29"/>
      <c r="CW355" s="29"/>
      <c r="CX355" s="29"/>
      <c r="CY355" s="29"/>
      <c r="CZ355" s="29"/>
      <c r="DA355" s="29"/>
      <c r="DB355" s="29"/>
      <c r="DC355" s="29"/>
      <c r="DD355" s="29"/>
      <c r="DE355" s="29"/>
      <c r="DF355" s="29"/>
    </row>
    <row r="356" spans="3:110" s="273" customFormat="1">
      <c r="C356" s="9"/>
      <c r="D356" s="9"/>
      <c r="E356" s="9"/>
      <c r="F356" s="105"/>
      <c r="G356" s="7"/>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H356" s="33"/>
      <c r="BJ356" s="150"/>
      <c r="BL356" s="30"/>
      <c r="BN356" s="29"/>
      <c r="BO356" s="29"/>
      <c r="BP356" s="29"/>
      <c r="BQ356" s="29"/>
      <c r="BR356" s="29"/>
      <c r="BS356" s="29"/>
      <c r="BT356" s="29"/>
      <c r="BU356" s="29"/>
      <c r="BV356" s="29"/>
      <c r="BW356" s="29"/>
      <c r="BX356" s="29"/>
      <c r="BY356" s="29"/>
      <c r="BZ356" s="29"/>
      <c r="CA356" s="29"/>
      <c r="CB356" s="29"/>
      <c r="CC356" s="29"/>
      <c r="CD356" s="29"/>
      <c r="CE356" s="29"/>
      <c r="CF356" s="29"/>
      <c r="CG356" s="29"/>
      <c r="CH356" s="29"/>
      <c r="CI356" s="29"/>
      <c r="CJ356" s="29"/>
      <c r="CK356" s="29"/>
      <c r="CL356" s="29"/>
      <c r="CM356" s="29"/>
      <c r="CN356" s="29"/>
      <c r="CO356" s="29"/>
      <c r="CP356" s="29"/>
      <c r="CQ356" s="29"/>
      <c r="CR356" s="29"/>
      <c r="CS356" s="29"/>
      <c r="CT356" s="29"/>
      <c r="CU356" s="29"/>
      <c r="CV356" s="29"/>
      <c r="CW356" s="29"/>
      <c r="CX356" s="29"/>
      <c r="CY356" s="29"/>
      <c r="CZ356" s="29"/>
      <c r="DA356" s="29"/>
      <c r="DB356" s="29"/>
      <c r="DC356" s="29"/>
      <c r="DD356" s="29"/>
      <c r="DE356" s="29"/>
      <c r="DF356" s="29"/>
    </row>
    <row r="357" spans="3:110" s="273" customFormat="1">
      <c r="C357" s="9"/>
      <c r="D357" s="9"/>
      <c r="E357" s="9"/>
      <c r="F357" s="105"/>
      <c r="G357" s="7"/>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H357" s="33"/>
      <c r="BJ357" s="150"/>
      <c r="BL357" s="30"/>
      <c r="BN357" s="29"/>
      <c r="BO357" s="29"/>
      <c r="BP357" s="29"/>
      <c r="BQ357" s="29"/>
      <c r="BR357" s="29"/>
      <c r="BS357" s="29"/>
      <c r="BT357" s="29"/>
      <c r="BU357" s="29"/>
      <c r="BV357" s="29"/>
      <c r="BW357" s="29"/>
      <c r="BX357" s="29"/>
      <c r="BY357" s="29"/>
      <c r="BZ357" s="29"/>
      <c r="CA357" s="29"/>
      <c r="CB357" s="29"/>
      <c r="CC357" s="29"/>
      <c r="CD357" s="29"/>
      <c r="CE357" s="29"/>
      <c r="CF357" s="29"/>
      <c r="CG357" s="29"/>
      <c r="CH357" s="29"/>
      <c r="CI357" s="29"/>
      <c r="CJ357" s="29"/>
      <c r="CK357" s="29"/>
      <c r="CL357" s="29"/>
      <c r="CM357" s="29"/>
      <c r="CN357" s="29"/>
      <c r="CO357" s="29"/>
      <c r="CP357" s="29"/>
      <c r="CQ357" s="29"/>
      <c r="CR357" s="29"/>
      <c r="CS357" s="29"/>
      <c r="CT357" s="29"/>
      <c r="CU357" s="29"/>
      <c r="CV357" s="29"/>
      <c r="CW357" s="29"/>
      <c r="CX357" s="29"/>
      <c r="CY357" s="29"/>
      <c r="CZ357" s="29"/>
      <c r="DA357" s="29"/>
      <c r="DB357" s="29"/>
      <c r="DC357" s="29"/>
      <c r="DD357" s="29"/>
      <c r="DE357" s="29"/>
      <c r="DF357" s="29"/>
    </row>
    <row r="358" spans="3:110" s="273" customFormat="1">
      <c r="C358" s="9"/>
      <c r="D358" s="9"/>
      <c r="E358" s="9"/>
      <c r="F358" s="105"/>
      <c r="G358" s="7"/>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H358" s="33"/>
      <c r="BJ358" s="150"/>
      <c r="BL358" s="30"/>
      <c r="BN358" s="29"/>
      <c r="BO358" s="29"/>
      <c r="BP358" s="29"/>
      <c r="BQ358" s="29"/>
      <c r="BR358" s="29"/>
      <c r="BS358" s="29"/>
      <c r="BT358" s="29"/>
      <c r="BU358" s="29"/>
      <c r="BV358" s="29"/>
      <c r="BW358" s="29"/>
      <c r="BX358" s="29"/>
      <c r="BY358" s="29"/>
      <c r="BZ358" s="29"/>
      <c r="CA358" s="29"/>
      <c r="CB358" s="29"/>
      <c r="CC358" s="29"/>
      <c r="CD358" s="29"/>
      <c r="CE358" s="29"/>
      <c r="CF358" s="29"/>
      <c r="CG358" s="29"/>
      <c r="CH358" s="29"/>
      <c r="CI358" s="29"/>
      <c r="CJ358" s="29"/>
      <c r="CK358" s="29"/>
      <c r="CL358" s="29"/>
      <c r="CM358" s="29"/>
      <c r="CN358" s="29"/>
      <c r="CO358" s="29"/>
      <c r="CP358" s="29"/>
      <c r="CQ358" s="29"/>
      <c r="CR358" s="29"/>
      <c r="CS358" s="29"/>
      <c r="CT358" s="29"/>
      <c r="CU358" s="29"/>
      <c r="CV358" s="29"/>
      <c r="CW358" s="29"/>
      <c r="CX358" s="29"/>
      <c r="CY358" s="29"/>
      <c r="CZ358" s="29"/>
      <c r="DA358" s="29"/>
      <c r="DB358" s="29"/>
      <c r="DC358" s="29"/>
      <c r="DD358" s="29"/>
      <c r="DE358" s="29"/>
      <c r="DF358" s="29"/>
    </row>
    <row r="359" spans="3:110" s="273" customFormat="1">
      <c r="C359" s="9"/>
      <c r="D359" s="9"/>
      <c r="E359" s="9"/>
      <c r="F359" s="105"/>
      <c r="G359" s="7"/>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H359" s="33"/>
      <c r="BJ359" s="150"/>
      <c r="BL359" s="30"/>
      <c r="BN359" s="29"/>
      <c r="BO359" s="29"/>
      <c r="BP359" s="29"/>
      <c r="BQ359" s="29"/>
      <c r="BR359" s="29"/>
      <c r="BS359" s="29"/>
      <c r="BT359" s="29"/>
      <c r="BU359" s="29"/>
      <c r="BV359" s="29"/>
      <c r="BW359" s="29"/>
      <c r="BX359" s="29"/>
      <c r="BY359" s="29"/>
      <c r="BZ359" s="29"/>
      <c r="CA359" s="29"/>
      <c r="CB359" s="29"/>
      <c r="CC359" s="29"/>
      <c r="CD359" s="29"/>
      <c r="CE359" s="29"/>
      <c r="CF359" s="29"/>
      <c r="CG359" s="29"/>
      <c r="CH359" s="29"/>
      <c r="CI359" s="29"/>
      <c r="CJ359" s="29"/>
      <c r="CK359" s="29"/>
      <c r="CL359" s="29"/>
      <c r="CM359" s="29"/>
      <c r="CN359" s="29"/>
      <c r="CO359" s="29"/>
      <c r="CP359" s="29"/>
      <c r="CQ359" s="29"/>
      <c r="CR359" s="29"/>
      <c r="CS359" s="29"/>
      <c r="CT359" s="29"/>
      <c r="CU359" s="29"/>
      <c r="CV359" s="29"/>
      <c r="CW359" s="29"/>
      <c r="CX359" s="29"/>
      <c r="CY359" s="29"/>
      <c r="CZ359" s="29"/>
      <c r="DA359" s="29"/>
      <c r="DB359" s="29"/>
      <c r="DC359" s="29"/>
      <c r="DD359" s="29"/>
      <c r="DE359" s="29"/>
      <c r="DF359" s="29"/>
    </row>
    <row r="360" spans="3:110" s="273" customFormat="1">
      <c r="C360" s="9"/>
      <c r="D360" s="9"/>
      <c r="E360" s="9"/>
      <c r="F360" s="105"/>
      <c r="G360" s="7"/>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H360" s="33"/>
      <c r="BJ360" s="150"/>
      <c r="BL360" s="30"/>
      <c r="BN360" s="29"/>
      <c r="BO360" s="29"/>
      <c r="BP360" s="29"/>
      <c r="BQ360" s="29"/>
      <c r="BR360" s="29"/>
      <c r="BS360" s="29"/>
      <c r="BT360" s="29"/>
      <c r="BU360" s="29"/>
      <c r="BV360" s="29"/>
      <c r="BW360" s="29"/>
      <c r="BX360" s="29"/>
      <c r="BY360" s="29"/>
      <c r="BZ360" s="29"/>
      <c r="CA360" s="29"/>
      <c r="CB360" s="29"/>
      <c r="CC360" s="29"/>
      <c r="CD360" s="29"/>
      <c r="CE360" s="29"/>
      <c r="CF360" s="29"/>
      <c r="CG360" s="29"/>
      <c r="CH360" s="29"/>
      <c r="CI360" s="29"/>
      <c r="CJ360" s="29"/>
      <c r="CK360" s="29"/>
      <c r="CL360" s="29"/>
      <c r="CM360" s="29"/>
      <c r="CN360" s="29"/>
      <c r="CO360" s="29"/>
      <c r="CP360" s="29"/>
      <c r="CQ360" s="29"/>
      <c r="CR360" s="29"/>
      <c r="CS360" s="29"/>
      <c r="CT360" s="29"/>
      <c r="CU360" s="29"/>
      <c r="CV360" s="29"/>
      <c r="CW360" s="29"/>
      <c r="CX360" s="29"/>
      <c r="CY360" s="29"/>
      <c r="CZ360" s="29"/>
      <c r="DA360" s="29"/>
      <c r="DB360" s="29"/>
      <c r="DC360" s="29"/>
      <c r="DD360" s="29"/>
      <c r="DE360" s="29"/>
      <c r="DF360" s="29"/>
    </row>
    <row r="361" spans="3:110" s="273" customFormat="1">
      <c r="C361" s="9"/>
      <c r="D361" s="9"/>
      <c r="E361" s="9"/>
      <c r="F361" s="105"/>
      <c r="G361" s="7"/>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H361" s="33"/>
      <c r="BJ361" s="150"/>
      <c r="BL361" s="30"/>
      <c r="BN361" s="29"/>
      <c r="BO361" s="29"/>
      <c r="BP361" s="29"/>
      <c r="BQ361" s="29"/>
      <c r="BR361" s="29"/>
      <c r="BS361" s="29"/>
      <c r="BT361" s="29"/>
      <c r="BU361" s="29"/>
      <c r="BV361" s="29"/>
      <c r="BW361" s="29"/>
      <c r="BX361" s="29"/>
      <c r="BY361" s="29"/>
      <c r="BZ361" s="29"/>
      <c r="CA361" s="29"/>
      <c r="CB361" s="29"/>
      <c r="CC361" s="29"/>
      <c r="CD361" s="29"/>
      <c r="CE361" s="29"/>
      <c r="CF361" s="29"/>
      <c r="CG361" s="29"/>
      <c r="CH361" s="29"/>
      <c r="CI361" s="29"/>
      <c r="CJ361" s="29"/>
      <c r="CK361" s="29"/>
      <c r="CL361" s="29"/>
      <c r="CM361" s="29"/>
      <c r="CN361" s="29"/>
      <c r="CO361" s="29"/>
      <c r="CP361" s="29"/>
      <c r="CQ361" s="29"/>
      <c r="CR361" s="29"/>
      <c r="CS361" s="29"/>
      <c r="CT361" s="29"/>
      <c r="CU361" s="29"/>
      <c r="CV361" s="29"/>
      <c r="CW361" s="29"/>
      <c r="CX361" s="29"/>
      <c r="CY361" s="29"/>
      <c r="CZ361" s="29"/>
      <c r="DA361" s="29"/>
      <c r="DB361" s="29"/>
      <c r="DC361" s="29"/>
      <c r="DD361" s="29"/>
      <c r="DE361" s="29"/>
      <c r="DF361" s="29"/>
    </row>
    <row r="362" spans="3:110" s="273" customFormat="1">
      <c r="C362" s="9"/>
      <c r="D362" s="9"/>
      <c r="E362" s="9"/>
      <c r="F362" s="105"/>
      <c r="G362" s="7"/>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H362" s="33"/>
      <c r="BJ362" s="150"/>
      <c r="BL362" s="30"/>
      <c r="BN362" s="29"/>
      <c r="BO362" s="29"/>
      <c r="BP362" s="29"/>
      <c r="BQ362" s="29"/>
      <c r="BR362" s="29"/>
      <c r="BS362" s="29"/>
      <c r="BT362" s="29"/>
      <c r="BU362" s="29"/>
      <c r="BV362" s="29"/>
      <c r="BW362" s="29"/>
      <c r="BX362" s="29"/>
      <c r="BY362" s="29"/>
      <c r="BZ362" s="29"/>
      <c r="CA362" s="29"/>
      <c r="CB362" s="29"/>
      <c r="CC362" s="29"/>
      <c r="CD362" s="29"/>
      <c r="CE362" s="29"/>
      <c r="CF362" s="29"/>
      <c r="CG362" s="29"/>
      <c r="CH362" s="29"/>
      <c r="CI362" s="29"/>
      <c r="CJ362" s="29"/>
      <c r="CK362" s="29"/>
      <c r="CL362" s="29"/>
      <c r="CM362" s="29"/>
      <c r="CN362" s="29"/>
      <c r="CO362" s="29"/>
      <c r="CP362" s="29"/>
      <c r="CQ362" s="29"/>
      <c r="CR362" s="29"/>
      <c r="CS362" s="29"/>
      <c r="CT362" s="29"/>
      <c r="CU362" s="29"/>
      <c r="CV362" s="29"/>
      <c r="CW362" s="29"/>
      <c r="CX362" s="29"/>
      <c r="CY362" s="29"/>
      <c r="CZ362" s="29"/>
      <c r="DA362" s="29"/>
      <c r="DB362" s="29"/>
      <c r="DC362" s="29"/>
      <c r="DD362" s="29"/>
      <c r="DE362" s="29"/>
      <c r="DF362" s="29"/>
    </row>
    <row r="363" spans="3:110" s="273" customFormat="1">
      <c r="C363" s="9"/>
      <c r="D363" s="9"/>
      <c r="E363" s="9"/>
      <c r="F363" s="105"/>
      <c r="G363" s="7"/>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H363" s="33"/>
      <c r="BJ363" s="150"/>
      <c r="BL363" s="30"/>
      <c r="BN363" s="29"/>
      <c r="BO363" s="29"/>
      <c r="BP363" s="29"/>
      <c r="BQ363" s="29"/>
      <c r="BR363" s="29"/>
      <c r="BS363" s="29"/>
      <c r="BT363" s="29"/>
      <c r="BU363" s="29"/>
      <c r="BV363" s="29"/>
      <c r="BW363" s="29"/>
      <c r="BX363" s="29"/>
      <c r="BY363" s="29"/>
      <c r="BZ363" s="29"/>
      <c r="CA363" s="29"/>
      <c r="CB363" s="29"/>
      <c r="CC363" s="29"/>
      <c r="CD363" s="29"/>
      <c r="CE363" s="29"/>
      <c r="CF363" s="29"/>
      <c r="CG363" s="29"/>
      <c r="CH363" s="29"/>
      <c r="CI363" s="29"/>
      <c r="CJ363" s="29"/>
      <c r="CK363" s="29"/>
      <c r="CL363" s="29"/>
      <c r="CM363" s="29"/>
      <c r="CN363" s="29"/>
      <c r="CO363" s="29"/>
      <c r="CP363" s="29"/>
      <c r="CQ363" s="29"/>
      <c r="CR363" s="29"/>
      <c r="CS363" s="29"/>
      <c r="CT363" s="29"/>
      <c r="CU363" s="29"/>
      <c r="CV363" s="29"/>
      <c r="CW363" s="29"/>
      <c r="CX363" s="29"/>
      <c r="CY363" s="29"/>
      <c r="CZ363" s="29"/>
      <c r="DA363" s="29"/>
      <c r="DB363" s="29"/>
      <c r="DC363" s="29"/>
      <c r="DD363" s="29"/>
      <c r="DE363" s="29"/>
      <c r="DF363" s="29"/>
    </row>
    <row r="364" spans="3:110" s="273" customFormat="1">
      <c r="C364" s="9"/>
      <c r="D364" s="9"/>
      <c r="E364" s="9"/>
      <c r="F364" s="105"/>
      <c r="G364" s="7"/>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H364" s="33"/>
      <c r="BJ364" s="150"/>
      <c r="BL364" s="30"/>
      <c r="BN364" s="29"/>
      <c r="BO364" s="29"/>
      <c r="BP364" s="29"/>
      <c r="BQ364" s="29"/>
      <c r="BR364" s="29"/>
      <c r="BS364" s="29"/>
      <c r="BT364" s="29"/>
      <c r="BU364" s="29"/>
      <c r="BV364" s="29"/>
      <c r="BW364" s="29"/>
      <c r="BX364" s="29"/>
      <c r="BY364" s="29"/>
      <c r="BZ364" s="29"/>
      <c r="CA364" s="29"/>
      <c r="CB364" s="29"/>
      <c r="CC364" s="29"/>
      <c r="CD364" s="29"/>
      <c r="CE364" s="29"/>
      <c r="CF364" s="29"/>
      <c r="CG364" s="29"/>
      <c r="CH364" s="29"/>
      <c r="CI364" s="29"/>
      <c r="CJ364" s="29"/>
      <c r="CK364" s="29"/>
      <c r="CL364" s="29"/>
      <c r="CM364" s="29"/>
      <c r="CN364" s="29"/>
      <c r="CO364" s="29"/>
      <c r="CP364" s="29"/>
      <c r="CQ364" s="29"/>
      <c r="CR364" s="29"/>
      <c r="CS364" s="29"/>
      <c r="CT364" s="29"/>
      <c r="CU364" s="29"/>
      <c r="CV364" s="29"/>
      <c r="CW364" s="29"/>
      <c r="CX364" s="29"/>
      <c r="CY364" s="29"/>
      <c r="CZ364" s="29"/>
      <c r="DA364" s="29"/>
      <c r="DB364" s="29"/>
      <c r="DC364" s="29"/>
      <c r="DD364" s="29"/>
      <c r="DE364" s="29"/>
      <c r="DF364" s="29"/>
    </row>
    <row r="365" spans="3:110" s="273" customFormat="1">
      <c r="C365" s="9"/>
      <c r="D365" s="9"/>
      <c r="E365" s="9"/>
      <c r="F365" s="105"/>
      <c r="G365" s="7"/>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H365" s="33"/>
      <c r="BJ365" s="150"/>
      <c r="BL365" s="30"/>
      <c r="BN365" s="29"/>
      <c r="BO365" s="29"/>
      <c r="BP365" s="29"/>
      <c r="BQ365" s="29"/>
      <c r="BR365" s="29"/>
      <c r="BS365" s="29"/>
      <c r="BT365" s="29"/>
      <c r="BU365" s="29"/>
      <c r="BV365" s="29"/>
      <c r="BW365" s="29"/>
      <c r="BX365" s="29"/>
      <c r="BY365" s="29"/>
      <c r="BZ365" s="29"/>
      <c r="CA365" s="29"/>
      <c r="CB365" s="29"/>
      <c r="CC365" s="29"/>
      <c r="CD365" s="29"/>
      <c r="CE365" s="29"/>
      <c r="CF365" s="29"/>
      <c r="CG365" s="29"/>
      <c r="CH365" s="29"/>
      <c r="CI365" s="29"/>
      <c r="CJ365" s="29"/>
      <c r="CK365" s="29"/>
      <c r="CL365" s="29"/>
      <c r="CM365" s="29"/>
      <c r="CN365" s="29"/>
      <c r="CO365" s="29"/>
      <c r="CP365" s="29"/>
      <c r="CQ365" s="29"/>
      <c r="CR365" s="29"/>
      <c r="CS365" s="29"/>
      <c r="CT365" s="29"/>
      <c r="CU365" s="29"/>
      <c r="CV365" s="29"/>
      <c r="CW365" s="29"/>
      <c r="CX365" s="29"/>
      <c r="CY365" s="29"/>
      <c r="CZ365" s="29"/>
      <c r="DA365" s="29"/>
      <c r="DB365" s="29"/>
      <c r="DC365" s="29"/>
      <c r="DD365" s="29"/>
      <c r="DE365" s="29"/>
      <c r="DF365" s="29"/>
    </row>
    <row r="366" spans="3:110" s="273" customFormat="1">
      <c r="C366" s="9"/>
      <c r="D366" s="9"/>
      <c r="E366" s="9"/>
      <c r="F366" s="105"/>
      <c r="G366" s="7"/>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H366" s="33"/>
      <c r="BJ366" s="150"/>
      <c r="BL366" s="30"/>
      <c r="BN366" s="29"/>
      <c r="BO366" s="29"/>
      <c r="BP366" s="29"/>
      <c r="BQ366" s="29"/>
      <c r="BR366" s="29"/>
      <c r="BS366" s="29"/>
      <c r="BT366" s="29"/>
      <c r="BU366" s="29"/>
      <c r="BV366" s="29"/>
      <c r="BW366" s="29"/>
      <c r="BX366" s="29"/>
      <c r="BY366" s="29"/>
      <c r="BZ366" s="29"/>
      <c r="CA366" s="29"/>
      <c r="CB366" s="29"/>
      <c r="CC366" s="29"/>
      <c r="CD366" s="29"/>
      <c r="CE366" s="29"/>
      <c r="CF366" s="29"/>
      <c r="CG366" s="29"/>
      <c r="CH366" s="29"/>
      <c r="CI366" s="29"/>
      <c r="CJ366" s="29"/>
      <c r="CK366" s="29"/>
      <c r="CL366" s="29"/>
      <c r="CM366" s="29"/>
      <c r="CN366" s="29"/>
      <c r="CO366" s="29"/>
      <c r="CP366" s="29"/>
      <c r="CQ366" s="29"/>
      <c r="CR366" s="29"/>
      <c r="CS366" s="29"/>
      <c r="CT366" s="29"/>
      <c r="CU366" s="29"/>
      <c r="CV366" s="29"/>
      <c r="CW366" s="29"/>
      <c r="CX366" s="29"/>
      <c r="CY366" s="29"/>
      <c r="CZ366" s="29"/>
      <c r="DA366" s="29"/>
      <c r="DB366" s="29"/>
      <c r="DC366" s="29"/>
      <c r="DD366" s="29"/>
      <c r="DE366" s="29"/>
      <c r="DF366" s="29"/>
    </row>
    <row r="367" spans="3:110" s="273" customFormat="1">
      <c r="C367" s="9"/>
      <c r="D367" s="9"/>
      <c r="E367" s="9"/>
      <c r="F367" s="105"/>
      <c r="G367" s="7"/>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H367" s="33"/>
      <c r="BJ367" s="150"/>
      <c r="BL367" s="30"/>
      <c r="BN367" s="29"/>
      <c r="BO367" s="29"/>
      <c r="BP367" s="29"/>
      <c r="BQ367" s="29"/>
      <c r="BR367" s="29"/>
      <c r="BS367" s="29"/>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row>
    <row r="368" spans="3:110" s="273" customFormat="1">
      <c r="C368" s="9"/>
      <c r="D368" s="9"/>
      <c r="E368" s="9"/>
      <c r="F368" s="105"/>
      <c r="G368" s="7"/>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H368" s="33"/>
      <c r="BJ368" s="150"/>
      <c r="BL368" s="30"/>
      <c r="BN368" s="29"/>
      <c r="BO368" s="29"/>
      <c r="BP368" s="29"/>
      <c r="BQ368" s="29"/>
      <c r="BR368" s="29"/>
      <c r="BS368" s="29"/>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row>
    <row r="369" spans="3:110" s="273" customFormat="1">
      <c r="C369" s="9"/>
      <c r="D369" s="9"/>
      <c r="E369" s="9"/>
      <c r="F369" s="105"/>
      <c r="G369" s="7"/>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H369" s="33"/>
      <c r="BJ369" s="150"/>
      <c r="BL369" s="30"/>
      <c r="BN369" s="29"/>
      <c r="BO369" s="29"/>
      <c r="BP369" s="29"/>
      <c r="BQ369" s="29"/>
      <c r="BR369" s="29"/>
      <c r="BS369" s="29"/>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row>
    <row r="370" spans="3:110" s="273" customFormat="1">
      <c r="C370" s="9"/>
      <c r="D370" s="9"/>
      <c r="E370" s="9"/>
      <c r="F370" s="105"/>
      <c r="G370" s="7"/>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H370" s="33"/>
      <c r="BJ370" s="150"/>
      <c r="BL370" s="30"/>
      <c r="BN370" s="29"/>
      <c r="BO370" s="29"/>
      <c r="BP370" s="29"/>
      <c r="BQ370" s="29"/>
      <c r="BR370" s="29"/>
      <c r="BS370" s="29"/>
      <c r="BT370" s="29"/>
      <c r="BU370" s="29"/>
      <c r="BV370" s="29"/>
      <c r="BW370" s="29"/>
      <c r="BX370" s="29"/>
      <c r="BY370" s="29"/>
      <c r="BZ370" s="29"/>
      <c r="CA370" s="29"/>
      <c r="CB370" s="29"/>
      <c r="CC370" s="29"/>
      <c r="CD370" s="29"/>
      <c r="CE370" s="29"/>
      <c r="CF370" s="29"/>
      <c r="CG370" s="29"/>
      <c r="CH370" s="29"/>
      <c r="CI370" s="29"/>
      <c r="CJ370" s="29"/>
      <c r="CK370" s="29"/>
      <c r="CL370" s="29"/>
      <c r="CM370" s="29"/>
      <c r="CN370" s="29"/>
      <c r="CO370" s="29"/>
      <c r="CP370" s="29"/>
      <c r="CQ370" s="29"/>
      <c r="CR370" s="29"/>
      <c r="CS370" s="29"/>
      <c r="CT370" s="29"/>
      <c r="CU370" s="29"/>
      <c r="CV370" s="29"/>
      <c r="CW370" s="29"/>
      <c r="CX370" s="29"/>
      <c r="CY370" s="29"/>
      <c r="CZ370" s="29"/>
      <c r="DA370" s="29"/>
      <c r="DB370" s="29"/>
      <c r="DC370" s="29"/>
      <c r="DD370" s="29"/>
      <c r="DE370" s="29"/>
      <c r="DF370" s="29"/>
    </row>
    <row r="371" spans="3:110" s="273" customFormat="1">
      <c r="C371" s="9"/>
      <c r="D371" s="9"/>
      <c r="E371" s="9"/>
      <c r="F371" s="105"/>
      <c r="G371" s="7"/>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H371" s="33"/>
      <c r="BJ371" s="150"/>
      <c r="BL371" s="30"/>
      <c r="BN371" s="29"/>
      <c r="BO371" s="29"/>
      <c r="BP371" s="29"/>
      <c r="BQ371" s="29"/>
      <c r="BR371" s="29"/>
      <c r="BS371" s="29"/>
      <c r="BT371" s="29"/>
      <c r="BU371" s="29"/>
      <c r="BV371" s="29"/>
      <c r="BW371" s="29"/>
      <c r="BX371" s="29"/>
      <c r="BY371" s="29"/>
      <c r="BZ371" s="29"/>
      <c r="CA371" s="29"/>
      <c r="CB371" s="29"/>
      <c r="CC371" s="29"/>
      <c r="CD371" s="29"/>
      <c r="CE371" s="29"/>
      <c r="CF371" s="29"/>
      <c r="CG371" s="29"/>
      <c r="CH371" s="29"/>
      <c r="CI371" s="29"/>
      <c r="CJ371" s="29"/>
      <c r="CK371" s="29"/>
      <c r="CL371" s="29"/>
      <c r="CM371" s="29"/>
      <c r="CN371" s="29"/>
      <c r="CO371" s="29"/>
      <c r="CP371" s="29"/>
      <c r="CQ371" s="29"/>
      <c r="CR371" s="29"/>
      <c r="CS371" s="29"/>
      <c r="CT371" s="29"/>
      <c r="CU371" s="29"/>
      <c r="CV371" s="29"/>
      <c r="CW371" s="29"/>
      <c r="CX371" s="29"/>
      <c r="CY371" s="29"/>
      <c r="CZ371" s="29"/>
      <c r="DA371" s="29"/>
      <c r="DB371" s="29"/>
      <c r="DC371" s="29"/>
      <c r="DD371" s="29"/>
      <c r="DE371" s="29"/>
      <c r="DF371" s="29"/>
    </row>
    <row r="372" spans="3:110" s="273" customFormat="1">
      <c r="C372" s="9"/>
      <c r="D372" s="9"/>
      <c r="E372" s="9"/>
      <c r="F372" s="105"/>
      <c r="G372" s="7"/>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H372" s="33"/>
      <c r="BJ372" s="150"/>
      <c r="BL372" s="30"/>
      <c r="BN372" s="29"/>
      <c r="BO372" s="29"/>
      <c r="BP372" s="29"/>
      <c r="BQ372" s="29"/>
      <c r="BR372" s="29"/>
      <c r="BS372" s="29"/>
      <c r="BT372" s="29"/>
      <c r="BU372" s="29"/>
      <c r="BV372" s="29"/>
      <c r="BW372" s="29"/>
      <c r="BX372" s="29"/>
      <c r="BY372" s="29"/>
      <c r="BZ372" s="29"/>
      <c r="CA372" s="29"/>
      <c r="CB372" s="29"/>
      <c r="CC372" s="29"/>
      <c r="CD372" s="29"/>
      <c r="CE372" s="29"/>
      <c r="CF372" s="29"/>
      <c r="CG372" s="29"/>
      <c r="CH372" s="29"/>
      <c r="CI372" s="29"/>
      <c r="CJ372" s="29"/>
      <c r="CK372" s="29"/>
      <c r="CL372" s="29"/>
      <c r="CM372" s="29"/>
      <c r="CN372" s="29"/>
      <c r="CO372" s="29"/>
      <c r="CP372" s="29"/>
      <c r="CQ372" s="29"/>
      <c r="CR372" s="29"/>
      <c r="CS372" s="29"/>
      <c r="CT372" s="29"/>
      <c r="CU372" s="29"/>
      <c r="CV372" s="29"/>
      <c r="CW372" s="29"/>
      <c r="CX372" s="29"/>
      <c r="CY372" s="29"/>
      <c r="CZ372" s="29"/>
      <c r="DA372" s="29"/>
      <c r="DB372" s="29"/>
      <c r="DC372" s="29"/>
      <c r="DD372" s="29"/>
      <c r="DE372" s="29"/>
      <c r="DF372" s="29"/>
    </row>
    <row r="373" spans="3:110" s="273" customFormat="1">
      <c r="C373" s="9"/>
      <c r="D373" s="9"/>
      <c r="E373" s="9"/>
      <c r="F373" s="105"/>
      <c r="G373" s="7"/>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H373" s="33"/>
      <c r="BJ373" s="150"/>
      <c r="BL373" s="30"/>
      <c r="BN373" s="29"/>
      <c r="BO373" s="29"/>
      <c r="BP373" s="29"/>
      <c r="BQ373" s="29"/>
      <c r="BR373" s="29"/>
      <c r="BS373" s="29"/>
      <c r="BT373" s="29"/>
      <c r="BU373" s="29"/>
      <c r="BV373" s="29"/>
      <c r="BW373" s="29"/>
      <c r="BX373" s="29"/>
      <c r="BY373" s="29"/>
      <c r="BZ373" s="29"/>
      <c r="CA373" s="29"/>
      <c r="CB373" s="29"/>
      <c r="CC373" s="29"/>
      <c r="CD373" s="29"/>
      <c r="CE373" s="29"/>
      <c r="CF373" s="29"/>
      <c r="CG373" s="29"/>
      <c r="CH373" s="29"/>
      <c r="CI373" s="29"/>
      <c r="CJ373" s="29"/>
      <c r="CK373" s="29"/>
      <c r="CL373" s="29"/>
      <c r="CM373" s="29"/>
      <c r="CN373" s="29"/>
      <c r="CO373" s="29"/>
      <c r="CP373" s="29"/>
      <c r="CQ373" s="29"/>
      <c r="CR373" s="29"/>
      <c r="CS373" s="29"/>
      <c r="CT373" s="29"/>
      <c r="CU373" s="29"/>
      <c r="CV373" s="29"/>
      <c r="CW373" s="29"/>
      <c r="CX373" s="29"/>
      <c r="CY373" s="29"/>
      <c r="CZ373" s="29"/>
      <c r="DA373" s="29"/>
      <c r="DB373" s="29"/>
      <c r="DC373" s="29"/>
      <c r="DD373" s="29"/>
      <c r="DE373" s="29"/>
      <c r="DF373" s="29"/>
    </row>
    <row r="374" spans="3:110" s="273" customFormat="1">
      <c r="C374" s="9"/>
      <c r="D374" s="9"/>
      <c r="E374" s="9"/>
      <c r="F374" s="105"/>
      <c r="G374" s="7"/>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H374" s="33"/>
      <c r="BJ374" s="150"/>
      <c r="BL374" s="30"/>
      <c r="BN374" s="29"/>
      <c r="BO374" s="29"/>
      <c r="BP374" s="29"/>
      <c r="BQ374" s="29"/>
      <c r="BR374" s="29"/>
      <c r="BS374" s="29"/>
      <c r="BT374" s="29"/>
      <c r="BU374" s="29"/>
      <c r="BV374" s="29"/>
      <c r="BW374" s="29"/>
      <c r="BX374" s="29"/>
      <c r="BY374" s="29"/>
      <c r="BZ374" s="29"/>
      <c r="CA374" s="29"/>
      <c r="CB374" s="29"/>
      <c r="CC374" s="29"/>
      <c r="CD374" s="29"/>
      <c r="CE374" s="29"/>
      <c r="CF374" s="29"/>
      <c r="CG374" s="29"/>
      <c r="CH374" s="29"/>
      <c r="CI374" s="29"/>
      <c r="CJ374" s="29"/>
      <c r="CK374" s="29"/>
      <c r="CL374" s="29"/>
      <c r="CM374" s="29"/>
      <c r="CN374" s="29"/>
      <c r="CO374" s="29"/>
      <c r="CP374" s="29"/>
      <c r="CQ374" s="29"/>
      <c r="CR374" s="29"/>
      <c r="CS374" s="29"/>
      <c r="CT374" s="29"/>
      <c r="CU374" s="29"/>
      <c r="CV374" s="29"/>
      <c r="CW374" s="29"/>
      <c r="CX374" s="29"/>
      <c r="CY374" s="29"/>
      <c r="CZ374" s="29"/>
      <c r="DA374" s="29"/>
      <c r="DB374" s="29"/>
      <c r="DC374" s="29"/>
      <c r="DD374" s="29"/>
      <c r="DE374" s="29"/>
      <c r="DF374" s="29"/>
    </row>
    <row r="375" spans="3:110" s="273" customFormat="1">
      <c r="C375" s="9"/>
      <c r="D375" s="9"/>
      <c r="E375" s="9"/>
      <c r="F375" s="105"/>
      <c r="G375" s="7"/>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H375" s="33"/>
      <c r="BJ375" s="150"/>
      <c r="BL375" s="30"/>
      <c r="BN375" s="29"/>
      <c r="BO375" s="29"/>
      <c r="BP375" s="29"/>
      <c r="BQ375" s="29"/>
      <c r="BR375" s="29"/>
      <c r="BS375" s="29"/>
      <c r="BT375" s="29"/>
      <c r="BU375" s="29"/>
      <c r="BV375" s="29"/>
      <c r="BW375" s="29"/>
      <c r="BX375" s="29"/>
      <c r="BY375" s="29"/>
      <c r="BZ375" s="29"/>
      <c r="CA375" s="29"/>
      <c r="CB375" s="29"/>
      <c r="CC375" s="29"/>
      <c r="CD375" s="29"/>
      <c r="CE375" s="29"/>
      <c r="CF375" s="29"/>
      <c r="CG375" s="29"/>
      <c r="CH375" s="29"/>
      <c r="CI375" s="29"/>
      <c r="CJ375" s="29"/>
      <c r="CK375" s="29"/>
      <c r="CL375" s="29"/>
      <c r="CM375" s="29"/>
      <c r="CN375" s="29"/>
      <c r="CO375" s="29"/>
      <c r="CP375" s="29"/>
      <c r="CQ375" s="29"/>
      <c r="CR375" s="29"/>
      <c r="CS375" s="29"/>
      <c r="CT375" s="29"/>
      <c r="CU375" s="29"/>
      <c r="CV375" s="29"/>
      <c r="CW375" s="29"/>
      <c r="CX375" s="29"/>
      <c r="CY375" s="29"/>
      <c r="CZ375" s="29"/>
      <c r="DA375" s="29"/>
      <c r="DB375" s="29"/>
      <c r="DC375" s="29"/>
      <c r="DD375" s="29"/>
      <c r="DE375" s="29"/>
      <c r="DF375" s="29"/>
    </row>
    <row r="376" spans="3:110" s="273" customFormat="1">
      <c r="C376" s="9"/>
      <c r="D376" s="9"/>
      <c r="E376" s="9"/>
      <c r="F376" s="105"/>
      <c r="G376" s="7"/>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H376" s="33"/>
      <c r="BJ376" s="150"/>
      <c r="BL376" s="30"/>
      <c r="BN376" s="29"/>
      <c r="BO376" s="29"/>
      <c r="BP376" s="29"/>
      <c r="BQ376" s="29"/>
      <c r="BR376" s="29"/>
      <c r="BS376" s="29"/>
      <c r="BT376" s="29"/>
      <c r="BU376" s="29"/>
      <c r="BV376" s="29"/>
      <c r="BW376" s="29"/>
      <c r="BX376" s="29"/>
      <c r="BY376" s="29"/>
      <c r="BZ376" s="29"/>
      <c r="CA376" s="29"/>
      <c r="CB376" s="29"/>
      <c r="CC376" s="29"/>
      <c r="CD376" s="29"/>
      <c r="CE376" s="29"/>
      <c r="CF376" s="29"/>
      <c r="CG376" s="29"/>
      <c r="CH376" s="29"/>
      <c r="CI376" s="29"/>
      <c r="CJ376" s="29"/>
      <c r="CK376" s="29"/>
      <c r="CL376" s="29"/>
      <c r="CM376" s="29"/>
      <c r="CN376" s="29"/>
      <c r="CO376" s="29"/>
      <c r="CP376" s="29"/>
      <c r="CQ376" s="29"/>
      <c r="CR376" s="29"/>
      <c r="CS376" s="29"/>
      <c r="CT376" s="29"/>
      <c r="CU376" s="29"/>
      <c r="CV376" s="29"/>
      <c r="CW376" s="29"/>
      <c r="CX376" s="29"/>
      <c r="CY376" s="29"/>
      <c r="CZ376" s="29"/>
      <c r="DA376" s="29"/>
      <c r="DB376" s="29"/>
      <c r="DC376" s="29"/>
      <c r="DD376" s="29"/>
      <c r="DE376" s="29"/>
      <c r="DF376" s="29"/>
    </row>
    <row r="377" spans="3:110" s="273" customFormat="1">
      <c r="C377" s="9"/>
      <c r="D377" s="9"/>
      <c r="E377" s="9"/>
      <c r="F377" s="105"/>
      <c r="G377" s="7"/>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H377" s="33"/>
      <c r="BJ377" s="150"/>
      <c r="BL377" s="30"/>
      <c r="BN377" s="29"/>
      <c r="BO377" s="29"/>
      <c r="BP377" s="29"/>
      <c r="BQ377" s="29"/>
      <c r="BR377" s="29"/>
      <c r="BS377" s="29"/>
      <c r="BT377" s="29"/>
      <c r="BU377" s="29"/>
      <c r="BV377" s="29"/>
      <c r="BW377" s="29"/>
      <c r="BX377" s="29"/>
      <c r="BY377" s="29"/>
      <c r="BZ377" s="29"/>
      <c r="CA377" s="29"/>
      <c r="CB377" s="29"/>
      <c r="CC377" s="29"/>
      <c r="CD377" s="29"/>
      <c r="CE377" s="29"/>
      <c r="CF377" s="29"/>
      <c r="CG377" s="29"/>
      <c r="CH377" s="29"/>
      <c r="CI377" s="29"/>
      <c r="CJ377" s="29"/>
      <c r="CK377" s="29"/>
      <c r="CL377" s="29"/>
      <c r="CM377" s="29"/>
      <c r="CN377" s="29"/>
      <c r="CO377" s="29"/>
      <c r="CP377" s="29"/>
      <c r="CQ377" s="29"/>
      <c r="CR377" s="29"/>
      <c r="CS377" s="29"/>
      <c r="CT377" s="29"/>
      <c r="CU377" s="29"/>
      <c r="CV377" s="29"/>
      <c r="CW377" s="29"/>
      <c r="CX377" s="29"/>
      <c r="CY377" s="29"/>
      <c r="CZ377" s="29"/>
      <c r="DA377" s="29"/>
      <c r="DB377" s="29"/>
      <c r="DC377" s="29"/>
      <c r="DD377" s="29"/>
      <c r="DE377" s="29"/>
      <c r="DF377" s="29"/>
    </row>
    <row r="378" spans="3:110" s="273" customFormat="1">
      <c r="C378" s="9"/>
      <c r="D378" s="9"/>
      <c r="E378" s="9"/>
      <c r="F378" s="105"/>
      <c r="G378" s="7"/>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H378" s="33"/>
      <c r="BJ378" s="150"/>
      <c r="BL378" s="30"/>
      <c r="BN378" s="29"/>
      <c r="BO378" s="29"/>
      <c r="BP378" s="29"/>
      <c r="BQ378" s="29"/>
      <c r="BR378" s="29"/>
      <c r="BS378" s="29"/>
      <c r="BT378" s="29"/>
      <c r="BU378" s="29"/>
      <c r="BV378" s="29"/>
      <c r="BW378" s="29"/>
      <c r="BX378" s="29"/>
      <c r="BY378" s="29"/>
      <c r="BZ378" s="29"/>
      <c r="CA378" s="29"/>
      <c r="CB378" s="29"/>
      <c r="CC378" s="29"/>
      <c r="CD378" s="29"/>
      <c r="CE378" s="29"/>
      <c r="CF378" s="29"/>
      <c r="CG378" s="29"/>
      <c r="CH378" s="29"/>
      <c r="CI378" s="29"/>
      <c r="CJ378" s="29"/>
      <c r="CK378" s="29"/>
      <c r="CL378" s="29"/>
      <c r="CM378" s="29"/>
      <c r="CN378" s="29"/>
      <c r="CO378" s="29"/>
      <c r="CP378" s="29"/>
      <c r="CQ378" s="29"/>
      <c r="CR378" s="29"/>
      <c r="CS378" s="29"/>
      <c r="CT378" s="29"/>
      <c r="CU378" s="29"/>
      <c r="CV378" s="29"/>
      <c r="CW378" s="29"/>
      <c r="CX378" s="29"/>
      <c r="CY378" s="29"/>
      <c r="CZ378" s="29"/>
      <c r="DA378" s="29"/>
      <c r="DB378" s="29"/>
      <c r="DC378" s="29"/>
      <c r="DD378" s="29"/>
      <c r="DE378" s="29"/>
      <c r="DF378" s="29"/>
    </row>
    <row r="379" spans="3:110" s="273" customFormat="1">
      <c r="C379" s="9"/>
      <c r="D379" s="9"/>
      <c r="E379" s="9"/>
      <c r="F379" s="105"/>
      <c r="G379" s="7"/>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H379" s="33"/>
      <c r="BJ379" s="150"/>
      <c r="BL379" s="30"/>
      <c r="BN379" s="29"/>
      <c r="BO379" s="29"/>
      <c r="BP379" s="29"/>
      <c r="BQ379" s="29"/>
      <c r="BR379" s="29"/>
      <c r="BS379" s="29"/>
      <c r="BT379" s="29"/>
      <c r="BU379" s="29"/>
      <c r="BV379" s="29"/>
      <c r="BW379" s="29"/>
      <c r="BX379" s="29"/>
      <c r="BY379" s="29"/>
      <c r="BZ379" s="29"/>
      <c r="CA379" s="29"/>
      <c r="CB379" s="29"/>
      <c r="CC379" s="29"/>
      <c r="CD379" s="29"/>
      <c r="CE379" s="29"/>
      <c r="CF379" s="29"/>
      <c r="CG379" s="29"/>
      <c r="CH379" s="29"/>
      <c r="CI379" s="29"/>
      <c r="CJ379" s="29"/>
      <c r="CK379" s="29"/>
      <c r="CL379" s="29"/>
      <c r="CM379" s="29"/>
      <c r="CN379" s="29"/>
      <c r="CO379" s="29"/>
      <c r="CP379" s="29"/>
      <c r="CQ379" s="29"/>
      <c r="CR379" s="29"/>
      <c r="CS379" s="29"/>
      <c r="CT379" s="29"/>
      <c r="CU379" s="29"/>
      <c r="CV379" s="29"/>
      <c r="CW379" s="29"/>
      <c r="CX379" s="29"/>
      <c r="CY379" s="29"/>
      <c r="CZ379" s="29"/>
      <c r="DA379" s="29"/>
      <c r="DB379" s="29"/>
      <c r="DC379" s="29"/>
      <c r="DD379" s="29"/>
      <c r="DE379" s="29"/>
      <c r="DF379" s="29"/>
    </row>
    <row r="380" spans="3:110" s="273" customFormat="1">
      <c r="C380" s="9"/>
      <c r="D380" s="9"/>
      <c r="E380" s="9"/>
      <c r="F380" s="105"/>
      <c r="G380" s="7"/>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H380" s="33"/>
      <c r="BJ380" s="150"/>
      <c r="BL380" s="30"/>
      <c r="BN380" s="29"/>
      <c r="BO380" s="29"/>
      <c r="BP380" s="29"/>
      <c r="BQ380" s="29"/>
      <c r="BR380" s="29"/>
      <c r="BS380" s="29"/>
      <c r="BT380" s="29"/>
      <c r="BU380" s="29"/>
      <c r="BV380" s="29"/>
      <c r="BW380" s="29"/>
      <c r="BX380" s="29"/>
      <c r="BY380" s="29"/>
      <c r="BZ380" s="29"/>
      <c r="CA380" s="29"/>
      <c r="CB380" s="29"/>
      <c r="CC380" s="29"/>
      <c r="CD380" s="29"/>
      <c r="CE380" s="29"/>
      <c r="CF380" s="29"/>
      <c r="CG380" s="29"/>
      <c r="CH380" s="29"/>
      <c r="CI380" s="29"/>
      <c r="CJ380" s="29"/>
      <c r="CK380" s="29"/>
      <c r="CL380" s="29"/>
      <c r="CM380" s="29"/>
      <c r="CN380" s="29"/>
      <c r="CO380" s="29"/>
      <c r="CP380" s="29"/>
      <c r="CQ380" s="29"/>
      <c r="CR380" s="29"/>
      <c r="CS380" s="29"/>
      <c r="CT380" s="29"/>
      <c r="CU380" s="29"/>
      <c r="CV380" s="29"/>
      <c r="CW380" s="29"/>
      <c r="CX380" s="29"/>
      <c r="CY380" s="29"/>
      <c r="CZ380" s="29"/>
      <c r="DA380" s="29"/>
      <c r="DB380" s="29"/>
      <c r="DC380" s="29"/>
      <c r="DD380" s="29"/>
      <c r="DE380" s="29"/>
      <c r="DF380" s="29"/>
    </row>
    <row r="381" spans="3:110" s="273" customFormat="1">
      <c r="C381" s="9"/>
      <c r="D381" s="9"/>
      <c r="E381" s="9"/>
      <c r="F381" s="105"/>
      <c r="G381" s="7"/>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H381" s="33"/>
      <c r="BJ381" s="150"/>
      <c r="BL381" s="30"/>
      <c r="BN381" s="29"/>
      <c r="BO381" s="29"/>
      <c r="BP381" s="29"/>
      <c r="BQ381" s="29"/>
      <c r="BR381" s="29"/>
      <c r="BS381" s="29"/>
      <c r="BT381" s="29"/>
      <c r="BU381" s="29"/>
      <c r="BV381" s="29"/>
      <c r="BW381" s="29"/>
      <c r="BX381" s="29"/>
      <c r="BY381" s="29"/>
      <c r="BZ381" s="29"/>
      <c r="CA381" s="29"/>
      <c r="CB381" s="29"/>
      <c r="CC381" s="29"/>
      <c r="CD381" s="29"/>
      <c r="CE381" s="29"/>
      <c r="CF381" s="29"/>
      <c r="CG381" s="29"/>
      <c r="CH381" s="29"/>
      <c r="CI381" s="29"/>
      <c r="CJ381" s="29"/>
      <c r="CK381" s="29"/>
      <c r="CL381" s="29"/>
      <c r="CM381" s="29"/>
      <c r="CN381" s="29"/>
      <c r="CO381" s="29"/>
      <c r="CP381" s="29"/>
      <c r="CQ381" s="29"/>
      <c r="CR381" s="29"/>
      <c r="CS381" s="29"/>
      <c r="CT381" s="29"/>
      <c r="CU381" s="29"/>
      <c r="CV381" s="29"/>
      <c r="CW381" s="29"/>
      <c r="CX381" s="29"/>
      <c r="CY381" s="29"/>
      <c r="CZ381" s="29"/>
      <c r="DA381" s="29"/>
      <c r="DB381" s="29"/>
      <c r="DC381" s="29"/>
      <c r="DD381" s="29"/>
      <c r="DE381" s="29"/>
      <c r="DF381" s="29"/>
    </row>
    <row r="382" spans="3:110" s="273" customFormat="1">
      <c r="C382" s="9"/>
      <c r="D382" s="9"/>
      <c r="E382" s="9"/>
      <c r="F382" s="105"/>
      <c r="G382" s="7"/>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H382" s="33"/>
      <c r="BJ382" s="150"/>
      <c r="BL382" s="30"/>
      <c r="BN382" s="29"/>
      <c r="BO382" s="29"/>
      <c r="BP382" s="29"/>
      <c r="BQ382" s="29"/>
      <c r="BR382" s="29"/>
      <c r="BS382" s="29"/>
      <c r="BT382" s="29"/>
      <c r="BU382" s="29"/>
      <c r="BV382" s="29"/>
      <c r="BW382" s="29"/>
      <c r="BX382" s="29"/>
      <c r="BY382" s="29"/>
      <c r="BZ382" s="29"/>
      <c r="CA382" s="29"/>
      <c r="CB382" s="29"/>
      <c r="CC382" s="29"/>
      <c r="CD382" s="29"/>
      <c r="CE382" s="29"/>
      <c r="CF382" s="29"/>
      <c r="CG382" s="29"/>
      <c r="CH382" s="29"/>
      <c r="CI382" s="29"/>
      <c r="CJ382" s="29"/>
      <c r="CK382" s="29"/>
      <c r="CL382" s="29"/>
      <c r="CM382" s="29"/>
      <c r="CN382" s="29"/>
      <c r="CO382" s="29"/>
      <c r="CP382" s="29"/>
      <c r="CQ382" s="29"/>
      <c r="CR382" s="29"/>
      <c r="CS382" s="29"/>
      <c r="CT382" s="29"/>
      <c r="CU382" s="29"/>
      <c r="CV382" s="29"/>
      <c r="CW382" s="29"/>
      <c r="CX382" s="29"/>
      <c r="CY382" s="29"/>
      <c r="CZ382" s="29"/>
      <c r="DA382" s="29"/>
      <c r="DB382" s="29"/>
      <c r="DC382" s="29"/>
      <c r="DD382" s="29"/>
      <c r="DE382" s="29"/>
      <c r="DF382" s="29"/>
    </row>
    <row r="383" spans="3:110" s="273" customFormat="1">
      <c r="C383" s="9"/>
      <c r="D383" s="9"/>
      <c r="E383" s="9"/>
      <c r="F383" s="105"/>
      <c r="G383" s="7"/>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H383" s="33"/>
      <c r="BJ383" s="150"/>
      <c r="BL383" s="30"/>
      <c r="BN383" s="29"/>
      <c r="BO383" s="29"/>
      <c r="BP383" s="29"/>
      <c r="BQ383" s="29"/>
      <c r="BR383" s="29"/>
      <c r="BS383" s="29"/>
      <c r="BT383" s="29"/>
      <c r="BU383" s="29"/>
      <c r="BV383" s="29"/>
      <c r="BW383" s="29"/>
      <c r="BX383" s="29"/>
      <c r="BY383" s="29"/>
      <c r="BZ383" s="29"/>
      <c r="CA383" s="29"/>
      <c r="CB383" s="29"/>
      <c r="CC383" s="29"/>
      <c r="CD383" s="29"/>
      <c r="CE383" s="29"/>
      <c r="CF383" s="29"/>
      <c r="CG383" s="29"/>
      <c r="CH383" s="29"/>
      <c r="CI383" s="29"/>
      <c r="CJ383" s="29"/>
      <c r="CK383" s="29"/>
      <c r="CL383" s="29"/>
      <c r="CM383" s="29"/>
      <c r="CN383" s="29"/>
      <c r="CO383" s="29"/>
      <c r="CP383" s="29"/>
      <c r="CQ383" s="29"/>
      <c r="CR383" s="29"/>
      <c r="CS383" s="29"/>
      <c r="CT383" s="29"/>
      <c r="CU383" s="29"/>
      <c r="CV383" s="29"/>
      <c r="CW383" s="29"/>
      <c r="CX383" s="29"/>
      <c r="CY383" s="29"/>
      <c r="CZ383" s="29"/>
      <c r="DA383" s="29"/>
      <c r="DB383" s="29"/>
      <c r="DC383" s="29"/>
      <c r="DD383" s="29"/>
      <c r="DE383" s="29"/>
      <c r="DF383" s="29"/>
    </row>
    <row r="384" spans="3:110" s="273" customFormat="1">
      <c r="C384" s="9"/>
      <c r="D384" s="9"/>
      <c r="E384" s="9"/>
      <c r="F384" s="105"/>
      <c r="G384" s="7"/>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H384" s="33"/>
      <c r="BJ384" s="150"/>
      <c r="BL384" s="30"/>
      <c r="BN384" s="29"/>
      <c r="BO384" s="29"/>
      <c r="BP384" s="29"/>
      <c r="BQ384" s="29"/>
      <c r="BR384" s="29"/>
      <c r="BS384" s="29"/>
      <c r="BT384" s="29"/>
      <c r="BU384" s="29"/>
      <c r="BV384" s="29"/>
      <c r="BW384" s="29"/>
      <c r="BX384" s="29"/>
      <c r="BY384" s="29"/>
      <c r="BZ384" s="29"/>
      <c r="CA384" s="29"/>
      <c r="CB384" s="29"/>
      <c r="CC384" s="29"/>
      <c r="CD384" s="29"/>
      <c r="CE384" s="29"/>
      <c r="CF384" s="29"/>
      <c r="CG384" s="29"/>
      <c r="CH384" s="29"/>
      <c r="CI384" s="29"/>
      <c r="CJ384" s="29"/>
      <c r="CK384" s="29"/>
      <c r="CL384" s="29"/>
      <c r="CM384" s="29"/>
      <c r="CN384" s="29"/>
      <c r="CO384" s="29"/>
      <c r="CP384" s="29"/>
      <c r="CQ384" s="29"/>
      <c r="CR384" s="29"/>
      <c r="CS384" s="29"/>
      <c r="CT384" s="29"/>
      <c r="CU384" s="29"/>
      <c r="CV384" s="29"/>
      <c r="CW384" s="29"/>
      <c r="CX384" s="29"/>
      <c r="CY384" s="29"/>
      <c r="CZ384" s="29"/>
      <c r="DA384" s="29"/>
      <c r="DB384" s="29"/>
      <c r="DC384" s="29"/>
      <c r="DD384" s="29"/>
      <c r="DE384" s="29"/>
      <c r="DF384" s="29"/>
    </row>
    <row r="385" spans="3:110" s="273" customFormat="1">
      <c r="C385" s="9"/>
      <c r="D385" s="9"/>
      <c r="E385" s="9"/>
      <c r="F385" s="105"/>
      <c r="G385" s="7"/>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H385" s="33"/>
      <c r="BJ385" s="150"/>
      <c r="BL385" s="30"/>
      <c r="BN385" s="29"/>
      <c r="BO385" s="29"/>
      <c r="BP385" s="29"/>
      <c r="BQ385" s="29"/>
      <c r="BR385" s="29"/>
      <c r="BS385" s="29"/>
      <c r="BT385" s="29"/>
      <c r="BU385" s="29"/>
      <c r="BV385" s="29"/>
      <c r="BW385" s="29"/>
      <c r="BX385" s="29"/>
      <c r="BY385" s="29"/>
      <c r="BZ385" s="29"/>
      <c r="CA385" s="29"/>
      <c r="CB385" s="29"/>
      <c r="CC385" s="29"/>
      <c r="CD385" s="29"/>
      <c r="CE385" s="29"/>
      <c r="CF385" s="29"/>
      <c r="CG385" s="29"/>
      <c r="CH385" s="29"/>
      <c r="CI385" s="29"/>
      <c r="CJ385" s="29"/>
      <c r="CK385" s="29"/>
      <c r="CL385" s="29"/>
      <c r="CM385" s="29"/>
      <c r="CN385" s="29"/>
      <c r="CO385" s="29"/>
      <c r="CP385" s="29"/>
      <c r="CQ385" s="29"/>
      <c r="CR385" s="29"/>
      <c r="CS385" s="29"/>
      <c r="CT385" s="29"/>
      <c r="CU385" s="29"/>
      <c r="CV385" s="29"/>
      <c r="CW385" s="29"/>
      <c r="CX385" s="29"/>
      <c r="CY385" s="29"/>
      <c r="CZ385" s="29"/>
      <c r="DA385" s="29"/>
      <c r="DB385" s="29"/>
      <c r="DC385" s="29"/>
      <c r="DD385" s="29"/>
      <c r="DE385" s="29"/>
      <c r="DF385" s="29"/>
    </row>
    <row r="386" spans="3:110" s="273" customFormat="1">
      <c r="C386" s="9"/>
      <c r="D386" s="9"/>
      <c r="E386" s="9"/>
      <c r="F386" s="105"/>
      <c r="G386" s="7"/>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H386" s="33"/>
      <c r="BJ386" s="150"/>
      <c r="BL386" s="30"/>
      <c r="BN386" s="29"/>
      <c r="BO386" s="29"/>
      <c r="BP386" s="29"/>
      <c r="BQ386" s="29"/>
      <c r="BR386" s="29"/>
      <c r="BS386" s="29"/>
      <c r="BT386" s="29"/>
      <c r="BU386" s="29"/>
      <c r="BV386" s="29"/>
      <c r="BW386" s="29"/>
      <c r="BX386" s="29"/>
      <c r="BY386" s="29"/>
      <c r="BZ386" s="29"/>
      <c r="CA386" s="29"/>
      <c r="CB386" s="29"/>
      <c r="CC386" s="29"/>
      <c r="CD386" s="29"/>
      <c r="CE386" s="29"/>
      <c r="CF386" s="29"/>
      <c r="CG386" s="29"/>
      <c r="CH386" s="29"/>
      <c r="CI386" s="29"/>
      <c r="CJ386" s="29"/>
      <c r="CK386" s="29"/>
      <c r="CL386" s="29"/>
      <c r="CM386" s="29"/>
      <c r="CN386" s="29"/>
      <c r="CO386" s="29"/>
      <c r="CP386" s="29"/>
      <c r="CQ386" s="29"/>
      <c r="CR386" s="29"/>
      <c r="CS386" s="29"/>
      <c r="CT386" s="29"/>
      <c r="CU386" s="29"/>
      <c r="CV386" s="29"/>
      <c r="CW386" s="29"/>
      <c r="CX386" s="29"/>
      <c r="CY386" s="29"/>
      <c r="CZ386" s="29"/>
      <c r="DA386" s="29"/>
      <c r="DB386" s="29"/>
      <c r="DC386" s="29"/>
      <c r="DD386" s="29"/>
      <c r="DE386" s="29"/>
      <c r="DF386" s="29"/>
    </row>
    <row r="387" spans="3:110" s="273" customFormat="1">
      <c r="C387" s="9"/>
      <c r="D387" s="9"/>
      <c r="E387" s="9"/>
      <c r="F387" s="105"/>
      <c r="G387" s="7"/>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H387" s="33"/>
      <c r="BJ387" s="150"/>
      <c r="BL387" s="30"/>
      <c r="BN387" s="29"/>
      <c r="BO387" s="29"/>
      <c r="BP387" s="29"/>
      <c r="BQ387" s="29"/>
      <c r="BR387" s="29"/>
      <c r="BS387" s="29"/>
      <c r="BT387" s="29"/>
      <c r="BU387" s="29"/>
      <c r="BV387" s="29"/>
      <c r="BW387" s="29"/>
      <c r="BX387" s="29"/>
      <c r="BY387" s="29"/>
      <c r="BZ387" s="29"/>
      <c r="CA387" s="29"/>
      <c r="CB387" s="29"/>
      <c r="CC387" s="29"/>
      <c r="CD387" s="29"/>
      <c r="CE387" s="29"/>
      <c r="CF387" s="29"/>
      <c r="CG387" s="29"/>
      <c r="CH387" s="29"/>
      <c r="CI387" s="29"/>
      <c r="CJ387" s="29"/>
      <c r="CK387" s="29"/>
      <c r="CL387" s="29"/>
      <c r="CM387" s="29"/>
      <c r="CN387" s="29"/>
      <c r="CO387" s="29"/>
      <c r="CP387" s="29"/>
      <c r="CQ387" s="29"/>
      <c r="CR387" s="29"/>
      <c r="CS387" s="29"/>
      <c r="CT387" s="29"/>
      <c r="CU387" s="29"/>
      <c r="CV387" s="29"/>
      <c r="CW387" s="29"/>
      <c r="CX387" s="29"/>
      <c r="CY387" s="29"/>
      <c r="CZ387" s="29"/>
      <c r="DA387" s="29"/>
      <c r="DB387" s="29"/>
      <c r="DC387" s="29"/>
      <c r="DD387" s="29"/>
      <c r="DE387" s="29"/>
      <c r="DF387" s="29"/>
    </row>
    <row r="388" spans="3:110" s="273" customFormat="1">
      <c r="C388" s="9"/>
      <c r="D388" s="9"/>
      <c r="E388" s="9"/>
      <c r="F388" s="105"/>
      <c r="G388" s="7"/>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H388" s="33"/>
      <c r="BJ388" s="150"/>
      <c r="BL388" s="30"/>
      <c r="BN388" s="29"/>
      <c r="BO388" s="29"/>
      <c r="BP388" s="29"/>
      <c r="BQ388" s="29"/>
      <c r="BR388" s="29"/>
      <c r="BS388" s="29"/>
      <c r="BT388" s="29"/>
      <c r="BU388" s="29"/>
      <c r="BV388" s="29"/>
      <c r="BW388" s="29"/>
      <c r="BX388" s="29"/>
      <c r="BY388" s="29"/>
      <c r="BZ388" s="29"/>
      <c r="CA388" s="29"/>
      <c r="CB388" s="29"/>
      <c r="CC388" s="29"/>
      <c r="CD388" s="29"/>
      <c r="CE388" s="29"/>
      <c r="CF388" s="29"/>
      <c r="CG388" s="29"/>
      <c r="CH388" s="29"/>
      <c r="CI388" s="29"/>
      <c r="CJ388" s="29"/>
      <c r="CK388" s="29"/>
      <c r="CL388" s="29"/>
      <c r="CM388" s="29"/>
      <c r="CN388" s="29"/>
      <c r="CO388" s="29"/>
      <c r="CP388" s="29"/>
      <c r="CQ388" s="29"/>
      <c r="CR388" s="29"/>
      <c r="CS388" s="29"/>
      <c r="CT388" s="29"/>
      <c r="CU388" s="29"/>
      <c r="CV388" s="29"/>
      <c r="CW388" s="29"/>
      <c r="CX388" s="29"/>
      <c r="CY388" s="29"/>
      <c r="CZ388" s="29"/>
      <c r="DA388" s="29"/>
      <c r="DB388" s="29"/>
      <c r="DC388" s="29"/>
      <c r="DD388" s="29"/>
      <c r="DE388" s="29"/>
      <c r="DF388" s="29"/>
    </row>
    <row r="389" spans="3:110" s="273" customFormat="1">
      <c r="C389" s="9"/>
      <c r="D389" s="9"/>
      <c r="E389" s="9"/>
      <c r="F389" s="105"/>
      <c r="G389" s="7"/>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H389" s="33"/>
      <c r="BJ389" s="150"/>
      <c r="BL389" s="30"/>
      <c r="BN389" s="29"/>
      <c r="BO389" s="29"/>
      <c r="BP389" s="29"/>
      <c r="BQ389" s="29"/>
      <c r="BR389" s="29"/>
      <c r="BS389" s="29"/>
      <c r="BT389" s="29"/>
      <c r="BU389" s="29"/>
      <c r="BV389" s="29"/>
      <c r="BW389" s="29"/>
      <c r="BX389" s="29"/>
      <c r="BY389" s="29"/>
      <c r="BZ389" s="29"/>
      <c r="CA389" s="29"/>
      <c r="CB389" s="29"/>
      <c r="CC389" s="29"/>
      <c r="CD389" s="29"/>
      <c r="CE389" s="29"/>
      <c r="CF389" s="29"/>
      <c r="CG389" s="29"/>
      <c r="CH389" s="29"/>
      <c r="CI389" s="29"/>
      <c r="CJ389" s="29"/>
      <c r="CK389" s="29"/>
      <c r="CL389" s="29"/>
      <c r="CM389" s="29"/>
      <c r="CN389" s="29"/>
      <c r="CO389" s="29"/>
      <c r="CP389" s="29"/>
      <c r="CQ389" s="29"/>
      <c r="CR389" s="29"/>
      <c r="CS389" s="29"/>
      <c r="CT389" s="29"/>
      <c r="CU389" s="29"/>
      <c r="CV389" s="29"/>
      <c r="CW389" s="29"/>
      <c r="CX389" s="29"/>
      <c r="CY389" s="29"/>
      <c r="CZ389" s="29"/>
      <c r="DA389" s="29"/>
      <c r="DB389" s="29"/>
      <c r="DC389" s="29"/>
      <c r="DD389" s="29"/>
      <c r="DE389" s="29"/>
      <c r="DF389" s="29"/>
    </row>
    <row r="390" spans="3:110" s="273" customFormat="1">
      <c r="C390" s="9"/>
      <c r="D390" s="9"/>
      <c r="E390" s="9"/>
      <c r="F390" s="105"/>
      <c r="G390" s="7"/>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H390" s="33"/>
      <c r="BJ390" s="150"/>
      <c r="BL390" s="30"/>
      <c r="BN390" s="29"/>
      <c r="BO390" s="29"/>
      <c r="BP390" s="29"/>
      <c r="BQ390" s="29"/>
      <c r="BR390" s="29"/>
      <c r="BS390" s="29"/>
      <c r="BT390" s="29"/>
      <c r="BU390" s="29"/>
      <c r="BV390" s="29"/>
      <c r="BW390" s="29"/>
      <c r="BX390" s="29"/>
      <c r="BY390" s="29"/>
      <c r="BZ390" s="29"/>
      <c r="CA390" s="29"/>
      <c r="CB390" s="29"/>
      <c r="CC390" s="29"/>
      <c r="CD390" s="29"/>
      <c r="CE390" s="29"/>
      <c r="CF390" s="29"/>
      <c r="CG390" s="29"/>
      <c r="CH390" s="29"/>
      <c r="CI390" s="29"/>
      <c r="CJ390" s="29"/>
      <c r="CK390" s="29"/>
      <c r="CL390" s="29"/>
      <c r="CM390" s="29"/>
      <c r="CN390" s="29"/>
      <c r="CO390" s="29"/>
      <c r="CP390" s="29"/>
      <c r="CQ390" s="29"/>
      <c r="CR390" s="29"/>
      <c r="CS390" s="29"/>
      <c r="CT390" s="29"/>
      <c r="CU390" s="29"/>
      <c r="CV390" s="29"/>
      <c r="CW390" s="29"/>
      <c r="CX390" s="29"/>
      <c r="CY390" s="29"/>
      <c r="CZ390" s="29"/>
      <c r="DA390" s="29"/>
      <c r="DB390" s="29"/>
      <c r="DC390" s="29"/>
      <c r="DD390" s="29"/>
      <c r="DE390" s="29"/>
      <c r="DF390" s="29"/>
    </row>
    <row r="391" spans="3:110" s="273" customFormat="1">
      <c r="C391" s="9"/>
      <c r="D391" s="9"/>
      <c r="E391" s="9"/>
      <c r="F391" s="105"/>
      <c r="G391" s="7"/>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H391" s="33"/>
      <c r="BJ391" s="150"/>
      <c r="BL391" s="30"/>
      <c r="BN391" s="29"/>
      <c r="BO391" s="29"/>
      <c r="BP391" s="29"/>
      <c r="BQ391" s="29"/>
      <c r="BR391" s="29"/>
      <c r="BS391" s="29"/>
      <c r="BT391" s="29"/>
      <c r="BU391" s="29"/>
      <c r="BV391" s="29"/>
      <c r="BW391" s="29"/>
      <c r="BX391" s="29"/>
      <c r="BY391" s="29"/>
      <c r="BZ391" s="29"/>
      <c r="CA391" s="29"/>
      <c r="CB391" s="29"/>
      <c r="CC391" s="29"/>
      <c r="CD391" s="29"/>
      <c r="CE391" s="29"/>
      <c r="CF391" s="29"/>
      <c r="CG391" s="29"/>
      <c r="CH391" s="29"/>
      <c r="CI391" s="29"/>
      <c r="CJ391" s="29"/>
      <c r="CK391" s="29"/>
      <c r="CL391" s="29"/>
      <c r="CM391" s="29"/>
      <c r="CN391" s="29"/>
      <c r="CO391" s="29"/>
      <c r="CP391" s="29"/>
      <c r="CQ391" s="29"/>
      <c r="CR391" s="29"/>
      <c r="CS391" s="29"/>
      <c r="CT391" s="29"/>
      <c r="CU391" s="29"/>
      <c r="CV391" s="29"/>
      <c r="CW391" s="29"/>
      <c r="CX391" s="29"/>
      <c r="CY391" s="29"/>
      <c r="CZ391" s="29"/>
      <c r="DA391" s="29"/>
      <c r="DB391" s="29"/>
      <c r="DC391" s="29"/>
      <c r="DD391" s="29"/>
      <c r="DE391" s="29"/>
      <c r="DF391" s="29"/>
    </row>
    <row r="447" spans="3:269">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H447" s="33"/>
      <c r="JD447">
        <f t="shared" ref="JD447:JD475" si="389">IF(JD446&lt;&gt;0,JD446-1,0)</f>
        <v>0</v>
      </c>
      <c r="JE447">
        <f t="shared" ref="JE447:JE475" si="390">IF(JD447&lt;&gt;0,JE446+1,0)</f>
        <v>0</v>
      </c>
      <c r="JF447" t="str">
        <f t="shared" ref="JF447:JF475" ca="1" si="391">IF(ScenarioType&lt;&gt;"ALL",IF(ISERROR(IF(INDIRECT("SCENARIOMETA!B"&amp;JE447)=ScenarioType,INDIRECT("SCENARIOMETA!A"&amp;JE447)," ")),"",IF(INDIRECT("SCENARIOMETA!B"&amp;JE447)=ScenarioType,INDIRECT("SCENARIOMETA!A"&amp;JE447)," ")),IF(JD447&lt;&gt;0,INDIRECT("SCENARIOMETA!A"&amp;JE447),""))</f>
        <v/>
      </c>
      <c r="JG447" t="str">
        <f t="shared" ref="JG447:JG475" ca="1" si="392">IF(ScenarioType&lt;&gt;"ALL",IF(ISERROR(IF(INDIRECT("SCENARIOMETA!B"&amp;JE447)=ScenarioType,INDIRECT("SCENARIOMETA!B"&amp;JE447)," ")),"",IF(INDIRECT("SCENARIOMETA!B"&amp;JE447)=ScenarioType,INDIRECT("SCENARIOMETA!B"&amp;JE447)," ")),IF(JD447&lt;&gt;0,INDIRECT("SCENARIOMETA!B"&amp;JE447),""))</f>
        <v/>
      </c>
      <c r="JH447" t="str">
        <f t="shared" ref="JH447:JH475" ca="1" si="393">IF(ScenarioType&lt;&gt;"ALL",IF(ISERROR(IF(INDIRECT("SCENARIOMETA!B"&amp;JE447)=ScenarioType,INDIRECT("SCENARIOMETA!H"&amp;JE447)," ")),"",IF(INDIRECT("SCENARIOMETA!B"&amp;JE447)=ScenarioType,INDIRECT("SCENARIOMETA!H"&amp;JE447)," ")+14),IF(JD447&lt;&gt;0,INDIRECT("SCENARIOMETA!H"&amp;JE447)+14,""))</f>
        <v/>
      </c>
      <c r="JI447" t="str">
        <f t="shared" ref="JI447:JI475" ca="1" si="394">IF(ScenarioType&lt;&gt;"ALL",IF(ISERROR(IF(INDIRECT("SCENARIOMETA!B"&amp;JE447)=ScenarioType,INDIRECT("SCENARIOMETA!E"&amp;JE447)," ")),"",IF(INDIRECT("SCENARIOMETA!B"&amp;JE447)=ScenarioType,INDIRECT("SCENARIOMETA!E"&amp;JE447)," ")+14),IF(JD447&lt;&gt;0,INDIRECT("SCENARIOMETA!E"&amp;JE447)+14,""))</f>
        <v/>
      </c>
    </row>
    <row r="448" spans="3:269">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H448" s="33"/>
      <c r="JD448">
        <f t="shared" si="389"/>
        <v>0</v>
      </c>
      <c r="JE448">
        <f t="shared" si="390"/>
        <v>0</v>
      </c>
      <c r="JF448" t="str">
        <f t="shared" ca="1" si="391"/>
        <v/>
      </c>
      <c r="JG448" t="str">
        <f t="shared" ca="1" si="392"/>
        <v/>
      </c>
      <c r="JH448" t="str">
        <f t="shared" ca="1" si="393"/>
        <v/>
      </c>
      <c r="JI448" t="str">
        <f t="shared" ca="1" si="394"/>
        <v/>
      </c>
    </row>
    <row r="449" spans="3:269">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H449" s="33"/>
      <c r="JD449">
        <f t="shared" si="389"/>
        <v>0</v>
      </c>
      <c r="JE449">
        <f t="shared" si="390"/>
        <v>0</v>
      </c>
      <c r="JF449" t="str">
        <f t="shared" ca="1" si="391"/>
        <v/>
      </c>
      <c r="JG449" t="str">
        <f t="shared" ca="1" si="392"/>
        <v/>
      </c>
      <c r="JH449" t="str">
        <f t="shared" ca="1" si="393"/>
        <v/>
      </c>
      <c r="JI449" t="str">
        <f t="shared" ca="1" si="394"/>
        <v/>
      </c>
    </row>
    <row r="450" spans="3:269">
      <c r="JD450">
        <f t="shared" si="389"/>
        <v>0</v>
      </c>
      <c r="JE450">
        <f t="shared" si="390"/>
        <v>0</v>
      </c>
      <c r="JF450" t="str">
        <f t="shared" ca="1" si="391"/>
        <v/>
      </c>
      <c r="JG450" t="str">
        <f t="shared" ca="1" si="392"/>
        <v/>
      </c>
      <c r="JH450" t="str">
        <f t="shared" ca="1" si="393"/>
        <v/>
      </c>
      <c r="JI450" t="str">
        <f t="shared" ca="1" si="394"/>
        <v/>
      </c>
    </row>
    <row r="451" spans="3:269">
      <c r="JD451">
        <f t="shared" si="389"/>
        <v>0</v>
      </c>
      <c r="JE451">
        <f t="shared" si="390"/>
        <v>0</v>
      </c>
      <c r="JF451" t="str">
        <f t="shared" ca="1" si="391"/>
        <v/>
      </c>
      <c r="JG451" t="str">
        <f t="shared" ca="1" si="392"/>
        <v/>
      </c>
      <c r="JH451" t="str">
        <f t="shared" ca="1" si="393"/>
        <v/>
      </c>
      <c r="JI451" t="str">
        <f t="shared" ca="1" si="394"/>
        <v/>
      </c>
    </row>
    <row r="452" spans="3:269">
      <c r="JD452">
        <f t="shared" si="389"/>
        <v>0</v>
      </c>
      <c r="JE452">
        <f t="shared" si="390"/>
        <v>0</v>
      </c>
      <c r="JF452" t="str">
        <f t="shared" ca="1" si="391"/>
        <v/>
      </c>
      <c r="JG452" t="str">
        <f t="shared" ca="1" si="392"/>
        <v/>
      </c>
      <c r="JH452" t="str">
        <f t="shared" ca="1" si="393"/>
        <v/>
      </c>
      <c r="JI452" t="str">
        <f t="shared" ca="1" si="394"/>
        <v/>
      </c>
    </row>
    <row r="453" spans="3:269">
      <c r="JD453">
        <f t="shared" si="389"/>
        <v>0</v>
      </c>
      <c r="JE453">
        <f t="shared" si="390"/>
        <v>0</v>
      </c>
      <c r="JF453" t="str">
        <f t="shared" ca="1" si="391"/>
        <v/>
      </c>
      <c r="JG453" t="str">
        <f t="shared" ca="1" si="392"/>
        <v/>
      </c>
      <c r="JH453" t="str">
        <f t="shared" ca="1" si="393"/>
        <v/>
      </c>
      <c r="JI453" t="str">
        <f t="shared" ca="1" si="394"/>
        <v/>
      </c>
    </row>
    <row r="454" spans="3:269">
      <c r="JD454">
        <f t="shared" si="389"/>
        <v>0</v>
      </c>
      <c r="JE454">
        <f t="shared" si="390"/>
        <v>0</v>
      </c>
      <c r="JF454" t="str">
        <f t="shared" ca="1" si="391"/>
        <v/>
      </c>
      <c r="JG454" t="str">
        <f t="shared" ca="1" si="392"/>
        <v/>
      </c>
      <c r="JH454" t="str">
        <f t="shared" ca="1" si="393"/>
        <v/>
      </c>
      <c r="JI454" t="str">
        <f t="shared" ca="1" si="394"/>
        <v/>
      </c>
    </row>
    <row r="455" spans="3:269">
      <c r="JD455">
        <f t="shared" si="389"/>
        <v>0</v>
      </c>
      <c r="JE455">
        <f t="shared" si="390"/>
        <v>0</v>
      </c>
      <c r="JF455" t="str">
        <f t="shared" ca="1" si="391"/>
        <v/>
      </c>
      <c r="JG455" t="str">
        <f t="shared" ca="1" si="392"/>
        <v/>
      </c>
      <c r="JH455" t="str">
        <f t="shared" ca="1" si="393"/>
        <v/>
      </c>
      <c r="JI455" t="str">
        <f t="shared" ca="1" si="394"/>
        <v/>
      </c>
    </row>
    <row r="456" spans="3:269">
      <c r="JD456">
        <f t="shared" si="389"/>
        <v>0</v>
      </c>
      <c r="JE456">
        <f t="shared" si="390"/>
        <v>0</v>
      </c>
      <c r="JF456" t="str">
        <f t="shared" ca="1" si="391"/>
        <v/>
      </c>
      <c r="JG456" t="str">
        <f t="shared" ca="1" si="392"/>
        <v/>
      </c>
      <c r="JH456" t="str">
        <f t="shared" ca="1" si="393"/>
        <v/>
      </c>
      <c r="JI456" t="str">
        <f t="shared" ca="1" si="394"/>
        <v/>
      </c>
    </row>
    <row r="457" spans="3:269">
      <c r="JD457">
        <f t="shared" si="389"/>
        <v>0</v>
      </c>
      <c r="JE457">
        <f t="shared" si="390"/>
        <v>0</v>
      </c>
      <c r="JF457" t="str">
        <f t="shared" ca="1" si="391"/>
        <v/>
      </c>
      <c r="JG457" t="str">
        <f t="shared" ca="1" si="392"/>
        <v/>
      </c>
      <c r="JH457" t="str">
        <f t="shared" ca="1" si="393"/>
        <v/>
      </c>
      <c r="JI457" t="str">
        <f t="shared" ca="1" si="394"/>
        <v/>
      </c>
    </row>
    <row r="458" spans="3:269">
      <c r="JD458">
        <f t="shared" si="389"/>
        <v>0</v>
      </c>
      <c r="JE458">
        <f t="shared" si="390"/>
        <v>0</v>
      </c>
      <c r="JF458" t="str">
        <f t="shared" ca="1" si="391"/>
        <v/>
      </c>
      <c r="JG458" t="str">
        <f t="shared" ca="1" si="392"/>
        <v/>
      </c>
      <c r="JH458" t="str">
        <f t="shared" ca="1" si="393"/>
        <v/>
      </c>
      <c r="JI458" t="str">
        <f t="shared" ca="1" si="394"/>
        <v/>
      </c>
    </row>
    <row r="459" spans="3:269">
      <c r="JD459">
        <f t="shared" si="389"/>
        <v>0</v>
      </c>
      <c r="JE459">
        <f t="shared" si="390"/>
        <v>0</v>
      </c>
      <c r="JF459" t="str">
        <f t="shared" ca="1" si="391"/>
        <v/>
      </c>
      <c r="JG459" t="str">
        <f t="shared" ca="1" si="392"/>
        <v/>
      </c>
      <c r="JH459" t="str">
        <f t="shared" ca="1" si="393"/>
        <v/>
      </c>
      <c r="JI459" t="str">
        <f t="shared" ca="1" si="394"/>
        <v/>
      </c>
    </row>
    <row r="460" spans="3:269">
      <c r="JD460">
        <f t="shared" si="389"/>
        <v>0</v>
      </c>
      <c r="JE460">
        <f t="shared" si="390"/>
        <v>0</v>
      </c>
      <c r="JF460" t="str">
        <f t="shared" ca="1" si="391"/>
        <v/>
      </c>
      <c r="JG460" t="str">
        <f t="shared" ca="1" si="392"/>
        <v/>
      </c>
      <c r="JH460" t="str">
        <f t="shared" ca="1" si="393"/>
        <v/>
      </c>
      <c r="JI460" t="str">
        <f t="shared" ca="1" si="394"/>
        <v/>
      </c>
    </row>
    <row r="461" spans="3:269">
      <c r="JD461">
        <f t="shared" si="389"/>
        <v>0</v>
      </c>
      <c r="JE461">
        <f t="shared" si="390"/>
        <v>0</v>
      </c>
      <c r="JF461" t="str">
        <f t="shared" ca="1" si="391"/>
        <v/>
      </c>
      <c r="JG461" t="str">
        <f t="shared" ca="1" si="392"/>
        <v/>
      </c>
      <c r="JH461" t="str">
        <f t="shared" ca="1" si="393"/>
        <v/>
      </c>
      <c r="JI461" t="str">
        <f t="shared" ca="1" si="394"/>
        <v/>
      </c>
    </row>
    <row r="462" spans="3:269">
      <c r="JD462">
        <f t="shared" si="389"/>
        <v>0</v>
      </c>
      <c r="JE462">
        <f t="shared" si="390"/>
        <v>0</v>
      </c>
      <c r="JF462" t="str">
        <f t="shared" ca="1" si="391"/>
        <v/>
      </c>
      <c r="JG462" t="str">
        <f t="shared" ca="1" si="392"/>
        <v/>
      </c>
      <c r="JH462" t="str">
        <f t="shared" ca="1" si="393"/>
        <v/>
      </c>
      <c r="JI462" t="str">
        <f t="shared" ca="1" si="394"/>
        <v/>
      </c>
    </row>
    <row r="463" spans="3:269">
      <c r="JD463">
        <f t="shared" si="389"/>
        <v>0</v>
      </c>
      <c r="JE463">
        <f t="shared" si="390"/>
        <v>0</v>
      </c>
      <c r="JF463" t="str">
        <f t="shared" ca="1" si="391"/>
        <v/>
      </c>
      <c r="JG463" t="str">
        <f t="shared" ca="1" si="392"/>
        <v/>
      </c>
      <c r="JH463" t="str">
        <f t="shared" ca="1" si="393"/>
        <v/>
      </c>
      <c r="JI463" t="str">
        <f t="shared" ca="1" si="394"/>
        <v/>
      </c>
    </row>
    <row r="464" spans="3:269">
      <c r="JD464">
        <f t="shared" si="389"/>
        <v>0</v>
      </c>
      <c r="JE464">
        <f t="shared" si="390"/>
        <v>0</v>
      </c>
      <c r="JF464" t="str">
        <f t="shared" ca="1" si="391"/>
        <v/>
      </c>
      <c r="JG464" t="str">
        <f t="shared" ca="1" si="392"/>
        <v/>
      </c>
      <c r="JH464" t="str">
        <f t="shared" ca="1" si="393"/>
        <v/>
      </c>
      <c r="JI464" t="str">
        <f t="shared" ca="1" si="394"/>
        <v/>
      </c>
    </row>
    <row r="465" spans="264:269">
      <c r="JD465">
        <f t="shared" si="389"/>
        <v>0</v>
      </c>
      <c r="JE465">
        <f t="shared" si="390"/>
        <v>0</v>
      </c>
      <c r="JF465" t="str">
        <f t="shared" ca="1" si="391"/>
        <v/>
      </c>
      <c r="JG465" t="str">
        <f t="shared" ca="1" si="392"/>
        <v/>
      </c>
      <c r="JH465" t="str">
        <f t="shared" ca="1" si="393"/>
        <v/>
      </c>
      <c r="JI465" t="str">
        <f t="shared" ca="1" si="394"/>
        <v/>
      </c>
    </row>
    <row r="466" spans="264:269">
      <c r="JD466">
        <f t="shared" si="389"/>
        <v>0</v>
      </c>
      <c r="JE466">
        <f t="shared" si="390"/>
        <v>0</v>
      </c>
      <c r="JF466" t="str">
        <f t="shared" ca="1" si="391"/>
        <v/>
      </c>
      <c r="JG466" t="str">
        <f t="shared" ca="1" si="392"/>
        <v/>
      </c>
      <c r="JH466" t="str">
        <f t="shared" ca="1" si="393"/>
        <v/>
      </c>
      <c r="JI466" t="str">
        <f t="shared" ca="1" si="394"/>
        <v/>
      </c>
    </row>
    <row r="467" spans="264:269">
      <c r="JD467">
        <f t="shared" si="389"/>
        <v>0</v>
      </c>
      <c r="JE467">
        <f t="shared" si="390"/>
        <v>0</v>
      </c>
      <c r="JF467" t="str">
        <f t="shared" ca="1" si="391"/>
        <v/>
      </c>
      <c r="JG467" t="str">
        <f t="shared" ca="1" si="392"/>
        <v/>
      </c>
      <c r="JH467" t="str">
        <f t="shared" ca="1" si="393"/>
        <v/>
      </c>
      <c r="JI467" t="str">
        <f t="shared" ca="1" si="394"/>
        <v/>
      </c>
    </row>
    <row r="468" spans="264:269">
      <c r="JD468">
        <f t="shared" si="389"/>
        <v>0</v>
      </c>
      <c r="JE468">
        <f t="shared" si="390"/>
        <v>0</v>
      </c>
      <c r="JF468" t="str">
        <f t="shared" ca="1" si="391"/>
        <v/>
      </c>
      <c r="JG468" t="str">
        <f t="shared" ca="1" si="392"/>
        <v/>
      </c>
      <c r="JH468" t="str">
        <f t="shared" ca="1" si="393"/>
        <v/>
      </c>
      <c r="JI468" t="str">
        <f t="shared" ca="1" si="394"/>
        <v/>
      </c>
    </row>
    <row r="469" spans="264:269">
      <c r="JD469">
        <f t="shared" si="389"/>
        <v>0</v>
      </c>
      <c r="JE469">
        <f t="shared" si="390"/>
        <v>0</v>
      </c>
      <c r="JF469" t="str">
        <f t="shared" ca="1" si="391"/>
        <v/>
      </c>
      <c r="JG469" t="str">
        <f t="shared" ca="1" si="392"/>
        <v/>
      </c>
      <c r="JH469" t="str">
        <f t="shared" ca="1" si="393"/>
        <v/>
      </c>
      <c r="JI469" t="str">
        <f t="shared" ca="1" si="394"/>
        <v/>
      </c>
    </row>
    <row r="470" spans="264:269">
      <c r="JD470">
        <f t="shared" si="389"/>
        <v>0</v>
      </c>
      <c r="JE470">
        <f t="shared" si="390"/>
        <v>0</v>
      </c>
      <c r="JF470" t="str">
        <f t="shared" ca="1" si="391"/>
        <v/>
      </c>
      <c r="JG470" t="str">
        <f t="shared" ca="1" si="392"/>
        <v/>
      </c>
      <c r="JH470" t="str">
        <f t="shared" ca="1" si="393"/>
        <v/>
      </c>
      <c r="JI470" t="str">
        <f t="shared" ca="1" si="394"/>
        <v/>
      </c>
    </row>
    <row r="471" spans="264:269">
      <c r="JD471">
        <f t="shared" si="389"/>
        <v>0</v>
      </c>
      <c r="JE471">
        <f t="shared" si="390"/>
        <v>0</v>
      </c>
      <c r="JF471" t="str">
        <f t="shared" ca="1" si="391"/>
        <v/>
      </c>
      <c r="JG471" t="str">
        <f t="shared" ca="1" si="392"/>
        <v/>
      </c>
      <c r="JH471" t="str">
        <f t="shared" ca="1" si="393"/>
        <v/>
      </c>
      <c r="JI471" t="str">
        <f t="shared" ca="1" si="394"/>
        <v/>
      </c>
    </row>
    <row r="472" spans="264:269">
      <c r="JD472">
        <f t="shared" si="389"/>
        <v>0</v>
      </c>
      <c r="JE472">
        <f t="shared" si="390"/>
        <v>0</v>
      </c>
      <c r="JF472" t="str">
        <f t="shared" ca="1" si="391"/>
        <v/>
      </c>
      <c r="JG472" t="str">
        <f t="shared" ca="1" si="392"/>
        <v/>
      </c>
      <c r="JH472" t="str">
        <f t="shared" ca="1" si="393"/>
        <v/>
      </c>
      <c r="JI472" t="str">
        <f t="shared" ca="1" si="394"/>
        <v/>
      </c>
    </row>
    <row r="473" spans="264:269">
      <c r="JD473">
        <f t="shared" si="389"/>
        <v>0</v>
      </c>
      <c r="JE473">
        <f t="shared" si="390"/>
        <v>0</v>
      </c>
      <c r="JF473" t="str">
        <f t="shared" ca="1" si="391"/>
        <v/>
      </c>
      <c r="JG473" t="str">
        <f t="shared" ca="1" si="392"/>
        <v/>
      </c>
      <c r="JH473" t="str">
        <f t="shared" ca="1" si="393"/>
        <v/>
      </c>
      <c r="JI473" t="str">
        <f t="shared" ca="1" si="394"/>
        <v/>
      </c>
    </row>
    <row r="474" spans="264:269">
      <c r="JD474">
        <f t="shared" si="389"/>
        <v>0</v>
      </c>
      <c r="JE474">
        <f t="shared" si="390"/>
        <v>0</v>
      </c>
      <c r="JF474" t="str">
        <f t="shared" ca="1" si="391"/>
        <v/>
      </c>
      <c r="JG474" t="str">
        <f t="shared" ca="1" si="392"/>
        <v/>
      </c>
      <c r="JH474" t="str">
        <f t="shared" ca="1" si="393"/>
        <v/>
      </c>
      <c r="JI474" t="str">
        <f t="shared" ca="1" si="394"/>
        <v/>
      </c>
    </row>
    <row r="475" spans="264:269">
      <c r="JD475">
        <f t="shared" si="389"/>
        <v>0</v>
      </c>
      <c r="JE475">
        <f t="shared" si="390"/>
        <v>0</v>
      </c>
      <c r="JF475" t="str">
        <f t="shared" ca="1" si="391"/>
        <v/>
      </c>
      <c r="JG475" t="str">
        <f t="shared" ca="1" si="392"/>
        <v/>
      </c>
      <c r="JH475" t="str">
        <f t="shared" ca="1" si="393"/>
        <v/>
      </c>
      <c r="JI475" t="str">
        <f t="shared" ca="1" si="394"/>
        <v/>
      </c>
    </row>
    <row r="476" spans="264:269">
      <c r="JD476">
        <f t="shared" ref="JD476:JD539" si="395">IF(JD475&lt;&gt;0,JD475-1,0)</f>
        <v>0</v>
      </c>
      <c r="JE476">
        <f t="shared" ref="JE476:JE539" si="396">IF(JD476&lt;&gt;0,JE475+1,0)</f>
        <v>0</v>
      </c>
      <c r="JF476" t="str">
        <f t="shared" ref="JF476:JF539" ca="1" si="397">IF(ScenarioType&lt;&gt;"ALL",IF(ISERROR(IF(INDIRECT("SCENARIOMETA!B"&amp;JE476)=ScenarioType,INDIRECT("SCENARIOMETA!A"&amp;JE476)," ")),"",IF(INDIRECT("SCENARIOMETA!B"&amp;JE476)=ScenarioType,INDIRECT("SCENARIOMETA!A"&amp;JE476)," ")),IF(JD476&lt;&gt;0,INDIRECT("SCENARIOMETA!A"&amp;JE476),""))</f>
        <v/>
      </c>
      <c r="JG476" t="str">
        <f t="shared" ref="JG476:JG539" ca="1" si="398">IF(ScenarioType&lt;&gt;"ALL",IF(ISERROR(IF(INDIRECT("SCENARIOMETA!B"&amp;JE476)=ScenarioType,INDIRECT("SCENARIOMETA!B"&amp;JE476)," ")),"",IF(INDIRECT("SCENARIOMETA!B"&amp;JE476)=ScenarioType,INDIRECT("SCENARIOMETA!B"&amp;JE476)," ")),IF(JD476&lt;&gt;0,INDIRECT("SCENARIOMETA!B"&amp;JE476),""))</f>
        <v/>
      </c>
      <c r="JH476" t="str">
        <f t="shared" ref="JH476:JH539" ca="1" si="399">IF(ScenarioType&lt;&gt;"ALL",IF(ISERROR(IF(INDIRECT("SCENARIOMETA!B"&amp;JE476)=ScenarioType,INDIRECT("SCENARIOMETA!H"&amp;JE476)," ")),"",IF(INDIRECT("SCENARIOMETA!B"&amp;JE476)=ScenarioType,INDIRECT("SCENARIOMETA!H"&amp;JE476)," ")+14),IF(JD476&lt;&gt;0,INDIRECT("SCENARIOMETA!H"&amp;JE476)+14,""))</f>
        <v/>
      </c>
      <c r="JI476" t="str">
        <f t="shared" ref="JI476:JI539" ca="1" si="400">IF(ScenarioType&lt;&gt;"ALL",IF(ISERROR(IF(INDIRECT("SCENARIOMETA!B"&amp;JE476)=ScenarioType,INDIRECT("SCENARIOMETA!E"&amp;JE476)," ")),"",IF(INDIRECT("SCENARIOMETA!B"&amp;JE476)=ScenarioType,INDIRECT("SCENARIOMETA!E"&amp;JE476)," ")+14),IF(JD476&lt;&gt;0,INDIRECT("SCENARIOMETA!E"&amp;JE476)+14,""))</f>
        <v/>
      </c>
    </row>
    <row r="477" spans="264:269">
      <c r="JD477">
        <f t="shared" si="395"/>
        <v>0</v>
      </c>
      <c r="JE477">
        <f t="shared" si="396"/>
        <v>0</v>
      </c>
      <c r="JF477" t="str">
        <f t="shared" ca="1" si="397"/>
        <v/>
      </c>
      <c r="JG477" t="str">
        <f t="shared" ca="1" si="398"/>
        <v/>
      </c>
      <c r="JH477" t="str">
        <f t="shared" ca="1" si="399"/>
        <v/>
      </c>
      <c r="JI477" t="str">
        <f t="shared" ca="1" si="400"/>
        <v/>
      </c>
    </row>
    <row r="478" spans="264:269">
      <c r="JD478">
        <f t="shared" si="395"/>
        <v>0</v>
      </c>
      <c r="JE478">
        <f t="shared" si="396"/>
        <v>0</v>
      </c>
      <c r="JF478" t="str">
        <f t="shared" ca="1" si="397"/>
        <v/>
      </c>
      <c r="JG478" t="str">
        <f t="shared" ca="1" si="398"/>
        <v/>
      </c>
      <c r="JH478" t="str">
        <f t="shared" ca="1" si="399"/>
        <v/>
      </c>
      <c r="JI478" t="str">
        <f t="shared" ca="1" si="400"/>
        <v/>
      </c>
    </row>
    <row r="479" spans="264:269">
      <c r="JD479">
        <f t="shared" si="395"/>
        <v>0</v>
      </c>
      <c r="JE479">
        <f t="shared" si="396"/>
        <v>0</v>
      </c>
      <c r="JF479" t="str">
        <f t="shared" ca="1" si="397"/>
        <v/>
      </c>
      <c r="JG479" t="str">
        <f t="shared" ca="1" si="398"/>
        <v/>
      </c>
      <c r="JH479" t="str">
        <f t="shared" ca="1" si="399"/>
        <v/>
      </c>
      <c r="JI479" t="str">
        <f t="shared" ca="1" si="400"/>
        <v/>
      </c>
    </row>
    <row r="480" spans="264:269">
      <c r="JD480">
        <f t="shared" si="395"/>
        <v>0</v>
      </c>
      <c r="JE480">
        <f t="shared" si="396"/>
        <v>0</v>
      </c>
      <c r="JF480" t="str">
        <f t="shared" ca="1" si="397"/>
        <v/>
      </c>
      <c r="JG480" t="str">
        <f t="shared" ca="1" si="398"/>
        <v/>
      </c>
      <c r="JH480" t="str">
        <f t="shared" ca="1" si="399"/>
        <v/>
      </c>
      <c r="JI480" t="str">
        <f t="shared" ca="1" si="400"/>
        <v/>
      </c>
    </row>
    <row r="481" spans="264:269">
      <c r="JD481">
        <f t="shared" si="395"/>
        <v>0</v>
      </c>
      <c r="JE481">
        <f t="shared" si="396"/>
        <v>0</v>
      </c>
      <c r="JF481" t="str">
        <f t="shared" ca="1" si="397"/>
        <v/>
      </c>
      <c r="JG481" t="str">
        <f t="shared" ca="1" si="398"/>
        <v/>
      </c>
      <c r="JH481" t="str">
        <f t="shared" ca="1" si="399"/>
        <v/>
      </c>
      <c r="JI481" t="str">
        <f t="shared" ca="1" si="400"/>
        <v/>
      </c>
    </row>
    <row r="482" spans="264:269">
      <c r="JD482">
        <f t="shared" si="395"/>
        <v>0</v>
      </c>
      <c r="JE482">
        <f t="shared" si="396"/>
        <v>0</v>
      </c>
      <c r="JF482" t="str">
        <f t="shared" ca="1" si="397"/>
        <v/>
      </c>
      <c r="JG482" t="str">
        <f t="shared" ca="1" si="398"/>
        <v/>
      </c>
      <c r="JH482" t="str">
        <f t="shared" ca="1" si="399"/>
        <v/>
      </c>
      <c r="JI482" t="str">
        <f t="shared" ca="1" si="400"/>
        <v/>
      </c>
    </row>
    <row r="483" spans="264:269">
      <c r="JD483">
        <f t="shared" si="395"/>
        <v>0</v>
      </c>
      <c r="JE483">
        <f t="shared" si="396"/>
        <v>0</v>
      </c>
      <c r="JF483" t="str">
        <f t="shared" ca="1" si="397"/>
        <v/>
      </c>
      <c r="JG483" t="str">
        <f t="shared" ca="1" si="398"/>
        <v/>
      </c>
      <c r="JH483" t="str">
        <f t="shared" ca="1" si="399"/>
        <v/>
      </c>
      <c r="JI483" t="str">
        <f t="shared" ca="1" si="400"/>
        <v/>
      </c>
    </row>
    <row r="484" spans="264:269">
      <c r="JD484">
        <f t="shared" si="395"/>
        <v>0</v>
      </c>
      <c r="JE484">
        <f t="shared" si="396"/>
        <v>0</v>
      </c>
      <c r="JF484" t="str">
        <f t="shared" ca="1" si="397"/>
        <v/>
      </c>
      <c r="JG484" t="str">
        <f t="shared" ca="1" si="398"/>
        <v/>
      </c>
      <c r="JH484" t="str">
        <f t="shared" ca="1" si="399"/>
        <v/>
      </c>
      <c r="JI484" t="str">
        <f t="shared" ca="1" si="400"/>
        <v/>
      </c>
    </row>
    <row r="485" spans="264:269">
      <c r="JD485">
        <f t="shared" si="395"/>
        <v>0</v>
      </c>
      <c r="JE485">
        <f t="shared" si="396"/>
        <v>0</v>
      </c>
      <c r="JF485" t="str">
        <f t="shared" ca="1" si="397"/>
        <v/>
      </c>
      <c r="JG485" t="str">
        <f t="shared" ca="1" si="398"/>
        <v/>
      </c>
      <c r="JH485" t="str">
        <f t="shared" ca="1" si="399"/>
        <v/>
      </c>
      <c r="JI485" t="str">
        <f t="shared" ca="1" si="400"/>
        <v/>
      </c>
    </row>
    <row r="486" spans="264:269">
      <c r="JD486">
        <f t="shared" si="395"/>
        <v>0</v>
      </c>
      <c r="JE486">
        <f t="shared" si="396"/>
        <v>0</v>
      </c>
      <c r="JF486" t="str">
        <f t="shared" ca="1" si="397"/>
        <v/>
      </c>
      <c r="JG486" t="str">
        <f t="shared" ca="1" si="398"/>
        <v/>
      </c>
      <c r="JH486" t="str">
        <f t="shared" ca="1" si="399"/>
        <v/>
      </c>
      <c r="JI486" t="str">
        <f t="shared" ca="1" si="400"/>
        <v/>
      </c>
    </row>
    <row r="487" spans="264:269">
      <c r="JD487">
        <f t="shared" si="395"/>
        <v>0</v>
      </c>
      <c r="JE487">
        <f t="shared" si="396"/>
        <v>0</v>
      </c>
      <c r="JF487" t="str">
        <f t="shared" ca="1" si="397"/>
        <v/>
      </c>
      <c r="JG487" t="str">
        <f t="shared" ca="1" si="398"/>
        <v/>
      </c>
      <c r="JH487" t="str">
        <f t="shared" ca="1" si="399"/>
        <v/>
      </c>
      <c r="JI487" t="str">
        <f t="shared" ca="1" si="400"/>
        <v/>
      </c>
    </row>
    <row r="488" spans="264:269">
      <c r="JD488">
        <f t="shared" si="395"/>
        <v>0</v>
      </c>
      <c r="JE488">
        <f t="shared" si="396"/>
        <v>0</v>
      </c>
      <c r="JF488" t="str">
        <f t="shared" ca="1" si="397"/>
        <v/>
      </c>
      <c r="JG488" t="str">
        <f t="shared" ca="1" si="398"/>
        <v/>
      </c>
      <c r="JH488" t="str">
        <f t="shared" ca="1" si="399"/>
        <v/>
      </c>
      <c r="JI488" t="str">
        <f t="shared" ca="1" si="400"/>
        <v/>
      </c>
    </row>
    <row r="489" spans="264:269">
      <c r="JD489">
        <f t="shared" si="395"/>
        <v>0</v>
      </c>
      <c r="JE489">
        <f t="shared" si="396"/>
        <v>0</v>
      </c>
      <c r="JF489" t="str">
        <f t="shared" ca="1" si="397"/>
        <v/>
      </c>
      <c r="JG489" t="str">
        <f t="shared" ca="1" si="398"/>
        <v/>
      </c>
      <c r="JH489" t="str">
        <f t="shared" ca="1" si="399"/>
        <v/>
      </c>
      <c r="JI489" t="str">
        <f t="shared" ca="1" si="400"/>
        <v/>
      </c>
    </row>
    <row r="490" spans="264:269">
      <c r="JD490">
        <f t="shared" si="395"/>
        <v>0</v>
      </c>
      <c r="JE490">
        <f t="shared" si="396"/>
        <v>0</v>
      </c>
      <c r="JF490" t="str">
        <f t="shared" ca="1" si="397"/>
        <v/>
      </c>
      <c r="JG490" t="str">
        <f t="shared" ca="1" si="398"/>
        <v/>
      </c>
      <c r="JH490" t="str">
        <f t="shared" ca="1" si="399"/>
        <v/>
      </c>
      <c r="JI490" t="str">
        <f t="shared" ca="1" si="400"/>
        <v/>
      </c>
    </row>
    <row r="491" spans="264:269">
      <c r="JD491">
        <f t="shared" si="395"/>
        <v>0</v>
      </c>
      <c r="JE491">
        <f t="shared" si="396"/>
        <v>0</v>
      </c>
      <c r="JF491" t="str">
        <f t="shared" ca="1" si="397"/>
        <v/>
      </c>
      <c r="JG491" t="str">
        <f t="shared" ca="1" si="398"/>
        <v/>
      </c>
      <c r="JH491" t="str">
        <f t="shared" ca="1" si="399"/>
        <v/>
      </c>
      <c r="JI491" t="str">
        <f t="shared" ca="1" si="400"/>
        <v/>
      </c>
    </row>
    <row r="492" spans="264:269">
      <c r="JD492">
        <f t="shared" si="395"/>
        <v>0</v>
      </c>
      <c r="JE492">
        <f t="shared" si="396"/>
        <v>0</v>
      </c>
      <c r="JF492" t="str">
        <f t="shared" ca="1" si="397"/>
        <v/>
      </c>
      <c r="JG492" t="str">
        <f t="shared" ca="1" si="398"/>
        <v/>
      </c>
      <c r="JH492" t="str">
        <f t="shared" ca="1" si="399"/>
        <v/>
      </c>
      <c r="JI492" t="str">
        <f t="shared" ca="1" si="400"/>
        <v/>
      </c>
    </row>
    <row r="493" spans="264:269">
      <c r="JD493">
        <f t="shared" si="395"/>
        <v>0</v>
      </c>
      <c r="JE493">
        <f t="shared" si="396"/>
        <v>0</v>
      </c>
      <c r="JF493" t="str">
        <f t="shared" ca="1" si="397"/>
        <v/>
      </c>
      <c r="JG493" t="str">
        <f t="shared" ca="1" si="398"/>
        <v/>
      </c>
      <c r="JH493" t="str">
        <f t="shared" ca="1" si="399"/>
        <v/>
      </c>
      <c r="JI493" t="str">
        <f t="shared" ca="1" si="400"/>
        <v/>
      </c>
    </row>
    <row r="494" spans="264:269">
      <c r="JD494">
        <f t="shared" si="395"/>
        <v>0</v>
      </c>
      <c r="JE494">
        <f t="shared" si="396"/>
        <v>0</v>
      </c>
      <c r="JF494" t="str">
        <f t="shared" ca="1" si="397"/>
        <v/>
      </c>
      <c r="JG494" t="str">
        <f t="shared" ca="1" si="398"/>
        <v/>
      </c>
      <c r="JH494" t="str">
        <f t="shared" ca="1" si="399"/>
        <v/>
      </c>
      <c r="JI494" t="str">
        <f t="shared" ca="1" si="400"/>
        <v/>
      </c>
    </row>
    <row r="495" spans="264:269">
      <c r="JD495">
        <f t="shared" si="395"/>
        <v>0</v>
      </c>
      <c r="JE495">
        <f t="shared" si="396"/>
        <v>0</v>
      </c>
      <c r="JF495" t="str">
        <f t="shared" ca="1" si="397"/>
        <v/>
      </c>
      <c r="JG495" t="str">
        <f t="shared" ca="1" si="398"/>
        <v/>
      </c>
      <c r="JH495" t="str">
        <f t="shared" ca="1" si="399"/>
        <v/>
      </c>
      <c r="JI495" t="str">
        <f t="shared" ca="1" si="400"/>
        <v/>
      </c>
    </row>
    <row r="496" spans="264:269">
      <c r="JD496">
        <f t="shared" si="395"/>
        <v>0</v>
      </c>
      <c r="JE496">
        <f t="shared" si="396"/>
        <v>0</v>
      </c>
      <c r="JF496" t="str">
        <f t="shared" ca="1" si="397"/>
        <v/>
      </c>
      <c r="JG496" t="str">
        <f t="shared" ca="1" si="398"/>
        <v/>
      </c>
      <c r="JH496" t="str">
        <f t="shared" ca="1" si="399"/>
        <v/>
      </c>
      <c r="JI496" t="str">
        <f t="shared" ca="1" si="400"/>
        <v/>
      </c>
    </row>
    <row r="497" spans="264:269">
      <c r="JD497">
        <f t="shared" si="395"/>
        <v>0</v>
      </c>
      <c r="JE497">
        <f t="shared" si="396"/>
        <v>0</v>
      </c>
      <c r="JF497" t="str">
        <f t="shared" ca="1" si="397"/>
        <v/>
      </c>
      <c r="JG497" t="str">
        <f t="shared" ca="1" si="398"/>
        <v/>
      </c>
      <c r="JH497" t="str">
        <f t="shared" ca="1" si="399"/>
        <v/>
      </c>
      <c r="JI497" t="str">
        <f t="shared" ca="1" si="400"/>
        <v/>
      </c>
    </row>
    <row r="498" spans="264:269">
      <c r="JD498">
        <f t="shared" si="395"/>
        <v>0</v>
      </c>
      <c r="JE498">
        <f t="shared" si="396"/>
        <v>0</v>
      </c>
      <c r="JF498" t="str">
        <f t="shared" ca="1" si="397"/>
        <v/>
      </c>
      <c r="JG498" t="str">
        <f t="shared" ca="1" si="398"/>
        <v/>
      </c>
      <c r="JH498" t="str">
        <f t="shared" ca="1" si="399"/>
        <v/>
      </c>
      <c r="JI498" t="str">
        <f t="shared" ca="1" si="400"/>
        <v/>
      </c>
    </row>
    <row r="499" spans="264:269">
      <c r="JD499">
        <f t="shared" si="395"/>
        <v>0</v>
      </c>
      <c r="JE499">
        <f t="shared" si="396"/>
        <v>0</v>
      </c>
      <c r="JF499" t="str">
        <f t="shared" ca="1" si="397"/>
        <v/>
      </c>
      <c r="JG499" t="str">
        <f t="shared" ca="1" si="398"/>
        <v/>
      </c>
      <c r="JH499" t="str">
        <f t="shared" ca="1" si="399"/>
        <v/>
      </c>
      <c r="JI499" t="str">
        <f t="shared" ca="1" si="400"/>
        <v/>
      </c>
    </row>
    <row r="500" spans="264:269">
      <c r="JD500">
        <f t="shared" si="395"/>
        <v>0</v>
      </c>
      <c r="JE500">
        <f t="shared" si="396"/>
        <v>0</v>
      </c>
      <c r="JF500" t="str">
        <f t="shared" ca="1" si="397"/>
        <v/>
      </c>
      <c r="JG500" t="str">
        <f t="shared" ca="1" si="398"/>
        <v/>
      </c>
      <c r="JH500" t="str">
        <f t="shared" ca="1" si="399"/>
        <v/>
      </c>
      <c r="JI500" t="str">
        <f t="shared" ca="1" si="400"/>
        <v/>
      </c>
    </row>
    <row r="501" spans="264:269">
      <c r="JD501">
        <f t="shared" si="395"/>
        <v>0</v>
      </c>
      <c r="JE501">
        <f t="shared" si="396"/>
        <v>0</v>
      </c>
      <c r="JF501" t="str">
        <f t="shared" ca="1" si="397"/>
        <v/>
      </c>
      <c r="JG501" t="str">
        <f t="shared" ca="1" si="398"/>
        <v/>
      </c>
      <c r="JH501" t="str">
        <f t="shared" ca="1" si="399"/>
        <v/>
      </c>
      <c r="JI501" t="str">
        <f t="shared" ca="1" si="400"/>
        <v/>
      </c>
    </row>
    <row r="502" spans="264:269">
      <c r="JD502">
        <f t="shared" si="395"/>
        <v>0</v>
      </c>
      <c r="JE502">
        <f t="shared" si="396"/>
        <v>0</v>
      </c>
      <c r="JF502" t="str">
        <f t="shared" ca="1" si="397"/>
        <v/>
      </c>
      <c r="JG502" t="str">
        <f t="shared" ca="1" si="398"/>
        <v/>
      </c>
      <c r="JH502" t="str">
        <f t="shared" ca="1" si="399"/>
        <v/>
      </c>
      <c r="JI502" t="str">
        <f t="shared" ca="1" si="400"/>
        <v/>
      </c>
    </row>
    <row r="503" spans="264:269">
      <c r="JD503">
        <f t="shared" si="395"/>
        <v>0</v>
      </c>
      <c r="JE503">
        <f t="shared" si="396"/>
        <v>0</v>
      </c>
      <c r="JF503" t="str">
        <f t="shared" ca="1" si="397"/>
        <v/>
      </c>
      <c r="JG503" t="str">
        <f t="shared" ca="1" si="398"/>
        <v/>
      </c>
      <c r="JH503" t="str">
        <f t="shared" ca="1" si="399"/>
        <v/>
      </c>
      <c r="JI503" t="str">
        <f t="shared" ca="1" si="400"/>
        <v/>
      </c>
    </row>
    <row r="504" spans="264:269">
      <c r="JD504">
        <f t="shared" si="395"/>
        <v>0</v>
      </c>
      <c r="JE504">
        <f t="shared" si="396"/>
        <v>0</v>
      </c>
      <c r="JF504" t="str">
        <f t="shared" ca="1" si="397"/>
        <v/>
      </c>
      <c r="JG504" t="str">
        <f t="shared" ca="1" si="398"/>
        <v/>
      </c>
      <c r="JH504" t="str">
        <f t="shared" ca="1" si="399"/>
        <v/>
      </c>
      <c r="JI504" t="str">
        <f t="shared" ca="1" si="400"/>
        <v/>
      </c>
    </row>
    <row r="505" spans="264:269">
      <c r="JD505">
        <f t="shared" si="395"/>
        <v>0</v>
      </c>
      <c r="JE505">
        <f t="shared" si="396"/>
        <v>0</v>
      </c>
      <c r="JF505" t="str">
        <f t="shared" ca="1" si="397"/>
        <v/>
      </c>
      <c r="JG505" t="str">
        <f t="shared" ca="1" si="398"/>
        <v/>
      </c>
      <c r="JH505" t="str">
        <f t="shared" ca="1" si="399"/>
        <v/>
      </c>
      <c r="JI505" t="str">
        <f t="shared" ca="1" si="400"/>
        <v/>
      </c>
    </row>
    <row r="506" spans="264:269">
      <c r="JD506">
        <f t="shared" si="395"/>
        <v>0</v>
      </c>
      <c r="JE506">
        <f t="shared" si="396"/>
        <v>0</v>
      </c>
      <c r="JF506" t="str">
        <f t="shared" ca="1" si="397"/>
        <v/>
      </c>
      <c r="JG506" t="str">
        <f t="shared" ca="1" si="398"/>
        <v/>
      </c>
      <c r="JH506" t="str">
        <f t="shared" ca="1" si="399"/>
        <v/>
      </c>
      <c r="JI506" t="str">
        <f t="shared" ca="1" si="400"/>
        <v/>
      </c>
    </row>
    <row r="507" spans="264:269">
      <c r="JD507">
        <f t="shared" si="395"/>
        <v>0</v>
      </c>
      <c r="JE507">
        <f t="shared" si="396"/>
        <v>0</v>
      </c>
      <c r="JF507" t="str">
        <f t="shared" ca="1" si="397"/>
        <v/>
      </c>
      <c r="JG507" t="str">
        <f t="shared" ca="1" si="398"/>
        <v/>
      </c>
      <c r="JH507" t="str">
        <f t="shared" ca="1" si="399"/>
        <v/>
      </c>
      <c r="JI507" t="str">
        <f t="shared" ca="1" si="400"/>
        <v/>
      </c>
    </row>
    <row r="508" spans="264:269">
      <c r="JD508">
        <f t="shared" si="395"/>
        <v>0</v>
      </c>
      <c r="JE508">
        <f t="shared" si="396"/>
        <v>0</v>
      </c>
      <c r="JF508" t="str">
        <f t="shared" ca="1" si="397"/>
        <v/>
      </c>
      <c r="JG508" t="str">
        <f t="shared" ca="1" si="398"/>
        <v/>
      </c>
      <c r="JH508" t="str">
        <f t="shared" ca="1" si="399"/>
        <v/>
      </c>
      <c r="JI508" t="str">
        <f t="shared" ca="1" si="400"/>
        <v/>
      </c>
    </row>
    <row r="509" spans="264:269">
      <c r="JD509">
        <f t="shared" si="395"/>
        <v>0</v>
      </c>
      <c r="JE509">
        <f t="shared" si="396"/>
        <v>0</v>
      </c>
      <c r="JF509" t="str">
        <f t="shared" ca="1" si="397"/>
        <v/>
      </c>
      <c r="JG509" t="str">
        <f t="shared" ca="1" si="398"/>
        <v/>
      </c>
      <c r="JH509" t="str">
        <f t="shared" ca="1" si="399"/>
        <v/>
      </c>
      <c r="JI509" t="str">
        <f t="shared" ca="1" si="400"/>
        <v/>
      </c>
    </row>
    <row r="510" spans="264:269">
      <c r="JD510">
        <f t="shared" si="395"/>
        <v>0</v>
      </c>
      <c r="JE510">
        <f t="shared" si="396"/>
        <v>0</v>
      </c>
      <c r="JF510" t="str">
        <f t="shared" ca="1" si="397"/>
        <v/>
      </c>
      <c r="JG510" t="str">
        <f t="shared" ca="1" si="398"/>
        <v/>
      </c>
      <c r="JH510" t="str">
        <f t="shared" ca="1" si="399"/>
        <v/>
      </c>
      <c r="JI510" t="str">
        <f t="shared" ca="1" si="400"/>
        <v/>
      </c>
    </row>
    <row r="511" spans="264:269">
      <c r="JD511">
        <f t="shared" si="395"/>
        <v>0</v>
      </c>
      <c r="JE511">
        <f t="shared" si="396"/>
        <v>0</v>
      </c>
      <c r="JF511" t="str">
        <f t="shared" ca="1" si="397"/>
        <v/>
      </c>
      <c r="JG511" t="str">
        <f t="shared" ca="1" si="398"/>
        <v/>
      </c>
      <c r="JH511" t="str">
        <f t="shared" ca="1" si="399"/>
        <v/>
      </c>
      <c r="JI511" t="str">
        <f t="shared" ca="1" si="400"/>
        <v/>
      </c>
    </row>
    <row r="512" spans="264:269">
      <c r="JD512">
        <f t="shared" si="395"/>
        <v>0</v>
      </c>
      <c r="JE512">
        <f t="shared" si="396"/>
        <v>0</v>
      </c>
      <c r="JF512" t="str">
        <f t="shared" ca="1" si="397"/>
        <v/>
      </c>
      <c r="JG512" t="str">
        <f t="shared" ca="1" si="398"/>
        <v/>
      </c>
      <c r="JH512" t="str">
        <f t="shared" ca="1" si="399"/>
        <v/>
      </c>
      <c r="JI512" t="str">
        <f t="shared" ca="1" si="400"/>
        <v/>
      </c>
    </row>
    <row r="513" spans="264:269">
      <c r="JD513">
        <f t="shared" si="395"/>
        <v>0</v>
      </c>
      <c r="JE513">
        <f t="shared" si="396"/>
        <v>0</v>
      </c>
      <c r="JF513" t="str">
        <f t="shared" ca="1" si="397"/>
        <v/>
      </c>
      <c r="JG513" t="str">
        <f t="shared" ca="1" si="398"/>
        <v/>
      </c>
      <c r="JH513" t="str">
        <f t="shared" ca="1" si="399"/>
        <v/>
      </c>
      <c r="JI513" t="str">
        <f t="shared" ca="1" si="400"/>
        <v/>
      </c>
    </row>
    <row r="514" spans="264:269">
      <c r="JD514">
        <f t="shared" si="395"/>
        <v>0</v>
      </c>
      <c r="JE514">
        <f t="shared" si="396"/>
        <v>0</v>
      </c>
      <c r="JF514" t="str">
        <f t="shared" ca="1" si="397"/>
        <v/>
      </c>
      <c r="JG514" t="str">
        <f t="shared" ca="1" si="398"/>
        <v/>
      </c>
      <c r="JH514" t="str">
        <f t="shared" ca="1" si="399"/>
        <v/>
      </c>
      <c r="JI514" t="str">
        <f t="shared" ca="1" si="400"/>
        <v/>
      </c>
    </row>
    <row r="515" spans="264:269">
      <c r="JD515">
        <f t="shared" si="395"/>
        <v>0</v>
      </c>
      <c r="JE515">
        <f t="shared" si="396"/>
        <v>0</v>
      </c>
      <c r="JF515" t="str">
        <f t="shared" ca="1" si="397"/>
        <v/>
      </c>
      <c r="JG515" t="str">
        <f t="shared" ca="1" si="398"/>
        <v/>
      </c>
      <c r="JH515" t="str">
        <f t="shared" ca="1" si="399"/>
        <v/>
      </c>
      <c r="JI515" t="str">
        <f t="shared" ca="1" si="400"/>
        <v/>
      </c>
    </row>
    <row r="516" spans="264:269">
      <c r="JD516">
        <f t="shared" si="395"/>
        <v>0</v>
      </c>
      <c r="JE516">
        <f t="shared" si="396"/>
        <v>0</v>
      </c>
      <c r="JF516" t="str">
        <f t="shared" ca="1" si="397"/>
        <v/>
      </c>
      <c r="JG516" t="str">
        <f t="shared" ca="1" si="398"/>
        <v/>
      </c>
      <c r="JH516" t="str">
        <f t="shared" ca="1" si="399"/>
        <v/>
      </c>
      <c r="JI516" t="str">
        <f t="shared" ca="1" si="400"/>
        <v/>
      </c>
    </row>
    <row r="517" spans="264:269">
      <c r="JD517">
        <f t="shared" si="395"/>
        <v>0</v>
      </c>
      <c r="JE517">
        <f t="shared" si="396"/>
        <v>0</v>
      </c>
      <c r="JF517" t="str">
        <f t="shared" ca="1" si="397"/>
        <v/>
      </c>
      <c r="JG517" t="str">
        <f t="shared" ca="1" si="398"/>
        <v/>
      </c>
      <c r="JH517" t="str">
        <f t="shared" ca="1" si="399"/>
        <v/>
      </c>
      <c r="JI517" t="str">
        <f t="shared" ca="1" si="400"/>
        <v/>
      </c>
    </row>
    <row r="518" spans="264:269">
      <c r="JD518">
        <f t="shared" si="395"/>
        <v>0</v>
      </c>
      <c r="JE518">
        <f t="shared" si="396"/>
        <v>0</v>
      </c>
      <c r="JF518" t="str">
        <f t="shared" ca="1" si="397"/>
        <v/>
      </c>
      <c r="JG518" t="str">
        <f t="shared" ca="1" si="398"/>
        <v/>
      </c>
      <c r="JH518" t="str">
        <f t="shared" ca="1" si="399"/>
        <v/>
      </c>
      <c r="JI518" t="str">
        <f t="shared" ca="1" si="400"/>
        <v/>
      </c>
    </row>
    <row r="519" spans="264:269">
      <c r="JD519">
        <f t="shared" si="395"/>
        <v>0</v>
      </c>
      <c r="JE519">
        <f t="shared" si="396"/>
        <v>0</v>
      </c>
      <c r="JF519" t="str">
        <f t="shared" ca="1" si="397"/>
        <v/>
      </c>
      <c r="JG519" t="str">
        <f t="shared" ca="1" si="398"/>
        <v/>
      </c>
      <c r="JH519" t="str">
        <f t="shared" ca="1" si="399"/>
        <v/>
      </c>
      <c r="JI519" t="str">
        <f t="shared" ca="1" si="400"/>
        <v/>
      </c>
    </row>
    <row r="520" spans="264:269">
      <c r="JD520">
        <f t="shared" si="395"/>
        <v>0</v>
      </c>
      <c r="JE520">
        <f t="shared" si="396"/>
        <v>0</v>
      </c>
      <c r="JF520" t="str">
        <f t="shared" ca="1" si="397"/>
        <v/>
      </c>
      <c r="JG520" t="str">
        <f t="shared" ca="1" si="398"/>
        <v/>
      </c>
      <c r="JH520" t="str">
        <f t="shared" ca="1" si="399"/>
        <v/>
      </c>
      <c r="JI520" t="str">
        <f t="shared" ca="1" si="400"/>
        <v/>
      </c>
    </row>
    <row r="521" spans="264:269">
      <c r="JD521">
        <f t="shared" si="395"/>
        <v>0</v>
      </c>
      <c r="JE521">
        <f t="shared" si="396"/>
        <v>0</v>
      </c>
      <c r="JF521" t="str">
        <f t="shared" ca="1" si="397"/>
        <v/>
      </c>
      <c r="JG521" t="str">
        <f t="shared" ca="1" si="398"/>
        <v/>
      </c>
      <c r="JH521" t="str">
        <f t="shared" ca="1" si="399"/>
        <v/>
      </c>
      <c r="JI521" t="str">
        <f t="shared" ca="1" si="400"/>
        <v/>
      </c>
    </row>
    <row r="522" spans="264:269">
      <c r="JD522">
        <f t="shared" si="395"/>
        <v>0</v>
      </c>
      <c r="JE522">
        <f t="shared" si="396"/>
        <v>0</v>
      </c>
      <c r="JF522" t="str">
        <f t="shared" ca="1" si="397"/>
        <v/>
      </c>
      <c r="JG522" t="str">
        <f t="shared" ca="1" si="398"/>
        <v/>
      </c>
      <c r="JH522" t="str">
        <f t="shared" ca="1" si="399"/>
        <v/>
      </c>
      <c r="JI522" t="str">
        <f t="shared" ca="1" si="400"/>
        <v/>
      </c>
    </row>
    <row r="523" spans="264:269">
      <c r="JD523">
        <f t="shared" si="395"/>
        <v>0</v>
      </c>
      <c r="JE523">
        <f t="shared" si="396"/>
        <v>0</v>
      </c>
      <c r="JF523" t="str">
        <f t="shared" ca="1" si="397"/>
        <v/>
      </c>
      <c r="JG523" t="str">
        <f t="shared" ca="1" si="398"/>
        <v/>
      </c>
      <c r="JH523" t="str">
        <f t="shared" ca="1" si="399"/>
        <v/>
      </c>
      <c r="JI523" t="str">
        <f t="shared" ca="1" si="400"/>
        <v/>
      </c>
    </row>
    <row r="524" spans="264:269">
      <c r="JD524">
        <f t="shared" si="395"/>
        <v>0</v>
      </c>
      <c r="JE524">
        <f t="shared" si="396"/>
        <v>0</v>
      </c>
      <c r="JF524" t="str">
        <f t="shared" ca="1" si="397"/>
        <v/>
      </c>
      <c r="JG524" t="str">
        <f t="shared" ca="1" si="398"/>
        <v/>
      </c>
      <c r="JH524" t="str">
        <f t="shared" ca="1" si="399"/>
        <v/>
      </c>
      <c r="JI524" t="str">
        <f t="shared" ca="1" si="400"/>
        <v/>
      </c>
    </row>
    <row r="525" spans="264:269">
      <c r="JD525">
        <f t="shared" si="395"/>
        <v>0</v>
      </c>
      <c r="JE525">
        <f t="shared" si="396"/>
        <v>0</v>
      </c>
      <c r="JF525" t="str">
        <f t="shared" ca="1" si="397"/>
        <v/>
      </c>
      <c r="JG525" t="str">
        <f t="shared" ca="1" si="398"/>
        <v/>
      </c>
      <c r="JH525" t="str">
        <f t="shared" ca="1" si="399"/>
        <v/>
      </c>
      <c r="JI525" t="str">
        <f t="shared" ca="1" si="400"/>
        <v/>
      </c>
    </row>
    <row r="526" spans="264:269">
      <c r="JD526">
        <f t="shared" si="395"/>
        <v>0</v>
      </c>
      <c r="JE526">
        <f t="shared" si="396"/>
        <v>0</v>
      </c>
      <c r="JF526" t="str">
        <f t="shared" ca="1" si="397"/>
        <v/>
      </c>
      <c r="JG526" t="str">
        <f t="shared" ca="1" si="398"/>
        <v/>
      </c>
      <c r="JH526" t="str">
        <f t="shared" ca="1" si="399"/>
        <v/>
      </c>
      <c r="JI526" t="str">
        <f t="shared" ca="1" si="400"/>
        <v/>
      </c>
    </row>
    <row r="527" spans="264:269">
      <c r="JD527">
        <f t="shared" si="395"/>
        <v>0</v>
      </c>
      <c r="JE527">
        <f t="shared" si="396"/>
        <v>0</v>
      </c>
      <c r="JF527" t="str">
        <f t="shared" ca="1" si="397"/>
        <v/>
      </c>
      <c r="JG527" t="str">
        <f t="shared" ca="1" si="398"/>
        <v/>
      </c>
      <c r="JH527" t="str">
        <f t="shared" ca="1" si="399"/>
        <v/>
      </c>
      <c r="JI527" t="str">
        <f t="shared" ca="1" si="400"/>
        <v/>
      </c>
    </row>
    <row r="528" spans="264:269">
      <c r="JD528">
        <f t="shared" si="395"/>
        <v>0</v>
      </c>
      <c r="JE528">
        <f t="shared" si="396"/>
        <v>0</v>
      </c>
      <c r="JF528" t="str">
        <f t="shared" ca="1" si="397"/>
        <v/>
      </c>
      <c r="JG528" t="str">
        <f t="shared" ca="1" si="398"/>
        <v/>
      </c>
      <c r="JH528" t="str">
        <f t="shared" ca="1" si="399"/>
        <v/>
      </c>
      <c r="JI528" t="str">
        <f t="shared" ca="1" si="400"/>
        <v/>
      </c>
    </row>
    <row r="529" spans="264:269">
      <c r="JD529">
        <f t="shared" si="395"/>
        <v>0</v>
      </c>
      <c r="JE529">
        <f t="shared" si="396"/>
        <v>0</v>
      </c>
      <c r="JF529" t="str">
        <f t="shared" ca="1" si="397"/>
        <v/>
      </c>
      <c r="JG529" t="str">
        <f t="shared" ca="1" si="398"/>
        <v/>
      </c>
      <c r="JH529" t="str">
        <f t="shared" ca="1" si="399"/>
        <v/>
      </c>
      <c r="JI529" t="str">
        <f t="shared" ca="1" si="400"/>
        <v/>
      </c>
    </row>
    <row r="530" spans="264:269">
      <c r="JD530">
        <f t="shared" si="395"/>
        <v>0</v>
      </c>
      <c r="JE530">
        <f t="shared" si="396"/>
        <v>0</v>
      </c>
      <c r="JF530" t="str">
        <f t="shared" ca="1" si="397"/>
        <v/>
      </c>
      <c r="JG530" t="str">
        <f t="shared" ca="1" si="398"/>
        <v/>
      </c>
      <c r="JH530" t="str">
        <f t="shared" ca="1" si="399"/>
        <v/>
      </c>
      <c r="JI530" t="str">
        <f t="shared" ca="1" si="400"/>
        <v/>
      </c>
    </row>
    <row r="531" spans="264:269">
      <c r="JD531">
        <f t="shared" si="395"/>
        <v>0</v>
      </c>
      <c r="JE531">
        <f t="shared" si="396"/>
        <v>0</v>
      </c>
      <c r="JF531" t="str">
        <f t="shared" ca="1" si="397"/>
        <v/>
      </c>
      <c r="JG531" t="str">
        <f t="shared" ca="1" si="398"/>
        <v/>
      </c>
      <c r="JH531" t="str">
        <f t="shared" ca="1" si="399"/>
        <v/>
      </c>
      <c r="JI531" t="str">
        <f t="shared" ca="1" si="400"/>
        <v/>
      </c>
    </row>
    <row r="532" spans="264:269">
      <c r="JD532">
        <f t="shared" si="395"/>
        <v>0</v>
      </c>
      <c r="JE532">
        <f t="shared" si="396"/>
        <v>0</v>
      </c>
      <c r="JF532" t="str">
        <f t="shared" ca="1" si="397"/>
        <v/>
      </c>
      <c r="JG532" t="str">
        <f t="shared" ca="1" si="398"/>
        <v/>
      </c>
      <c r="JH532" t="str">
        <f t="shared" ca="1" si="399"/>
        <v/>
      </c>
      <c r="JI532" t="str">
        <f t="shared" ca="1" si="400"/>
        <v/>
      </c>
    </row>
    <row r="533" spans="264:269">
      <c r="JD533">
        <f t="shared" si="395"/>
        <v>0</v>
      </c>
      <c r="JE533">
        <f t="shared" si="396"/>
        <v>0</v>
      </c>
      <c r="JF533" t="str">
        <f t="shared" ca="1" si="397"/>
        <v/>
      </c>
      <c r="JG533" t="str">
        <f t="shared" ca="1" si="398"/>
        <v/>
      </c>
      <c r="JH533" t="str">
        <f t="shared" ca="1" si="399"/>
        <v/>
      </c>
      <c r="JI533" t="str">
        <f t="shared" ca="1" si="400"/>
        <v/>
      </c>
    </row>
    <row r="534" spans="264:269">
      <c r="JD534">
        <f t="shared" si="395"/>
        <v>0</v>
      </c>
      <c r="JE534">
        <f t="shared" si="396"/>
        <v>0</v>
      </c>
      <c r="JF534" t="str">
        <f t="shared" ca="1" si="397"/>
        <v/>
      </c>
      <c r="JG534" t="str">
        <f t="shared" ca="1" si="398"/>
        <v/>
      </c>
      <c r="JH534" t="str">
        <f t="shared" ca="1" si="399"/>
        <v/>
      </c>
      <c r="JI534" t="str">
        <f t="shared" ca="1" si="400"/>
        <v/>
      </c>
    </row>
    <row r="535" spans="264:269">
      <c r="JD535">
        <f t="shared" si="395"/>
        <v>0</v>
      </c>
      <c r="JE535">
        <f t="shared" si="396"/>
        <v>0</v>
      </c>
      <c r="JF535" t="str">
        <f t="shared" ca="1" si="397"/>
        <v/>
      </c>
      <c r="JG535" t="str">
        <f t="shared" ca="1" si="398"/>
        <v/>
      </c>
      <c r="JH535" t="str">
        <f t="shared" ca="1" si="399"/>
        <v/>
      </c>
      <c r="JI535" t="str">
        <f t="shared" ca="1" si="400"/>
        <v/>
      </c>
    </row>
    <row r="536" spans="264:269">
      <c r="JD536">
        <f t="shared" si="395"/>
        <v>0</v>
      </c>
      <c r="JE536">
        <f t="shared" si="396"/>
        <v>0</v>
      </c>
      <c r="JF536" t="str">
        <f t="shared" ca="1" si="397"/>
        <v/>
      </c>
      <c r="JG536" t="str">
        <f t="shared" ca="1" si="398"/>
        <v/>
      </c>
      <c r="JH536" t="str">
        <f t="shared" ca="1" si="399"/>
        <v/>
      </c>
      <c r="JI536" t="str">
        <f t="shared" ca="1" si="400"/>
        <v/>
      </c>
    </row>
    <row r="537" spans="264:269">
      <c r="JD537">
        <f t="shared" si="395"/>
        <v>0</v>
      </c>
      <c r="JE537">
        <f t="shared" si="396"/>
        <v>0</v>
      </c>
      <c r="JF537" t="str">
        <f t="shared" ca="1" si="397"/>
        <v/>
      </c>
      <c r="JG537" t="str">
        <f t="shared" ca="1" si="398"/>
        <v/>
      </c>
      <c r="JH537" t="str">
        <f t="shared" ca="1" si="399"/>
        <v/>
      </c>
      <c r="JI537" t="str">
        <f t="shared" ca="1" si="400"/>
        <v/>
      </c>
    </row>
    <row r="538" spans="264:269">
      <c r="JD538">
        <f t="shared" si="395"/>
        <v>0</v>
      </c>
      <c r="JE538">
        <f t="shared" si="396"/>
        <v>0</v>
      </c>
      <c r="JF538" t="str">
        <f t="shared" ca="1" si="397"/>
        <v/>
      </c>
      <c r="JG538" t="str">
        <f t="shared" ca="1" si="398"/>
        <v/>
      </c>
      <c r="JH538" t="str">
        <f t="shared" ca="1" si="399"/>
        <v/>
      </c>
      <c r="JI538" t="str">
        <f t="shared" ca="1" si="400"/>
        <v/>
      </c>
    </row>
    <row r="539" spans="264:269">
      <c r="JD539">
        <f t="shared" si="395"/>
        <v>0</v>
      </c>
      <c r="JE539">
        <f t="shared" si="396"/>
        <v>0</v>
      </c>
      <c r="JF539" t="str">
        <f t="shared" ca="1" si="397"/>
        <v/>
      </c>
      <c r="JG539" t="str">
        <f t="shared" ca="1" si="398"/>
        <v/>
      </c>
      <c r="JH539" t="str">
        <f t="shared" ca="1" si="399"/>
        <v/>
      </c>
      <c r="JI539" t="str">
        <f t="shared" ca="1" si="400"/>
        <v/>
      </c>
    </row>
    <row r="540" spans="264:269">
      <c r="JD540">
        <f t="shared" ref="JD540:JD603" si="401">IF(JD539&lt;&gt;0,JD539-1,0)</f>
        <v>0</v>
      </c>
      <c r="JE540">
        <f t="shared" ref="JE540:JE603" si="402">IF(JD540&lt;&gt;0,JE539+1,0)</f>
        <v>0</v>
      </c>
      <c r="JF540" t="str">
        <f t="shared" ref="JF540:JF603" ca="1" si="403">IF(ScenarioType&lt;&gt;"ALL",IF(ISERROR(IF(INDIRECT("SCENARIOMETA!B"&amp;JE540)=ScenarioType,INDIRECT("SCENARIOMETA!A"&amp;JE540)," ")),"",IF(INDIRECT("SCENARIOMETA!B"&amp;JE540)=ScenarioType,INDIRECT("SCENARIOMETA!A"&amp;JE540)," ")),IF(JD540&lt;&gt;0,INDIRECT("SCENARIOMETA!A"&amp;JE540),""))</f>
        <v/>
      </c>
      <c r="JG540" t="str">
        <f t="shared" ref="JG540:JG603" ca="1" si="404">IF(ScenarioType&lt;&gt;"ALL",IF(ISERROR(IF(INDIRECT("SCENARIOMETA!B"&amp;JE540)=ScenarioType,INDIRECT("SCENARIOMETA!B"&amp;JE540)," ")),"",IF(INDIRECT("SCENARIOMETA!B"&amp;JE540)=ScenarioType,INDIRECT("SCENARIOMETA!B"&amp;JE540)," ")),IF(JD540&lt;&gt;0,INDIRECT("SCENARIOMETA!B"&amp;JE540),""))</f>
        <v/>
      </c>
      <c r="JH540" t="str">
        <f t="shared" ref="JH540:JH603" ca="1" si="405">IF(ScenarioType&lt;&gt;"ALL",IF(ISERROR(IF(INDIRECT("SCENARIOMETA!B"&amp;JE540)=ScenarioType,INDIRECT("SCENARIOMETA!H"&amp;JE540)," ")),"",IF(INDIRECT("SCENARIOMETA!B"&amp;JE540)=ScenarioType,INDIRECT("SCENARIOMETA!H"&amp;JE540)," ")+14),IF(JD540&lt;&gt;0,INDIRECT("SCENARIOMETA!H"&amp;JE540)+14,""))</f>
        <v/>
      </c>
      <c r="JI540" t="str">
        <f t="shared" ref="JI540:JI603" ca="1" si="406">IF(ScenarioType&lt;&gt;"ALL",IF(ISERROR(IF(INDIRECT("SCENARIOMETA!B"&amp;JE540)=ScenarioType,INDIRECT("SCENARIOMETA!E"&amp;JE540)," ")),"",IF(INDIRECT("SCENARIOMETA!B"&amp;JE540)=ScenarioType,INDIRECT("SCENARIOMETA!E"&amp;JE540)," ")+14),IF(JD540&lt;&gt;0,INDIRECT("SCENARIOMETA!E"&amp;JE540)+14,""))</f>
        <v/>
      </c>
    </row>
    <row r="541" spans="264:269">
      <c r="JD541">
        <f t="shared" si="401"/>
        <v>0</v>
      </c>
      <c r="JE541">
        <f t="shared" si="402"/>
        <v>0</v>
      </c>
      <c r="JF541" t="str">
        <f t="shared" ca="1" si="403"/>
        <v/>
      </c>
      <c r="JG541" t="str">
        <f t="shared" ca="1" si="404"/>
        <v/>
      </c>
      <c r="JH541" t="str">
        <f t="shared" ca="1" si="405"/>
        <v/>
      </c>
      <c r="JI541" t="str">
        <f t="shared" ca="1" si="406"/>
        <v/>
      </c>
    </row>
    <row r="542" spans="264:269">
      <c r="JD542">
        <f t="shared" si="401"/>
        <v>0</v>
      </c>
      <c r="JE542">
        <f t="shared" si="402"/>
        <v>0</v>
      </c>
      <c r="JF542" t="str">
        <f t="shared" ca="1" si="403"/>
        <v/>
      </c>
      <c r="JG542" t="str">
        <f t="shared" ca="1" si="404"/>
        <v/>
      </c>
      <c r="JH542" t="str">
        <f t="shared" ca="1" si="405"/>
        <v/>
      </c>
      <c r="JI542" t="str">
        <f t="shared" ca="1" si="406"/>
        <v/>
      </c>
    </row>
    <row r="543" spans="264:269">
      <c r="JD543">
        <f t="shared" si="401"/>
        <v>0</v>
      </c>
      <c r="JE543">
        <f t="shared" si="402"/>
        <v>0</v>
      </c>
      <c r="JF543" t="str">
        <f t="shared" ca="1" si="403"/>
        <v/>
      </c>
      <c r="JG543" t="str">
        <f t="shared" ca="1" si="404"/>
        <v/>
      </c>
      <c r="JH543" t="str">
        <f t="shared" ca="1" si="405"/>
        <v/>
      </c>
      <c r="JI543" t="str">
        <f t="shared" ca="1" si="406"/>
        <v/>
      </c>
    </row>
    <row r="544" spans="264:269">
      <c r="JD544">
        <f t="shared" si="401"/>
        <v>0</v>
      </c>
      <c r="JE544">
        <f t="shared" si="402"/>
        <v>0</v>
      </c>
      <c r="JF544" t="str">
        <f t="shared" ca="1" si="403"/>
        <v/>
      </c>
      <c r="JG544" t="str">
        <f t="shared" ca="1" si="404"/>
        <v/>
      </c>
      <c r="JH544" t="str">
        <f t="shared" ca="1" si="405"/>
        <v/>
      </c>
      <c r="JI544" t="str">
        <f t="shared" ca="1" si="406"/>
        <v/>
      </c>
    </row>
    <row r="545" spans="264:269">
      <c r="JD545">
        <f t="shared" si="401"/>
        <v>0</v>
      </c>
      <c r="JE545">
        <f t="shared" si="402"/>
        <v>0</v>
      </c>
      <c r="JF545" t="str">
        <f t="shared" ca="1" si="403"/>
        <v/>
      </c>
      <c r="JG545" t="str">
        <f t="shared" ca="1" si="404"/>
        <v/>
      </c>
      <c r="JH545" t="str">
        <f t="shared" ca="1" si="405"/>
        <v/>
      </c>
      <c r="JI545" t="str">
        <f t="shared" ca="1" si="406"/>
        <v/>
      </c>
    </row>
    <row r="546" spans="264:269">
      <c r="JD546">
        <f t="shared" si="401"/>
        <v>0</v>
      </c>
      <c r="JE546">
        <f t="shared" si="402"/>
        <v>0</v>
      </c>
      <c r="JF546" t="str">
        <f t="shared" ca="1" si="403"/>
        <v/>
      </c>
      <c r="JG546" t="str">
        <f t="shared" ca="1" si="404"/>
        <v/>
      </c>
      <c r="JH546" t="str">
        <f t="shared" ca="1" si="405"/>
        <v/>
      </c>
      <c r="JI546" t="str">
        <f t="shared" ca="1" si="406"/>
        <v/>
      </c>
    </row>
    <row r="547" spans="264:269">
      <c r="JD547">
        <f t="shared" si="401"/>
        <v>0</v>
      </c>
      <c r="JE547">
        <f t="shared" si="402"/>
        <v>0</v>
      </c>
      <c r="JF547" t="str">
        <f t="shared" ca="1" si="403"/>
        <v/>
      </c>
      <c r="JG547" t="str">
        <f t="shared" ca="1" si="404"/>
        <v/>
      </c>
      <c r="JH547" t="str">
        <f t="shared" ca="1" si="405"/>
        <v/>
      </c>
      <c r="JI547" t="str">
        <f t="shared" ca="1" si="406"/>
        <v/>
      </c>
    </row>
    <row r="548" spans="264:269">
      <c r="JD548">
        <f t="shared" si="401"/>
        <v>0</v>
      </c>
      <c r="JE548">
        <f t="shared" si="402"/>
        <v>0</v>
      </c>
      <c r="JF548" t="str">
        <f t="shared" ca="1" si="403"/>
        <v/>
      </c>
      <c r="JG548" t="str">
        <f t="shared" ca="1" si="404"/>
        <v/>
      </c>
      <c r="JH548" t="str">
        <f t="shared" ca="1" si="405"/>
        <v/>
      </c>
      <c r="JI548" t="str">
        <f t="shared" ca="1" si="406"/>
        <v/>
      </c>
    </row>
    <row r="549" spans="264:269">
      <c r="JD549">
        <f t="shared" si="401"/>
        <v>0</v>
      </c>
      <c r="JE549">
        <f t="shared" si="402"/>
        <v>0</v>
      </c>
      <c r="JF549" t="str">
        <f t="shared" ca="1" si="403"/>
        <v/>
      </c>
      <c r="JG549" t="str">
        <f t="shared" ca="1" si="404"/>
        <v/>
      </c>
      <c r="JH549" t="str">
        <f t="shared" ca="1" si="405"/>
        <v/>
      </c>
      <c r="JI549" t="str">
        <f t="shared" ca="1" si="406"/>
        <v/>
      </c>
    </row>
    <row r="550" spans="264:269">
      <c r="JD550">
        <f t="shared" si="401"/>
        <v>0</v>
      </c>
      <c r="JE550">
        <f t="shared" si="402"/>
        <v>0</v>
      </c>
      <c r="JF550" t="str">
        <f t="shared" ca="1" si="403"/>
        <v/>
      </c>
      <c r="JG550" t="str">
        <f t="shared" ca="1" si="404"/>
        <v/>
      </c>
      <c r="JH550" t="str">
        <f t="shared" ca="1" si="405"/>
        <v/>
      </c>
      <c r="JI550" t="str">
        <f t="shared" ca="1" si="406"/>
        <v/>
      </c>
    </row>
    <row r="551" spans="264:269">
      <c r="JD551">
        <f t="shared" si="401"/>
        <v>0</v>
      </c>
      <c r="JE551">
        <f t="shared" si="402"/>
        <v>0</v>
      </c>
      <c r="JF551" t="str">
        <f t="shared" ca="1" si="403"/>
        <v/>
      </c>
      <c r="JG551" t="str">
        <f t="shared" ca="1" si="404"/>
        <v/>
      </c>
      <c r="JH551" t="str">
        <f t="shared" ca="1" si="405"/>
        <v/>
      </c>
      <c r="JI551" t="str">
        <f t="shared" ca="1" si="406"/>
        <v/>
      </c>
    </row>
    <row r="552" spans="264:269">
      <c r="JD552">
        <f t="shared" si="401"/>
        <v>0</v>
      </c>
      <c r="JE552">
        <f t="shared" si="402"/>
        <v>0</v>
      </c>
      <c r="JF552" t="str">
        <f t="shared" ca="1" si="403"/>
        <v/>
      </c>
      <c r="JG552" t="str">
        <f t="shared" ca="1" si="404"/>
        <v/>
      </c>
      <c r="JH552" t="str">
        <f t="shared" ca="1" si="405"/>
        <v/>
      </c>
      <c r="JI552" t="str">
        <f t="shared" ca="1" si="406"/>
        <v/>
      </c>
    </row>
    <row r="553" spans="264:269">
      <c r="JD553">
        <f t="shared" si="401"/>
        <v>0</v>
      </c>
      <c r="JE553">
        <f t="shared" si="402"/>
        <v>0</v>
      </c>
      <c r="JF553" t="str">
        <f t="shared" ca="1" si="403"/>
        <v/>
      </c>
      <c r="JG553" t="str">
        <f t="shared" ca="1" si="404"/>
        <v/>
      </c>
      <c r="JH553" t="str">
        <f t="shared" ca="1" si="405"/>
        <v/>
      </c>
      <c r="JI553" t="str">
        <f t="shared" ca="1" si="406"/>
        <v/>
      </c>
    </row>
    <row r="554" spans="264:269">
      <c r="JD554">
        <f t="shared" si="401"/>
        <v>0</v>
      </c>
      <c r="JE554">
        <f t="shared" si="402"/>
        <v>0</v>
      </c>
      <c r="JF554" t="str">
        <f t="shared" ca="1" si="403"/>
        <v/>
      </c>
      <c r="JG554" t="str">
        <f t="shared" ca="1" si="404"/>
        <v/>
      </c>
      <c r="JH554" t="str">
        <f t="shared" ca="1" si="405"/>
        <v/>
      </c>
      <c r="JI554" t="str">
        <f t="shared" ca="1" si="406"/>
        <v/>
      </c>
    </row>
    <row r="555" spans="264:269">
      <c r="JD555">
        <f t="shared" si="401"/>
        <v>0</v>
      </c>
      <c r="JE555">
        <f t="shared" si="402"/>
        <v>0</v>
      </c>
      <c r="JF555" t="str">
        <f t="shared" ca="1" si="403"/>
        <v/>
      </c>
      <c r="JG555" t="str">
        <f t="shared" ca="1" si="404"/>
        <v/>
      </c>
      <c r="JH555" t="str">
        <f t="shared" ca="1" si="405"/>
        <v/>
      </c>
      <c r="JI555" t="str">
        <f t="shared" ca="1" si="406"/>
        <v/>
      </c>
    </row>
    <row r="556" spans="264:269">
      <c r="JD556">
        <f t="shared" si="401"/>
        <v>0</v>
      </c>
      <c r="JE556">
        <f t="shared" si="402"/>
        <v>0</v>
      </c>
      <c r="JF556" t="str">
        <f t="shared" ca="1" si="403"/>
        <v/>
      </c>
      <c r="JG556" t="str">
        <f t="shared" ca="1" si="404"/>
        <v/>
      </c>
      <c r="JH556" t="str">
        <f t="shared" ca="1" si="405"/>
        <v/>
      </c>
      <c r="JI556" t="str">
        <f t="shared" ca="1" si="406"/>
        <v/>
      </c>
    </row>
    <row r="557" spans="264:269">
      <c r="JD557">
        <f t="shared" si="401"/>
        <v>0</v>
      </c>
      <c r="JE557">
        <f t="shared" si="402"/>
        <v>0</v>
      </c>
      <c r="JF557" t="str">
        <f t="shared" ca="1" si="403"/>
        <v/>
      </c>
      <c r="JG557" t="str">
        <f t="shared" ca="1" si="404"/>
        <v/>
      </c>
      <c r="JH557" t="str">
        <f t="shared" ca="1" si="405"/>
        <v/>
      </c>
      <c r="JI557" t="str">
        <f t="shared" ca="1" si="406"/>
        <v/>
      </c>
    </row>
    <row r="558" spans="264:269">
      <c r="JD558">
        <f t="shared" si="401"/>
        <v>0</v>
      </c>
      <c r="JE558">
        <f t="shared" si="402"/>
        <v>0</v>
      </c>
      <c r="JF558" t="str">
        <f t="shared" ca="1" si="403"/>
        <v/>
      </c>
      <c r="JG558" t="str">
        <f t="shared" ca="1" si="404"/>
        <v/>
      </c>
      <c r="JH558" t="str">
        <f t="shared" ca="1" si="405"/>
        <v/>
      </c>
      <c r="JI558" t="str">
        <f t="shared" ca="1" si="406"/>
        <v/>
      </c>
    </row>
    <row r="559" spans="264:269">
      <c r="JD559">
        <f t="shared" si="401"/>
        <v>0</v>
      </c>
      <c r="JE559">
        <f t="shared" si="402"/>
        <v>0</v>
      </c>
      <c r="JF559" t="str">
        <f t="shared" ca="1" si="403"/>
        <v/>
      </c>
      <c r="JG559" t="str">
        <f t="shared" ca="1" si="404"/>
        <v/>
      </c>
      <c r="JH559" t="str">
        <f t="shared" ca="1" si="405"/>
        <v/>
      </c>
      <c r="JI559" t="str">
        <f t="shared" ca="1" si="406"/>
        <v/>
      </c>
    </row>
    <row r="560" spans="264:269">
      <c r="JD560">
        <f t="shared" si="401"/>
        <v>0</v>
      </c>
      <c r="JE560">
        <f t="shared" si="402"/>
        <v>0</v>
      </c>
      <c r="JF560" t="str">
        <f t="shared" ca="1" si="403"/>
        <v/>
      </c>
      <c r="JG560" t="str">
        <f t="shared" ca="1" si="404"/>
        <v/>
      </c>
      <c r="JH560" t="str">
        <f t="shared" ca="1" si="405"/>
        <v/>
      </c>
      <c r="JI560" t="str">
        <f t="shared" ca="1" si="406"/>
        <v/>
      </c>
    </row>
    <row r="561" spans="264:269">
      <c r="JD561">
        <f t="shared" si="401"/>
        <v>0</v>
      </c>
      <c r="JE561">
        <f t="shared" si="402"/>
        <v>0</v>
      </c>
      <c r="JF561" t="str">
        <f t="shared" ca="1" si="403"/>
        <v/>
      </c>
      <c r="JG561" t="str">
        <f t="shared" ca="1" si="404"/>
        <v/>
      </c>
      <c r="JH561" t="str">
        <f t="shared" ca="1" si="405"/>
        <v/>
      </c>
      <c r="JI561" t="str">
        <f t="shared" ca="1" si="406"/>
        <v/>
      </c>
    </row>
    <row r="562" spans="264:269">
      <c r="JD562">
        <f t="shared" si="401"/>
        <v>0</v>
      </c>
      <c r="JE562">
        <f t="shared" si="402"/>
        <v>0</v>
      </c>
      <c r="JF562" t="str">
        <f t="shared" ca="1" si="403"/>
        <v/>
      </c>
      <c r="JG562" t="str">
        <f t="shared" ca="1" si="404"/>
        <v/>
      </c>
      <c r="JH562" t="str">
        <f t="shared" ca="1" si="405"/>
        <v/>
      </c>
      <c r="JI562" t="str">
        <f t="shared" ca="1" si="406"/>
        <v/>
      </c>
    </row>
    <row r="563" spans="264:269">
      <c r="JD563">
        <f t="shared" si="401"/>
        <v>0</v>
      </c>
      <c r="JE563">
        <f t="shared" si="402"/>
        <v>0</v>
      </c>
      <c r="JF563" t="str">
        <f t="shared" ca="1" si="403"/>
        <v/>
      </c>
      <c r="JG563" t="str">
        <f t="shared" ca="1" si="404"/>
        <v/>
      </c>
      <c r="JH563" t="str">
        <f t="shared" ca="1" si="405"/>
        <v/>
      </c>
      <c r="JI563" t="str">
        <f t="shared" ca="1" si="406"/>
        <v/>
      </c>
    </row>
    <row r="564" spans="264:269">
      <c r="JD564">
        <f t="shared" si="401"/>
        <v>0</v>
      </c>
      <c r="JE564">
        <f t="shared" si="402"/>
        <v>0</v>
      </c>
      <c r="JF564" t="str">
        <f t="shared" ca="1" si="403"/>
        <v/>
      </c>
      <c r="JG564" t="str">
        <f t="shared" ca="1" si="404"/>
        <v/>
      </c>
      <c r="JH564" t="str">
        <f t="shared" ca="1" si="405"/>
        <v/>
      </c>
      <c r="JI564" t="str">
        <f t="shared" ca="1" si="406"/>
        <v/>
      </c>
    </row>
    <row r="565" spans="264:269">
      <c r="JD565">
        <f t="shared" si="401"/>
        <v>0</v>
      </c>
      <c r="JE565">
        <f t="shared" si="402"/>
        <v>0</v>
      </c>
      <c r="JF565" t="str">
        <f t="shared" ca="1" si="403"/>
        <v/>
      </c>
      <c r="JG565" t="str">
        <f t="shared" ca="1" si="404"/>
        <v/>
      </c>
      <c r="JH565" t="str">
        <f t="shared" ca="1" si="405"/>
        <v/>
      </c>
      <c r="JI565" t="str">
        <f t="shared" ca="1" si="406"/>
        <v/>
      </c>
    </row>
    <row r="566" spans="264:269">
      <c r="JD566">
        <f t="shared" si="401"/>
        <v>0</v>
      </c>
      <c r="JE566">
        <f t="shared" si="402"/>
        <v>0</v>
      </c>
      <c r="JF566" t="str">
        <f t="shared" ca="1" si="403"/>
        <v/>
      </c>
      <c r="JG566" t="str">
        <f t="shared" ca="1" si="404"/>
        <v/>
      </c>
      <c r="JH566" t="str">
        <f t="shared" ca="1" si="405"/>
        <v/>
      </c>
      <c r="JI566" t="str">
        <f t="shared" ca="1" si="406"/>
        <v/>
      </c>
    </row>
    <row r="567" spans="264:269">
      <c r="JD567">
        <f t="shared" si="401"/>
        <v>0</v>
      </c>
      <c r="JE567">
        <f t="shared" si="402"/>
        <v>0</v>
      </c>
      <c r="JF567" t="str">
        <f t="shared" ca="1" si="403"/>
        <v/>
      </c>
      <c r="JG567" t="str">
        <f t="shared" ca="1" si="404"/>
        <v/>
      </c>
      <c r="JH567" t="str">
        <f t="shared" ca="1" si="405"/>
        <v/>
      </c>
      <c r="JI567" t="str">
        <f t="shared" ca="1" si="406"/>
        <v/>
      </c>
    </row>
    <row r="568" spans="264:269">
      <c r="JD568">
        <f t="shared" si="401"/>
        <v>0</v>
      </c>
      <c r="JE568">
        <f t="shared" si="402"/>
        <v>0</v>
      </c>
      <c r="JF568" t="str">
        <f t="shared" ca="1" si="403"/>
        <v/>
      </c>
      <c r="JG568" t="str">
        <f t="shared" ca="1" si="404"/>
        <v/>
      </c>
      <c r="JH568" t="str">
        <f t="shared" ca="1" si="405"/>
        <v/>
      </c>
      <c r="JI568" t="str">
        <f t="shared" ca="1" si="406"/>
        <v/>
      </c>
    </row>
    <row r="569" spans="264:269">
      <c r="JD569">
        <f t="shared" si="401"/>
        <v>0</v>
      </c>
      <c r="JE569">
        <f t="shared" si="402"/>
        <v>0</v>
      </c>
      <c r="JF569" t="str">
        <f t="shared" ca="1" si="403"/>
        <v/>
      </c>
      <c r="JG569" t="str">
        <f t="shared" ca="1" si="404"/>
        <v/>
      </c>
      <c r="JH569" t="str">
        <f t="shared" ca="1" si="405"/>
        <v/>
      </c>
      <c r="JI569" t="str">
        <f t="shared" ca="1" si="406"/>
        <v/>
      </c>
    </row>
    <row r="570" spans="264:269">
      <c r="JD570">
        <f t="shared" si="401"/>
        <v>0</v>
      </c>
      <c r="JE570">
        <f t="shared" si="402"/>
        <v>0</v>
      </c>
      <c r="JF570" t="str">
        <f t="shared" ca="1" si="403"/>
        <v/>
      </c>
      <c r="JG570" t="str">
        <f t="shared" ca="1" si="404"/>
        <v/>
      </c>
      <c r="JH570" t="str">
        <f t="shared" ca="1" si="405"/>
        <v/>
      </c>
      <c r="JI570" t="str">
        <f t="shared" ca="1" si="406"/>
        <v/>
      </c>
    </row>
    <row r="571" spans="264:269">
      <c r="JD571">
        <f t="shared" si="401"/>
        <v>0</v>
      </c>
      <c r="JE571">
        <f t="shared" si="402"/>
        <v>0</v>
      </c>
      <c r="JF571" t="str">
        <f t="shared" ca="1" si="403"/>
        <v/>
      </c>
      <c r="JG571" t="str">
        <f t="shared" ca="1" si="404"/>
        <v/>
      </c>
      <c r="JH571" t="str">
        <f t="shared" ca="1" si="405"/>
        <v/>
      </c>
      <c r="JI571" t="str">
        <f t="shared" ca="1" si="406"/>
        <v/>
      </c>
    </row>
    <row r="572" spans="264:269">
      <c r="JD572">
        <f t="shared" si="401"/>
        <v>0</v>
      </c>
      <c r="JE572">
        <f t="shared" si="402"/>
        <v>0</v>
      </c>
      <c r="JF572" t="str">
        <f t="shared" ca="1" si="403"/>
        <v/>
      </c>
      <c r="JG572" t="str">
        <f t="shared" ca="1" si="404"/>
        <v/>
      </c>
      <c r="JH572" t="str">
        <f t="shared" ca="1" si="405"/>
        <v/>
      </c>
      <c r="JI572" t="str">
        <f t="shared" ca="1" si="406"/>
        <v/>
      </c>
    </row>
    <row r="573" spans="264:269">
      <c r="JD573">
        <f t="shared" si="401"/>
        <v>0</v>
      </c>
      <c r="JE573">
        <f t="shared" si="402"/>
        <v>0</v>
      </c>
      <c r="JF573" t="str">
        <f t="shared" ca="1" si="403"/>
        <v/>
      </c>
      <c r="JG573" t="str">
        <f t="shared" ca="1" si="404"/>
        <v/>
      </c>
      <c r="JH573" t="str">
        <f t="shared" ca="1" si="405"/>
        <v/>
      </c>
      <c r="JI573" t="str">
        <f t="shared" ca="1" si="406"/>
        <v/>
      </c>
    </row>
    <row r="574" spans="264:269">
      <c r="JD574">
        <f t="shared" si="401"/>
        <v>0</v>
      </c>
      <c r="JE574">
        <f t="shared" si="402"/>
        <v>0</v>
      </c>
      <c r="JF574" t="str">
        <f t="shared" ca="1" si="403"/>
        <v/>
      </c>
      <c r="JG574" t="str">
        <f t="shared" ca="1" si="404"/>
        <v/>
      </c>
      <c r="JH574" t="str">
        <f t="shared" ca="1" si="405"/>
        <v/>
      </c>
      <c r="JI574" t="str">
        <f t="shared" ca="1" si="406"/>
        <v/>
      </c>
    </row>
    <row r="575" spans="264:269">
      <c r="JD575">
        <f t="shared" si="401"/>
        <v>0</v>
      </c>
      <c r="JE575">
        <f t="shared" si="402"/>
        <v>0</v>
      </c>
      <c r="JF575" t="str">
        <f t="shared" ca="1" si="403"/>
        <v/>
      </c>
      <c r="JG575" t="str">
        <f t="shared" ca="1" si="404"/>
        <v/>
      </c>
      <c r="JH575" t="str">
        <f t="shared" ca="1" si="405"/>
        <v/>
      </c>
      <c r="JI575" t="str">
        <f t="shared" ca="1" si="406"/>
        <v/>
      </c>
    </row>
    <row r="576" spans="264:269">
      <c r="JD576">
        <f t="shared" si="401"/>
        <v>0</v>
      </c>
      <c r="JE576">
        <f t="shared" si="402"/>
        <v>0</v>
      </c>
      <c r="JF576" t="str">
        <f t="shared" ca="1" si="403"/>
        <v/>
      </c>
      <c r="JG576" t="str">
        <f t="shared" ca="1" si="404"/>
        <v/>
      </c>
      <c r="JH576" t="str">
        <f t="shared" ca="1" si="405"/>
        <v/>
      </c>
      <c r="JI576" t="str">
        <f t="shared" ca="1" si="406"/>
        <v/>
      </c>
    </row>
    <row r="577" spans="264:269">
      <c r="JD577">
        <f t="shared" si="401"/>
        <v>0</v>
      </c>
      <c r="JE577">
        <f t="shared" si="402"/>
        <v>0</v>
      </c>
      <c r="JF577" t="str">
        <f t="shared" ca="1" si="403"/>
        <v/>
      </c>
      <c r="JG577" t="str">
        <f t="shared" ca="1" si="404"/>
        <v/>
      </c>
      <c r="JH577" t="str">
        <f t="shared" ca="1" si="405"/>
        <v/>
      </c>
      <c r="JI577" t="str">
        <f t="shared" ca="1" si="406"/>
        <v/>
      </c>
    </row>
    <row r="578" spans="264:269">
      <c r="JD578">
        <f t="shared" si="401"/>
        <v>0</v>
      </c>
      <c r="JE578">
        <f t="shared" si="402"/>
        <v>0</v>
      </c>
      <c r="JF578" t="str">
        <f t="shared" ca="1" si="403"/>
        <v/>
      </c>
      <c r="JG578" t="str">
        <f t="shared" ca="1" si="404"/>
        <v/>
      </c>
      <c r="JH578" t="str">
        <f t="shared" ca="1" si="405"/>
        <v/>
      </c>
      <c r="JI578" t="str">
        <f t="shared" ca="1" si="406"/>
        <v/>
      </c>
    </row>
    <row r="579" spans="264:269">
      <c r="JD579">
        <f t="shared" si="401"/>
        <v>0</v>
      </c>
      <c r="JE579">
        <f t="shared" si="402"/>
        <v>0</v>
      </c>
      <c r="JF579" t="str">
        <f t="shared" ca="1" si="403"/>
        <v/>
      </c>
      <c r="JG579" t="str">
        <f t="shared" ca="1" si="404"/>
        <v/>
      </c>
      <c r="JH579" t="str">
        <f t="shared" ca="1" si="405"/>
        <v/>
      </c>
      <c r="JI579" t="str">
        <f t="shared" ca="1" si="406"/>
        <v/>
      </c>
    </row>
    <row r="580" spans="264:269">
      <c r="JD580">
        <f t="shared" si="401"/>
        <v>0</v>
      </c>
      <c r="JE580">
        <f t="shared" si="402"/>
        <v>0</v>
      </c>
      <c r="JF580" t="str">
        <f t="shared" ca="1" si="403"/>
        <v/>
      </c>
      <c r="JG580" t="str">
        <f t="shared" ca="1" si="404"/>
        <v/>
      </c>
      <c r="JH580" t="str">
        <f t="shared" ca="1" si="405"/>
        <v/>
      </c>
      <c r="JI580" t="str">
        <f t="shared" ca="1" si="406"/>
        <v/>
      </c>
    </row>
    <row r="581" spans="264:269">
      <c r="JD581">
        <f t="shared" si="401"/>
        <v>0</v>
      </c>
      <c r="JE581">
        <f t="shared" si="402"/>
        <v>0</v>
      </c>
      <c r="JF581" t="str">
        <f t="shared" ca="1" si="403"/>
        <v/>
      </c>
      <c r="JG581" t="str">
        <f t="shared" ca="1" si="404"/>
        <v/>
      </c>
      <c r="JH581" t="str">
        <f t="shared" ca="1" si="405"/>
        <v/>
      </c>
      <c r="JI581" t="str">
        <f t="shared" ca="1" si="406"/>
        <v/>
      </c>
    </row>
    <row r="582" spans="264:269">
      <c r="JD582">
        <f t="shared" si="401"/>
        <v>0</v>
      </c>
      <c r="JE582">
        <f t="shared" si="402"/>
        <v>0</v>
      </c>
      <c r="JF582" t="str">
        <f t="shared" ca="1" si="403"/>
        <v/>
      </c>
      <c r="JG582" t="str">
        <f t="shared" ca="1" si="404"/>
        <v/>
      </c>
      <c r="JH582" t="str">
        <f t="shared" ca="1" si="405"/>
        <v/>
      </c>
      <c r="JI582" t="str">
        <f t="shared" ca="1" si="406"/>
        <v/>
      </c>
    </row>
    <row r="583" spans="264:269">
      <c r="JD583">
        <f t="shared" si="401"/>
        <v>0</v>
      </c>
      <c r="JE583">
        <f t="shared" si="402"/>
        <v>0</v>
      </c>
      <c r="JF583" t="str">
        <f t="shared" ca="1" si="403"/>
        <v/>
      </c>
      <c r="JG583" t="str">
        <f t="shared" ca="1" si="404"/>
        <v/>
      </c>
      <c r="JH583" t="str">
        <f t="shared" ca="1" si="405"/>
        <v/>
      </c>
      <c r="JI583" t="str">
        <f t="shared" ca="1" si="406"/>
        <v/>
      </c>
    </row>
    <row r="584" spans="264:269">
      <c r="JD584">
        <f t="shared" si="401"/>
        <v>0</v>
      </c>
      <c r="JE584">
        <f t="shared" si="402"/>
        <v>0</v>
      </c>
      <c r="JF584" t="str">
        <f t="shared" ca="1" si="403"/>
        <v/>
      </c>
      <c r="JG584" t="str">
        <f t="shared" ca="1" si="404"/>
        <v/>
      </c>
      <c r="JH584" t="str">
        <f t="shared" ca="1" si="405"/>
        <v/>
      </c>
      <c r="JI584" t="str">
        <f t="shared" ca="1" si="406"/>
        <v/>
      </c>
    </row>
    <row r="585" spans="264:269">
      <c r="JD585">
        <f t="shared" si="401"/>
        <v>0</v>
      </c>
      <c r="JE585">
        <f t="shared" si="402"/>
        <v>0</v>
      </c>
      <c r="JF585" t="str">
        <f t="shared" ca="1" si="403"/>
        <v/>
      </c>
      <c r="JG585" t="str">
        <f t="shared" ca="1" si="404"/>
        <v/>
      </c>
      <c r="JH585" t="str">
        <f t="shared" ca="1" si="405"/>
        <v/>
      </c>
      <c r="JI585" t="str">
        <f t="shared" ca="1" si="406"/>
        <v/>
      </c>
    </row>
    <row r="586" spans="264:269">
      <c r="JD586">
        <f t="shared" si="401"/>
        <v>0</v>
      </c>
      <c r="JE586">
        <f t="shared" si="402"/>
        <v>0</v>
      </c>
      <c r="JF586" t="str">
        <f t="shared" ca="1" si="403"/>
        <v/>
      </c>
      <c r="JG586" t="str">
        <f t="shared" ca="1" si="404"/>
        <v/>
      </c>
      <c r="JH586" t="str">
        <f t="shared" ca="1" si="405"/>
        <v/>
      </c>
      <c r="JI586" t="str">
        <f t="shared" ca="1" si="406"/>
        <v/>
      </c>
    </row>
    <row r="587" spans="264:269">
      <c r="JD587">
        <f t="shared" si="401"/>
        <v>0</v>
      </c>
      <c r="JE587">
        <f t="shared" si="402"/>
        <v>0</v>
      </c>
      <c r="JF587" t="str">
        <f t="shared" ca="1" si="403"/>
        <v/>
      </c>
      <c r="JG587" t="str">
        <f t="shared" ca="1" si="404"/>
        <v/>
      </c>
      <c r="JH587" t="str">
        <f t="shared" ca="1" si="405"/>
        <v/>
      </c>
      <c r="JI587" t="str">
        <f t="shared" ca="1" si="406"/>
        <v/>
      </c>
    </row>
    <row r="588" spans="264:269">
      <c r="JD588">
        <f t="shared" si="401"/>
        <v>0</v>
      </c>
      <c r="JE588">
        <f t="shared" si="402"/>
        <v>0</v>
      </c>
      <c r="JF588" t="str">
        <f t="shared" ca="1" si="403"/>
        <v/>
      </c>
      <c r="JG588" t="str">
        <f t="shared" ca="1" si="404"/>
        <v/>
      </c>
      <c r="JH588" t="str">
        <f t="shared" ca="1" si="405"/>
        <v/>
      </c>
      <c r="JI588" t="str">
        <f t="shared" ca="1" si="406"/>
        <v/>
      </c>
    </row>
    <row r="589" spans="264:269">
      <c r="JD589">
        <f t="shared" si="401"/>
        <v>0</v>
      </c>
      <c r="JE589">
        <f t="shared" si="402"/>
        <v>0</v>
      </c>
      <c r="JF589" t="str">
        <f t="shared" ca="1" si="403"/>
        <v/>
      </c>
      <c r="JG589" t="str">
        <f t="shared" ca="1" si="404"/>
        <v/>
      </c>
      <c r="JH589" t="str">
        <f t="shared" ca="1" si="405"/>
        <v/>
      </c>
      <c r="JI589" t="str">
        <f t="shared" ca="1" si="406"/>
        <v/>
      </c>
    </row>
    <row r="590" spans="264:269">
      <c r="JD590">
        <f t="shared" si="401"/>
        <v>0</v>
      </c>
      <c r="JE590">
        <f t="shared" si="402"/>
        <v>0</v>
      </c>
      <c r="JF590" t="str">
        <f t="shared" ca="1" si="403"/>
        <v/>
      </c>
      <c r="JG590" t="str">
        <f t="shared" ca="1" si="404"/>
        <v/>
      </c>
      <c r="JH590" t="str">
        <f t="shared" ca="1" si="405"/>
        <v/>
      </c>
      <c r="JI590" t="str">
        <f t="shared" ca="1" si="406"/>
        <v/>
      </c>
    </row>
    <row r="591" spans="264:269">
      <c r="JD591">
        <f t="shared" si="401"/>
        <v>0</v>
      </c>
      <c r="JE591">
        <f t="shared" si="402"/>
        <v>0</v>
      </c>
      <c r="JF591" t="str">
        <f t="shared" ca="1" si="403"/>
        <v/>
      </c>
      <c r="JG591" t="str">
        <f t="shared" ca="1" si="404"/>
        <v/>
      </c>
      <c r="JH591" t="str">
        <f t="shared" ca="1" si="405"/>
        <v/>
      </c>
      <c r="JI591" t="str">
        <f t="shared" ca="1" si="406"/>
        <v/>
      </c>
    </row>
    <row r="592" spans="264:269">
      <c r="JD592">
        <f t="shared" si="401"/>
        <v>0</v>
      </c>
      <c r="JE592">
        <f t="shared" si="402"/>
        <v>0</v>
      </c>
      <c r="JF592" t="str">
        <f t="shared" ca="1" si="403"/>
        <v/>
      </c>
      <c r="JG592" t="str">
        <f t="shared" ca="1" si="404"/>
        <v/>
      </c>
      <c r="JH592" t="str">
        <f t="shared" ca="1" si="405"/>
        <v/>
      </c>
      <c r="JI592" t="str">
        <f t="shared" ca="1" si="406"/>
        <v/>
      </c>
    </row>
    <row r="593" spans="264:269">
      <c r="JD593">
        <f t="shared" si="401"/>
        <v>0</v>
      </c>
      <c r="JE593">
        <f t="shared" si="402"/>
        <v>0</v>
      </c>
      <c r="JF593" t="str">
        <f t="shared" ca="1" si="403"/>
        <v/>
      </c>
      <c r="JG593" t="str">
        <f t="shared" ca="1" si="404"/>
        <v/>
      </c>
      <c r="JH593" t="str">
        <f t="shared" ca="1" si="405"/>
        <v/>
      </c>
      <c r="JI593" t="str">
        <f t="shared" ca="1" si="406"/>
        <v/>
      </c>
    </row>
    <row r="594" spans="264:269">
      <c r="JD594">
        <f t="shared" si="401"/>
        <v>0</v>
      </c>
      <c r="JE594">
        <f t="shared" si="402"/>
        <v>0</v>
      </c>
      <c r="JF594" t="str">
        <f t="shared" ca="1" si="403"/>
        <v/>
      </c>
      <c r="JG594" t="str">
        <f t="shared" ca="1" si="404"/>
        <v/>
      </c>
      <c r="JH594" t="str">
        <f t="shared" ca="1" si="405"/>
        <v/>
      </c>
      <c r="JI594" t="str">
        <f t="shared" ca="1" si="406"/>
        <v/>
      </c>
    </row>
    <row r="595" spans="264:269">
      <c r="JD595">
        <f t="shared" si="401"/>
        <v>0</v>
      </c>
      <c r="JE595">
        <f t="shared" si="402"/>
        <v>0</v>
      </c>
      <c r="JF595" t="str">
        <f t="shared" ca="1" si="403"/>
        <v/>
      </c>
      <c r="JG595" t="str">
        <f t="shared" ca="1" si="404"/>
        <v/>
      </c>
      <c r="JH595" t="str">
        <f t="shared" ca="1" si="405"/>
        <v/>
      </c>
      <c r="JI595" t="str">
        <f t="shared" ca="1" si="406"/>
        <v/>
      </c>
    </row>
    <row r="596" spans="264:269">
      <c r="JD596">
        <f t="shared" si="401"/>
        <v>0</v>
      </c>
      <c r="JE596">
        <f t="shared" si="402"/>
        <v>0</v>
      </c>
      <c r="JF596" t="str">
        <f t="shared" ca="1" si="403"/>
        <v/>
      </c>
      <c r="JG596" t="str">
        <f t="shared" ca="1" si="404"/>
        <v/>
      </c>
      <c r="JH596" t="str">
        <f t="shared" ca="1" si="405"/>
        <v/>
      </c>
      <c r="JI596" t="str">
        <f t="shared" ca="1" si="406"/>
        <v/>
      </c>
    </row>
    <row r="597" spans="264:269">
      <c r="JD597">
        <f t="shared" si="401"/>
        <v>0</v>
      </c>
      <c r="JE597">
        <f t="shared" si="402"/>
        <v>0</v>
      </c>
      <c r="JF597" t="str">
        <f t="shared" ca="1" si="403"/>
        <v/>
      </c>
      <c r="JG597" t="str">
        <f t="shared" ca="1" si="404"/>
        <v/>
      </c>
      <c r="JH597" t="str">
        <f t="shared" ca="1" si="405"/>
        <v/>
      </c>
      <c r="JI597" t="str">
        <f t="shared" ca="1" si="406"/>
        <v/>
      </c>
    </row>
    <row r="598" spans="264:269">
      <c r="JD598">
        <f t="shared" si="401"/>
        <v>0</v>
      </c>
      <c r="JE598">
        <f t="shared" si="402"/>
        <v>0</v>
      </c>
      <c r="JF598" t="str">
        <f t="shared" ca="1" si="403"/>
        <v/>
      </c>
      <c r="JG598" t="str">
        <f t="shared" ca="1" si="404"/>
        <v/>
      </c>
      <c r="JH598" t="str">
        <f t="shared" ca="1" si="405"/>
        <v/>
      </c>
      <c r="JI598" t="str">
        <f t="shared" ca="1" si="406"/>
        <v/>
      </c>
    </row>
    <row r="599" spans="264:269">
      <c r="JD599">
        <f t="shared" si="401"/>
        <v>0</v>
      </c>
      <c r="JE599">
        <f t="shared" si="402"/>
        <v>0</v>
      </c>
      <c r="JF599" t="str">
        <f t="shared" ca="1" si="403"/>
        <v/>
      </c>
      <c r="JG599" t="str">
        <f t="shared" ca="1" si="404"/>
        <v/>
      </c>
      <c r="JH599" t="str">
        <f t="shared" ca="1" si="405"/>
        <v/>
      </c>
      <c r="JI599" t="str">
        <f t="shared" ca="1" si="406"/>
        <v/>
      </c>
    </row>
    <row r="600" spans="264:269">
      <c r="JD600">
        <f t="shared" si="401"/>
        <v>0</v>
      </c>
      <c r="JE600">
        <f t="shared" si="402"/>
        <v>0</v>
      </c>
      <c r="JF600" t="str">
        <f t="shared" ca="1" si="403"/>
        <v/>
      </c>
      <c r="JG600" t="str">
        <f t="shared" ca="1" si="404"/>
        <v/>
      </c>
      <c r="JH600" t="str">
        <f t="shared" ca="1" si="405"/>
        <v/>
      </c>
      <c r="JI600" t="str">
        <f t="shared" ca="1" si="406"/>
        <v/>
      </c>
    </row>
    <row r="601" spans="264:269">
      <c r="JD601">
        <f t="shared" si="401"/>
        <v>0</v>
      </c>
      <c r="JE601">
        <f t="shared" si="402"/>
        <v>0</v>
      </c>
      <c r="JF601" t="str">
        <f t="shared" ca="1" si="403"/>
        <v/>
      </c>
      <c r="JG601" t="str">
        <f t="shared" ca="1" si="404"/>
        <v/>
      </c>
      <c r="JH601" t="str">
        <f t="shared" ca="1" si="405"/>
        <v/>
      </c>
      <c r="JI601" t="str">
        <f t="shared" ca="1" si="406"/>
        <v/>
      </c>
    </row>
    <row r="602" spans="264:269">
      <c r="JD602">
        <f t="shared" si="401"/>
        <v>0</v>
      </c>
      <c r="JE602">
        <f t="shared" si="402"/>
        <v>0</v>
      </c>
      <c r="JF602" t="str">
        <f t="shared" ca="1" si="403"/>
        <v/>
      </c>
      <c r="JG602" t="str">
        <f t="shared" ca="1" si="404"/>
        <v/>
      </c>
      <c r="JH602" t="str">
        <f t="shared" ca="1" si="405"/>
        <v/>
      </c>
      <c r="JI602" t="str">
        <f t="shared" ca="1" si="406"/>
        <v/>
      </c>
    </row>
    <row r="603" spans="264:269">
      <c r="JD603">
        <f t="shared" si="401"/>
        <v>0</v>
      </c>
      <c r="JE603">
        <f t="shared" si="402"/>
        <v>0</v>
      </c>
      <c r="JF603" t="str">
        <f t="shared" ca="1" si="403"/>
        <v/>
      </c>
      <c r="JG603" t="str">
        <f t="shared" ca="1" si="404"/>
        <v/>
      </c>
      <c r="JH603" t="str">
        <f t="shared" ca="1" si="405"/>
        <v/>
      </c>
      <c r="JI603" t="str">
        <f t="shared" ca="1" si="406"/>
        <v/>
      </c>
    </row>
    <row r="604" spans="264:269">
      <c r="JD604">
        <f t="shared" ref="JD604:JD667" si="407">IF(JD603&lt;&gt;0,JD603-1,0)</f>
        <v>0</v>
      </c>
      <c r="JE604">
        <f t="shared" ref="JE604:JE667" si="408">IF(JD604&lt;&gt;0,JE603+1,0)</f>
        <v>0</v>
      </c>
      <c r="JF604" t="str">
        <f t="shared" ref="JF604:JF667" ca="1" si="409">IF(ScenarioType&lt;&gt;"ALL",IF(ISERROR(IF(INDIRECT("SCENARIOMETA!B"&amp;JE604)=ScenarioType,INDIRECT("SCENARIOMETA!A"&amp;JE604)," ")),"",IF(INDIRECT("SCENARIOMETA!B"&amp;JE604)=ScenarioType,INDIRECT("SCENARIOMETA!A"&amp;JE604)," ")),IF(JD604&lt;&gt;0,INDIRECT("SCENARIOMETA!A"&amp;JE604),""))</f>
        <v/>
      </c>
      <c r="JG604" t="str">
        <f t="shared" ref="JG604:JG667" ca="1" si="410">IF(ScenarioType&lt;&gt;"ALL",IF(ISERROR(IF(INDIRECT("SCENARIOMETA!B"&amp;JE604)=ScenarioType,INDIRECT("SCENARIOMETA!B"&amp;JE604)," ")),"",IF(INDIRECT("SCENARIOMETA!B"&amp;JE604)=ScenarioType,INDIRECT("SCENARIOMETA!B"&amp;JE604)," ")),IF(JD604&lt;&gt;0,INDIRECT("SCENARIOMETA!B"&amp;JE604),""))</f>
        <v/>
      </c>
      <c r="JH604" t="str">
        <f t="shared" ref="JH604:JH667" ca="1" si="411">IF(ScenarioType&lt;&gt;"ALL",IF(ISERROR(IF(INDIRECT("SCENARIOMETA!B"&amp;JE604)=ScenarioType,INDIRECT("SCENARIOMETA!H"&amp;JE604)," ")),"",IF(INDIRECT("SCENARIOMETA!B"&amp;JE604)=ScenarioType,INDIRECT("SCENARIOMETA!H"&amp;JE604)," ")+14),IF(JD604&lt;&gt;0,INDIRECT("SCENARIOMETA!H"&amp;JE604)+14,""))</f>
        <v/>
      </c>
      <c r="JI604" t="str">
        <f t="shared" ref="JI604:JI667" ca="1" si="412">IF(ScenarioType&lt;&gt;"ALL",IF(ISERROR(IF(INDIRECT("SCENARIOMETA!B"&amp;JE604)=ScenarioType,INDIRECT("SCENARIOMETA!E"&amp;JE604)," ")),"",IF(INDIRECT("SCENARIOMETA!B"&amp;JE604)=ScenarioType,INDIRECT("SCENARIOMETA!E"&amp;JE604)," ")+14),IF(JD604&lt;&gt;0,INDIRECT("SCENARIOMETA!E"&amp;JE604)+14,""))</f>
        <v/>
      </c>
    </row>
    <row r="605" spans="264:269">
      <c r="JD605">
        <f t="shared" si="407"/>
        <v>0</v>
      </c>
      <c r="JE605">
        <f t="shared" si="408"/>
        <v>0</v>
      </c>
      <c r="JF605" t="str">
        <f t="shared" ca="1" si="409"/>
        <v/>
      </c>
      <c r="JG605" t="str">
        <f t="shared" ca="1" si="410"/>
        <v/>
      </c>
      <c r="JH605" t="str">
        <f t="shared" ca="1" si="411"/>
        <v/>
      </c>
      <c r="JI605" t="str">
        <f t="shared" ca="1" si="412"/>
        <v/>
      </c>
    </row>
    <row r="606" spans="264:269">
      <c r="JD606">
        <f t="shared" si="407"/>
        <v>0</v>
      </c>
      <c r="JE606">
        <f t="shared" si="408"/>
        <v>0</v>
      </c>
      <c r="JF606" t="str">
        <f t="shared" ca="1" si="409"/>
        <v/>
      </c>
      <c r="JG606" t="str">
        <f t="shared" ca="1" si="410"/>
        <v/>
      </c>
      <c r="JH606" t="str">
        <f t="shared" ca="1" si="411"/>
        <v/>
      </c>
      <c r="JI606" t="str">
        <f t="shared" ca="1" si="412"/>
        <v/>
      </c>
    </row>
    <row r="607" spans="264:269">
      <c r="JD607">
        <f t="shared" si="407"/>
        <v>0</v>
      </c>
      <c r="JE607">
        <f t="shared" si="408"/>
        <v>0</v>
      </c>
      <c r="JF607" t="str">
        <f t="shared" ca="1" si="409"/>
        <v/>
      </c>
      <c r="JG607" t="str">
        <f t="shared" ca="1" si="410"/>
        <v/>
      </c>
      <c r="JH607" t="str">
        <f t="shared" ca="1" si="411"/>
        <v/>
      </c>
      <c r="JI607" t="str">
        <f t="shared" ca="1" si="412"/>
        <v/>
      </c>
    </row>
    <row r="608" spans="264:269">
      <c r="JD608">
        <f t="shared" si="407"/>
        <v>0</v>
      </c>
      <c r="JE608">
        <f t="shared" si="408"/>
        <v>0</v>
      </c>
      <c r="JF608" t="str">
        <f t="shared" ca="1" si="409"/>
        <v/>
      </c>
      <c r="JG608" t="str">
        <f t="shared" ca="1" si="410"/>
        <v/>
      </c>
      <c r="JH608" t="str">
        <f t="shared" ca="1" si="411"/>
        <v/>
      </c>
      <c r="JI608" t="str">
        <f t="shared" ca="1" si="412"/>
        <v/>
      </c>
    </row>
    <row r="609" spans="264:269">
      <c r="JD609">
        <f t="shared" si="407"/>
        <v>0</v>
      </c>
      <c r="JE609">
        <f t="shared" si="408"/>
        <v>0</v>
      </c>
      <c r="JF609" t="str">
        <f t="shared" ca="1" si="409"/>
        <v/>
      </c>
      <c r="JG609" t="str">
        <f t="shared" ca="1" si="410"/>
        <v/>
      </c>
      <c r="JH609" t="str">
        <f t="shared" ca="1" si="411"/>
        <v/>
      </c>
      <c r="JI609" t="str">
        <f t="shared" ca="1" si="412"/>
        <v/>
      </c>
    </row>
    <row r="610" spans="264:269">
      <c r="JD610">
        <f t="shared" si="407"/>
        <v>0</v>
      </c>
      <c r="JE610">
        <f t="shared" si="408"/>
        <v>0</v>
      </c>
      <c r="JF610" t="str">
        <f t="shared" ca="1" si="409"/>
        <v/>
      </c>
      <c r="JG610" t="str">
        <f t="shared" ca="1" si="410"/>
        <v/>
      </c>
      <c r="JH610" t="str">
        <f t="shared" ca="1" si="411"/>
        <v/>
      </c>
      <c r="JI610" t="str">
        <f t="shared" ca="1" si="412"/>
        <v/>
      </c>
    </row>
    <row r="611" spans="264:269">
      <c r="JD611">
        <f t="shared" si="407"/>
        <v>0</v>
      </c>
      <c r="JE611">
        <f t="shared" si="408"/>
        <v>0</v>
      </c>
      <c r="JF611" t="str">
        <f t="shared" ca="1" si="409"/>
        <v/>
      </c>
      <c r="JG611" t="str">
        <f t="shared" ca="1" si="410"/>
        <v/>
      </c>
      <c r="JH611" t="str">
        <f t="shared" ca="1" si="411"/>
        <v/>
      </c>
      <c r="JI611" t="str">
        <f t="shared" ca="1" si="412"/>
        <v/>
      </c>
    </row>
    <row r="612" spans="264:269">
      <c r="JD612">
        <f t="shared" si="407"/>
        <v>0</v>
      </c>
      <c r="JE612">
        <f t="shared" si="408"/>
        <v>0</v>
      </c>
      <c r="JF612" t="str">
        <f t="shared" ca="1" si="409"/>
        <v/>
      </c>
      <c r="JG612" t="str">
        <f t="shared" ca="1" si="410"/>
        <v/>
      </c>
      <c r="JH612" t="str">
        <f t="shared" ca="1" si="411"/>
        <v/>
      </c>
      <c r="JI612" t="str">
        <f t="shared" ca="1" si="412"/>
        <v/>
      </c>
    </row>
    <row r="613" spans="264:269">
      <c r="JD613">
        <f t="shared" si="407"/>
        <v>0</v>
      </c>
      <c r="JE613">
        <f t="shared" si="408"/>
        <v>0</v>
      </c>
      <c r="JF613" t="str">
        <f t="shared" ca="1" si="409"/>
        <v/>
      </c>
      <c r="JG613" t="str">
        <f t="shared" ca="1" si="410"/>
        <v/>
      </c>
      <c r="JH613" t="str">
        <f t="shared" ca="1" si="411"/>
        <v/>
      </c>
      <c r="JI613" t="str">
        <f t="shared" ca="1" si="412"/>
        <v/>
      </c>
    </row>
    <row r="614" spans="264:269">
      <c r="JD614">
        <f t="shared" si="407"/>
        <v>0</v>
      </c>
      <c r="JE614">
        <f t="shared" si="408"/>
        <v>0</v>
      </c>
      <c r="JF614" t="str">
        <f t="shared" ca="1" si="409"/>
        <v/>
      </c>
      <c r="JG614" t="str">
        <f t="shared" ca="1" si="410"/>
        <v/>
      </c>
      <c r="JH614" t="str">
        <f t="shared" ca="1" si="411"/>
        <v/>
      </c>
      <c r="JI614" t="str">
        <f t="shared" ca="1" si="412"/>
        <v/>
      </c>
    </row>
    <row r="615" spans="264:269">
      <c r="JD615">
        <f t="shared" si="407"/>
        <v>0</v>
      </c>
      <c r="JE615">
        <f t="shared" si="408"/>
        <v>0</v>
      </c>
      <c r="JF615" t="str">
        <f t="shared" ca="1" si="409"/>
        <v/>
      </c>
      <c r="JG615" t="str">
        <f t="shared" ca="1" si="410"/>
        <v/>
      </c>
      <c r="JH615" t="str">
        <f t="shared" ca="1" si="411"/>
        <v/>
      </c>
      <c r="JI615" t="str">
        <f t="shared" ca="1" si="412"/>
        <v/>
      </c>
    </row>
    <row r="616" spans="264:269">
      <c r="JD616">
        <f t="shared" si="407"/>
        <v>0</v>
      </c>
      <c r="JE616">
        <f t="shared" si="408"/>
        <v>0</v>
      </c>
      <c r="JF616" t="str">
        <f t="shared" ca="1" si="409"/>
        <v/>
      </c>
      <c r="JG616" t="str">
        <f t="shared" ca="1" si="410"/>
        <v/>
      </c>
      <c r="JH616" t="str">
        <f t="shared" ca="1" si="411"/>
        <v/>
      </c>
      <c r="JI616" t="str">
        <f t="shared" ca="1" si="412"/>
        <v/>
      </c>
    </row>
    <row r="617" spans="264:269">
      <c r="JD617">
        <f t="shared" si="407"/>
        <v>0</v>
      </c>
      <c r="JE617">
        <f t="shared" si="408"/>
        <v>0</v>
      </c>
      <c r="JF617" t="str">
        <f t="shared" ca="1" si="409"/>
        <v/>
      </c>
      <c r="JG617" t="str">
        <f t="shared" ca="1" si="410"/>
        <v/>
      </c>
      <c r="JH617" t="str">
        <f t="shared" ca="1" si="411"/>
        <v/>
      </c>
      <c r="JI617" t="str">
        <f t="shared" ca="1" si="412"/>
        <v/>
      </c>
    </row>
    <row r="618" spans="264:269">
      <c r="JD618">
        <f t="shared" si="407"/>
        <v>0</v>
      </c>
      <c r="JE618">
        <f t="shared" si="408"/>
        <v>0</v>
      </c>
      <c r="JF618" t="str">
        <f t="shared" ca="1" si="409"/>
        <v/>
      </c>
      <c r="JG618" t="str">
        <f t="shared" ca="1" si="410"/>
        <v/>
      </c>
      <c r="JH618" t="str">
        <f t="shared" ca="1" si="411"/>
        <v/>
      </c>
      <c r="JI618" t="str">
        <f t="shared" ca="1" si="412"/>
        <v/>
      </c>
    </row>
    <row r="619" spans="264:269">
      <c r="JD619">
        <f t="shared" si="407"/>
        <v>0</v>
      </c>
      <c r="JE619">
        <f t="shared" si="408"/>
        <v>0</v>
      </c>
      <c r="JF619" t="str">
        <f t="shared" ca="1" si="409"/>
        <v/>
      </c>
      <c r="JG619" t="str">
        <f t="shared" ca="1" si="410"/>
        <v/>
      </c>
      <c r="JH619" t="str">
        <f t="shared" ca="1" si="411"/>
        <v/>
      </c>
      <c r="JI619" t="str">
        <f t="shared" ca="1" si="412"/>
        <v/>
      </c>
    </row>
    <row r="620" spans="264:269">
      <c r="JD620">
        <f t="shared" si="407"/>
        <v>0</v>
      </c>
      <c r="JE620">
        <f t="shared" si="408"/>
        <v>0</v>
      </c>
      <c r="JF620" t="str">
        <f t="shared" ca="1" si="409"/>
        <v/>
      </c>
      <c r="JG620" t="str">
        <f t="shared" ca="1" si="410"/>
        <v/>
      </c>
      <c r="JH620" t="str">
        <f t="shared" ca="1" si="411"/>
        <v/>
      </c>
      <c r="JI620" t="str">
        <f t="shared" ca="1" si="412"/>
        <v/>
      </c>
    </row>
    <row r="621" spans="264:269">
      <c r="JD621">
        <f t="shared" si="407"/>
        <v>0</v>
      </c>
      <c r="JE621">
        <f t="shared" si="408"/>
        <v>0</v>
      </c>
      <c r="JF621" t="str">
        <f t="shared" ca="1" si="409"/>
        <v/>
      </c>
      <c r="JG621" t="str">
        <f t="shared" ca="1" si="410"/>
        <v/>
      </c>
      <c r="JH621" t="str">
        <f t="shared" ca="1" si="411"/>
        <v/>
      </c>
      <c r="JI621" t="str">
        <f t="shared" ca="1" si="412"/>
        <v/>
      </c>
    </row>
    <row r="622" spans="264:269">
      <c r="JD622">
        <f t="shared" si="407"/>
        <v>0</v>
      </c>
      <c r="JE622">
        <f t="shared" si="408"/>
        <v>0</v>
      </c>
      <c r="JF622" t="str">
        <f t="shared" ca="1" si="409"/>
        <v/>
      </c>
      <c r="JG622" t="str">
        <f t="shared" ca="1" si="410"/>
        <v/>
      </c>
      <c r="JH622" t="str">
        <f t="shared" ca="1" si="411"/>
        <v/>
      </c>
      <c r="JI622" t="str">
        <f t="shared" ca="1" si="412"/>
        <v/>
      </c>
    </row>
    <row r="623" spans="264:269">
      <c r="JD623">
        <f t="shared" si="407"/>
        <v>0</v>
      </c>
      <c r="JE623">
        <f t="shared" si="408"/>
        <v>0</v>
      </c>
      <c r="JF623" t="str">
        <f t="shared" ca="1" si="409"/>
        <v/>
      </c>
      <c r="JG623" t="str">
        <f t="shared" ca="1" si="410"/>
        <v/>
      </c>
      <c r="JH623" t="str">
        <f t="shared" ca="1" si="411"/>
        <v/>
      </c>
      <c r="JI623" t="str">
        <f t="shared" ca="1" si="412"/>
        <v/>
      </c>
    </row>
    <row r="624" spans="264:269">
      <c r="JD624">
        <f t="shared" si="407"/>
        <v>0</v>
      </c>
      <c r="JE624">
        <f t="shared" si="408"/>
        <v>0</v>
      </c>
      <c r="JF624" t="str">
        <f t="shared" ca="1" si="409"/>
        <v/>
      </c>
      <c r="JG624" t="str">
        <f t="shared" ca="1" si="410"/>
        <v/>
      </c>
      <c r="JH624" t="str">
        <f t="shared" ca="1" si="411"/>
        <v/>
      </c>
      <c r="JI624" t="str">
        <f t="shared" ca="1" si="412"/>
        <v/>
      </c>
    </row>
    <row r="625" spans="264:269">
      <c r="JD625">
        <f t="shared" si="407"/>
        <v>0</v>
      </c>
      <c r="JE625">
        <f t="shared" si="408"/>
        <v>0</v>
      </c>
      <c r="JF625" t="str">
        <f t="shared" ca="1" si="409"/>
        <v/>
      </c>
      <c r="JG625" t="str">
        <f t="shared" ca="1" si="410"/>
        <v/>
      </c>
      <c r="JH625" t="str">
        <f t="shared" ca="1" si="411"/>
        <v/>
      </c>
      <c r="JI625" t="str">
        <f t="shared" ca="1" si="412"/>
        <v/>
      </c>
    </row>
    <row r="626" spans="264:269">
      <c r="JD626">
        <f t="shared" si="407"/>
        <v>0</v>
      </c>
      <c r="JE626">
        <f t="shared" si="408"/>
        <v>0</v>
      </c>
      <c r="JF626" t="str">
        <f t="shared" ca="1" si="409"/>
        <v/>
      </c>
      <c r="JG626" t="str">
        <f t="shared" ca="1" si="410"/>
        <v/>
      </c>
      <c r="JH626" t="str">
        <f t="shared" ca="1" si="411"/>
        <v/>
      </c>
      <c r="JI626" t="str">
        <f t="shared" ca="1" si="412"/>
        <v/>
      </c>
    </row>
    <row r="627" spans="264:269">
      <c r="JD627">
        <f t="shared" si="407"/>
        <v>0</v>
      </c>
      <c r="JE627">
        <f t="shared" si="408"/>
        <v>0</v>
      </c>
      <c r="JF627" t="str">
        <f t="shared" ca="1" si="409"/>
        <v/>
      </c>
      <c r="JG627" t="str">
        <f t="shared" ca="1" si="410"/>
        <v/>
      </c>
      <c r="JH627" t="str">
        <f t="shared" ca="1" si="411"/>
        <v/>
      </c>
      <c r="JI627" t="str">
        <f t="shared" ca="1" si="412"/>
        <v/>
      </c>
    </row>
    <row r="628" spans="264:269">
      <c r="JD628">
        <f t="shared" si="407"/>
        <v>0</v>
      </c>
      <c r="JE628">
        <f t="shared" si="408"/>
        <v>0</v>
      </c>
      <c r="JF628" t="str">
        <f t="shared" ca="1" si="409"/>
        <v/>
      </c>
      <c r="JG628" t="str">
        <f t="shared" ca="1" si="410"/>
        <v/>
      </c>
      <c r="JH628" t="str">
        <f t="shared" ca="1" si="411"/>
        <v/>
      </c>
      <c r="JI628" t="str">
        <f t="shared" ca="1" si="412"/>
        <v/>
      </c>
    </row>
    <row r="629" spans="264:269">
      <c r="JD629">
        <f t="shared" si="407"/>
        <v>0</v>
      </c>
      <c r="JE629">
        <f t="shared" si="408"/>
        <v>0</v>
      </c>
      <c r="JF629" t="str">
        <f t="shared" ca="1" si="409"/>
        <v/>
      </c>
      <c r="JG629" t="str">
        <f t="shared" ca="1" si="410"/>
        <v/>
      </c>
      <c r="JH629" t="str">
        <f t="shared" ca="1" si="411"/>
        <v/>
      </c>
      <c r="JI629" t="str">
        <f t="shared" ca="1" si="412"/>
        <v/>
      </c>
    </row>
    <row r="630" spans="264:269">
      <c r="JD630">
        <f t="shared" si="407"/>
        <v>0</v>
      </c>
      <c r="JE630">
        <f t="shared" si="408"/>
        <v>0</v>
      </c>
      <c r="JF630" t="str">
        <f t="shared" ca="1" si="409"/>
        <v/>
      </c>
      <c r="JG630" t="str">
        <f t="shared" ca="1" si="410"/>
        <v/>
      </c>
      <c r="JH630" t="str">
        <f t="shared" ca="1" si="411"/>
        <v/>
      </c>
      <c r="JI630" t="str">
        <f t="shared" ca="1" si="412"/>
        <v/>
      </c>
    </row>
    <row r="631" spans="264:269">
      <c r="JD631">
        <f t="shared" si="407"/>
        <v>0</v>
      </c>
      <c r="JE631">
        <f t="shared" si="408"/>
        <v>0</v>
      </c>
      <c r="JF631" t="str">
        <f t="shared" ca="1" si="409"/>
        <v/>
      </c>
      <c r="JG631" t="str">
        <f t="shared" ca="1" si="410"/>
        <v/>
      </c>
      <c r="JH631" t="str">
        <f t="shared" ca="1" si="411"/>
        <v/>
      </c>
      <c r="JI631" t="str">
        <f t="shared" ca="1" si="412"/>
        <v/>
      </c>
    </row>
    <row r="632" spans="264:269">
      <c r="JD632">
        <f t="shared" si="407"/>
        <v>0</v>
      </c>
      <c r="JE632">
        <f t="shared" si="408"/>
        <v>0</v>
      </c>
      <c r="JF632" t="str">
        <f t="shared" ca="1" si="409"/>
        <v/>
      </c>
      <c r="JG632" t="str">
        <f t="shared" ca="1" si="410"/>
        <v/>
      </c>
      <c r="JH632" t="str">
        <f t="shared" ca="1" si="411"/>
        <v/>
      </c>
      <c r="JI632" t="str">
        <f t="shared" ca="1" si="412"/>
        <v/>
      </c>
    </row>
    <row r="633" spans="264:269">
      <c r="JD633">
        <f t="shared" si="407"/>
        <v>0</v>
      </c>
      <c r="JE633">
        <f t="shared" si="408"/>
        <v>0</v>
      </c>
      <c r="JF633" t="str">
        <f t="shared" ca="1" si="409"/>
        <v/>
      </c>
      <c r="JG633" t="str">
        <f t="shared" ca="1" si="410"/>
        <v/>
      </c>
      <c r="JH633" t="str">
        <f t="shared" ca="1" si="411"/>
        <v/>
      </c>
      <c r="JI633" t="str">
        <f t="shared" ca="1" si="412"/>
        <v/>
      </c>
    </row>
    <row r="634" spans="264:269">
      <c r="JD634">
        <f t="shared" si="407"/>
        <v>0</v>
      </c>
      <c r="JE634">
        <f t="shared" si="408"/>
        <v>0</v>
      </c>
      <c r="JF634" t="str">
        <f t="shared" ca="1" si="409"/>
        <v/>
      </c>
      <c r="JG634" t="str">
        <f t="shared" ca="1" si="410"/>
        <v/>
      </c>
      <c r="JH634" t="str">
        <f t="shared" ca="1" si="411"/>
        <v/>
      </c>
      <c r="JI634" t="str">
        <f t="shared" ca="1" si="412"/>
        <v/>
      </c>
    </row>
    <row r="635" spans="264:269">
      <c r="JD635">
        <f t="shared" si="407"/>
        <v>0</v>
      </c>
      <c r="JE635">
        <f t="shared" si="408"/>
        <v>0</v>
      </c>
      <c r="JF635" t="str">
        <f t="shared" ca="1" si="409"/>
        <v/>
      </c>
      <c r="JG635" t="str">
        <f t="shared" ca="1" si="410"/>
        <v/>
      </c>
      <c r="JH635" t="str">
        <f t="shared" ca="1" si="411"/>
        <v/>
      </c>
      <c r="JI635" t="str">
        <f t="shared" ca="1" si="412"/>
        <v/>
      </c>
    </row>
    <row r="636" spans="264:269">
      <c r="JD636">
        <f t="shared" si="407"/>
        <v>0</v>
      </c>
      <c r="JE636">
        <f t="shared" si="408"/>
        <v>0</v>
      </c>
      <c r="JF636" t="str">
        <f t="shared" ca="1" si="409"/>
        <v/>
      </c>
      <c r="JG636" t="str">
        <f t="shared" ca="1" si="410"/>
        <v/>
      </c>
      <c r="JH636" t="str">
        <f t="shared" ca="1" si="411"/>
        <v/>
      </c>
      <c r="JI636" t="str">
        <f t="shared" ca="1" si="412"/>
        <v/>
      </c>
    </row>
    <row r="637" spans="264:269">
      <c r="JD637">
        <f t="shared" si="407"/>
        <v>0</v>
      </c>
      <c r="JE637">
        <f t="shared" si="408"/>
        <v>0</v>
      </c>
      <c r="JF637" t="str">
        <f t="shared" ca="1" si="409"/>
        <v/>
      </c>
      <c r="JG637" t="str">
        <f t="shared" ca="1" si="410"/>
        <v/>
      </c>
      <c r="JH637" t="str">
        <f t="shared" ca="1" si="411"/>
        <v/>
      </c>
      <c r="JI637" t="str">
        <f t="shared" ca="1" si="412"/>
        <v/>
      </c>
    </row>
    <row r="638" spans="264:269">
      <c r="JD638">
        <f t="shared" si="407"/>
        <v>0</v>
      </c>
      <c r="JE638">
        <f t="shared" si="408"/>
        <v>0</v>
      </c>
      <c r="JF638" t="str">
        <f t="shared" ca="1" si="409"/>
        <v/>
      </c>
      <c r="JG638" t="str">
        <f t="shared" ca="1" si="410"/>
        <v/>
      </c>
      <c r="JH638" t="str">
        <f t="shared" ca="1" si="411"/>
        <v/>
      </c>
      <c r="JI638" t="str">
        <f t="shared" ca="1" si="412"/>
        <v/>
      </c>
    </row>
    <row r="639" spans="264:269">
      <c r="JD639">
        <f t="shared" si="407"/>
        <v>0</v>
      </c>
      <c r="JE639">
        <f t="shared" si="408"/>
        <v>0</v>
      </c>
      <c r="JF639" t="str">
        <f t="shared" ca="1" si="409"/>
        <v/>
      </c>
      <c r="JG639" t="str">
        <f t="shared" ca="1" si="410"/>
        <v/>
      </c>
      <c r="JH639" t="str">
        <f t="shared" ca="1" si="411"/>
        <v/>
      </c>
      <c r="JI639" t="str">
        <f t="shared" ca="1" si="412"/>
        <v/>
      </c>
    </row>
    <row r="640" spans="264:269">
      <c r="JD640">
        <f t="shared" si="407"/>
        <v>0</v>
      </c>
      <c r="JE640">
        <f t="shared" si="408"/>
        <v>0</v>
      </c>
      <c r="JF640" t="str">
        <f t="shared" ca="1" si="409"/>
        <v/>
      </c>
      <c r="JG640" t="str">
        <f t="shared" ca="1" si="410"/>
        <v/>
      </c>
      <c r="JH640" t="str">
        <f t="shared" ca="1" si="411"/>
        <v/>
      </c>
      <c r="JI640" t="str">
        <f t="shared" ca="1" si="412"/>
        <v/>
      </c>
    </row>
    <row r="641" spans="264:269">
      <c r="JD641">
        <f t="shared" si="407"/>
        <v>0</v>
      </c>
      <c r="JE641">
        <f t="shared" si="408"/>
        <v>0</v>
      </c>
      <c r="JF641" t="str">
        <f t="shared" ca="1" si="409"/>
        <v/>
      </c>
      <c r="JG641" t="str">
        <f t="shared" ca="1" si="410"/>
        <v/>
      </c>
      <c r="JH641" t="str">
        <f t="shared" ca="1" si="411"/>
        <v/>
      </c>
      <c r="JI641" t="str">
        <f t="shared" ca="1" si="412"/>
        <v/>
      </c>
    </row>
    <row r="642" spans="264:269">
      <c r="JD642">
        <f t="shared" si="407"/>
        <v>0</v>
      </c>
      <c r="JE642">
        <f t="shared" si="408"/>
        <v>0</v>
      </c>
      <c r="JF642" t="str">
        <f t="shared" ca="1" si="409"/>
        <v/>
      </c>
      <c r="JG642" t="str">
        <f t="shared" ca="1" si="410"/>
        <v/>
      </c>
      <c r="JH642" t="str">
        <f t="shared" ca="1" si="411"/>
        <v/>
      </c>
      <c r="JI642" t="str">
        <f t="shared" ca="1" si="412"/>
        <v/>
      </c>
    </row>
    <row r="643" spans="264:269">
      <c r="JD643">
        <f t="shared" si="407"/>
        <v>0</v>
      </c>
      <c r="JE643">
        <f t="shared" si="408"/>
        <v>0</v>
      </c>
      <c r="JF643" t="str">
        <f t="shared" ca="1" si="409"/>
        <v/>
      </c>
      <c r="JG643" t="str">
        <f t="shared" ca="1" si="410"/>
        <v/>
      </c>
      <c r="JH643" t="str">
        <f t="shared" ca="1" si="411"/>
        <v/>
      </c>
      <c r="JI643" t="str">
        <f t="shared" ca="1" si="412"/>
        <v/>
      </c>
    </row>
    <row r="644" spans="264:269">
      <c r="JD644">
        <f t="shared" si="407"/>
        <v>0</v>
      </c>
      <c r="JE644">
        <f t="shared" si="408"/>
        <v>0</v>
      </c>
      <c r="JF644" t="str">
        <f t="shared" ca="1" si="409"/>
        <v/>
      </c>
      <c r="JG644" t="str">
        <f t="shared" ca="1" si="410"/>
        <v/>
      </c>
      <c r="JH644" t="str">
        <f t="shared" ca="1" si="411"/>
        <v/>
      </c>
      <c r="JI644" t="str">
        <f t="shared" ca="1" si="412"/>
        <v/>
      </c>
    </row>
    <row r="645" spans="264:269">
      <c r="JD645">
        <f t="shared" si="407"/>
        <v>0</v>
      </c>
      <c r="JE645">
        <f t="shared" si="408"/>
        <v>0</v>
      </c>
      <c r="JF645" t="str">
        <f t="shared" ca="1" si="409"/>
        <v/>
      </c>
      <c r="JG645" t="str">
        <f t="shared" ca="1" si="410"/>
        <v/>
      </c>
      <c r="JH645" t="str">
        <f t="shared" ca="1" si="411"/>
        <v/>
      </c>
      <c r="JI645" t="str">
        <f t="shared" ca="1" si="412"/>
        <v/>
      </c>
    </row>
    <row r="646" spans="264:269">
      <c r="JD646">
        <f t="shared" si="407"/>
        <v>0</v>
      </c>
      <c r="JE646">
        <f t="shared" si="408"/>
        <v>0</v>
      </c>
      <c r="JF646" t="str">
        <f t="shared" ca="1" si="409"/>
        <v/>
      </c>
      <c r="JG646" t="str">
        <f t="shared" ca="1" si="410"/>
        <v/>
      </c>
      <c r="JH646" t="str">
        <f t="shared" ca="1" si="411"/>
        <v/>
      </c>
      <c r="JI646" t="str">
        <f t="shared" ca="1" si="412"/>
        <v/>
      </c>
    </row>
    <row r="647" spans="264:269">
      <c r="JD647">
        <f t="shared" si="407"/>
        <v>0</v>
      </c>
      <c r="JE647">
        <f t="shared" si="408"/>
        <v>0</v>
      </c>
      <c r="JF647" t="str">
        <f t="shared" ca="1" si="409"/>
        <v/>
      </c>
      <c r="JG647" t="str">
        <f t="shared" ca="1" si="410"/>
        <v/>
      </c>
      <c r="JH647" t="str">
        <f t="shared" ca="1" si="411"/>
        <v/>
      </c>
      <c r="JI647" t="str">
        <f t="shared" ca="1" si="412"/>
        <v/>
      </c>
    </row>
    <row r="648" spans="264:269">
      <c r="JD648">
        <f t="shared" si="407"/>
        <v>0</v>
      </c>
      <c r="JE648">
        <f t="shared" si="408"/>
        <v>0</v>
      </c>
      <c r="JF648" t="str">
        <f t="shared" ca="1" si="409"/>
        <v/>
      </c>
      <c r="JG648" t="str">
        <f t="shared" ca="1" si="410"/>
        <v/>
      </c>
      <c r="JH648" t="str">
        <f t="shared" ca="1" si="411"/>
        <v/>
      </c>
      <c r="JI648" t="str">
        <f t="shared" ca="1" si="412"/>
        <v/>
      </c>
    </row>
    <row r="649" spans="264:269">
      <c r="JD649">
        <f t="shared" si="407"/>
        <v>0</v>
      </c>
      <c r="JE649">
        <f t="shared" si="408"/>
        <v>0</v>
      </c>
      <c r="JF649" t="str">
        <f t="shared" ca="1" si="409"/>
        <v/>
      </c>
      <c r="JG649" t="str">
        <f t="shared" ca="1" si="410"/>
        <v/>
      </c>
      <c r="JH649" t="str">
        <f t="shared" ca="1" si="411"/>
        <v/>
      </c>
      <c r="JI649" t="str">
        <f t="shared" ca="1" si="412"/>
        <v/>
      </c>
    </row>
    <row r="650" spans="264:269">
      <c r="JD650">
        <f t="shared" si="407"/>
        <v>0</v>
      </c>
      <c r="JE650">
        <f t="shared" si="408"/>
        <v>0</v>
      </c>
      <c r="JF650" t="str">
        <f t="shared" ca="1" si="409"/>
        <v/>
      </c>
      <c r="JG650" t="str">
        <f t="shared" ca="1" si="410"/>
        <v/>
      </c>
      <c r="JH650" t="str">
        <f t="shared" ca="1" si="411"/>
        <v/>
      </c>
      <c r="JI650" t="str">
        <f t="shared" ca="1" si="412"/>
        <v/>
      </c>
    </row>
    <row r="651" spans="264:269">
      <c r="JD651">
        <f t="shared" si="407"/>
        <v>0</v>
      </c>
      <c r="JE651">
        <f t="shared" si="408"/>
        <v>0</v>
      </c>
      <c r="JF651" t="str">
        <f t="shared" ca="1" si="409"/>
        <v/>
      </c>
      <c r="JG651" t="str">
        <f t="shared" ca="1" si="410"/>
        <v/>
      </c>
      <c r="JH651" t="str">
        <f t="shared" ca="1" si="411"/>
        <v/>
      </c>
      <c r="JI651" t="str">
        <f t="shared" ca="1" si="412"/>
        <v/>
      </c>
    </row>
    <row r="652" spans="264:269">
      <c r="JD652">
        <f t="shared" si="407"/>
        <v>0</v>
      </c>
      <c r="JE652">
        <f t="shared" si="408"/>
        <v>0</v>
      </c>
      <c r="JF652" t="str">
        <f t="shared" ca="1" si="409"/>
        <v/>
      </c>
      <c r="JG652" t="str">
        <f t="shared" ca="1" si="410"/>
        <v/>
      </c>
      <c r="JH652" t="str">
        <f t="shared" ca="1" si="411"/>
        <v/>
      </c>
      <c r="JI652" t="str">
        <f t="shared" ca="1" si="412"/>
        <v/>
      </c>
    </row>
    <row r="653" spans="264:269">
      <c r="JD653">
        <f t="shared" si="407"/>
        <v>0</v>
      </c>
      <c r="JE653">
        <f t="shared" si="408"/>
        <v>0</v>
      </c>
      <c r="JF653" t="str">
        <f t="shared" ca="1" si="409"/>
        <v/>
      </c>
      <c r="JG653" t="str">
        <f t="shared" ca="1" si="410"/>
        <v/>
      </c>
      <c r="JH653" t="str">
        <f t="shared" ca="1" si="411"/>
        <v/>
      </c>
      <c r="JI653" t="str">
        <f t="shared" ca="1" si="412"/>
        <v/>
      </c>
    </row>
    <row r="654" spans="264:269">
      <c r="JD654">
        <f t="shared" si="407"/>
        <v>0</v>
      </c>
      <c r="JE654">
        <f t="shared" si="408"/>
        <v>0</v>
      </c>
      <c r="JF654" t="str">
        <f t="shared" ca="1" si="409"/>
        <v/>
      </c>
      <c r="JG654" t="str">
        <f t="shared" ca="1" si="410"/>
        <v/>
      </c>
      <c r="JH654" t="str">
        <f t="shared" ca="1" si="411"/>
        <v/>
      </c>
      <c r="JI654" t="str">
        <f t="shared" ca="1" si="412"/>
        <v/>
      </c>
    </row>
    <row r="655" spans="264:269">
      <c r="JD655">
        <f t="shared" si="407"/>
        <v>0</v>
      </c>
      <c r="JE655">
        <f t="shared" si="408"/>
        <v>0</v>
      </c>
      <c r="JF655" t="str">
        <f t="shared" ca="1" si="409"/>
        <v/>
      </c>
      <c r="JG655" t="str">
        <f t="shared" ca="1" si="410"/>
        <v/>
      </c>
      <c r="JH655" t="str">
        <f t="shared" ca="1" si="411"/>
        <v/>
      </c>
      <c r="JI655" t="str">
        <f t="shared" ca="1" si="412"/>
        <v/>
      </c>
    </row>
    <row r="656" spans="264:269">
      <c r="JD656">
        <f t="shared" si="407"/>
        <v>0</v>
      </c>
      <c r="JE656">
        <f t="shared" si="408"/>
        <v>0</v>
      </c>
      <c r="JF656" t="str">
        <f t="shared" ca="1" si="409"/>
        <v/>
      </c>
      <c r="JG656" t="str">
        <f t="shared" ca="1" si="410"/>
        <v/>
      </c>
      <c r="JH656" t="str">
        <f t="shared" ca="1" si="411"/>
        <v/>
      </c>
      <c r="JI656" t="str">
        <f t="shared" ca="1" si="412"/>
        <v/>
      </c>
    </row>
    <row r="657" spans="264:269">
      <c r="JD657">
        <f t="shared" si="407"/>
        <v>0</v>
      </c>
      <c r="JE657">
        <f t="shared" si="408"/>
        <v>0</v>
      </c>
      <c r="JF657" t="str">
        <f t="shared" ca="1" si="409"/>
        <v/>
      </c>
      <c r="JG657" t="str">
        <f t="shared" ca="1" si="410"/>
        <v/>
      </c>
      <c r="JH657" t="str">
        <f t="shared" ca="1" si="411"/>
        <v/>
      </c>
      <c r="JI657" t="str">
        <f t="shared" ca="1" si="412"/>
        <v/>
      </c>
    </row>
    <row r="658" spans="264:269">
      <c r="JD658">
        <f t="shared" si="407"/>
        <v>0</v>
      </c>
      <c r="JE658">
        <f t="shared" si="408"/>
        <v>0</v>
      </c>
      <c r="JF658" t="str">
        <f t="shared" ca="1" si="409"/>
        <v/>
      </c>
      <c r="JG658" t="str">
        <f t="shared" ca="1" si="410"/>
        <v/>
      </c>
      <c r="JH658" t="str">
        <f t="shared" ca="1" si="411"/>
        <v/>
      </c>
      <c r="JI658" t="str">
        <f t="shared" ca="1" si="412"/>
        <v/>
      </c>
    </row>
    <row r="659" spans="264:269">
      <c r="JD659">
        <f t="shared" si="407"/>
        <v>0</v>
      </c>
      <c r="JE659">
        <f t="shared" si="408"/>
        <v>0</v>
      </c>
      <c r="JF659" t="str">
        <f t="shared" ca="1" si="409"/>
        <v/>
      </c>
      <c r="JG659" t="str">
        <f t="shared" ca="1" si="410"/>
        <v/>
      </c>
      <c r="JH659" t="str">
        <f t="shared" ca="1" si="411"/>
        <v/>
      </c>
      <c r="JI659" t="str">
        <f t="shared" ca="1" si="412"/>
        <v/>
      </c>
    </row>
    <row r="660" spans="264:269">
      <c r="JD660">
        <f t="shared" si="407"/>
        <v>0</v>
      </c>
      <c r="JE660">
        <f t="shared" si="408"/>
        <v>0</v>
      </c>
      <c r="JF660" t="str">
        <f t="shared" ca="1" si="409"/>
        <v/>
      </c>
      <c r="JG660" t="str">
        <f t="shared" ca="1" si="410"/>
        <v/>
      </c>
      <c r="JH660" t="str">
        <f t="shared" ca="1" si="411"/>
        <v/>
      </c>
      <c r="JI660" t="str">
        <f t="shared" ca="1" si="412"/>
        <v/>
      </c>
    </row>
    <row r="661" spans="264:269">
      <c r="JD661">
        <f t="shared" si="407"/>
        <v>0</v>
      </c>
      <c r="JE661">
        <f t="shared" si="408"/>
        <v>0</v>
      </c>
      <c r="JF661" t="str">
        <f t="shared" ca="1" si="409"/>
        <v/>
      </c>
      <c r="JG661" t="str">
        <f t="shared" ca="1" si="410"/>
        <v/>
      </c>
      <c r="JH661" t="str">
        <f t="shared" ca="1" si="411"/>
        <v/>
      </c>
      <c r="JI661" t="str">
        <f t="shared" ca="1" si="412"/>
        <v/>
      </c>
    </row>
    <row r="662" spans="264:269">
      <c r="JD662">
        <f t="shared" si="407"/>
        <v>0</v>
      </c>
      <c r="JE662">
        <f t="shared" si="408"/>
        <v>0</v>
      </c>
      <c r="JF662" t="str">
        <f t="shared" ca="1" si="409"/>
        <v/>
      </c>
      <c r="JG662" t="str">
        <f t="shared" ca="1" si="410"/>
        <v/>
      </c>
      <c r="JH662" t="str">
        <f t="shared" ca="1" si="411"/>
        <v/>
      </c>
      <c r="JI662" t="str">
        <f t="shared" ca="1" si="412"/>
        <v/>
      </c>
    </row>
    <row r="663" spans="264:269">
      <c r="JD663">
        <f t="shared" si="407"/>
        <v>0</v>
      </c>
      <c r="JE663">
        <f t="shared" si="408"/>
        <v>0</v>
      </c>
      <c r="JF663" t="str">
        <f t="shared" ca="1" si="409"/>
        <v/>
      </c>
      <c r="JG663" t="str">
        <f t="shared" ca="1" si="410"/>
        <v/>
      </c>
      <c r="JH663" t="str">
        <f t="shared" ca="1" si="411"/>
        <v/>
      </c>
      <c r="JI663" t="str">
        <f t="shared" ca="1" si="412"/>
        <v/>
      </c>
    </row>
    <row r="664" spans="264:269">
      <c r="JD664">
        <f t="shared" si="407"/>
        <v>0</v>
      </c>
      <c r="JE664">
        <f t="shared" si="408"/>
        <v>0</v>
      </c>
      <c r="JF664" t="str">
        <f t="shared" ca="1" si="409"/>
        <v/>
      </c>
      <c r="JG664" t="str">
        <f t="shared" ca="1" si="410"/>
        <v/>
      </c>
      <c r="JH664" t="str">
        <f t="shared" ca="1" si="411"/>
        <v/>
      </c>
      <c r="JI664" t="str">
        <f t="shared" ca="1" si="412"/>
        <v/>
      </c>
    </row>
    <row r="665" spans="264:269">
      <c r="JD665">
        <f t="shared" si="407"/>
        <v>0</v>
      </c>
      <c r="JE665">
        <f t="shared" si="408"/>
        <v>0</v>
      </c>
      <c r="JF665" t="str">
        <f t="shared" ca="1" si="409"/>
        <v/>
      </c>
      <c r="JG665" t="str">
        <f t="shared" ca="1" si="410"/>
        <v/>
      </c>
      <c r="JH665" t="str">
        <f t="shared" ca="1" si="411"/>
        <v/>
      </c>
      <c r="JI665" t="str">
        <f t="shared" ca="1" si="412"/>
        <v/>
      </c>
    </row>
    <row r="666" spans="264:269">
      <c r="JD666">
        <f t="shared" si="407"/>
        <v>0</v>
      </c>
      <c r="JE666">
        <f t="shared" si="408"/>
        <v>0</v>
      </c>
      <c r="JF666" t="str">
        <f t="shared" ca="1" si="409"/>
        <v/>
      </c>
      <c r="JG666" t="str">
        <f t="shared" ca="1" si="410"/>
        <v/>
      </c>
      <c r="JH666" t="str">
        <f t="shared" ca="1" si="411"/>
        <v/>
      </c>
      <c r="JI666" t="str">
        <f t="shared" ca="1" si="412"/>
        <v/>
      </c>
    </row>
    <row r="667" spans="264:269">
      <c r="JD667">
        <f t="shared" si="407"/>
        <v>0</v>
      </c>
      <c r="JE667">
        <f t="shared" si="408"/>
        <v>0</v>
      </c>
      <c r="JF667" t="str">
        <f t="shared" ca="1" si="409"/>
        <v/>
      </c>
      <c r="JG667" t="str">
        <f t="shared" ca="1" si="410"/>
        <v/>
      </c>
      <c r="JH667" t="str">
        <f t="shared" ca="1" si="411"/>
        <v/>
      </c>
      <c r="JI667" t="str">
        <f t="shared" ca="1" si="412"/>
        <v/>
      </c>
    </row>
    <row r="668" spans="264:269">
      <c r="JD668">
        <f t="shared" ref="JD668:JD731" si="413">IF(JD667&lt;&gt;0,JD667-1,0)</f>
        <v>0</v>
      </c>
      <c r="JE668">
        <f t="shared" ref="JE668:JE731" si="414">IF(JD668&lt;&gt;0,JE667+1,0)</f>
        <v>0</v>
      </c>
      <c r="JF668" t="str">
        <f t="shared" ref="JF668:JF731" ca="1" si="415">IF(ScenarioType&lt;&gt;"ALL",IF(ISERROR(IF(INDIRECT("SCENARIOMETA!B"&amp;JE668)=ScenarioType,INDIRECT("SCENARIOMETA!A"&amp;JE668)," ")),"",IF(INDIRECT("SCENARIOMETA!B"&amp;JE668)=ScenarioType,INDIRECT("SCENARIOMETA!A"&amp;JE668)," ")),IF(JD668&lt;&gt;0,INDIRECT("SCENARIOMETA!A"&amp;JE668),""))</f>
        <v/>
      </c>
      <c r="JG668" t="str">
        <f t="shared" ref="JG668:JG731" ca="1" si="416">IF(ScenarioType&lt;&gt;"ALL",IF(ISERROR(IF(INDIRECT("SCENARIOMETA!B"&amp;JE668)=ScenarioType,INDIRECT("SCENARIOMETA!B"&amp;JE668)," ")),"",IF(INDIRECT("SCENARIOMETA!B"&amp;JE668)=ScenarioType,INDIRECT("SCENARIOMETA!B"&amp;JE668)," ")),IF(JD668&lt;&gt;0,INDIRECT("SCENARIOMETA!B"&amp;JE668),""))</f>
        <v/>
      </c>
      <c r="JH668" t="str">
        <f t="shared" ref="JH668:JH731" ca="1" si="417">IF(ScenarioType&lt;&gt;"ALL",IF(ISERROR(IF(INDIRECT("SCENARIOMETA!B"&amp;JE668)=ScenarioType,INDIRECT("SCENARIOMETA!H"&amp;JE668)," ")),"",IF(INDIRECT("SCENARIOMETA!B"&amp;JE668)=ScenarioType,INDIRECT("SCENARIOMETA!H"&amp;JE668)," ")+14),IF(JD668&lt;&gt;0,INDIRECT("SCENARIOMETA!H"&amp;JE668)+14,""))</f>
        <v/>
      </c>
      <c r="JI668" t="str">
        <f t="shared" ref="JI668:JI731" ca="1" si="418">IF(ScenarioType&lt;&gt;"ALL",IF(ISERROR(IF(INDIRECT("SCENARIOMETA!B"&amp;JE668)=ScenarioType,INDIRECT("SCENARIOMETA!E"&amp;JE668)," ")),"",IF(INDIRECT("SCENARIOMETA!B"&amp;JE668)=ScenarioType,INDIRECT("SCENARIOMETA!E"&amp;JE668)," ")+14),IF(JD668&lt;&gt;0,INDIRECT("SCENARIOMETA!E"&amp;JE668)+14,""))</f>
        <v/>
      </c>
    </row>
    <row r="669" spans="264:269">
      <c r="JD669">
        <f t="shared" si="413"/>
        <v>0</v>
      </c>
      <c r="JE669">
        <f t="shared" si="414"/>
        <v>0</v>
      </c>
      <c r="JF669" t="str">
        <f t="shared" ca="1" si="415"/>
        <v/>
      </c>
      <c r="JG669" t="str">
        <f t="shared" ca="1" si="416"/>
        <v/>
      </c>
      <c r="JH669" t="str">
        <f t="shared" ca="1" si="417"/>
        <v/>
      </c>
      <c r="JI669" t="str">
        <f t="shared" ca="1" si="418"/>
        <v/>
      </c>
    </row>
    <row r="670" spans="264:269">
      <c r="JD670">
        <f t="shared" si="413"/>
        <v>0</v>
      </c>
      <c r="JE670">
        <f t="shared" si="414"/>
        <v>0</v>
      </c>
      <c r="JF670" t="str">
        <f t="shared" ca="1" si="415"/>
        <v/>
      </c>
      <c r="JG670" t="str">
        <f t="shared" ca="1" si="416"/>
        <v/>
      </c>
      <c r="JH670" t="str">
        <f t="shared" ca="1" si="417"/>
        <v/>
      </c>
      <c r="JI670" t="str">
        <f t="shared" ca="1" si="418"/>
        <v/>
      </c>
    </row>
    <row r="671" spans="264:269">
      <c r="JD671">
        <f t="shared" si="413"/>
        <v>0</v>
      </c>
      <c r="JE671">
        <f t="shared" si="414"/>
        <v>0</v>
      </c>
      <c r="JF671" t="str">
        <f t="shared" ca="1" si="415"/>
        <v/>
      </c>
      <c r="JG671" t="str">
        <f t="shared" ca="1" si="416"/>
        <v/>
      </c>
      <c r="JH671" t="str">
        <f t="shared" ca="1" si="417"/>
        <v/>
      </c>
      <c r="JI671" t="str">
        <f t="shared" ca="1" si="418"/>
        <v/>
      </c>
    </row>
    <row r="672" spans="264:269">
      <c r="JD672">
        <f t="shared" si="413"/>
        <v>0</v>
      </c>
      <c r="JE672">
        <f t="shared" si="414"/>
        <v>0</v>
      </c>
      <c r="JF672" t="str">
        <f t="shared" ca="1" si="415"/>
        <v/>
      </c>
      <c r="JG672" t="str">
        <f t="shared" ca="1" si="416"/>
        <v/>
      </c>
      <c r="JH672" t="str">
        <f t="shared" ca="1" si="417"/>
        <v/>
      </c>
      <c r="JI672" t="str">
        <f t="shared" ca="1" si="418"/>
        <v/>
      </c>
    </row>
    <row r="673" spans="264:269">
      <c r="JD673">
        <f t="shared" si="413"/>
        <v>0</v>
      </c>
      <c r="JE673">
        <f t="shared" si="414"/>
        <v>0</v>
      </c>
      <c r="JF673" t="str">
        <f t="shared" ca="1" si="415"/>
        <v/>
      </c>
      <c r="JG673" t="str">
        <f t="shared" ca="1" si="416"/>
        <v/>
      </c>
      <c r="JH673" t="str">
        <f t="shared" ca="1" si="417"/>
        <v/>
      </c>
      <c r="JI673" t="str">
        <f t="shared" ca="1" si="418"/>
        <v/>
      </c>
    </row>
    <row r="674" spans="264:269">
      <c r="JD674">
        <f t="shared" si="413"/>
        <v>0</v>
      </c>
      <c r="JE674">
        <f t="shared" si="414"/>
        <v>0</v>
      </c>
      <c r="JF674" t="str">
        <f t="shared" ca="1" si="415"/>
        <v/>
      </c>
      <c r="JG674" t="str">
        <f t="shared" ca="1" si="416"/>
        <v/>
      </c>
      <c r="JH674" t="str">
        <f t="shared" ca="1" si="417"/>
        <v/>
      </c>
      <c r="JI674" t="str">
        <f t="shared" ca="1" si="418"/>
        <v/>
      </c>
    </row>
    <row r="675" spans="264:269">
      <c r="JD675">
        <f t="shared" si="413"/>
        <v>0</v>
      </c>
      <c r="JE675">
        <f t="shared" si="414"/>
        <v>0</v>
      </c>
      <c r="JF675" t="str">
        <f t="shared" ca="1" si="415"/>
        <v/>
      </c>
      <c r="JG675" t="str">
        <f t="shared" ca="1" si="416"/>
        <v/>
      </c>
      <c r="JH675" t="str">
        <f t="shared" ca="1" si="417"/>
        <v/>
      </c>
      <c r="JI675" t="str">
        <f t="shared" ca="1" si="418"/>
        <v/>
      </c>
    </row>
    <row r="676" spans="264:269">
      <c r="JD676">
        <f t="shared" si="413"/>
        <v>0</v>
      </c>
      <c r="JE676">
        <f t="shared" si="414"/>
        <v>0</v>
      </c>
      <c r="JF676" t="str">
        <f t="shared" ca="1" si="415"/>
        <v/>
      </c>
      <c r="JG676" t="str">
        <f t="shared" ca="1" si="416"/>
        <v/>
      </c>
      <c r="JH676" t="str">
        <f t="shared" ca="1" si="417"/>
        <v/>
      </c>
      <c r="JI676" t="str">
        <f t="shared" ca="1" si="418"/>
        <v/>
      </c>
    </row>
    <row r="677" spans="264:269">
      <c r="JD677">
        <f t="shared" si="413"/>
        <v>0</v>
      </c>
      <c r="JE677">
        <f t="shared" si="414"/>
        <v>0</v>
      </c>
      <c r="JF677" t="str">
        <f t="shared" ca="1" si="415"/>
        <v/>
      </c>
      <c r="JG677" t="str">
        <f t="shared" ca="1" si="416"/>
        <v/>
      </c>
      <c r="JH677" t="str">
        <f t="shared" ca="1" si="417"/>
        <v/>
      </c>
      <c r="JI677" t="str">
        <f t="shared" ca="1" si="418"/>
        <v/>
      </c>
    </row>
    <row r="678" spans="264:269">
      <c r="JD678">
        <f t="shared" si="413"/>
        <v>0</v>
      </c>
      <c r="JE678">
        <f t="shared" si="414"/>
        <v>0</v>
      </c>
      <c r="JF678" t="str">
        <f t="shared" ca="1" si="415"/>
        <v/>
      </c>
      <c r="JG678" t="str">
        <f t="shared" ca="1" si="416"/>
        <v/>
      </c>
      <c r="JH678" t="str">
        <f t="shared" ca="1" si="417"/>
        <v/>
      </c>
      <c r="JI678" t="str">
        <f t="shared" ca="1" si="418"/>
        <v/>
      </c>
    </row>
    <row r="679" spans="264:269">
      <c r="JD679">
        <f t="shared" si="413"/>
        <v>0</v>
      </c>
      <c r="JE679">
        <f t="shared" si="414"/>
        <v>0</v>
      </c>
      <c r="JF679" t="str">
        <f t="shared" ca="1" si="415"/>
        <v/>
      </c>
      <c r="JG679" t="str">
        <f t="shared" ca="1" si="416"/>
        <v/>
      </c>
      <c r="JH679" t="str">
        <f t="shared" ca="1" si="417"/>
        <v/>
      </c>
      <c r="JI679" t="str">
        <f t="shared" ca="1" si="418"/>
        <v/>
      </c>
    </row>
    <row r="680" spans="264:269">
      <c r="JD680">
        <f t="shared" si="413"/>
        <v>0</v>
      </c>
      <c r="JE680">
        <f t="shared" si="414"/>
        <v>0</v>
      </c>
      <c r="JF680" t="str">
        <f t="shared" ca="1" si="415"/>
        <v/>
      </c>
      <c r="JG680" t="str">
        <f t="shared" ca="1" si="416"/>
        <v/>
      </c>
      <c r="JH680" t="str">
        <f t="shared" ca="1" si="417"/>
        <v/>
      </c>
      <c r="JI680" t="str">
        <f t="shared" ca="1" si="418"/>
        <v/>
      </c>
    </row>
    <row r="681" spans="264:269">
      <c r="JD681">
        <f t="shared" si="413"/>
        <v>0</v>
      </c>
      <c r="JE681">
        <f t="shared" si="414"/>
        <v>0</v>
      </c>
      <c r="JF681" t="str">
        <f t="shared" ca="1" si="415"/>
        <v/>
      </c>
      <c r="JG681" t="str">
        <f t="shared" ca="1" si="416"/>
        <v/>
      </c>
      <c r="JH681" t="str">
        <f t="shared" ca="1" si="417"/>
        <v/>
      </c>
      <c r="JI681" t="str">
        <f t="shared" ca="1" si="418"/>
        <v/>
      </c>
    </row>
    <row r="682" spans="264:269">
      <c r="JD682">
        <f t="shared" si="413"/>
        <v>0</v>
      </c>
      <c r="JE682">
        <f t="shared" si="414"/>
        <v>0</v>
      </c>
      <c r="JF682" t="str">
        <f t="shared" ca="1" si="415"/>
        <v/>
      </c>
      <c r="JG682" t="str">
        <f t="shared" ca="1" si="416"/>
        <v/>
      </c>
      <c r="JH682" t="str">
        <f t="shared" ca="1" si="417"/>
        <v/>
      </c>
      <c r="JI682" t="str">
        <f t="shared" ca="1" si="418"/>
        <v/>
      </c>
    </row>
    <row r="683" spans="264:269">
      <c r="JD683">
        <f t="shared" si="413"/>
        <v>0</v>
      </c>
      <c r="JE683">
        <f t="shared" si="414"/>
        <v>0</v>
      </c>
      <c r="JF683" t="str">
        <f t="shared" ca="1" si="415"/>
        <v/>
      </c>
      <c r="JG683" t="str">
        <f t="shared" ca="1" si="416"/>
        <v/>
      </c>
      <c r="JH683" t="str">
        <f t="shared" ca="1" si="417"/>
        <v/>
      </c>
      <c r="JI683" t="str">
        <f t="shared" ca="1" si="418"/>
        <v/>
      </c>
    </row>
    <row r="684" spans="264:269">
      <c r="JD684">
        <f t="shared" si="413"/>
        <v>0</v>
      </c>
      <c r="JE684">
        <f t="shared" si="414"/>
        <v>0</v>
      </c>
      <c r="JF684" t="str">
        <f t="shared" ca="1" si="415"/>
        <v/>
      </c>
      <c r="JG684" t="str">
        <f t="shared" ca="1" si="416"/>
        <v/>
      </c>
      <c r="JH684" t="str">
        <f t="shared" ca="1" si="417"/>
        <v/>
      </c>
      <c r="JI684" t="str">
        <f t="shared" ca="1" si="418"/>
        <v/>
      </c>
    </row>
    <row r="685" spans="264:269">
      <c r="JD685">
        <f t="shared" si="413"/>
        <v>0</v>
      </c>
      <c r="JE685">
        <f t="shared" si="414"/>
        <v>0</v>
      </c>
      <c r="JF685" t="str">
        <f t="shared" ca="1" si="415"/>
        <v/>
      </c>
      <c r="JG685" t="str">
        <f t="shared" ca="1" si="416"/>
        <v/>
      </c>
      <c r="JH685" t="str">
        <f t="shared" ca="1" si="417"/>
        <v/>
      </c>
      <c r="JI685" t="str">
        <f t="shared" ca="1" si="418"/>
        <v/>
      </c>
    </row>
    <row r="686" spans="264:269">
      <c r="JD686">
        <f t="shared" si="413"/>
        <v>0</v>
      </c>
      <c r="JE686">
        <f t="shared" si="414"/>
        <v>0</v>
      </c>
      <c r="JF686" t="str">
        <f t="shared" ca="1" si="415"/>
        <v/>
      </c>
      <c r="JG686" t="str">
        <f t="shared" ca="1" si="416"/>
        <v/>
      </c>
      <c r="JH686" t="str">
        <f t="shared" ca="1" si="417"/>
        <v/>
      </c>
      <c r="JI686" t="str">
        <f t="shared" ca="1" si="418"/>
        <v/>
      </c>
    </row>
    <row r="687" spans="264:269">
      <c r="JD687">
        <f t="shared" si="413"/>
        <v>0</v>
      </c>
      <c r="JE687">
        <f t="shared" si="414"/>
        <v>0</v>
      </c>
      <c r="JF687" t="str">
        <f t="shared" ca="1" si="415"/>
        <v/>
      </c>
      <c r="JG687" t="str">
        <f t="shared" ca="1" si="416"/>
        <v/>
      </c>
      <c r="JH687" t="str">
        <f t="shared" ca="1" si="417"/>
        <v/>
      </c>
      <c r="JI687" t="str">
        <f t="shared" ca="1" si="418"/>
        <v/>
      </c>
    </row>
    <row r="688" spans="264:269">
      <c r="JD688">
        <f t="shared" si="413"/>
        <v>0</v>
      </c>
      <c r="JE688">
        <f t="shared" si="414"/>
        <v>0</v>
      </c>
      <c r="JF688" t="str">
        <f t="shared" ca="1" si="415"/>
        <v/>
      </c>
      <c r="JG688" t="str">
        <f t="shared" ca="1" si="416"/>
        <v/>
      </c>
      <c r="JH688" t="str">
        <f t="shared" ca="1" si="417"/>
        <v/>
      </c>
      <c r="JI688" t="str">
        <f t="shared" ca="1" si="418"/>
        <v/>
      </c>
    </row>
    <row r="689" spans="264:269">
      <c r="JD689">
        <f t="shared" si="413"/>
        <v>0</v>
      </c>
      <c r="JE689">
        <f t="shared" si="414"/>
        <v>0</v>
      </c>
      <c r="JF689" t="str">
        <f t="shared" ca="1" si="415"/>
        <v/>
      </c>
      <c r="JG689" t="str">
        <f t="shared" ca="1" si="416"/>
        <v/>
      </c>
      <c r="JH689" t="str">
        <f t="shared" ca="1" si="417"/>
        <v/>
      </c>
      <c r="JI689" t="str">
        <f t="shared" ca="1" si="418"/>
        <v/>
      </c>
    </row>
    <row r="690" spans="264:269">
      <c r="JD690">
        <f t="shared" si="413"/>
        <v>0</v>
      </c>
      <c r="JE690">
        <f t="shared" si="414"/>
        <v>0</v>
      </c>
      <c r="JF690" t="str">
        <f t="shared" ca="1" si="415"/>
        <v/>
      </c>
      <c r="JG690" t="str">
        <f t="shared" ca="1" si="416"/>
        <v/>
      </c>
      <c r="JH690" t="str">
        <f t="shared" ca="1" si="417"/>
        <v/>
      </c>
      <c r="JI690" t="str">
        <f t="shared" ca="1" si="418"/>
        <v/>
      </c>
    </row>
    <row r="691" spans="264:269">
      <c r="JD691">
        <f t="shared" si="413"/>
        <v>0</v>
      </c>
      <c r="JE691">
        <f t="shared" si="414"/>
        <v>0</v>
      </c>
      <c r="JF691" t="str">
        <f t="shared" ca="1" si="415"/>
        <v/>
      </c>
      <c r="JG691" t="str">
        <f t="shared" ca="1" si="416"/>
        <v/>
      </c>
      <c r="JH691" t="str">
        <f t="shared" ca="1" si="417"/>
        <v/>
      </c>
      <c r="JI691" t="str">
        <f t="shared" ca="1" si="418"/>
        <v/>
      </c>
    </row>
    <row r="692" spans="264:269">
      <c r="JD692">
        <f t="shared" si="413"/>
        <v>0</v>
      </c>
      <c r="JE692">
        <f t="shared" si="414"/>
        <v>0</v>
      </c>
      <c r="JF692" t="str">
        <f t="shared" ca="1" si="415"/>
        <v/>
      </c>
      <c r="JG692" t="str">
        <f t="shared" ca="1" si="416"/>
        <v/>
      </c>
      <c r="JH692" t="str">
        <f t="shared" ca="1" si="417"/>
        <v/>
      </c>
      <c r="JI692" t="str">
        <f t="shared" ca="1" si="418"/>
        <v/>
      </c>
    </row>
    <row r="693" spans="264:269">
      <c r="JD693">
        <f t="shared" si="413"/>
        <v>0</v>
      </c>
      <c r="JE693">
        <f t="shared" si="414"/>
        <v>0</v>
      </c>
      <c r="JF693" t="str">
        <f t="shared" ca="1" si="415"/>
        <v/>
      </c>
      <c r="JG693" t="str">
        <f t="shared" ca="1" si="416"/>
        <v/>
      </c>
      <c r="JH693" t="str">
        <f t="shared" ca="1" si="417"/>
        <v/>
      </c>
      <c r="JI693" t="str">
        <f t="shared" ca="1" si="418"/>
        <v/>
      </c>
    </row>
    <row r="694" spans="264:269">
      <c r="JD694">
        <f t="shared" si="413"/>
        <v>0</v>
      </c>
      <c r="JE694">
        <f t="shared" si="414"/>
        <v>0</v>
      </c>
      <c r="JF694" t="str">
        <f t="shared" ca="1" si="415"/>
        <v/>
      </c>
      <c r="JG694" t="str">
        <f t="shared" ca="1" si="416"/>
        <v/>
      </c>
      <c r="JH694" t="str">
        <f t="shared" ca="1" si="417"/>
        <v/>
      </c>
      <c r="JI694" t="str">
        <f t="shared" ca="1" si="418"/>
        <v/>
      </c>
    </row>
    <row r="695" spans="264:269">
      <c r="JD695">
        <f t="shared" si="413"/>
        <v>0</v>
      </c>
      <c r="JE695">
        <f t="shared" si="414"/>
        <v>0</v>
      </c>
      <c r="JF695" t="str">
        <f t="shared" ca="1" si="415"/>
        <v/>
      </c>
      <c r="JG695" t="str">
        <f t="shared" ca="1" si="416"/>
        <v/>
      </c>
      <c r="JH695" t="str">
        <f t="shared" ca="1" si="417"/>
        <v/>
      </c>
      <c r="JI695" t="str">
        <f t="shared" ca="1" si="418"/>
        <v/>
      </c>
    </row>
    <row r="696" spans="264:269">
      <c r="JD696">
        <f t="shared" si="413"/>
        <v>0</v>
      </c>
      <c r="JE696">
        <f t="shared" si="414"/>
        <v>0</v>
      </c>
      <c r="JF696" t="str">
        <f t="shared" ca="1" si="415"/>
        <v/>
      </c>
      <c r="JG696" t="str">
        <f t="shared" ca="1" si="416"/>
        <v/>
      </c>
      <c r="JH696" t="str">
        <f t="shared" ca="1" si="417"/>
        <v/>
      </c>
      <c r="JI696" t="str">
        <f t="shared" ca="1" si="418"/>
        <v/>
      </c>
    </row>
    <row r="697" spans="264:269">
      <c r="JD697">
        <f t="shared" si="413"/>
        <v>0</v>
      </c>
      <c r="JE697">
        <f t="shared" si="414"/>
        <v>0</v>
      </c>
      <c r="JF697" t="str">
        <f t="shared" ca="1" si="415"/>
        <v/>
      </c>
      <c r="JG697" t="str">
        <f t="shared" ca="1" si="416"/>
        <v/>
      </c>
      <c r="JH697" t="str">
        <f t="shared" ca="1" si="417"/>
        <v/>
      </c>
      <c r="JI697" t="str">
        <f t="shared" ca="1" si="418"/>
        <v/>
      </c>
    </row>
    <row r="698" spans="264:269">
      <c r="JD698">
        <f t="shared" si="413"/>
        <v>0</v>
      </c>
      <c r="JE698">
        <f t="shared" si="414"/>
        <v>0</v>
      </c>
      <c r="JF698" t="str">
        <f t="shared" ca="1" si="415"/>
        <v/>
      </c>
      <c r="JG698" t="str">
        <f t="shared" ca="1" si="416"/>
        <v/>
      </c>
      <c r="JH698" t="str">
        <f t="shared" ca="1" si="417"/>
        <v/>
      </c>
      <c r="JI698" t="str">
        <f t="shared" ca="1" si="418"/>
        <v/>
      </c>
    </row>
    <row r="699" spans="264:269">
      <c r="JD699">
        <f t="shared" si="413"/>
        <v>0</v>
      </c>
      <c r="JE699">
        <f t="shared" si="414"/>
        <v>0</v>
      </c>
      <c r="JF699" t="str">
        <f t="shared" ca="1" si="415"/>
        <v/>
      </c>
      <c r="JG699" t="str">
        <f t="shared" ca="1" si="416"/>
        <v/>
      </c>
      <c r="JH699" t="str">
        <f t="shared" ca="1" si="417"/>
        <v/>
      </c>
      <c r="JI699" t="str">
        <f t="shared" ca="1" si="418"/>
        <v/>
      </c>
    </row>
    <row r="700" spans="264:269">
      <c r="JD700">
        <f t="shared" si="413"/>
        <v>0</v>
      </c>
      <c r="JE700">
        <f t="shared" si="414"/>
        <v>0</v>
      </c>
      <c r="JF700" t="str">
        <f t="shared" ca="1" si="415"/>
        <v/>
      </c>
      <c r="JG700" t="str">
        <f t="shared" ca="1" si="416"/>
        <v/>
      </c>
      <c r="JH700" t="str">
        <f t="shared" ca="1" si="417"/>
        <v/>
      </c>
      <c r="JI700" t="str">
        <f t="shared" ca="1" si="418"/>
        <v/>
      </c>
    </row>
    <row r="701" spans="264:269">
      <c r="JD701">
        <f t="shared" si="413"/>
        <v>0</v>
      </c>
      <c r="JE701">
        <f t="shared" si="414"/>
        <v>0</v>
      </c>
      <c r="JF701" t="str">
        <f t="shared" ca="1" si="415"/>
        <v/>
      </c>
      <c r="JG701" t="str">
        <f t="shared" ca="1" si="416"/>
        <v/>
      </c>
      <c r="JH701" t="str">
        <f t="shared" ca="1" si="417"/>
        <v/>
      </c>
      <c r="JI701" t="str">
        <f t="shared" ca="1" si="418"/>
        <v/>
      </c>
    </row>
    <row r="702" spans="264:269">
      <c r="JD702">
        <f t="shared" si="413"/>
        <v>0</v>
      </c>
      <c r="JE702">
        <f t="shared" si="414"/>
        <v>0</v>
      </c>
      <c r="JF702" t="str">
        <f t="shared" ca="1" si="415"/>
        <v/>
      </c>
      <c r="JG702" t="str">
        <f t="shared" ca="1" si="416"/>
        <v/>
      </c>
      <c r="JH702" t="str">
        <f t="shared" ca="1" si="417"/>
        <v/>
      </c>
      <c r="JI702" t="str">
        <f t="shared" ca="1" si="418"/>
        <v/>
      </c>
    </row>
    <row r="703" spans="264:269">
      <c r="JD703">
        <f t="shared" si="413"/>
        <v>0</v>
      </c>
      <c r="JE703">
        <f t="shared" si="414"/>
        <v>0</v>
      </c>
      <c r="JF703" t="str">
        <f t="shared" ca="1" si="415"/>
        <v/>
      </c>
      <c r="JG703" t="str">
        <f t="shared" ca="1" si="416"/>
        <v/>
      </c>
      <c r="JH703" t="str">
        <f t="shared" ca="1" si="417"/>
        <v/>
      </c>
      <c r="JI703" t="str">
        <f t="shared" ca="1" si="418"/>
        <v/>
      </c>
    </row>
    <row r="704" spans="264:269">
      <c r="JD704">
        <f t="shared" si="413"/>
        <v>0</v>
      </c>
      <c r="JE704">
        <f t="shared" si="414"/>
        <v>0</v>
      </c>
      <c r="JF704" t="str">
        <f t="shared" ca="1" si="415"/>
        <v/>
      </c>
      <c r="JG704" t="str">
        <f t="shared" ca="1" si="416"/>
        <v/>
      </c>
      <c r="JH704" t="str">
        <f t="shared" ca="1" si="417"/>
        <v/>
      </c>
      <c r="JI704" t="str">
        <f t="shared" ca="1" si="418"/>
        <v/>
      </c>
    </row>
    <row r="705" spans="264:269">
      <c r="JD705">
        <f t="shared" si="413"/>
        <v>0</v>
      </c>
      <c r="JE705">
        <f t="shared" si="414"/>
        <v>0</v>
      </c>
      <c r="JF705" t="str">
        <f t="shared" ca="1" si="415"/>
        <v/>
      </c>
      <c r="JG705" t="str">
        <f t="shared" ca="1" si="416"/>
        <v/>
      </c>
      <c r="JH705" t="str">
        <f t="shared" ca="1" si="417"/>
        <v/>
      </c>
      <c r="JI705" t="str">
        <f t="shared" ca="1" si="418"/>
        <v/>
      </c>
    </row>
    <row r="706" spans="264:269">
      <c r="JD706">
        <f t="shared" si="413"/>
        <v>0</v>
      </c>
      <c r="JE706">
        <f t="shared" si="414"/>
        <v>0</v>
      </c>
      <c r="JF706" t="str">
        <f t="shared" ca="1" si="415"/>
        <v/>
      </c>
      <c r="JG706" t="str">
        <f t="shared" ca="1" si="416"/>
        <v/>
      </c>
      <c r="JH706" t="str">
        <f t="shared" ca="1" si="417"/>
        <v/>
      </c>
      <c r="JI706" t="str">
        <f t="shared" ca="1" si="418"/>
        <v/>
      </c>
    </row>
    <row r="707" spans="264:269">
      <c r="JD707">
        <f t="shared" si="413"/>
        <v>0</v>
      </c>
      <c r="JE707">
        <f t="shared" si="414"/>
        <v>0</v>
      </c>
      <c r="JF707" t="str">
        <f t="shared" ca="1" si="415"/>
        <v/>
      </c>
      <c r="JG707" t="str">
        <f t="shared" ca="1" si="416"/>
        <v/>
      </c>
      <c r="JH707" t="str">
        <f t="shared" ca="1" si="417"/>
        <v/>
      </c>
      <c r="JI707" t="str">
        <f t="shared" ca="1" si="418"/>
        <v/>
      </c>
    </row>
    <row r="708" spans="264:269">
      <c r="JD708">
        <f t="shared" si="413"/>
        <v>0</v>
      </c>
      <c r="JE708">
        <f t="shared" si="414"/>
        <v>0</v>
      </c>
      <c r="JF708" t="str">
        <f t="shared" ca="1" si="415"/>
        <v/>
      </c>
      <c r="JG708" t="str">
        <f t="shared" ca="1" si="416"/>
        <v/>
      </c>
      <c r="JH708" t="str">
        <f t="shared" ca="1" si="417"/>
        <v/>
      </c>
      <c r="JI708" t="str">
        <f t="shared" ca="1" si="418"/>
        <v/>
      </c>
    </row>
    <row r="709" spans="264:269">
      <c r="JD709">
        <f t="shared" si="413"/>
        <v>0</v>
      </c>
      <c r="JE709">
        <f t="shared" si="414"/>
        <v>0</v>
      </c>
      <c r="JF709" t="str">
        <f t="shared" ca="1" si="415"/>
        <v/>
      </c>
      <c r="JG709" t="str">
        <f t="shared" ca="1" si="416"/>
        <v/>
      </c>
      <c r="JH709" t="str">
        <f t="shared" ca="1" si="417"/>
        <v/>
      </c>
      <c r="JI709" t="str">
        <f t="shared" ca="1" si="418"/>
        <v/>
      </c>
    </row>
    <row r="710" spans="264:269">
      <c r="JD710">
        <f t="shared" si="413"/>
        <v>0</v>
      </c>
      <c r="JE710">
        <f t="shared" si="414"/>
        <v>0</v>
      </c>
      <c r="JF710" t="str">
        <f t="shared" ca="1" si="415"/>
        <v/>
      </c>
      <c r="JG710" t="str">
        <f t="shared" ca="1" si="416"/>
        <v/>
      </c>
      <c r="JH710" t="str">
        <f t="shared" ca="1" si="417"/>
        <v/>
      </c>
      <c r="JI710" t="str">
        <f t="shared" ca="1" si="418"/>
        <v/>
      </c>
    </row>
    <row r="711" spans="264:269">
      <c r="JD711">
        <f t="shared" si="413"/>
        <v>0</v>
      </c>
      <c r="JE711">
        <f t="shared" si="414"/>
        <v>0</v>
      </c>
      <c r="JF711" t="str">
        <f t="shared" ca="1" si="415"/>
        <v/>
      </c>
      <c r="JG711" t="str">
        <f t="shared" ca="1" si="416"/>
        <v/>
      </c>
      <c r="JH711" t="str">
        <f t="shared" ca="1" si="417"/>
        <v/>
      </c>
      <c r="JI711" t="str">
        <f t="shared" ca="1" si="418"/>
        <v/>
      </c>
    </row>
    <row r="712" spans="264:269">
      <c r="JD712">
        <f t="shared" si="413"/>
        <v>0</v>
      </c>
      <c r="JE712">
        <f t="shared" si="414"/>
        <v>0</v>
      </c>
      <c r="JF712" t="str">
        <f t="shared" ca="1" si="415"/>
        <v/>
      </c>
      <c r="JG712" t="str">
        <f t="shared" ca="1" si="416"/>
        <v/>
      </c>
      <c r="JH712" t="str">
        <f t="shared" ca="1" si="417"/>
        <v/>
      </c>
      <c r="JI712" t="str">
        <f t="shared" ca="1" si="418"/>
        <v/>
      </c>
    </row>
    <row r="713" spans="264:269">
      <c r="JD713">
        <f t="shared" si="413"/>
        <v>0</v>
      </c>
      <c r="JE713">
        <f t="shared" si="414"/>
        <v>0</v>
      </c>
      <c r="JF713" t="str">
        <f t="shared" ca="1" si="415"/>
        <v/>
      </c>
      <c r="JG713" t="str">
        <f t="shared" ca="1" si="416"/>
        <v/>
      </c>
      <c r="JH713" t="str">
        <f t="shared" ca="1" si="417"/>
        <v/>
      </c>
      <c r="JI713" t="str">
        <f t="shared" ca="1" si="418"/>
        <v/>
      </c>
    </row>
    <row r="714" spans="264:269">
      <c r="JD714">
        <f t="shared" si="413"/>
        <v>0</v>
      </c>
      <c r="JE714">
        <f t="shared" si="414"/>
        <v>0</v>
      </c>
      <c r="JF714" t="str">
        <f t="shared" ca="1" si="415"/>
        <v/>
      </c>
      <c r="JG714" t="str">
        <f t="shared" ca="1" si="416"/>
        <v/>
      </c>
      <c r="JH714" t="str">
        <f t="shared" ca="1" si="417"/>
        <v/>
      </c>
      <c r="JI714" t="str">
        <f t="shared" ca="1" si="418"/>
        <v/>
      </c>
    </row>
    <row r="715" spans="264:269">
      <c r="JD715">
        <f t="shared" si="413"/>
        <v>0</v>
      </c>
      <c r="JE715">
        <f t="shared" si="414"/>
        <v>0</v>
      </c>
      <c r="JF715" t="str">
        <f t="shared" ca="1" si="415"/>
        <v/>
      </c>
      <c r="JG715" t="str">
        <f t="shared" ca="1" si="416"/>
        <v/>
      </c>
      <c r="JH715" t="str">
        <f t="shared" ca="1" si="417"/>
        <v/>
      </c>
      <c r="JI715" t="str">
        <f t="shared" ca="1" si="418"/>
        <v/>
      </c>
    </row>
    <row r="716" spans="264:269">
      <c r="JD716">
        <f t="shared" si="413"/>
        <v>0</v>
      </c>
      <c r="JE716">
        <f t="shared" si="414"/>
        <v>0</v>
      </c>
      <c r="JF716" t="str">
        <f t="shared" ca="1" si="415"/>
        <v/>
      </c>
      <c r="JG716" t="str">
        <f t="shared" ca="1" si="416"/>
        <v/>
      </c>
      <c r="JH716" t="str">
        <f t="shared" ca="1" si="417"/>
        <v/>
      </c>
      <c r="JI716" t="str">
        <f t="shared" ca="1" si="418"/>
        <v/>
      </c>
    </row>
    <row r="717" spans="264:269">
      <c r="JD717">
        <f t="shared" si="413"/>
        <v>0</v>
      </c>
      <c r="JE717">
        <f t="shared" si="414"/>
        <v>0</v>
      </c>
      <c r="JF717" t="str">
        <f t="shared" ca="1" si="415"/>
        <v/>
      </c>
      <c r="JG717" t="str">
        <f t="shared" ca="1" si="416"/>
        <v/>
      </c>
      <c r="JH717" t="str">
        <f t="shared" ca="1" si="417"/>
        <v/>
      </c>
      <c r="JI717" t="str">
        <f t="shared" ca="1" si="418"/>
        <v/>
      </c>
    </row>
    <row r="718" spans="264:269">
      <c r="JD718">
        <f t="shared" si="413"/>
        <v>0</v>
      </c>
      <c r="JE718">
        <f t="shared" si="414"/>
        <v>0</v>
      </c>
      <c r="JF718" t="str">
        <f t="shared" ca="1" si="415"/>
        <v/>
      </c>
      <c r="JG718" t="str">
        <f t="shared" ca="1" si="416"/>
        <v/>
      </c>
      <c r="JH718" t="str">
        <f t="shared" ca="1" si="417"/>
        <v/>
      </c>
      <c r="JI718" t="str">
        <f t="shared" ca="1" si="418"/>
        <v/>
      </c>
    </row>
    <row r="719" spans="264:269">
      <c r="JD719">
        <f t="shared" si="413"/>
        <v>0</v>
      </c>
      <c r="JE719">
        <f t="shared" si="414"/>
        <v>0</v>
      </c>
      <c r="JF719" t="str">
        <f t="shared" ca="1" si="415"/>
        <v/>
      </c>
      <c r="JG719" t="str">
        <f t="shared" ca="1" si="416"/>
        <v/>
      </c>
      <c r="JH719" t="str">
        <f t="shared" ca="1" si="417"/>
        <v/>
      </c>
      <c r="JI719" t="str">
        <f t="shared" ca="1" si="418"/>
        <v/>
      </c>
    </row>
    <row r="720" spans="264:269">
      <c r="JD720">
        <f t="shared" si="413"/>
        <v>0</v>
      </c>
      <c r="JE720">
        <f t="shared" si="414"/>
        <v>0</v>
      </c>
      <c r="JF720" t="str">
        <f t="shared" ca="1" si="415"/>
        <v/>
      </c>
      <c r="JG720" t="str">
        <f t="shared" ca="1" si="416"/>
        <v/>
      </c>
      <c r="JH720" t="str">
        <f t="shared" ca="1" si="417"/>
        <v/>
      </c>
      <c r="JI720" t="str">
        <f t="shared" ca="1" si="418"/>
        <v/>
      </c>
    </row>
    <row r="721" spans="264:269">
      <c r="JD721">
        <f t="shared" si="413"/>
        <v>0</v>
      </c>
      <c r="JE721">
        <f t="shared" si="414"/>
        <v>0</v>
      </c>
      <c r="JF721" t="str">
        <f t="shared" ca="1" si="415"/>
        <v/>
      </c>
      <c r="JG721" t="str">
        <f t="shared" ca="1" si="416"/>
        <v/>
      </c>
      <c r="JH721" t="str">
        <f t="shared" ca="1" si="417"/>
        <v/>
      </c>
      <c r="JI721" t="str">
        <f t="shared" ca="1" si="418"/>
        <v/>
      </c>
    </row>
    <row r="722" spans="264:269">
      <c r="JD722">
        <f t="shared" si="413"/>
        <v>0</v>
      </c>
      <c r="JE722">
        <f t="shared" si="414"/>
        <v>0</v>
      </c>
      <c r="JF722" t="str">
        <f t="shared" ca="1" si="415"/>
        <v/>
      </c>
      <c r="JG722" t="str">
        <f t="shared" ca="1" si="416"/>
        <v/>
      </c>
      <c r="JH722" t="str">
        <f t="shared" ca="1" si="417"/>
        <v/>
      </c>
      <c r="JI722" t="str">
        <f t="shared" ca="1" si="418"/>
        <v/>
      </c>
    </row>
    <row r="723" spans="264:269">
      <c r="JD723">
        <f t="shared" si="413"/>
        <v>0</v>
      </c>
      <c r="JE723">
        <f t="shared" si="414"/>
        <v>0</v>
      </c>
      <c r="JF723" t="str">
        <f t="shared" ca="1" si="415"/>
        <v/>
      </c>
      <c r="JG723" t="str">
        <f t="shared" ca="1" si="416"/>
        <v/>
      </c>
      <c r="JH723" t="str">
        <f t="shared" ca="1" si="417"/>
        <v/>
      </c>
      <c r="JI723" t="str">
        <f t="shared" ca="1" si="418"/>
        <v/>
      </c>
    </row>
    <row r="724" spans="264:269">
      <c r="JD724">
        <f t="shared" si="413"/>
        <v>0</v>
      </c>
      <c r="JE724">
        <f t="shared" si="414"/>
        <v>0</v>
      </c>
      <c r="JF724" t="str">
        <f t="shared" ca="1" si="415"/>
        <v/>
      </c>
      <c r="JG724" t="str">
        <f t="shared" ca="1" si="416"/>
        <v/>
      </c>
      <c r="JH724" t="str">
        <f t="shared" ca="1" si="417"/>
        <v/>
      </c>
      <c r="JI724" t="str">
        <f t="shared" ca="1" si="418"/>
        <v/>
      </c>
    </row>
    <row r="725" spans="264:269">
      <c r="JD725">
        <f t="shared" si="413"/>
        <v>0</v>
      </c>
      <c r="JE725">
        <f t="shared" si="414"/>
        <v>0</v>
      </c>
      <c r="JF725" t="str">
        <f t="shared" ca="1" si="415"/>
        <v/>
      </c>
      <c r="JG725" t="str">
        <f t="shared" ca="1" si="416"/>
        <v/>
      </c>
      <c r="JH725" t="str">
        <f t="shared" ca="1" si="417"/>
        <v/>
      </c>
      <c r="JI725" t="str">
        <f t="shared" ca="1" si="418"/>
        <v/>
      </c>
    </row>
    <row r="726" spans="264:269">
      <c r="JD726">
        <f t="shared" si="413"/>
        <v>0</v>
      </c>
      <c r="JE726">
        <f t="shared" si="414"/>
        <v>0</v>
      </c>
      <c r="JF726" t="str">
        <f t="shared" ca="1" si="415"/>
        <v/>
      </c>
      <c r="JG726" t="str">
        <f t="shared" ca="1" si="416"/>
        <v/>
      </c>
      <c r="JH726" t="str">
        <f t="shared" ca="1" si="417"/>
        <v/>
      </c>
      <c r="JI726" t="str">
        <f t="shared" ca="1" si="418"/>
        <v/>
      </c>
    </row>
    <row r="727" spans="264:269">
      <c r="JD727">
        <f t="shared" si="413"/>
        <v>0</v>
      </c>
      <c r="JE727">
        <f t="shared" si="414"/>
        <v>0</v>
      </c>
      <c r="JF727" t="str">
        <f t="shared" ca="1" si="415"/>
        <v/>
      </c>
      <c r="JG727" t="str">
        <f t="shared" ca="1" si="416"/>
        <v/>
      </c>
      <c r="JH727" t="str">
        <f t="shared" ca="1" si="417"/>
        <v/>
      </c>
      <c r="JI727" t="str">
        <f t="shared" ca="1" si="418"/>
        <v/>
      </c>
    </row>
    <row r="728" spans="264:269">
      <c r="JD728">
        <f t="shared" si="413"/>
        <v>0</v>
      </c>
      <c r="JE728">
        <f t="shared" si="414"/>
        <v>0</v>
      </c>
      <c r="JF728" t="str">
        <f t="shared" ca="1" si="415"/>
        <v/>
      </c>
      <c r="JG728" t="str">
        <f t="shared" ca="1" si="416"/>
        <v/>
      </c>
      <c r="JH728" t="str">
        <f t="shared" ca="1" si="417"/>
        <v/>
      </c>
      <c r="JI728" t="str">
        <f t="shared" ca="1" si="418"/>
        <v/>
      </c>
    </row>
    <row r="729" spans="264:269">
      <c r="JD729">
        <f t="shared" si="413"/>
        <v>0</v>
      </c>
      <c r="JE729">
        <f t="shared" si="414"/>
        <v>0</v>
      </c>
      <c r="JF729" t="str">
        <f t="shared" ca="1" si="415"/>
        <v/>
      </c>
      <c r="JG729" t="str">
        <f t="shared" ca="1" si="416"/>
        <v/>
      </c>
      <c r="JH729" t="str">
        <f t="shared" ca="1" si="417"/>
        <v/>
      </c>
      <c r="JI729" t="str">
        <f t="shared" ca="1" si="418"/>
        <v/>
      </c>
    </row>
    <row r="730" spans="264:269">
      <c r="JD730">
        <f t="shared" si="413"/>
        <v>0</v>
      </c>
      <c r="JE730">
        <f t="shared" si="414"/>
        <v>0</v>
      </c>
      <c r="JF730" t="str">
        <f t="shared" ca="1" si="415"/>
        <v/>
      </c>
      <c r="JG730" t="str">
        <f t="shared" ca="1" si="416"/>
        <v/>
      </c>
      <c r="JH730" t="str">
        <f t="shared" ca="1" si="417"/>
        <v/>
      </c>
      <c r="JI730" t="str">
        <f t="shared" ca="1" si="418"/>
        <v/>
      </c>
    </row>
    <row r="731" spans="264:269">
      <c r="JD731">
        <f t="shared" si="413"/>
        <v>0</v>
      </c>
      <c r="JE731">
        <f t="shared" si="414"/>
        <v>0</v>
      </c>
      <c r="JF731" t="str">
        <f t="shared" ca="1" si="415"/>
        <v/>
      </c>
      <c r="JG731" t="str">
        <f t="shared" ca="1" si="416"/>
        <v/>
      </c>
      <c r="JH731" t="str">
        <f t="shared" ca="1" si="417"/>
        <v/>
      </c>
      <c r="JI731" t="str">
        <f t="shared" ca="1" si="418"/>
        <v/>
      </c>
    </row>
    <row r="732" spans="264:269">
      <c r="JD732">
        <f t="shared" ref="JD732:JD795" si="419">IF(JD731&lt;&gt;0,JD731-1,0)</f>
        <v>0</v>
      </c>
      <c r="JE732">
        <f t="shared" ref="JE732:JE795" si="420">IF(JD732&lt;&gt;0,JE731+1,0)</f>
        <v>0</v>
      </c>
      <c r="JF732" t="str">
        <f t="shared" ref="JF732:JF795" ca="1" si="421">IF(ScenarioType&lt;&gt;"ALL",IF(ISERROR(IF(INDIRECT("SCENARIOMETA!B"&amp;JE732)=ScenarioType,INDIRECT("SCENARIOMETA!A"&amp;JE732)," ")),"",IF(INDIRECT("SCENARIOMETA!B"&amp;JE732)=ScenarioType,INDIRECT("SCENARIOMETA!A"&amp;JE732)," ")),IF(JD732&lt;&gt;0,INDIRECT("SCENARIOMETA!A"&amp;JE732),""))</f>
        <v/>
      </c>
      <c r="JG732" t="str">
        <f t="shared" ref="JG732:JG795" ca="1" si="422">IF(ScenarioType&lt;&gt;"ALL",IF(ISERROR(IF(INDIRECT("SCENARIOMETA!B"&amp;JE732)=ScenarioType,INDIRECT("SCENARIOMETA!B"&amp;JE732)," ")),"",IF(INDIRECT("SCENARIOMETA!B"&amp;JE732)=ScenarioType,INDIRECT("SCENARIOMETA!B"&amp;JE732)," ")),IF(JD732&lt;&gt;0,INDIRECT("SCENARIOMETA!B"&amp;JE732),""))</f>
        <v/>
      </c>
      <c r="JH732" t="str">
        <f t="shared" ref="JH732:JH795" ca="1" si="423">IF(ScenarioType&lt;&gt;"ALL",IF(ISERROR(IF(INDIRECT("SCENARIOMETA!B"&amp;JE732)=ScenarioType,INDIRECT("SCENARIOMETA!H"&amp;JE732)," ")),"",IF(INDIRECT("SCENARIOMETA!B"&amp;JE732)=ScenarioType,INDIRECT("SCENARIOMETA!H"&amp;JE732)," ")+14),IF(JD732&lt;&gt;0,INDIRECT("SCENARIOMETA!H"&amp;JE732)+14,""))</f>
        <v/>
      </c>
      <c r="JI732" t="str">
        <f t="shared" ref="JI732:JI795" ca="1" si="424">IF(ScenarioType&lt;&gt;"ALL",IF(ISERROR(IF(INDIRECT("SCENARIOMETA!B"&amp;JE732)=ScenarioType,INDIRECT("SCENARIOMETA!E"&amp;JE732)," ")),"",IF(INDIRECT("SCENARIOMETA!B"&amp;JE732)=ScenarioType,INDIRECT("SCENARIOMETA!E"&amp;JE732)," ")+14),IF(JD732&lt;&gt;0,INDIRECT("SCENARIOMETA!E"&amp;JE732)+14,""))</f>
        <v/>
      </c>
    </row>
    <row r="733" spans="264:269">
      <c r="JD733">
        <f t="shared" si="419"/>
        <v>0</v>
      </c>
      <c r="JE733">
        <f t="shared" si="420"/>
        <v>0</v>
      </c>
      <c r="JF733" t="str">
        <f t="shared" ca="1" si="421"/>
        <v/>
      </c>
      <c r="JG733" t="str">
        <f t="shared" ca="1" si="422"/>
        <v/>
      </c>
      <c r="JH733" t="str">
        <f t="shared" ca="1" si="423"/>
        <v/>
      </c>
      <c r="JI733" t="str">
        <f t="shared" ca="1" si="424"/>
        <v/>
      </c>
    </row>
    <row r="734" spans="264:269">
      <c r="JD734">
        <f t="shared" si="419"/>
        <v>0</v>
      </c>
      <c r="JE734">
        <f t="shared" si="420"/>
        <v>0</v>
      </c>
      <c r="JF734" t="str">
        <f t="shared" ca="1" si="421"/>
        <v/>
      </c>
      <c r="JG734" t="str">
        <f t="shared" ca="1" si="422"/>
        <v/>
      </c>
      <c r="JH734" t="str">
        <f t="shared" ca="1" si="423"/>
        <v/>
      </c>
      <c r="JI734" t="str">
        <f t="shared" ca="1" si="424"/>
        <v/>
      </c>
    </row>
    <row r="735" spans="264:269">
      <c r="JD735">
        <f t="shared" si="419"/>
        <v>0</v>
      </c>
      <c r="JE735">
        <f t="shared" si="420"/>
        <v>0</v>
      </c>
      <c r="JF735" t="str">
        <f t="shared" ca="1" si="421"/>
        <v/>
      </c>
      <c r="JG735" t="str">
        <f t="shared" ca="1" si="422"/>
        <v/>
      </c>
      <c r="JH735" t="str">
        <f t="shared" ca="1" si="423"/>
        <v/>
      </c>
      <c r="JI735" t="str">
        <f t="shared" ca="1" si="424"/>
        <v/>
      </c>
    </row>
    <row r="736" spans="264:269">
      <c r="JD736">
        <f t="shared" si="419"/>
        <v>0</v>
      </c>
      <c r="JE736">
        <f t="shared" si="420"/>
        <v>0</v>
      </c>
      <c r="JF736" t="str">
        <f t="shared" ca="1" si="421"/>
        <v/>
      </c>
      <c r="JG736" t="str">
        <f t="shared" ca="1" si="422"/>
        <v/>
      </c>
      <c r="JH736" t="str">
        <f t="shared" ca="1" si="423"/>
        <v/>
      </c>
      <c r="JI736" t="str">
        <f t="shared" ca="1" si="424"/>
        <v/>
      </c>
    </row>
    <row r="737" spans="264:269">
      <c r="JD737">
        <f t="shared" si="419"/>
        <v>0</v>
      </c>
      <c r="JE737">
        <f t="shared" si="420"/>
        <v>0</v>
      </c>
      <c r="JF737" t="str">
        <f t="shared" ca="1" si="421"/>
        <v/>
      </c>
      <c r="JG737" t="str">
        <f t="shared" ca="1" si="422"/>
        <v/>
      </c>
      <c r="JH737" t="str">
        <f t="shared" ca="1" si="423"/>
        <v/>
      </c>
      <c r="JI737" t="str">
        <f t="shared" ca="1" si="424"/>
        <v/>
      </c>
    </row>
    <row r="738" spans="264:269">
      <c r="JD738">
        <f t="shared" si="419"/>
        <v>0</v>
      </c>
      <c r="JE738">
        <f t="shared" si="420"/>
        <v>0</v>
      </c>
      <c r="JF738" t="str">
        <f t="shared" ca="1" si="421"/>
        <v/>
      </c>
      <c r="JG738" t="str">
        <f t="shared" ca="1" si="422"/>
        <v/>
      </c>
      <c r="JH738" t="str">
        <f t="shared" ca="1" si="423"/>
        <v/>
      </c>
      <c r="JI738" t="str">
        <f t="shared" ca="1" si="424"/>
        <v/>
      </c>
    </row>
    <row r="739" spans="264:269">
      <c r="JD739">
        <f t="shared" si="419"/>
        <v>0</v>
      </c>
      <c r="JE739">
        <f t="shared" si="420"/>
        <v>0</v>
      </c>
      <c r="JF739" t="str">
        <f t="shared" ca="1" si="421"/>
        <v/>
      </c>
      <c r="JG739" t="str">
        <f t="shared" ca="1" si="422"/>
        <v/>
      </c>
      <c r="JH739" t="str">
        <f t="shared" ca="1" si="423"/>
        <v/>
      </c>
      <c r="JI739" t="str">
        <f t="shared" ca="1" si="424"/>
        <v/>
      </c>
    </row>
    <row r="740" spans="264:269">
      <c r="JD740">
        <f t="shared" si="419"/>
        <v>0</v>
      </c>
      <c r="JE740">
        <f t="shared" si="420"/>
        <v>0</v>
      </c>
      <c r="JF740" t="str">
        <f t="shared" ca="1" si="421"/>
        <v/>
      </c>
      <c r="JG740" t="str">
        <f t="shared" ca="1" si="422"/>
        <v/>
      </c>
      <c r="JH740" t="str">
        <f t="shared" ca="1" si="423"/>
        <v/>
      </c>
      <c r="JI740" t="str">
        <f t="shared" ca="1" si="424"/>
        <v/>
      </c>
    </row>
    <row r="741" spans="264:269">
      <c r="JD741">
        <f t="shared" si="419"/>
        <v>0</v>
      </c>
      <c r="JE741">
        <f t="shared" si="420"/>
        <v>0</v>
      </c>
      <c r="JF741" t="str">
        <f t="shared" ca="1" si="421"/>
        <v/>
      </c>
      <c r="JG741" t="str">
        <f t="shared" ca="1" si="422"/>
        <v/>
      </c>
      <c r="JH741" t="str">
        <f t="shared" ca="1" si="423"/>
        <v/>
      </c>
      <c r="JI741" t="str">
        <f t="shared" ca="1" si="424"/>
        <v/>
      </c>
    </row>
    <row r="742" spans="264:269">
      <c r="JD742">
        <f t="shared" si="419"/>
        <v>0</v>
      </c>
      <c r="JE742">
        <f t="shared" si="420"/>
        <v>0</v>
      </c>
      <c r="JF742" t="str">
        <f t="shared" ca="1" si="421"/>
        <v/>
      </c>
      <c r="JG742" t="str">
        <f t="shared" ca="1" si="422"/>
        <v/>
      </c>
      <c r="JH742" t="str">
        <f t="shared" ca="1" si="423"/>
        <v/>
      </c>
      <c r="JI742" t="str">
        <f t="shared" ca="1" si="424"/>
        <v/>
      </c>
    </row>
    <row r="743" spans="264:269">
      <c r="JD743">
        <f t="shared" si="419"/>
        <v>0</v>
      </c>
      <c r="JE743">
        <f t="shared" si="420"/>
        <v>0</v>
      </c>
      <c r="JF743" t="str">
        <f t="shared" ca="1" si="421"/>
        <v/>
      </c>
      <c r="JG743" t="str">
        <f t="shared" ca="1" si="422"/>
        <v/>
      </c>
      <c r="JH743" t="str">
        <f t="shared" ca="1" si="423"/>
        <v/>
      </c>
      <c r="JI743" t="str">
        <f t="shared" ca="1" si="424"/>
        <v/>
      </c>
    </row>
    <row r="744" spans="264:269">
      <c r="JD744">
        <f t="shared" si="419"/>
        <v>0</v>
      </c>
      <c r="JE744">
        <f t="shared" si="420"/>
        <v>0</v>
      </c>
      <c r="JF744" t="str">
        <f t="shared" ca="1" si="421"/>
        <v/>
      </c>
      <c r="JG744" t="str">
        <f t="shared" ca="1" si="422"/>
        <v/>
      </c>
      <c r="JH744" t="str">
        <f t="shared" ca="1" si="423"/>
        <v/>
      </c>
      <c r="JI744" t="str">
        <f t="shared" ca="1" si="424"/>
        <v/>
      </c>
    </row>
    <row r="745" spans="264:269">
      <c r="JD745">
        <f t="shared" si="419"/>
        <v>0</v>
      </c>
      <c r="JE745">
        <f t="shared" si="420"/>
        <v>0</v>
      </c>
      <c r="JF745" t="str">
        <f t="shared" ca="1" si="421"/>
        <v/>
      </c>
      <c r="JG745" t="str">
        <f t="shared" ca="1" si="422"/>
        <v/>
      </c>
      <c r="JH745" t="str">
        <f t="shared" ca="1" si="423"/>
        <v/>
      </c>
      <c r="JI745" t="str">
        <f t="shared" ca="1" si="424"/>
        <v/>
      </c>
    </row>
    <row r="746" spans="264:269">
      <c r="JD746">
        <f t="shared" si="419"/>
        <v>0</v>
      </c>
      <c r="JE746">
        <f t="shared" si="420"/>
        <v>0</v>
      </c>
      <c r="JF746" t="str">
        <f t="shared" ca="1" si="421"/>
        <v/>
      </c>
      <c r="JG746" t="str">
        <f t="shared" ca="1" si="422"/>
        <v/>
      </c>
      <c r="JH746" t="str">
        <f t="shared" ca="1" si="423"/>
        <v/>
      </c>
      <c r="JI746" t="str">
        <f t="shared" ca="1" si="424"/>
        <v/>
      </c>
    </row>
    <row r="747" spans="264:269">
      <c r="JD747">
        <f t="shared" si="419"/>
        <v>0</v>
      </c>
      <c r="JE747">
        <f t="shared" si="420"/>
        <v>0</v>
      </c>
      <c r="JF747" t="str">
        <f t="shared" ca="1" si="421"/>
        <v/>
      </c>
      <c r="JG747" t="str">
        <f t="shared" ca="1" si="422"/>
        <v/>
      </c>
      <c r="JH747" t="str">
        <f t="shared" ca="1" si="423"/>
        <v/>
      </c>
      <c r="JI747" t="str">
        <f t="shared" ca="1" si="424"/>
        <v/>
      </c>
    </row>
    <row r="748" spans="264:269">
      <c r="JD748">
        <f t="shared" si="419"/>
        <v>0</v>
      </c>
      <c r="JE748">
        <f t="shared" si="420"/>
        <v>0</v>
      </c>
      <c r="JF748" t="str">
        <f t="shared" ca="1" si="421"/>
        <v/>
      </c>
      <c r="JG748" t="str">
        <f t="shared" ca="1" si="422"/>
        <v/>
      </c>
      <c r="JH748" t="str">
        <f t="shared" ca="1" si="423"/>
        <v/>
      </c>
      <c r="JI748" t="str">
        <f t="shared" ca="1" si="424"/>
        <v/>
      </c>
    </row>
    <row r="749" spans="264:269">
      <c r="JD749">
        <f t="shared" si="419"/>
        <v>0</v>
      </c>
      <c r="JE749">
        <f t="shared" si="420"/>
        <v>0</v>
      </c>
      <c r="JF749" t="str">
        <f t="shared" ca="1" si="421"/>
        <v/>
      </c>
      <c r="JG749" t="str">
        <f t="shared" ca="1" si="422"/>
        <v/>
      </c>
      <c r="JH749" t="str">
        <f t="shared" ca="1" si="423"/>
        <v/>
      </c>
      <c r="JI749" t="str">
        <f t="shared" ca="1" si="424"/>
        <v/>
      </c>
    </row>
    <row r="750" spans="264:269">
      <c r="JD750">
        <f t="shared" si="419"/>
        <v>0</v>
      </c>
      <c r="JE750">
        <f t="shared" si="420"/>
        <v>0</v>
      </c>
      <c r="JF750" t="str">
        <f t="shared" ca="1" si="421"/>
        <v/>
      </c>
      <c r="JG750" t="str">
        <f t="shared" ca="1" si="422"/>
        <v/>
      </c>
      <c r="JH750" t="str">
        <f t="shared" ca="1" si="423"/>
        <v/>
      </c>
      <c r="JI750" t="str">
        <f t="shared" ca="1" si="424"/>
        <v/>
      </c>
    </row>
    <row r="751" spans="264:269">
      <c r="JD751">
        <f t="shared" si="419"/>
        <v>0</v>
      </c>
      <c r="JE751">
        <f t="shared" si="420"/>
        <v>0</v>
      </c>
      <c r="JF751" t="str">
        <f t="shared" ca="1" si="421"/>
        <v/>
      </c>
      <c r="JG751" t="str">
        <f t="shared" ca="1" si="422"/>
        <v/>
      </c>
      <c r="JH751" t="str">
        <f t="shared" ca="1" si="423"/>
        <v/>
      </c>
      <c r="JI751" t="str">
        <f t="shared" ca="1" si="424"/>
        <v/>
      </c>
    </row>
    <row r="752" spans="264:269">
      <c r="JD752">
        <f t="shared" si="419"/>
        <v>0</v>
      </c>
      <c r="JE752">
        <f t="shared" si="420"/>
        <v>0</v>
      </c>
      <c r="JF752" t="str">
        <f t="shared" ca="1" si="421"/>
        <v/>
      </c>
      <c r="JG752" t="str">
        <f t="shared" ca="1" si="422"/>
        <v/>
      </c>
      <c r="JH752" t="str">
        <f t="shared" ca="1" si="423"/>
        <v/>
      </c>
      <c r="JI752" t="str">
        <f t="shared" ca="1" si="424"/>
        <v/>
      </c>
    </row>
    <row r="753" spans="264:269">
      <c r="JD753">
        <f t="shared" si="419"/>
        <v>0</v>
      </c>
      <c r="JE753">
        <f t="shared" si="420"/>
        <v>0</v>
      </c>
      <c r="JF753" t="str">
        <f t="shared" ca="1" si="421"/>
        <v/>
      </c>
      <c r="JG753" t="str">
        <f t="shared" ca="1" si="422"/>
        <v/>
      </c>
      <c r="JH753" t="str">
        <f t="shared" ca="1" si="423"/>
        <v/>
      </c>
      <c r="JI753" t="str">
        <f t="shared" ca="1" si="424"/>
        <v/>
      </c>
    </row>
    <row r="754" spans="264:269">
      <c r="JD754">
        <f t="shared" si="419"/>
        <v>0</v>
      </c>
      <c r="JE754">
        <f t="shared" si="420"/>
        <v>0</v>
      </c>
      <c r="JF754" t="str">
        <f t="shared" ca="1" si="421"/>
        <v/>
      </c>
      <c r="JG754" t="str">
        <f t="shared" ca="1" si="422"/>
        <v/>
      </c>
      <c r="JH754" t="str">
        <f t="shared" ca="1" si="423"/>
        <v/>
      </c>
      <c r="JI754" t="str">
        <f t="shared" ca="1" si="424"/>
        <v/>
      </c>
    </row>
    <row r="755" spans="264:269">
      <c r="JD755">
        <f t="shared" si="419"/>
        <v>0</v>
      </c>
      <c r="JE755">
        <f t="shared" si="420"/>
        <v>0</v>
      </c>
      <c r="JF755" t="str">
        <f t="shared" ca="1" si="421"/>
        <v/>
      </c>
      <c r="JG755" t="str">
        <f t="shared" ca="1" si="422"/>
        <v/>
      </c>
      <c r="JH755" t="str">
        <f t="shared" ca="1" si="423"/>
        <v/>
      </c>
      <c r="JI755" t="str">
        <f t="shared" ca="1" si="424"/>
        <v/>
      </c>
    </row>
    <row r="756" spans="264:269">
      <c r="JD756">
        <f t="shared" si="419"/>
        <v>0</v>
      </c>
      <c r="JE756">
        <f t="shared" si="420"/>
        <v>0</v>
      </c>
      <c r="JF756" t="str">
        <f t="shared" ca="1" si="421"/>
        <v/>
      </c>
      <c r="JG756" t="str">
        <f t="shared" ca="1" si="422"/>
        <v/>
      </c>
      <c r="JH756" t="str">
        <f t="shared" ca="1" si="423"/>
        <v/>
      </c>
      <c r="JI756" t="str">
        <f t="shared" ca="1" si="424"/>
        <v/>
      </c>
    </row>
    <row r="757" spans="264:269">
      <c r="JD757">
        <f t="shared" si="419"/>
        <v>0</v>
      </c>
      <c r="JE757">
        <f t="shared" si="420"/>
        <v>0</v>
      </c>
      <c r="JF757" t="str">
        <f t="shared" ca="1" si="421"/>
        <v/>
      </c>
      <c r="JG757" t="str">
        <f t="shared" ca="1" si="422"/>
        <v/>
      </c>
      <c r="JH757" t="str">
        <f t="shared" ca="1" si="423"/>
        <v/>
      </c>
      <c r="JI757" t="str">
        <f t="shared" ca="1" si="424"/>
        <v/>
      </c>
    </row>
    <row r="758" spans="264:269">
      <c r="JD758">
        <f t="shared" si="419"/>
        <v>0</v>
      </c>
      <c r="JE758">
        <f t="shared" si="420"/>
        <v>0</v>
      </c>
      <c r="JF758" t="str">
        <f t="shared" ca="1" si="421"/>
        <v/>
      </c>
      <c r="JG758" t="str">
        <f t="shared" ca="1" si="422"/>
        <v/>
      </c>
      <c r="JH758" t="str">
        <f t="shared" ca="1" si="423"/>
        <v/>
      </c>
      <c r="JI758" t="str">
        <f t="shared" ca="1" si="424"/>
        <v/>
      </c>
    </row>
    <row r="759" spans="264:269">
      <c r="JD759">
        <f t="shared" si="419"/>
        <v>0</v>
      </c>
      <c r="JE759">
        <f t="shared" si="420"/>
        <v>0</v>
      </c>
      <c r="JF759" t="str">
        <f t="shared" ca="1" si="421"/>
        <v/>
      </c>
      <c r="JG759" t="str">
        <f t="shared" ca="1" si="422"/>
        <v/>
      </c>
      <c r="JH759" t="str">
        <f t="shared" ca="1" si="423"/>
        <v/>
      </c>
      <c r="JI759" t="str">
        <f t="shared" ca="1" si="424"/>
        <v/>
      </c>
    </row>
    <row r="760" spans="264:269">
      <c r="JD760">
        <f t="shared" si="419"/>
        <v>0</v>
      </c>
      <c r="JE760">
        <f t="shared" si="420"/>
        <v>0</v>
      </c>
      <c r="JF760" t="str">
        <f t="shared" ca="1" si="421"/>
        <v/>
      </c>
      <c r="JG760" t="str">
        <f t="shared" ca="1" si="422"/>
        <v/>
      </c>
      <c r="JH760" t="str">
        <f t="shared" ca="1" si="423"/>
        <v/>
      </c>
      <c r="JI760" t="str">
        <f t="shared" ca="1" si="424"/>
        <v/>
      </c>
    </row>
    <row r="761" spans="264:269">
      <c r="JD761">
        <f t="shared" si="419"/>
        <v>0</v>
      </c>
      <c r="JE761">
        <f t="shared" si="420"/>
        <v>0</v>
      </c>
      <c r="JF761" t="str">
        <f t="shared" ca="1" si="421"/>
        <v/>
      </c>
      <c r="JG761" t="str">
        <f t="shared" ca="1" si="422"/>
        <v/>
      </c>
      <c r="JH761" t="str">
        <f t="shared" ca="1" si="423"/>
        <v/>
      </c>
      <c r="JI761" t="str">
        <f t="shared" ca="1" si="424"/>
        <v/>
      </c>
    </row>
    <row r="762" spans="264:269">
      <c r="JD762">
        <f t="shared" si="419"/>
        <v>0</v>
      </c>
      <c r="JE762">
        <f t="shared" si="420"/>
        <v>0</v>
      </c>
      <c r="JF762" t="str">
        <f t="shared" ca="1" si="421"/>
        <v/>
      </c>
      <c r="JG762" t="str">
        <f t="shared" ca="1" si="422"/>
        <v/>
      </c>
      <c r="JH762" t="str">
        <f t="shared" ca="1" si="423"/>
        <v/>
      </c>
      <c r="JI762" t="str">
        <f t="shared" ca="1" si="424"/>
        <v/>
      </c>
    </row>
    <row r="763" spans="264:269">
      <c r="JD763">
        <f t="shared" si="419"/>
        <v>0</v>
      </c>
      <c r="JE763">
        <f t="shared" si="420"/>
        <v>0</v>
      </c>
      <c r="JF763" t="str">
        <f t="shared" ca="1" si="421"/>
        <v/>
      </c>
      <c r="JG763" t="str">
        <f t="shared" ca="1" si="422"/>
        <v/>
      </c>
      <c r="JH763" t="str">
        <f t="shared" ca="1" si="423"/>
        <v/>
      </c>
      <c r="JI763" t="str">
        <f t="shared" ca="1" si="424"/>
        <v/>
      </c>
    </row>
    <row r="764" spans="264:269">
      <c r="JD764">
        <f t="shared" si="419"/>
        <v>0</v>
      </c>
      <c r="JE764">
        <f t="shared" si="420"/>
        <v>0</v>
      </c>
      <c r="JF764" t="str">
        <f t="shared" ca="1" si="421"/>
        <v/>
      </c>
      <c r="JG764" t="str">
        <f t="shared" ca="1" si="422"/>
        <v/>
      </c>
      <c r="JH764" t="str">
        <f t="shared" ca="1" si="423"/>
        <v/>
      </c>
      <c r="JI764" t="str">
        <f t="shared" ca="1" si="424"/>
        <v/>
      </c>
    </row>
    <row r="765" spans="264:269">
      <c r="JD765">
        <f t="shared" si="419"/>
        <v>0</v>
      </c>
      <c r="JE765">
        <f t="shared" si="420"/>
        <v>0</v>
      </c>
      <c r="JF765" t="str">
        <f t="shared" ca="1" si="421"/>
        <v/>
      </c>
      <c r="JG765" t="str">
        <f t="shared" ca="1" si="422"/>
        <v/>
      </c>
      <c r="JH765" t="str">
        <f t="shared" ca="1" si="423"/>
        <v/>
      </c>
      <c r="JI765" t="str">
        <f t="shared" ca="1" si="424"/>
        <v/>
      </c>
    </row>
    <row r="766" spans="264:269">
      <c r="JD766">
        <f t="shared" si="419"/>
        <v>0</v>
      </c>
      <c r="JE766">
        <f t="shared" si="420"/>
        <v>0</v>
      </c>
      <c r="JF766" t="str">
        <f t="shared" ca="1" si="421"/>
        <v/>
      </c>
      <c r="JG766" t="str">
        <f t="shared" ca="1" si="422"/>
        <v/>
      </c>
      <c r="JH766" t="str">
        <f t="shared" ca="1" si="423"/>
        <v/>
      </c>
      <c r="JI766" t="str">
        <f t="shared" ca="1" si="424"/>
        <v/>
      </c>
    </row>
    <row r="767" spans="264:269">
      <c r="JD767">
        <f t="shared" si="419"/>
        <v>0</v>
      </c>
      <c r="JE767">
        <f t="shared" si="420"/>
        <v>0</v>
      </c>
      <c r="JF767" t="str">
        <f t="shared" ca="1" si="421"/>
        <v/>
      </c>
      <c r="JG767" t="str">
        <f t="shared" ca="1" si="422"/>
        <v/>
      </c>
      <c r="JH767" t="str">
        <f t="shared" ca="1" si="423"/>
        <v/>
      </c>
      <c r="JI767" t="str">
        <f t="shared" ca="1" si="424"/>
        <v/>
      </c>
    </row>
    <row r="768" spans="264:269">
      <c r="JD768">
        <f t="shared" si="419"/>
        <v>0</v>
      </c>
      <c r="JE768">
        <f t="shared" si="420"/>
        <v>0</v>
      </c>
      <c r="JF768" t="str">
        <f t="shared" ca="1" si="421"/>
        <v/>
      </c>
      <c r="JG768" t="str">
        <f t="shared" ca="1" si="422"/>
        <v/>
      </c>
      <c r="JH768" t="str">
        <f t="shared" ca="1" si="423"/>
        <v/>
      </c>
      <c r="JI768" t="str">
        <f t="shared" ca="1" si="424"/>
        <v/>
      </c>
    </row>
    <row r="769" spans="264:269">
      <c r="JD769">
        <f t="shared" si="419"/>
        <v>0</v>
      </c>
      <c r="JE769">
        <f t="shared" si="420"/>
        <v>0</v>
      </c>
      <c r="JF769" t="str">
        <f t="shared" ca="1" si="421"/>
        <v/>
      </c>
      <c r="JG769" t="str">
        <f t="shared" ca="1" si="422"/>
        <v/>
      </c>
      <c r="JH769" t="str">
        <f t="shared" ca="1" si="423"/>
        <v/>
      </c>
      <c r="JI769" t="str">
        <f t="shared" ca="1" si="424"/>
        <v/>
      </c>
    </row>
    <row r="770" spans="264:269">
      <c r="JD770">
        <f t="shared" si="419"/>
        <v>0</v>
      </c>
      <c r="JE770">
        <f t="shared" si="420"/>
        <v>0</v>
      </c>
      <c r="JF770" t="str">
        <f t="shared" ca="1" si="421"/>
        <v/>
      </c>
      <c r="JG770" t="str">
        <f t="shared" ca="1" si="422"/>
        <v/>
      </c>
      <c r="JH770" t="str">
        <f t="shared" ca="1" si="423"/>
        <v/>
      </c>
      <c r="JI770" t="str">
        <f t="shared" ca="1" si="424"/>
        <v/>
      </c>
    </row>
    <row r="771" spans="264:269">
      <c r="JD771">
        <f t="shared" si="419"/>
        <v>0</v>
      </c>
      <c r="JE771">
        <f t="shared" si="420"/>
        <v>0</v>
      </c>
      <c r="JF771" t="str">
        <f t="shared" ca="1" si="421"/>
        <v/>
      </c>
      <c r="JG771" t="str">
        <f t="shared" ca="1" si="422"/>
        <v/>
      </c>
      <c r="JH771" t="str">
        <f t="shared" ca="1" si="423"/>
        <v/>
      </c>
      <c r="JI771" t="str">
        <f t="shared" ca="1" si="424"/>
        <v/>
      </c>
    </row>
    <row r="772" spans="264:269">
      <c r="JD772">
        <f t="shared" si="419"/>
        <v>0</v>
      </c>
      <c r="JE772">
        <f t="shared" si="420"/>
        <v>0</v>
      </c>
      <c r="JF772" t="str">
        <f t="shared" ca="1" si="421"/>
        <v/>
      </c>
      <c r="JG772" t="str">
        <f t="shared" ca="1" si="422"/>
        <v/>
      </c>
      <c r="JH772" t="str">
        <f t="shared" ca="1" si="423"/>
        <v/>
      </c>
      <c r="JI772" t="str">
        <f t="shared" ca="1" si="424"/>
        <v/>
      </c>
    </row>
    <row r="773" spans="264:269">
      <c r="JD773">
        <f t="shared" si="419"/>
        <v>0</v>
      </c>
      <c r="JE773">
        <f t="shared" si="420"/>
        <v>0</v>
      </c>
      <c r="JF773" t="str">
        <f t="shared" ca="1" si="421"/>
        <v/>
      </c>
      <c r="JG773" t="str">
        <f t="shared" ca="1" si="422"/>
        <v/>
      </c>
      <c r="JH773" t="str">
        <f t="shared" ca="1" si="423"/>
        <v/>
      </c>
      <c r="JI773" t="str">
        <f t="shared" ca="1" si="424"/>
        <v/>
      </c>
    </row>
    <row r="774" spans="264:269">
      <c r="JD774">
        <f t="shared" si="419"/>
        <v>0</v>
      </c>
      <c r="JE774">
        <f t="shared" si="420"/>
        <v>0</v>
      </c>
      <c r="JF774" t="str">
        <f t="shared" ca="1" si="421"/>
        <v/>
      </c>
      <c r="JG774" t="str">
        <f t="shared" ca="1" si="422"/>
        <v/>
      </c>
      <c r="JH774" t="str">
        <f t="shared" ca="1" si="423"/>
        <v/>
      </c>
      <c r="JI774" t="str">
        <f t="shared" ca="1" si="424"/>
        <v/>
      </c>
    </row>
    <row r="775" spans="264:269">
      <c r="JD775">
        <f t="shared" si="419"/>
        <v>0</v>
      </c>
      <c r="JE775">
        <f t="shared" si="420"/>
        <v>0</v>
      </c>
      <c r="JF775" t="str">
        <f t="shared" ca="1" si="421"/>
        <v/>
      </c>
      <c r="JG775" t="str">
        <f t="shared" ca="1" si="422"/>
        <v/>
      </c>
      <c r="JH775" t="str">
        <f t="shared" ca="1" si="423"/>
        <v/>
      </c>
      <c r="JI775" t="str">
        <f t="shared" ca="1" si="424"/>
        <v/>
      </c>
    </row>
    <row r="776" spans="264:269">
      <c r="JD776">
        <f t="shared" si="419"/>
        <v>0</v>
      </c>
      <c r="JE776">
        <f t="shared" si="420"/>
        <v>0</v>
      </c>
      <c r="JF776" t="str">
        <f t="shared" ca="1" si="421"/>
        <v/>
      </c>
      <c r="JG776" t="str">
        <f t="shared" ca="1" si="422"/>
        <v/>
      </c>
      <c r="JH776" t="str">
        <f t="shared" ca="1" si="423"/>
        <v/>
      </c>
      <c r="JI776" t="str">
        <f t="shared" ca="1" si="424"/>
        <v/>
      </c>
    </row>
    <row r="777" spans="264:269">
      <c r="JD777">
        <f t="shared" si="419"/>
        <v>0</v>
      </c>
      <c r="JE777">
        <f t="shared" si="420"/>
        <v>0</v>
      </c>
      <c r="JF777" t="str">
        <f t="shared" ca="1" si="421"/>
        <v/>
      </c>
      <c r="JG777" t="str">
        <f t="shared" ca="1" si="422"/>
        <v/>
      </c>
      <c r="JH777" t="str">
        <f t="shared" ca="1" si="423"/>
        <v/>
      </c>
      <c r="JI777" t="str">
        <f t="shared" ca="1" si="424"/>
        <v/>
      </c>
    </row>
    <row r="778" spans="264:269">
      <c r="JD778">
        <f t="shared" si="419"/>
        <v>0</v>
      </c>
      <c r="JE778">
        <f t="shared" si="420"/>
        <v>0</v>
      </c>
      <c r="JF778" t="str">
        <f t="shared" ca="1" si="421"/>
        <v/>
      </c>
      <c r="JG778" t="str">
        <f t="shared" ca="1" si="422"/>
        <v/>
      </c>
      <c r="JH778" t="str">
        <f t="shared" ca="1" si="423"/>
        <v/>
      </c>
      <c r="JI778" t="str">
        <f t="shared" ca="1" si="424"/>
        <v/>
      </c>
    </row>
    <row r="779" spans="264:269">
      <c r="JD779">
        <f t="shared" si="419"/>
        <v>0</v>
      </c>
      <c r="JE779">
        <f t="shared" si="420"/>
        <v>0</v>
      </c>
      <c r="JF779" t="str">
        <f t="shared" ca="1" si="421"/>
        <v/>
      </c>
      <c r="JG779" t="str">
        <f t="shared" ca="1" si="422"/>
        <v/>
      </c>
      <c r="JH779" t="str">
        <f t="shared" ca="1" si="423"/>
        <v/>
      </c>
      <c r="JI779" t="str">
        <f t="shared" ca="1" si="424"/>
        <v/>
      </c>
    </row>
    <row r="780" spans="264:269">
      <c r="JD780">
        <f t="shared" si="419"/>
        <v>0</v>
      </c>
      <c r="JE780">
        <f t="shared" si="420"/>
        <v>0</v>
      </c>
      <c r="JF780" t="str">
        <f t="shared" ca="1" si="421"/>
        <v/>
      </c>
      <c r="JG780" t="str">
        <f t="shared" ca="1" si="422"/>
        <v/>
      </c>
      <c r="JH780" t="str">
        <f t="shared" ca="1" si="423"/>
        <v/>
      </c>
      <c r="JI780" t="str">
        <f t="shared" ca="1" si="424"/>
        <v/>
      </c>
    </row>
    <row r="781" spans="264:269">
      <c r="JD781">
        <f t="shared" si="419"/>
        <v>0</v>
      </c>
      <c r="JE781">
        <f t="shared" si="420"/>
        <v>0</v>
      </c>
      <c r="JF781" t="str">
        <f t="shared" ca="1" si="421"/>
        <v/>
      </c>
      <c r="JG781" t="str">
        <f t="shared" ca="1" si="422"/>
        <v/>
      </c>
      <c r="JH781" t="str">
        <f t="shared" ca="1" si="423"/>
        <v/>
      </c>
      <c r="JI781" t="str">
        <f t="shared" ca="1" si="424"/>
        <v/>
      </c>
    </row>
    <row r="782" spans="264:269">
      <c r="JD782">
        <f t="shared" si="419"/>
        <v>0</v>
      </c>
      <c r="JE782">
        <f t="shared" si="420"/>
        <v>0</v>
      </c>
      <c r="JF782" t="str">
        <f t="shared" ca="1" si="421"/>
        <v/>
      </c>
      <c r="JG782" t="str">
        <f t="shared" ca="1" si="422"/>
        <v/>
      </c>
      <c r="JH782" t="str">
        <f t="shared" ca="1" si="423"/>
        <v/>
      </c>
      <c r="JI782" t="str">
        <f t="shared" ca="1" si="424"/>
        <v/>
      </c>
    </row>
    <row r="783" spans="264:269">
      <c r="JD783">
        <f t="shared" si="419"/>
        <v>0</v>
      </c>
      <c r="JE783">
        <f t="shared" si="420"/>
        <v>0</v>
      </c>
      <c r="JF783" t="str">
        <f t="shared" ca="1" si="421"/>
        <v/>
      </c>
      <c r="JG783" t="str">
        <f t="shared" ca="1" si="422"/>
        <v/>
      </c>
      <c r="JH783" t="str">
        <f t="shared" ca="1" si="423"/>
        <v/>
      </c>
      <c r="JI783" t="str">
        <f t="shared" ca="1" si="424"/>
        <v/>
      </c>
    </row>
    <row r="784" spans="264:269">
      <c r="JD784">
        <f t="shared" si="419"/>
        <v>0</v>
      </c>
      <c r="JE784">
        <f t="shared" si="420"/>
        <v>0</v>
      </c>
      <c r="JF784" t="str">
        <f t="shared" ca="1" si="421"/>
        <v/>
      </c>
      <c r="JG784" t="str">
        <f t="shared" ca="1" si="422"/>
        <v/>
      </c>
      <c r="JH784" t="str">
        <f t="shared" ca="1" si="423"/>
        <v/>
      </c>
      <c r="JI784" t="str">
        <f t="shared" ca="1" si="424"/>
        <v/>
      </c>
    </row>
    <row r="785" spans="264:269">
      <c r="JD785">
        <f t="shared" si="419"/>
        <v>0</v>
      </c>
      <c r="JE785">
        <f t="shared" si="420"/>
        <v>0</v>
      </c>
      <c r="JF785" t="str">
        <f t="shared" ca="1" si="421"/>
        <v/>
      </c>
      <c r="JG785" t="str">
        <f t="shared" ca="1" si="422"/>
        <v/>
      </c>
      <c r="JH785" t="str">
        <f t="shared" ca="1" si="423"/>
        <v/>
      </c>
      <c r="JI785" t="str">
        <f t="shared" ca="1" si="424"/>
        <v/>
      </c>
    </row>
    <row r="786" spans="264:269">
      <c r="JD786">
        <f t="shared" si="419"/>
        <v>0</v>
      </c>
      <c r="JE786">
        <f t="shared" si="420"/>
        <v>0</v>
      </c>
      <c r="JF786" t="str">
        <f t="shared" ca="1" si="421"/>
        <v/>
      </c>
      <c r="JG786" t="str">
        <f t="shared" ca="1" si="422"/>
        <v/>
      </c>
      <c r="JH786" t="str">
        <f t="shared" ca="1" si="423"/>
        <v/>
      </c>
      <c r="JI786" t="str">
        <f t="shared" ca="1" si="424"/>
        <v/>
      </c>
    </row>
    <row r="787" spans="264:269">
      <c r="JD787">
        <f t="shared" si="419"/>
        <v>0</v>
      </c>
      <c r="JE787">
        <f t="shared" si="420"/>
        <v>0</v>
      </c>
      <c r="JF787" t="str">
        <f t="shared" ca="1" si="421"/>
        <v/>
      </c>
      <c r="JG787" t="str">
        <f t="shared" ca="1" si="422"/>
        <v/>
      </c>
      <c r="JH787" t="str">
        <f t="shared" ca="1" si="423"/>
        <v/>
      </c>
      <c r="JI787" t="str">
        <f t="shared" ca="1" si="424"/>
        <v/>
      </c>
    </row>
    <row r="788" spans="264:269">
      <c r="JD788">
        <f t="shared" si="419"/>
        <v>0</v>
      </c>
      <c r="JE788">
        <f t="shared" si="420"/>
        <v>0</v>
      </c>
      <c r="JF788" t="str">
        <f t="shared" ca="1" si="421"/>
        <v/>
      </c>
      <c r="JG788" t="str">
        <f t="shared" ca="1" si="422"/>
        <v/>
      </c>
      <c r="JH788" t="str">
        <f t="shared" ca="1" si="423"/>
        <v/>
      </c>
      <c r="JI788" t="str">
        <f t="shared" ca="1" si="424"/>
        <v/>
      </c>
    </row>
    <row r="789" spans="264:269">
      <c r="JD789">
        <f t="shared" si="419"/>
        <v>0</v>
      </c>
      <c r="JE789">
        <f t="shared" si="420"/>
        <v>0</v>
      </c>
      <c r="JF789" t="str">
        <f t="shared" ca="1" si="421"/>
        <v/>
      </c>
      <c r="JG789" t="str">
        <f t="shared" ca="1" si="422"/>
        <v/>
      </c>
      <c r="JH789" t="str">
        <f t="shared" ca="1" si="423"/>
        <v/>
      </c>
      <c r="JI789" t="str">
        <f t="shared" ca="1" si="424"/>
        <v/>
      </c>
    </row>
    <row r="790" spans="264:269">
      <c r="JD790">
        <f t="shared" si="419"/>
        <v>0</v>
      </c>
      <c r="JE790">
        <f t="shared" si="420"/>
        <v>0</v>
      </c>
      <c r="JF790" t="str">
        <f t="shared" ca="1" si="421"/>
        <v/>
      </c>
      <c r="JG790" t="str">
        <f t="shared" ca="1" si="422"/>
        <v/>
      </c>
      <c r="JH790" t="str">
        <f t="shared" ca="1" si="423"/>
        <v/>
      </c>
      <c r="JI790" t="str">
        <f t="shared" ca="1" si="424"/>
        <v/>
      </c>
    </row>
    <row r="791" spans="264:269">
      <c r="JD791">
        <f t="shared" si="419"/>
        <v>0</v>
      </c>
      <c r="JE791">
        <f t="shared" si="420"/>
        <v>0</v>
      </c>
      <c r="JF791" t="str">
        <f t="shared" ca="1" si="421"/>
        <v/>
      </c>
      <c r="JG791" t="str">
        <f t="shared" ca="1" si="422"/>
        <v/>
      </c>
      <c r="JH791" t="str">
        <f t="shared" ca="1" si="423"/>
        <v/>
      </c>
      <c r="JI791" t="str">
        <f t="shared" ca="1" si="424"/>
        <v/>
      </c>
    </row>
    <row r="792" spans="264:269">
      <c r="JD792">
        <f t="shared" si="419"/>
        <v>0</v>
      </c>
      <c r="JE792">
        <f t="shared" si="420"/>
        <v>0</v>
      </c>
      <c r="JF792" t="str">
        <f t="shared" ca="1" si="421"/>
        <v/>
      </c>
      <c r="JG792" t="str">
        <f t="shared" ca="1" si="422"/>
        <v/>
      </c>
      <c r="JH792" t="str">
        <f t="shared" ca="1" si="423"/>
        <v/>
      </c>
      <c r="JI792" t="str">
        <f t="shared" ca="1" si="424"/>
        <v/>
      </c>
    </row>
    <row r="793" spans="264:269">
      <c r="JD793">
        <f t="shared" si="419"/>
        <v>0</v>
      </c>
      <c r="JE793">
        <f t="shared" si="420"/>
        <v>0</v>
      </c>
      <c r="JF793" t="str">
        <f t="shared" ca="1" si="421"/>
        <v/>
      </c>
      <c r="JG793" t="str">
        <f t="shared" ca="1" si="422"/>
        <v/>
      </c>
      <c r="JH793" t="str">
        <f t="shared" ca="1" si="423"/>
        <v/>
      </c>
      <c r="JI793" t="str">
        <f t="shared" ca="1" si="424"/>
        <v/>
      </c>
    </row>
    <row r="794" spans="264:269">
      <c r="JD794">
        <f t="shared" si="419"/>
        <v>0</v>
      </c>
      <c r="JE794">
        <f t="shared" si="420"/>
        <v>0</v>
      </c>
      <c r="JF794" t="str">
        <f t="shared" ca="1" si="421"/>
        <v/>
      </c>
      <c r="JG794" t="str">
        <f t="shared" ca="1" si="422"/>
        <v/>
      </c>
      <c r="JH794" t="str">
        <f t="shared" ca="1" si="423"/>
        <v/>
      </c>
      <c r="JI794" t="str">
        <f t="shared" ca="1" si="424"/>
        <v/>
      </c>
    </row>
    <row r="795" spans="264:269">
      <c r="JD795">
        <f t="shared" si="419"/>
        <v>0</v>
      </c>
      <c r="JE795">
        <f t="shared" si="420"/>
        <v>0</v>
      </c>
      <c r="JF795" t="str">
        <f t="shared" ca="1" si="421"/>
        <v/>
      </c>
      <c r="JG795" t="str">
        <f t="shared" ca="1" si="422"/>
        <v/>
      </c>
      <c r="JH795" t="str">
        <f t="shared" ca="1" si="423"/>
        <v/>
      </c>
      <c r="JI795" t="str">
        <f t="shared" ca="1" si="424"/>
        <v/>
      </c>
    </row>
    <row r="796" spans="264:269">
      <c r="JD796">
        <f t="shared" ref="JD796:JD859" si="425">IF(JD795&lt;&gt;0,JD795-1,0)</f>
        <v>0</v>
      </c>
      <c r="JE796">
        <f t="shared" ref="JE796:JE859" si="426">IF(JD796&lt;&gt;0,JE795+1,0)</f>
        <v>0</v>
      </c>
      <c r="JF796" t="str">
        <f t="shared" ref="JF796:JF859" ca="1" si="427">IF(ScenarioType&lt;&gt;"ALL",IF(ISERROR(IF(INDIRECT("SCENARIOMETA!B"&amp;JE796)=ScenarioType,INDIRECT("SCENARIOMETA!A"&amp;JE796)," ")),"",IF(INDIRECT("SCENARIOMETA!B"&amp;JE796)=ScenarioType,INDIRECT("SCENARIOMETA!A"&amp;JE796)," ")),IF(JD796&lt;&gt;0,INDIRECT("SCENARIOMETA!A"&amp;JE796),""))</f>
        <v/>
      </c>
      <c r="JG796" t="str">
        <f t="shared" ref="JG796:JG859" ca="1" si="428">IF(ScenarioType&lt;&gt;"ALL",IF(ISERROR(IF(INDIRECT("SCENARIOMETA!B"&amp;JE796)=ScenarioType,INDIRECT("SCENARIOMETA!B"&amp;JE796)," ")),"",IF(INDIRECT("SCENARIOMETA!B"&amp;JE796)=ScenarioType,INDIRECT("SCENARIOMETA!B"&amp;JE796)," ")),IF(JD796&lt;&gt;0,INDIRECT("SCENARIOMETA!B"&amp;JE796),""))</f>
        <v/>
      </c>
      <c r="JH796" t="str">
        <f t="shared" ref="JH796:JH859" ca="1" si="429">IF(ScenarioType&lt;&gt;"ALL",IF(ISERROR(IF(INDIRECT("SCENARIOMETA!B"&amp;JE796)=ScenarioType,INDIRECT("SCENARIOMETA!H"&amp;JE796)," ")),"",IF(INDIRECT("SCENARIOMETA!B"&amp;JE796)=ScenarioType,INDIRECT("SCENARIOMETA!H"&amp;JE796)," ")+14),IF(JD796&lt;&gt;0,INDIRECT("SCENARIOMETA!H"&amp;JE796)+14,""))</f>
        <v/>
      </c>
      <c r="JI796" t="str">
        <f t="shared" ref="JI796:JI859" ca="1" si="430">IF(ScenarioType&lt;&gt;"ALL",IF(ISERROR(IF(INDIRECT("SCENARIOMETA!B"&amp;JE796)=ScenarioType,INDIRECT("SCENARIOMETA!E"&amp;JE796)," ")),"",IF(INDIRECT("SCENARIOMETA!B"&amp;JE796)=ScenarioType,INDIRECT("SCENARIOMETA!E"&amp;JE796)," ")+14),IF(JD796&lt;&gt;0,INDIRECT("SCENARIOMETA!E"&amp;JE796)+14,""))</f>
        <v/>
      </c>
    </row>
    <row r="797" spans="264:269">
      <c r="JD797">
        <f t="shared" si="425"/>
        <v>0</v>
      </c>
      <c r="JE797">
        <f t="shared" si="426"/>
        <v>0</v>
      </c>
      <c r="JF797" t="str">
        <f t="shared" ca="1" si="427"/>
        <v/>
      </c>
      <c r="JG797" t="str">
        <f t="shared" ca="1" si="428"/>
        <v/>
      </c>
      <c r="JH797" t="str">
        <f t="shared" ca="1" si="429"/>
        <v/>
      </c>
      <c r="JI797" t="str">
        <f t="shared" ca="1" si="430"/>
        <v/>
      </c>
    </row>
    <row r="798" spans="264:269">
      <c r="JD798">
        <f t="shared" si="425"/>
        <v>0</v>
      </c>
      <c r="JE798">
        <f t="shared" si="426"/>
        <v>0</v>
      </c>
      <c r="JF798" t="str">
        <f t="shared" ca="1" si="427"/>
        <v/>
      </c>
      <c r="JG798" t="str">
        <f t="shared" ca="1" si="428"/>
        <v/>
      </c>
      <c r="JH798" t="str">
        <f t="shared" ca="1" si="429"/>
        <v/>
      </c>
      <c r="JI798" t="str">
        <f t="shared" ca="1" si="430"/>
        <v/>
      </c>
    </row>
    <row r="799" spans="264:269">
      <c r="JD799">
        <f t="shared" si="425"/>
        <v>0</v>
      </c>
      <c r="JE799">
        <f t="shared" si="426"/>
        <v>0</v>
      </c>
      <c r="JF799" t="str">
        <f t="shared" ca="1" si="427"/>
        <v/>
      </c>
      <c r="JG799" t="str">
        <f t="shared" ca="1" si="428"/>
        <v/>
      </c>
      <c r="JH799" t="str">
        <f t="shared" ca="1" si="429"/>
        <v/>
      </c>
      <c r="JI799" t="str">
        <f t="shared" ca="1" si="430"/>
        <v/>
      </c>
    </row>
    <row r="800" spans="264:269">
      <c r="JD800">
        <f t="shared" si="425"/>
        <v>0</v>
      </c>
      <c r="JE800">
        <f t="shared" si="426"/>
        <v>0</v>
      </c>
      <c r="JF800" t="str">
        <f t="shared" ca="1" si="427"/>
        <v/>
      </c>
      <c r="JG800" t="str">
        <f t="shared" ca="1" si="428"/>
        <v/>
      </c>
      <c r="JH800" t="str">
        <f t="shared" ca="1" si="429"/>
        <v/>
      </c>
      <c r="JI800" t="str">
        <f t="shared" ca="1" si="430"/>
        <v/>
      </c>
    </row>
    <row r="801" spans="264:269">
      <c r="JD801">
        <f t="shared" si="425"/>
        <v>0</v>
      </c>
      <c r="JE801">
        <f t="shared" si="426"/>
        <v>0</v>
      </c>
      <c r="JF801" t="str">
        <f t="shared" ca="1" si="427"/>
        <v/>
      </c>
      <c r="JG801" t="str">
        <f t="shared" ca="1" si="428"/>
        <v/>
      </c>
      <c r="JH801" t="str">
        <f t="shared" ca="1" si="429"/>
        <v/>
      </c>
      <c r="JI801" t="str">
        <f t="shared" ca="1" si="430"/>
        <v/>
      </c>
    </row>
    <row r="802" spans="264:269">
      <c r="JD802">
        <f t="shared" si="425"/>
        <v>0</v>
      </c>
      <c r="JE802">
        <f t="shared" si="426"/>
        <v>0</v>
      </c>
      <c r="JF802" t="str">
        <f t="shared" ca="1" si="427"/>
        <v/>
      </c>
      <c r="JG802" t="str">
        <f t="shared" ca="1" si="428"/>
        <v/>
      </c>
      <c r="JH802" t="str">
        <f t="shared" ca="1" si="429"/>
        <v/>
      </c>
      <c r="JI802" t="str">
        <f t="shared" ca="1" si="430"/>
        <v/>
      </c>
    </row>
    <row r="803" spans="264:269">
      <c r="JD803">
        <f t="shared" si="425"/>
        <v>0</v>
      </c>
      <c r="JE803">
        <f t="shared" si="426"/>
        <v>0</v>
      </c>
      <c r="JF803" t="str">
        <f t="shared" ca="1" si="427"/>
        <v/>
      </c>
      <c r="JG803" t="str">
        <f t="shared" ca="1" si="428"/>
        <v/>
      </c>
      <c r="JH803" t="str">
        <f t="shared" ca="1" si="429"/>
        <v/>
      </c>
      <c r="JI803" t="str">
        <f t="shared" ca="1" si="430"/>
        <v/>
      </c>
    </row>
    <row r="804" spans="264:269">
      <c r="JD804">
        <f t="shared" si="425"/>
        <v>0</v>
      </c>
      <c r="JE804">
        <f t="shared" si="426"/>
        <v>0</v>
      </c>
      <c r="JF804" t="str">
        <f t="shared" ca="1" si="427"/>
        <v/>
      </c>
      <c r="JG804" t="str">
        <f t="shared" ca="1" si="428"/>
        <v/>
      </c>
      <c r="JH804" t="str">
        <f t="shared" ca="1" si="429"/>
        <v/>
      </c>
      <c r="JI804" t="str">
        <f t="shared" ca="1" si="430"/>
        <v/>
      </c>
    </row>
    <row r="805" spans="264:269">
      <c r="JD805">
        <f t="shared" si="425"/>
        <v>0</v>
      </c>
      <c r="JE805">
        <f t="shared" si="426"/>
        <v>0</v>
      </c>
      <c r="JF805" t="str">
        <f t="shared" ca="1" si="427"/>
        <v/>
      </c>
      <c r="JG805" t="str">
        <f t="shared" ca="1" si="428"/>
        <v/>
      </c>
      <c r="JH805" t="str">
        <f t="shared" ca="1" si="429"/>
        <v/>
      </c>
      <c r="JI805" t="str">
        <f t="shared" ca="1" si="430"/>
        <v/>
      </c>
    </row>
    <row r="806" spans="264:269">
      <c r="JD806">
        <f t="shared" si="425"/>
        <v>0</v>
      </c>
      <c r="JE806">
        <f t="shared" si="426"/>
        <v>0</v>
      </c>
      <c r="JF806" t="str">
        <f t="shared" ca="1" si="427"/>
        <v/>
      </c>
      <c r="JG806" t="str">
        <f t="shared" ca="1" si="428"/>
        <v/>
      </c>
      <c r="JH806" t="str">
        <f t="shared" ca="1" si="429"/>
        <v/>
      </c>
      <c r="JI806" t="str">
        <f t="shared" ca="1" si="430"/>
        <v/>
      </c>
    </row>
    <row r="807" spans="264:269">
      <c r="JD807">
        <f t="shared" si="425"/>
        <v>0</v>
      </c>
      <c r="JE807">
        <f t="shared" si="426"/>
        <v>0</v>
      </c>
      <c r="JF807" t="str">
        <f t="shared" ca="1" si="427"/>
        <v/>
      </c>
      <c r="JG807" t="str">
        <f t="shared" ca="1" si="428"/>
        <v/>
      </c>
      <c r="JH807" t="str">
        <f t="shared" ca="1" si="429"/>
        <v/>
      </c>
      <c r="JI807" t="str">
        <f t="shared" ca="1" si="430"/>
        <v/>
      </c>
    </row>
    <row r="808" spans="264:269">
      <c r="JD808">
        <f t="shared" si="425"/>
        <v>0</v>
      </c>
      <c r="JE808">
        <f t="shared" si="426"/>
        <v>0</v>
      </c>
      <c r="JF808" t="str">
        <f t="shared" ca="1" si="427"/>
        <v/>
      </c>
      <c r="JG808" t="str">
        <f t="shared" ca="1" si="428"/>
        <v/>
      </c>
      <c r="JH808" t="str">
        <f t="shared" ca="1" si="429"/>
        <v/>
      </c>
      <c r="JI808" t="str">
        <f t="shared" ca="1" si="430"/>
        <v/>
      </c>
    </row>
    <row r="809" spans="264:269">
      <c r="JD809">
        <f t="shared" si="425"/>
        <v>0</v>
      </c>
      <c r="JE809">
        <f t="shared" si="426"/>
        <v>0</v>
      </c>
      <c r="JF809" t="str">
        <f t="shared" ca="1" si="427"/>
        <v/>
      </c>
      <c r="JG809" t="str">
        <f t="shared" ca="1" si="428"/>
        <v/>
      </c>
      <c r="JH809" t="str">
        <f t="shared" ca="1" si="429"/>
        <v/>
      </c>
      <c r="JI809" t="str">
        <f t="shared" ca="1" si="430"/>
        <v/>
      </c>
    </row>
    <row r="810" spans="264:269">
      <c r="JD810">
        <f t="shared" si="425"/>
        <v>0</v>
      </c>
      <c r="JE810">
        <f t="shared" si="426"/>
        <v>0</v>
      </c>
      <c r="JF810" t="str">
        <f t="shared" ca="1" si="427"/>
        <v/>
      </c>
      <c r="JG810" t="str">
        <f t="shared" ca="1" si="428"/>
        <v/>
      </c>
      <c r="JH810" t="str">
        <f t="shared" ca="1" si="429"/>
        <v/>
      </c>
      <c r="JI810" t="str">
        <f t="shared" ca="1" si="430"/>
        <v/>
      </c>
    </row>
    <row r="811" spans="264:269">
      <c r="JD811">
        <f t="shared" si="425"/>
        <v>0</v>
      </c>
      <c r="JE811">
        <f t="shared" si="426"/>
        <v>0</v>
      </c>
      <c r="JF811" t="str">
        <f t="shared" ca="1" si="427"/>
        <v/>
      </c>
      <c r="JG811" t="str">
        <f t="shared" ca="1" si="428"/>
        <v/>
      </c>
      <c r="JH811" t="str">
        <f t="shared" ca="1" si="429"/>
        <v/>
      </c>
      <c r="JI811" t="str">
        <f t="shared" ca="1" si="430"/>
        <v/>
      </c>
    </row>
    <row r="812" spans="264:269">
      <c r="JD812">
        <f t="shared" si="425"/>
        <v>0</v>
      </c>
      <c r="JE812">
        <f t="shared" si="426"/>
        <v>0</v>
      </c>
      <c r="JF812" t="str">
        <f t="shared" ca="1" si="427"/>
        <v/>
      </c>
      <c r="JG812" t="str">
        <f t="shared" ca="1" si="428"/>
        <v/>
      </c>
      <c r="JH812" t="str">
        <f t="shared" ca="1" si="429"/>
        <v/>
      </c>
      <c r="JI812" t="str">
        <f t="shared" ca="1" si="430"/>
        <v/>
      </c>
    </row>
    <row r="813" spans="264:269">
      <c r="JD813">
        <f t="shared" si="425"/>
        <v>0</v>
      </c>
      <c r="JE813">
        <f t="shared" si="426"/>
        <v>0</v>
      </c>
      <c r="JF813" t="str">
        <f t="shared" ca="1" si="427"/>
        <v/>
      </c>
      <c r="JG813" t="str">
        <f t="shared" ca="1" si="428"/>
        <v/>
      </c>
      <c r="JH813" t="str">
        <f t="shared" ca="1" si="429"/>
        <v/>
      </c>
      <c r="JI813" t="str">
        <f t="shared" ca="1" si="430"/>
        <v/>
      </c>
    </row>
    <row r="814" spans="264:269">
      <c r="JD814">
        <f t="shared" si="425"/>
        <v>0</v>
      </c>
      <c r="JE814">
        <f t="shared" si="426"/>
        <v>0</v>
      </c>
      <c r="JF814" t="str">
        <f t="shared" ca="1" si="427"/>
        <v/>
      </c>
      <c r="JG814" t="str">
        <f t="shared" ca="1" si="428"/>
        <v/>
      </c>
      <c r="JH814" t="str">
        <f t="shared" ca="1" si="429"/>
        <v/>
      </c>
      <c r="JI814" t="str">
        <f t="shared" ca="1" si="430"/>
        <v/>
      </c>
    </row>
    <row r="815" spans="264:269">
      <c r="JD815">
        <f t="shared" si="425"/>
        <v>0</v>
      </c>
      <c r="JE815">
        <f t="shared" si="426"/>
        <v>0</v>
      </c>
      <c r="JF815" t="str">
        <f t="shared" ca="1" si="427"/>
        <v/>
      </c>
      <c r="JG815" t="str">
        <f t="shared" ca="1" si="428"/>
        <v/>
      </c>
      <c r="JH815" t="str">
        <f t="shared" ca="1" si="429"/>
        <v/>
      </c>
      <c r="JI815" t="str">
        <f t="shared" ca="1" si="430"/>
        <v/>
      </c>
    </row>
    <row r="816" spans="264:269">
      <c r="JD816">
        <f t="shared" si="425"/>
        <v>0</v>
      </c>
      <c r="JE816">
        <f t="shared" si="426"/>
        <v>0</v>
      </c>
      <c r="JF816" t="str">
        <f t="shared" ca="1" si="427"/>
        <v/>
      </c>
      <c r="JG816" t="str">
        <f t="shared" ca="1" si="428"/>
        <v/>
      </c>
      <c r="JH816" t="str">
        <f t="shared" ca="1" si="429"/>
        <v/>
      </c>
      <c r="JI816" t="str">
        <f t="shared" ca="1" si="430"/>
        <v/>
      </c>
    </row>
    <row r="817" spans="264:269">
      <c r="JD817">
        <f t="shared" si="425"/>
        <v>0</v>
      </c>
      <c r="JE817">
        <f t="shared" si="426"/>
        <v>0</v>
      </c>
      <c r="JF817" t="str">
        <f t="shared" ca="1" si="427"/>
        <v/>
      </c>
      <c r="JG817" t="str">
        <f t="shared" ca="1" si="428"/>
        <v/>
      </c>
      <c r="JH817" t="str">
        <f t="shared" ca="1" si="429"/>
        <v/>
      </c>
      <c r="JI817" t="str">
        <f t="shared" ca="1" si="430"/>
        <v/>
      </c>
    </row>
    <row r="818" spans="264:269">
      <c r="JD818">
        <f t="shared" si="425"/>
        <v>0</v>
      </c>
      <c r="JE818">
        <f t="shared" si="426"/>
        <v>0</v>
      </c>
      <c r="JF818" t="str">
        <f t="shared" ca="1" si="427"/>
        <v/>
      </c>
      <c r="JG818" t="str">
        <f t="shared" ca="1" si="428"/>
        <v/>
      </c>
      <c r="JH818" t="str">
        <f t="shared" ca="1" si="429"/>
        <v/>
      </c>
      <c r="JI818" t="str">
        <f t="shared" ca="1" si="430"/>
        <v/>
      </c>
    </row>
    <row r="819" spans="264:269">
      <c r="JD819">
        <f t="shared" si="425"/>
        <v>0</v>
      </c>
      <c r="JE819">
        <f t="shared" si="426"/>
        <v>0</v>
      </c>
      <c r="JF819" t="str">
        <f t="shared" ca="1" si="427"/>
        <v/>
      </c>
      <c r="JG819" t="str">
        <f t="shared" ca="1" si="428"/>
        <v/>
      </c>
      <c r="JH819" t="str">
        <f t="shared" ca="1" si="429"/>
        <v/>
      </c>
      <c r="JI819" t="str">
        <f t="shared" ca="1" si="430"/>
        <v/>
      </c>
    </row>
    <row r="820" spans="264:269">
      <c r="JD820">
        <f t="shared" si="425"/>
        <v>0</v>
      </c>
      <c r="JE820">
        <f t="shared" si="426"/>
        <v>0</v>
      </c>
      <c r="JF820" t="str">
        <f t="shared" ca="1" si="427"/>
        <v/>
      </c>
      <c r="JG820" t="str">
        <f t="shared" ca="1" si="428"/>
        <v/>
      </c>
      <c r="JH820" t="str">
        <f t="shared" ca="1" si="429"/>
        <v/>
      </c>
      <c r="JI820" t="str">
        <f t="shared" ca="1" si="430"/>
        <v/>
      </c>
    </row>
    <row r="821" spans="264:269">
      <c r="JD821">
        <f t="shared" si="425"/>
        <v>0</v>
      </c>
      <c r="JE821">
        <f t="shared" si="426"/>
        <v>0</v>
      </c>
      <c r="JF821" t="str">
        <f t="shared" ca="1" si="427"/>
        <v/>
      </c>
      <c r="JG821" t="str">
        <f t="shared" ca="1" si="428"/>
        <v/>
      </c>
      <c r="JH821" t="str">
        <f t="shared" ca="1" si="429"/>
        <v/>
      </c>
      <c r="JI821" t="str">
        <f t="shared" ca="1" si="430"/>
        <v/>
      </c>
    </row>
    <row r="822" spans="264:269">
      <c r="JD822">
        <f t="shared" si="425"/>
        <v>0</v>
      </c>
      <c r="JE822">
        <f t="shared" si="426"/>
        <v>0</v>
      </c>
      <c r="JF822" t="str">
        <f t="shared" ca="1" si="427"/>
        <v/>
      </c>
      <c r="JG822" t="str">
        <f t="shared" ca="1" si="428"/>
        <v/>
      </c>
      <c r="JH822" t="str">
        <f t="shared" ca="1" si="429"/>
        <v/>
      </c>
      <c r="JI822" t="str">
        <f t="shared" ca="1" si="430"/>
        <v/>
      </c>
    </row>
    <row r="823" spans="264:269">
      <c r="JD823">
        <f t="shared" si="425"/>
        <v>0</v>
      </c>
      <c r="JE823">
        <f t="shared" si="426"/>
        <v>0</v>
      </c>
      <c r="JF823" t="str">
        <f t="shared" ca="1" si="427"/>
        <v/>
      </c>
      <c r="JG823" t="str">
        <f t="shared" ca="1" si="428"/>
        <v/>
      </c>
      <c r="JH823" t="str">
        <f t="shared" ca="1" si="429"/>
        <v/>
      </c>
      <c r="JI823" t="str">
        <f t="shared" ca="1" si="430"/>
        <v/>
      </c>
    </row>
    <row r="824" spans="264:269">
      <c r="JD824">
        <f t="shared" si="425"/>
        <v>0</v>
      </c>
      <c r="JE824">
        <f t="shared" si="426"/>
        <v>0</v>
      </c>
      <c r="JF824" t="str">
        <f t="shared" ca="1" si="427"/>
        <v/>
      </c>
      <c r="JG824" t="str">
        <f t="shared" ca="1" si="428"/>
        <v/>
      </c>
      <c r="JH824" t="str">
        <f t="shared" ca="1" si="429"/>
        <v/>
      </c>
      <c r="JI824" t="str">
        <f t="shared" ca="1" si="430"/>
        <v/>
      </c>
    </row>
    <row r="825" spans="264:269">
      <c r="JD825">
        <f t="shared" si="425"/>
        <v>0</v>
      </c>
      <c r="JE825">
        <f t="shared" si="426"/>
        <v>0</v>
      </c>
      <c r="JF825" t="str">
        <f t="shared" ca="1" si="427"/>
        <v/>
      </c>
      <c r="JG825" t="str">
        <f t="shared" ca="1" si="428"/>
        <v/>
      </c>
      <c r="JH825" t="str">
        <f t="shared" ca="1" si="429"/>
        <v/>
      </c>
      <c r="JI825" t="str">
        <f t="shared" ca="1" si="430"/>
        <v/>
      </c>
    </row>
    <row r="826" spans="264:269">
      <c r="JD826">
        <f t="shared" si="425"/>
        <v>0</v>
      </c>
      <c r="JE826">
        <f t="shared" si="426"/>
        <v>0</v>
      </c>
      <c r="JF826" t="str">
        <f t="shared" ca="1" si="427"/>
        <v/>
      </c>
      <c r="JG826" t="str">
        <f t="shared" ca="1" si="428"/>
        <v/>
      </c>
      <c r="JH826" t="str">
        <f t="shared" ca="1" si="429"/>
        <v/>
      </c>
      <c r="JI826" t="str">
        <f t="shared" ca="1" si="430"/>
        <v/>
      </c>
    </row>
    <row r="827" spans="264:269">
      <c r="JD827">
        <f t="shared" si="425"/>
        <v>0</v>
      </c>
      <c r="JE827">
        <f t="shared" si="426"/>
        <v>0</v>
      </c>
      <c r="JF827" t="str">
        <f t="shared" ca="1" si="427"/>
        <v/>
      </c>
      <c r="JG827" t="str">
        <f t="shared" ca="1" si="428"/>
        <v/>
      </c>
      <c r="JH827" t="str">
        <f t="shared" ca="1" si="429"/>
        <v/>
      </c>
      <c r="JI827" t="str">
        <f t="shared" ca="1" si="430"/>
        <v/>
      </c>
    </row>
    <row r="828" spans="264:269">
      <c r="JD828">
        <f t="shared" si="425"/>
        <v>0</v>
      </c>
      <c r="JE828">
        <f t="shared" si="426"/>
        <v>0</v>
      </c>
      <c r="JF828" t="str">
        <f t="shared" ca="1" si="427"/>
        <v/>
      </c>
      <c r="JG828" t="str">
        <f t="shared" ca="1" si="428"/>
        <v/>
      </c>
      <c r="JH828" t="str">
        <f t="shared" ca="1" si="429"/>
        <v/>
      </c>
      <c r="JI828" t="str">
        <f t="shared" ca="1" si="430"/>
        <v/>
      </c>
    </row>
    <row r="829" spans="264:269">
      <c r="JD829">
        <f t="shared" si="425"/>
        <v>0</v>
      </c>
      <c r="JE829">
        <f t="shared" si="426"/>
        <v>0</v>
      </c>
      <c r="JF829" t="str">
        <f t="shared" ca="1" si="427"/>
        <v/>
      </c>
      <c r="JG829" t="str">
        <f t="shared" ca="1" si="428"/>
        <v/>
      </c>
      <c r="JH829" t="str">
        <f t="shared" ca="1" si="429"/>
        <v/>
      </c>
      <c r="JI829" t="str">
        <f t="shared" ca="1" si="430"/>
        <v/>
      </c>
    </row>
    <row r="830" spans="264:269">
      <c r="JD830">
        <f t="shared" si="425"/>
        <v>0</v>
      </c>
      <c r="JE830">
        <f t="shared" si="426"/>
        <v>0</v>
      </c>
      <c r="JF830" t="str">
        <f t="shared" ca="1" si="427"/>
        <v/>
      </c>
      <c r="JG830" t="str">
        <f t="shared" ca="1" si="428"/>
        <v/>
      </c>
      <c r="JH830" t="str">
        <f t="shared" ca="1" si="429"/>
        <v/>
      </c>
      <c r="JI830" t="str">
        <f t="shared" ca="1" si="430"/>
        <v/>
      </c>
    </row>
    <row r="831" spans="264:269">
      <c r="JD831">
        <f t="shared" si="425"/>
        <v>0</v>
      </c>
      <c r="JE831">
        <f t="shared" si="426"/>
        <v>0</v>
      </c>
      <c r="JF831" t="str">
        <f t="shared" ca="1" si="427"/>
        <v/>
      </c>
      <c r="JG831" t="str">
        <f t="shared" ca="1" si="428"/>
        <v/>
      </c>
      <c r="JH831" t="str">
        <f t="shared" ca="1" si="429"/>
        <v/>
      </c>
      <c r="JI831" t="str">
        <f t="shared" ca="1" si="430"/>
        <v/>
      </c>
    </row>
    <row r="832" spans="264:269">
      <c r="JD832">
        <f t="shared" si="425"/>
        <v>0</v>
      </c>
      <c r="JE832">
        <f t="shared" si="426"/>
        <v>0</v>
      </c>
      <c r="JF832" t="str">
        <f t="shared" ca="1" si="427"/>
        <v/>
      </c>
      <c r="JG832" t="str">
        <f t="shared" ca="1" si="428"/>
        <v/>
      </c>
      <c r="JH832" t="str">
        <f t="shared" ca="1" si="429"/>
        <v/>
      </c>
      <c r="JI832" t="str">
        <f t="shared" ca="1" si="430"/>
        <v/>
      </c>
    </row>
    <row r="833" spans="264:269">
      <c r="JD833">
        <f t="shared" si="425"/>
        <v>0</v>
      </c>
      <c r="JE833">
        <f t="shared" si="426"/>
        <v>0</v>
      </c>
      <c r="JF833" t="str">
        <f t="shared" ca="1" si="427"/>
        <v/>
      </c>
      <c r="JG833" t="str">
        <f t="shared" ca="1" si="428"/>
        <v/>
      </c>
      <c r="JH833" t="str">
        <f t="shared" ca="1" si="429"/>
        <v/>
      </c>
      <c r="JI833" t="str">
        <f t="shared" ca="1" si="430"/>
        <v/>
      </c>
    </row>
    <row r="834" spans="264:269">
      <c r="JD834">
        <f t="shared" si="425"/>
        <v>0</v>
      </c>
      <c r="JE834">
        <f t="shared" si="426"/>
        <v>0</v>
      </c>
      <c r="JF834" t="str">
        <f t="shared" ca="1" si="427"/>
        <v/>
      </c>
      <c r="JG834" t="str">
        <f t="shared" ca="1" si="428"/>
        <v/>
      </c>
      <c r="JH834" t="str">
        <f t="shared" ca="1" si="429"/>
        <v/>
      </c>
      <c r="JI834" t="str">
        <f t="shared" ca="1" si="430"/>
        <v/>
      </c>
    </row>
    <row r="835" spans="264:269">
      <c r="JD835">
        <f t="shared" si="425"/>
        <v>0</v>
      </c>
      <c r="JE835">
        <f t="shared" si="426"/>
        <v>0</v>
      </c>
      <c r="JF835" t="str">
        <f t="shared" ca="1" si="427"/>
        <v/>
      </c>
      <c r="JG835" t="str">
        <f t="shared" ca="1" si="428"/>
        <v/>
      </c>
      <c r="JH835" t="str">
        <f t="shared" ca="1" si="429"/>
        <v/>
      </c>
      <c r="JI835" t="str">
        <f t="shared" ca="1" si="430"/>
        <v/>
      </c>
    </row>
    <row r="836" spans="264:269">
      <c r="JD836">
        <f t="shared" si="425"/>
        <v>0</v>
      </c>
      <c r="JE836">
        <f t="shared" si="426"/>
        <v>0</v>
      </c>
      <c r="JF836" t="str">
        <f t="shared" ca="1" si="427"/>
        <v/>
      </c>
      <c r="JG836" t="str">
        <f t="shared" ca="1" si="428"/>
        <v/>
      </c>
      <c r="JH836" t="str">
        <f t="shared" ca="1" si="429"/>
        <v/>
      </c>
      <c r="JI836" t="str">
        <f t="shared" ca="1" si="430"/>
        <v/>
      </c>
    </row>
    <row r="837" spans="264:269">
      <c r="JD837">
        <f t="shared" si="425"/>
        <v>0</v>
      </c>
      <c r="JE837">
        <f t="shared" si="426"/>
        <v>0</v>
      </c>
      <c r="JF837" t="str">
        <f t="shared" ca="1" si="427"/>
        <v/>
      </c>
      <c r="JG837" t="str">
        <f t="shared" ca="1" si="428"/>
        <v/>
      </c>
      <c r="JH837" t="str">
        <f t="shared" ca="1" si="429"/>
        <v/>
      </c>
      <c r="JI837" t="str">
        <f t="shared" ca="1" si="430"/>
        <v/>
      </c>
    </row>
    <row r="838" spans="264:269">
      <c r="JD838">
        <f t="shared" si="425"/>
        <v>0</v>
      </c>
      <c r="JE838">
        <f t="shared" si="426"/>
        <v>0</v>
      </c>
      <c r="JF838" t="str">
        <f t="shared" ca="1" si="427"/>
        <v/>
      </c>
      <c r="JG838" t="str">
        <f t="shared" ca="1" si="428"/>
        <v/>
      </c>
      <c r="JH838" t="str">
        <f t="shared" ca="1" si="429"/>
        <v/>
      </c>
      <c r="JI838" t="str">
        <f t="shared" ca="1" si="430"/>
        <v/>
      </c>
    </row>
    <row r="839" spans="264:269">
      <c r="JD839">
        <f t="shared" si="425"/>
        <v>0</v>
      </c>
      <c r="JE839">
        <f t="shared" si="426"/>
        <v>0</v>
      </c>
      <c r="JF839" t="str">
        <f t="shared" ca="1" si="427"/>
        <v/>
      </c>
      <c r="JG839" t="str">
        <f t="shared" ca="1" si="428"/>
        <v/>
      </c>
      <c r="JH839" t="str">
        <f t="shared" ca="1" si="429"/>
        <v/>
      </c>
      <c r="JI839" t="str">
        <f t="shared" ca="1" si="430"/>
        <v/>
      </c>
    </row>
    <row r="840" spans="264:269">
      <c r="JD840">
        <f t="shared" si="425"/>
        <v>0</v>
      </c>
      <c r="JE840">
        <f t="shared" si="426"/>
        <v>0</v>
      </c>
      <c r="JF840" t="str">
        <f t="shared" ca="1" si="427"/>
        <v/>
      </c>
      <c r="JG840" t="str">
        <f t="shared" ca="1" si="428"/>
        <v/>
      </c>
      <c r="JH840" t="str">
        <f t="shared" ca="1" si="429"/>
        <v/>
      </c>
      <c r="JI840" t="str">
        <f t="shared" ca="1" si="430"/>
        <v/>
      </c>
    </row>
    <row r="841" spans="264:269">
      <c r="JD841">
        <f t="shared" si="425"/>
        <v>0</v>
      </c>
      <c r="JE841">
        <f t="shared" si="426"/>
        <v>0</v>
      </c>
      <c r="JF841" t="str">
        <f t="shared" ca="1" si="427"/>
        <v/>
      </c>
      <c r="JG841" t="str">
        <f t="shared" ca="1" si="428"/>
        <v/>
      </c>
      <c r="JH841" t="str">
        <f t="shared" ca="1" si="429"/>
        <v/>
      </c>
      <c r="JI841" t="str">
        <f t="shared" ca="1" si="430"/>
        <v/>
      </c>
    </row>
    <row r="842" spans="264:269">
      <c r="JD842">
        <f t="shared" si="425"/>
        <v>0</v>
      </c>
      <c r="JE842">
        <f t="shared" si="426"/>
        <v>0</v>
      </c>
      <c r="JF842" t="str">
        <f t="shared" ca="1" si="427"/>
        <v/>
      </c>
      <c r="JG842" t="str">
        <f t="shared" ca="1" si="428"/>
        <v/>
      </c>
      <c r="JH842" t="str">
        <f t="shared" ca="1" si="429"/>
        <v/>
      </c>
      <c r="JI842" t="str">
        <f t="shared" ca="1" si="430"/>
        <v/>
      </c>
    </row>
    <row r="843" spans="264:269">
      <c r="JD843">
        <f t="shared" si="425"/>
        <v>0</v>
      </c>
      <c r="JE843">
        <f t="shared" si="426"/>
        <v>0</v>
      </c>
      <c r="JF843" t="str">
        <f t="shared" ca="1" si="427"/>
        <v/>
      </c>
      <c r="JG843" t="str">
        <f t="shared" ca="1" si="428"/>
        <v/>
      </c>
      <c r="JH843" t="str">
        <f t="shared" ca="1" si="429"/>
        <v/>
      </c>
      <c r="JI843" t="str">
        <f t="shared" ca="1" si="430"/>
        <v/>
      </c>
    </row>
    <row r="844" spans="264:269">
      <c r="JD844">
        <f t="shared" si="425"/>
        <v>0</v>
      </c>
      <c r="JE844">
        <f t="shared" si="426"/>
        <v>0</v>
      </c>
      <c r="JF844" t="str">
        <f t="shared" ca="1" si="427"/>
        <v/>
      </c>
      <c r="JG844" t="str">
        <f t="shared" ca="1" si="428"/>
        <v/>
      </c>
      <c r="JH844" t="str">
        <f t="shared" ca="1" si="429"/>
        <v/>
      </c>
      <c r="JI844" t="str">
        <f t="shared" ca="1" si="430"/>
        <v/>
      </c>
    </row>
    <row r="845" spans="264:269">
      <c r="JD845">
        <f t="shared" si="425"/>
        <v>0</v>
      </c>
      <c r="JE845">
        <f t="shared" si="426"/>
        <v>0</v>
      </c>
      <c r="JF845" t="str">
        <f t="shared" ca="1" si="427"/>
        <v/>
      </c>
      <c r="JG845" t="str">
        <f t="shared" ca="1" si="428"/>
        <v/>
      </c>
      <c r="JH845" t="str">
        <f t="shared" ca="1" si="429"/>
        <v/>
      </c>
      <c r="JI845" t="str">
        <f t="shared" ca="1" si="430"/>
        <v/>
      </c>
    </row>
    <row r="846" spans="264:269">
      <c r="JD846">
        <f t="shared" si="425"/>
        <v>0</v>
      </c>
      <c r="JE846">
        <f t="shared" si="426"/>
        <v>0</v>
      </c>
      <c r="JF846" t="str">
        <f t="shared" ca="1" si="427"/>
        <v/>
      </c>
      <c r="JG846" t="str">
        <f t="shared" ca="1" si="428"/>
        <v/>
      </c>
      <c r="JH846" t="str">
        <f t="shared" ca="1" si="429"/>
        <v/>
      </c>
      <c r="JI846" t="str">
        <f t="shared" ca="1" si="430"/>
        <v/>
      </c>
    </row>
    <row r="847" spans="264:269">
      <c r="JD847">
        <f t="shared" si="425"/>
        <v>0</v>
      </c>
      <c r="JE847">
        <f t="shared" si="426"/>
        <v>0</v>
      </c>
      <c r="JF847" t="str">
        <f t="shared" ca="1" si="427"/>
        <v/>
      </c>
      <c r="JG847" t="str">
        <f t="shared" ca="1" si="428"/>
        <v/>
      </c>
      <c r="JH847" t="str">
        <f t="shared" ca="1" si="429"/>
        <v/>
      </c>
      <c r="JI847" t="str">
        <f t="shared" ca="1" si="430"/>
        <v/>
      </c>
    </row>
    <row r="848" spans="264:269">
      <c r="JD848">
        <f t="shared" si="425"/>
        <v>0</v>
      </c>
      <c r="JE848">
        <f t="shared" si="426"/>
        <v>0</v>
      </c>
      <c r="JF848" t="str">
        <f t="shared" ca="1" si="427"/>
        <v/>
      </c>
      <c r="JG848" t="str">
        <f t="shared" ca="1" si="428"/>
        <v/>
      </c>
      <c r="JH848" t="str">
        <f t="shared" ca="1" si="429"/>
        <v/>
      </c>
      <c r="JI848" t="str">
        <f t="shared" ca="1" si="430"/>
        <v/>
      </c>
    </row>
    <row r="849" spans="264:269">
      <c r="JD849">
        <f t="shared" si="425"/>
        <v>0</v>
      </c>
      <c r="JE849">
        <f t="shared" si="426"/>
        <v>0</v>
      </c>
      <c r="JF849" t="str">
        <f t="shared" ca="1" si="427"/>
        <v/>
      </c>
      <c r="JG849" t="str">
        <f t="shared" ca="1" si="428"/>
        <v/>
      </c>
      <c r="JH849" t="str">
        <f t="shared" ca="1" si="429"/>
        <v/>
      </c>
      <c r="JI849" t="str">
        <f t="shared" ca="1" si="430"/>
        <v/>
      </c>
    </row>
    <row r="850" spans="264:269">
      <c r="JD850">
        <f t="shared" si="425"/>
        <v>0</v>
      </c>
      <c r="JE850">
        <f t="shared" si="426"/>
        <v>0</v>
      </c>
      <c r="JF850" t="str">
        <f t="shared" ca="1" si="427"/>
        <v/>
      </c>
      <c r="JG850" t="str">
        <f t="shared" ca="1" si="428"/>
        <v/>
      </c>
      <c r="JH850" t="str">
        <f t="shared" ca="1" si="429"/>
        <v/>
      </c>
      <c r="JI850" t="str">
        <f t="shared" ca="1" si="430"/>
        <v/>
      </c>
    </row>
    <row r="851" spans="264:269">
      <c r="JD851">
        <f t="shared" si="425"/>
        <v>0</v>
      </c>
      <c r="JE851">
        <f t="shared" si="426"/>
        <v>0</v>
      </c>
      <c r="JF851" t="str">
        <f t="shared" ca="1" si="427"/>
        <v/>
      </c>
      <c r="JG851" t="str">
        <f t="shared" ca="1" si="428"/>
        <v/>
      </c>
      <c r="JH851" t="str">
        <f t="shared" ca="1" si="429"/>
        <v/>
      </c>
      <c r="JI851" t="str">
        <f t="shared" ca="1" si="430"/>
        <v/>
      </c>
    </row>
    <row r="852" spans="264:269">
      <c r="JD852">
        <f t="shared" si="425"/>
        <v>0</v>
      </c>
      <c r="JE852">
        <f t="shared" si="426"/>
        <v>0</v>
      </c>
      <c r="JF852" t="str">
        <f t="shared" ca="1" si="427"/>
        <v/>
      </c>
      <c r="JG852" t="str">
        <f t="shared" ca="1" si="428"/>
        <v/>
      </c>
      <c r="JH852" t="str">
        <f t="shared" ca="1" si="429"/>
        <v/>
      </c>
      <c r="JI852" t="str">
        <f t="shared" ca="1" si="430"/>
        <v/>
      </c>
    </row>
    <row r="853" spans="264:269">
      <c r="JD853">
        <f t="shared" si="425"/>
        <v>0</v>
      </c>
      <c r="JE853">
        <f t="shared" si="426"/>
        <v>0</v>
      </c>
      <c r="JF853" t="str">
        <f t="shared" ca="1" si="427"/>
        <v/>
      </c>
      <c r="JG853" t="str">
        <f t="shared" ca="1" si="428"/>
        <v/>
      </c>
      <c r="JH853" t="str">
        <f t="shared" ca="1" si="429"/>
        <v/>
      </c>
      <c r="JI853" t="str">
        <f t="shared" ca="1" si="430"/>
        <v/>
      </c>
    </row>
    <row r="854" spans="264:269">
      <c r="JD854">
        <f t="shared" si="425"/>
        <v>0</v>
      </c>
      <c r="JE854">
        <f t="shared" si="426"/>
        <v>0</v>
      </c>
      <c r="JF854" t="str">
        <f t="shared" ca="1" si="427"/>
        <v/>
      </c>
      <c r="JG854" t="str">
        <f t="shared" ca="1" si="428"/>
        <v/>
      </c>
      <c r="JH854" t="str">
        <f t="shared" ca="1" si="429"/>
        <v/>
      </c>
      <c r="JI854" t="str">
        <f t="shared" ca="1" si="430"/>
        <v/>
      </c>
    </row>
    <row r="855" spans="264:269">
      <c r="JD855">
        <f t="shared" si="425"/>
        <v>0</v>
      </c>
      <c r="JE855">
        <f t="shared" si="426"/>
        <v>0</v>
      </c>
      <c r="JF855" t="str">
        <f t="shared" ca="1" si="427"/>
        <v/>
      </c>
      <c r="JG855" t="str">
        <f t="shared" ca="1" si="428"/>
        <v/>
      </c>
      <c r="JH855" t="str">
        <f t="shared" ca="1" si="429"/>
        <v/>
      </c>
      <c r="JI855" t="str">
        <f t="shared" ca="1" si="430"/>
        <v/>
      </c>
    </row>
    <row r="856" spans="264:269">
      <c r="JD856">
        <f t="shared" si="425"/>
        <v>0</v>
      </c>
      <c r="JE856">
        <f t="shared" si="426"/>
        <v>0</v>
      </c>
      <c r="JF856" t="str">
        <f t="shared" ca="1" si="427"/>
        <v/>
      </c>
      <c r="JG856" t="str">
        <f t="shared" ca="1" si="428"/>
        <v/>
      </c>
      <c r="JH856" t="str">
        <f t="shared" ca="1" si="429"/>
        <v/>
      </c>
      <c r="JI856" t="str">
        <f t="shared" ca="1" si="430"/>
        <v/>
      </c>
    </row>
    <row r="857" spans="264:269">
      <c r="JD857">
        <f t="shared" si="425"/>
        <v>0</v>
      </c>
      <c r="JE857">
        <f t="shared" si="426"/>
        <v>0</v>
      </c>
      <c r="JF857" t="str">
        <f t="shared" ca="1" si="427"/>
        <v/>
      </c>
      <c r="JG857" t="str">
        <f t="shared" ca="1" si="428"/>
        <v/>
      </c>
      <c r="JH857" t="str">
        <f t="shared" ca="1" si="429"/>
        <v/>
      </c>
      <c r="JI857" t="str">
        <f t="shared" ca="1" si="430"/>
        <v/>
      </c>
    </row>
    <row r="858" spans="264:269">
      <c r="JD858">
        <f t="shared" si="425"/>
        <v>0</v>
      </c>
      <c r="JE858">
        <f t="shared" si="426"/>
        <v>0</v>
      </c>
      <c r="JF858" t="str">
        <f t="shared" ca="1" si="427"/>
        <v/>
      </c>
      <c r="JG858" t="str">
        <f t="shared" ca="1" si="428"/>
        <v/>
      </c>
      <c r="JH858" t="str">
        <f t="shared" ca="1" si="429"/>
        <v/>
      </c>
      <c r="JI858" t="str">
        <f t="shared" ca="1" si="430"/>
        <v/>
      </c>
    </row>
    <row r="859" spans="264:269">
      <c r="JD859">
        <f t="shared" si="425"/>
        <v>0</v>
      </c>
      <c r="JE859">
        <f t="shared" si="426"/>
        <v>0</v>
      </c>
      <c r="JF859" t="str">
        <f t="shared" ca="1" si="427"/>
        <v/>
      </c>
      <c r="JG859" t="str">
        <f t="shared" ca="1" si="428"/>
        <v/>
      </c>
      <c r="JH859" t="str">
        <f t="shared" ca="1" si="429"/>
        <v/>
      </c>
      <c r="JI859" t="str">
        <f t="shared" ca="1" si="430"/>
        <v/>
      </c>
    </row>
    <row r="860" spans="264:269">
      <c r="JD860">
        <f t="shared" ref="JD860:JD923" si="431">IF(JD859&lt;&gt;0,JD859-1,0)</f>
        <v>0</v>
      </c>
      <c r="JE860">
        <f t="shared" ref="JE860:JE923" si="432">IF(JD860&lt;&gt;0,JE859+1,0)</f>
        <v>0</v>
      </c>
      <c r="JF860" t="str">
        <f t="shared" ref="JF860:JF923" ca="1" si="433">IF(ScenarioType&lt;&gt;"ALL",IF(ISERROR(IF(INDIRECT("SCENARIOMETA!B"&amp;JE860)=ScenarioType,INDIRECT("SCENARIOMETA!A"&amp;JE860)," ")),"",IF(INDIRECT("SCENARIOMETA!B"&amp;JE860)=ScenarioType,INDIRECT("SCENARIOMETA!A"&amp;JE860)," ")),IF(JD860&lt;&gt;0,INDIRECT("SCENARIOMETA!A"&amp;JE860),""))</f>
        <v/>
      </c>
      <c r="JG860" t="str">
        <f t="shared" ref="JG860:JG923" ca="1" si="434">IF(ScenarioType&lt;&gt;"ALL",IF(ISERROR(IF(INDIRECT("SCENARIOMETA!B"&amp;JE860)=ScenarioType,INDIRECT("SCENARIOMETA!B"&amp;JE860)," ")),"",IF(INDIRECT("SCENARIOMETA!B"&amp;JE860)=ScenarioType,INDIRECT("SCENARIOMETA!B"&amp;JE860)," ")),IF(JD860&lt;&gt;0,INDIRECT("SCENARIOMETA!B"&amp;JE860),""))</f>
        <v/>
      </c>
      <c r="JH860" t="str">
        <f t="shared" ref="JH860:JH923" ca="1" si="435">IF(ScenarioType&lt;&gt;"ALL",IF(ISERROR(IF(INDIRECT("SCENARIOMETA!B"&amp;JE860)=ScenarioType,INDIRECT("SCENARIOMETA!H"&amp;JE860)," ")),"",IF(INDIRECT("SCENARIOMETA!B"&amp;JE860)=ScenarioType,INDIRECT("SCENARIOMETA!H"&amp;JE860)," ")+14),IF(JD860&lt;&gt;0,INDIRECT("SCENARIOMETA!H"&amp;JE860)+14,""))</f>
        <v/>
      </c>
      <c r="JI860" t="str">
        <f t="shared" ref="JI860:JI923" ca="1" si="436">IF(ScenarioType&lt;&gt;"ALL",IF(ISERROR(IF(INDIRECT("SCENARIOMETA!B"&amp;JE860)=ScenarioType,INDIRECT("SCENARIOMETA!E"&amp;JE860)," ")),"",IF(INDIRECT("SCENARIOMETA!B"&amp;JE860)=ScenarioType,INDIRECT("SCENARIOMETA!E"&amp;JE860)," ")+14),IF(JD860&lt;&gt;0,INDIRECT("SCENARIOMETA!E"&amp;JE860)+14,""))</f>
        <v/>
      </c>
    </row>
    <row r="861" spans="264:269">
      <c r="JD861">
        <f t="shared" si="431"/>
        <v>0</v>
      </c>
      <c r="JE861">
        <f t="shared" si="432"/>
        <v>0</v>
      </c>
      <c r="JF861" t="str">
        <f t="shared" ca="1" si="433"/>
        <v/>
      </c>
      <c r="JG861" t="str">
        <f t="shared" ca="1" si="434"/>
        <v/>
      </c>
      <c r="JH861" t="str">
        <f t="shared" ca="1" si="435"/>
        <v/>
      </c>
      <c r="JI861" t="str">
        <f t="shared" ca="1" si="436"/>
        <v/>
      </c>
    </row>
    <row r="862" spans="264:269">
      <c r="JD862">
        <f t="shared" si="431"/>
        <v>0</v>
      </c>
      <c r="JE862">
        <f t="shared" si="432"/>
        <v>0</v>
      </c>
      <c r="JF862" t="str">
        <f t="shared" ca="1" si="433"/>
        <v/>
      </c>
      <c r="JG862" t="str">
        <f t="shared" ca="1" si="434"/>
        <v/>
      </c>
      <c r="JH862" t="str">
        <f t="shared" ca="1" si="435"/>
        <v/>
      </c>
      <c r="JI862" t="str">
        <f t="shared" ca="1" si="436"/>
        <v/>
      </c>
    </row>
    <row r="863" spans="264:269">
      <c r="JD863">
        <f t="shared" si="431"/>
        <v>0</v>
      </c>
      <c r="JE863">
        <f t="shared" si="432"/>
        <v>0</v>
      </c>
      <c r="JF863" t="str">
        <f t="shared" ca="1" si="433"/>
        <v/>
      </c>
      <c r="JG863" t="str">
        <f t="shared" ca="1" si="434"/>
        <v/>
      </c>
      <c r="JH863" t="str">
        <f t="shared" ca="1" si="435"/>
        <v/>
      </c>
      <c r="JI863" t="str">
        <f t="shared" ca="1" si="436"/>
        <v/>
      </c>
    </row>
    <row r="864" spans="264:269">
      <c r="JD864">
        <f t="shared" si="431"/>
        <v>0</v>
      </c>
      <c r="JE864">
        <f t="shared" si="432"/>
        <v>0</v>
      </c>
      <c r="JF864" t="str">
        <f t="shared" ca="1" si="433"/>
        <v/>
      </c>
      <c r="JG864" t="str">
        <f t="shared" ca="1" si="434"/>
        <v/>
      </c>
      <c r="JH864" t="str">
        <f t="shared" ca="1" si="435"/>
        <v/>
      </c>
      <c r="JI864" t="str">
        <f t="shared" ca="1" si="436"/>
        <v/>
      </c>
    </row>
    <row r="865" spans="264:269">
      <c r="JD865">
        <f t="shared" si="431"/>
        <v>0</v>
      </c>
      <c r="JE865">
        <f t="shared" si="432"/>
        <v>0</v>
      </c>
      <c r="JF865" t="str">
        <f t="shared" ca="1" si="433"/>
        <v/>
      </c>
      <c r="JG865" t="str">
        <f t="shared" ca="1" si="434"/>
        <v/>
      </c>
      <c r="JH865" t="str">
        <f t="shared" ca="1" si="435"/>
        <v/>
      </c>
      <c r="JI865" t="str">
        <f t="shared" ca="1" si="436"/>
        <v/>
      </c>
    </row>
    <row r="866" spans="264:269">
      <c r="JD866">
        <f t="shared" si="431"/>
        <v>0</v>
      </c>
      <c r="JE866">
        <f t="shared" si="432"/>
        <v>0</v>
      </c>
      <c r="JF866" t="str">
        <f t="shared" ca="1" si="433"/>
        <v/>
      </c>
      <c r="JG866" t="str">
        <f t="shared" ca="1" si="434"/>
        <v/>
      </c>
      <c r="JH866" t="str">
        <f t="shared" ca="1" si="435"/>
        <v/>
      </c>
      <c r="JI866" t="str">
        <f t="shared" ca="1" si="436"/>
        <v/>
      </c>
    </row>
    <row r="867" spans="264:269">
      <c r="JD867">
        <f t="shared" si="431"/>
        <v>0</v>
      </c>
      <c r="JE867">
        <f t="shared" si="432"/>
        <v>0</v>
      </c>
      <c r="JF867" t="str">
        <f t="shared" ca="1" si="433"/>
        <v/>
      </c>
      <c r="JG867" t="str">
        <f t="shared" ca="1" si="434"/>
        <v/>
      </c>
      <c r="JH867" t="str">
        <f t="shared" ca="1" si="435"/>
        <v/>
      </c>
      <c r="JI867" t="str">
        <f t="shared" ca="1" si="436"/>
        <v/>
      </c>
    </row>
    <row r="868" spans="264:269">
      <c r="JD868">
        <f t="shared" si="431"/>
        <v>0</v>
      </c>
      <c r="JE868">
        <f t="shared" si="432"/>
        <v>0</v>
      </c>
      <c r="JF868" t="str">
        <f t="shared" ca="1" si="433"/>
        <v/>
      </c>
      <c r="JG868" t="str">
        <f t="shared" ca="1" si="434"/>
        <v/>
      </c>
      <c r="JH868" t="str">
        <f t="shared" ca="1" si="435"/>
        <v/>
      </c>
      <c r="JI868" t="str">
        <f t="shared" ca="1" si="436"/>
        <v/>
      </c>
    </row>
    <row r="869" spans="264:269">
      <c r="JD869">
        <f t="shared" si="431"/>
        <v>0</v>
      </c>
      <c r="JE869">
        <f t="shared" si="432"/>
        <v>0</v>
      </c>
      <c r="JF869" t="str">
        <f t="shared" ca="1" si="433"/>
        <v/>
      </c>
      <c r="JG869" t="str">
        <f t="shared" ca="1" si="434"/>
        <v/>
      </c>
      <c r="JH869" t="str">
        <f t="shared" ca="1" si="435"/>
        <v/>
      </c>
      <c r="JI869" t="str">
        <f t="shared" ca="1" si="436"/>
        <v/>
      </c>
    </row>
    <row r="870" spans="264:269">
      <c r="JD870">
        <f t="shared" si="431"/>
        <v>0</v>
      </c>
      <c r="JE870">
        <f t="shared" si="432"/>
        <v>0</v>
      </c>
      <c r="JF870" t="str">
        <f t="shared" ca="1" si="433"/>
        <v/>
      </c>
      <c r="JG870" t="str">
        <f t="shared" ca="1" si="434"/>
        <v/>
      </c>
      <c r="JH870" t="str">
        <f t="shared" ca="1" si="435"/>
        <v/>
      </c>
      <c r="JI870" t="str">
        <f t="shared" ca="1" si="436"/>
        <v/>
      </c>
    </row>
    <row r="871" spans="264:269">
      <c r="JD871">
        <f t="shared" si="431"/>
        <v>0</v>
      </c>
      <c r="JE871">
        <f t="shared" si="432"/>
        <v>0</v>
      </c>
      <c r="JF871" t="str">
        <f t="shared" ca="1" si="433"/>
        <v/>
      </c>
      <c r="JG871" t="str">
        <f t="shared" ca="1" si="434"/>
        <v/>
      </c>
      <c r="JH871" t="str">
        <f t="shared" ca="1" si="435"/>
        <v/>
      </c>
      <c r="JI871" t="str">
        <f t="shared" ca="1" si="436"/>
        <v/>
      </c>
    </row>
    <row r="872" spans="264:269">
      <c r="JD872">
        <f t="shared" si="431"/>
        <v>0</v>
      </c>
      <c r="JE872">
        <f t="shared" si="432"/>
        <v>0</v>
      </c>
      <c r="JF872" t="str">
        <f t="shared" ca="1" si="433"/>
        <v/>
      </c>
      <c r="JG872" t="str">
        <f t="shared" ca="1" si="434"/>
        <v/>
      </c>
      <c r="JH872" t="str">
        <f t="shared" ca="1" si="435"/>
        <v/>
      </c>
      <c r="JI872" t="str">
        <f t="shared" ca="1" si="436"/>
        <v/>
      </c>
    </row>
    <row r="873" spans="264:269">
      <c r="JD873">
        <f t="shared" si="431"/>
        <v>0</v>
      </c>
      <c r="JE873">
        <f t="shared" si="432"/>
        <v>0</v>
      </c>
      <c r="JF873" t="str">
        <f t="shared" ca="1" si="433"/>
        <v/>
      </c>
      <c r="JG873" t="str">
        <f t="shared" ca="1" si="434"/>
        <v/>
      </c>
      <c r="JH873" t="str">
        <f t="shared" ca="1" si="435"/>
        <v/>
      </c>
      <c r="JI873" t="str">
        <f t="shared" ca="1" si="436"/>
        <v/>
      </c>
    </row>
    <row r="874" spans="264:269">
      <c r="JD874">
        <f t="shared" si="431"/>
        <v>0</v>
      </c>
      <c r="JE874">
        <f t="shared" si="432"/>
        <v>0</v>
      </c>
      <c r="JF874" t="str">
        <f t="shared" ca="1" si="433"/>
        <v/>
      </c>
      <c r="JG874" t="str">
        <f t="shared" ca="1" si="434"/>
        <v/>
      </c>
      <c r="JH874" t="str">
        <f t="shared" ca="1" si="435"/>
        <v/>
      </c>
      <c r="JI874" t="str">
        <f t="shared" ca="1" si="436"/>
        <v/>
      </c>
    </row>
    <row r="875" spans="264:269">
      <c r="JD875">
        <f t="shared" si="431"/>
        <v>0</v>
      </c>
      <c r="JE875">
        <f t="shared" si="432"/>
        <v>0</v>
      </c>
      <c r="JF875" t="str">
        <f t="shared" ca="1" si="433"/>
        <v/>
      </c>
      <c r="JG875" t="str">
        <f t="shared" ca="1" si="434"/>
        <v/>
      </c>
      <c r="JH875" t="str">
        <f t="shared" ca="1" si="435"/>
        <v/>
      </c>
      <c r="JI875" t="str">
        <f t="shared" ca="1" si="436"/>
        <v/>
      </c>
    </row>
    <row r="876" spans="264:269">
      <c r="JD876">
        <f t="shared" si="431"/>
        <v>0</v>
      </c>
      <c r="JE876">
        <f t="shared" si="432"/>
        <v>0</v>
      </c>
      <c r="JF876" t="str">
        <f t="shared" ca="1" si="433"/>
        <v/>
      </c>
      <c r="JG876" t="str">
        <f t="shared" ca="1" si="434"/>
        <v/>
      </c>
      <c r="JH876" t="str">
        <f t="shared" ca="1" si="435"/>
        <v/>
      </c>
      <c r="JI876" t="str">
        <f t="shared" ca="1" si="436"/>
        <v/>
      </c>
    </row>
    <row r="877" spans="264:269">
      <c r="JD877">
        <f t="shared" si="431"/>
        <v>0</v>
      </c>
      <c r="JE877">
        <f t="shared" si="432"/>
        <v>0</v>
      </c>
      <c r="JF877" t="str">
        <f t="shared" ca="1" si="433"/>
        <v/>
      </c>
      <c r="JG877" t="str">
        <f t="shared" ca="1" si="434"/>
        <v/>
      </c>
      <c r="JH877" t="str">
        <f t="shared" ca="1" si="435"/>
        <v/>
      </c>
      <c r="JI877" t="str">
        <f t="shared" ca="1" si="436"/>
        <v/>
      </c>
    </row>
    <row r="878" spans="264:269">
      <c r="JD878">
        <f t="shared" si="431"/>
        <v>0</v>
      </c>
      <c r="JE878">
        <f t="shared" si="432"/>
        <v>0</v>
      </c>
      <c r="JF878" t="str">
        <f t="shared" ca="1" si="433"/>
        <v/>
      </c>
      <c r="JG878" t="str">
        <f t="shared" ca="1" si="434"/>
        <v/>
      </c>
      <c r="JH878" t="str">
        <f t="shared" ca="1" si="435"/>
        <v/>
      </c>
      <c r="JI878" t="str">
        <f t="shared" ca="1" si="436"/>
        <v/>
      </c>
    </row>
    <row r="879" spans="264:269">
      <c r="JD879">
        <f t="shared" si="431"/>
        <v>0</v>
      </c>
      <c r="JE879">
        <f t="shared" si="432"/>
        <v>0</v>
      </c>
      <c r="JF879" t="str">
        <f t="shared" ca="1" si="433"/>
        <v/>
      </c>
      <c r="JG879" t="str">
        <f t="shared" ca="1" si="434"/>
        <v/>
      </c>
      <c r="JH879" t="str">
        <f t="shared" ca="1" si="435"/>
        <v/>
      </c>
      <c r="JI879" t="str">
        <f t="shared" ca="1" si="436"/>
        <v/>
      </c>
    </row>
    <row r="880" spans="264:269">
      <c r="JD880">
        <f t="shared" si="431"/>
        <v>0</v>
      </c>
      <c r="JE880">
        <f t="shared" si="432"/>
        <v>0</v>
      </c>
      <c r="JF880" t="str">
        <f t="shared" ca="1" si="433"/>
        <v/>
      </c>
      <c r="JG880" t="str">
        <f t="shared" ca="1" si="434"/>
        <v/>
      </c>
      <c r="JH880" t="str">
        <f t="shared" ca="1" si="435"/>
        <v/>
      </c>
      <c r="JI880" t="str">
        <f t="shared" ca="1" si="436"/>
        <v/>
      </c>
    </row>
    <row r="881" spans="264:269">
      <c r="JD881">
        <f t="shared" si="431"/>
        <v>0</v>
      </c>
      <c r="JE881">
        <f t="shared" si="432"/>
        <v>0</v>
      </c>
      <c r="JF881" t="str">
        <f t="shared" ca="1" si="433"/>
        <v/>
      </c>
      <c r="JG881" t="str">
        <f t="shared" ca="1" si="434"/>
        <v/>
      </c>
      <c r="JH881" t="str">
        <f t="shared" ca="1" si="435"/>
        <v/>
      </c>
      <c r="JI881" t="str">
        <f t="shared" ca="1" si="436"/>
        <v/>
      </c>
    </row>
    <row r="882" spans="264:269">
      <c r="JD882">
        <f t="shared" si="431"/>
        <v>0</v>
      </c>
      <c r="JE882">
        <f t="shared" si="432"/>
        <v>0</v>
      </c>
      <c r="JF882" t="str">
        <f t="shared" ca="1" si="433"/>
        <v/>
      </c>
      <c r="JG882" t="str">
        <f t="shared" ca="1" si="434"/>
        <v/>
      </c>
      <c r="JH882" t="str">
        <f t="shared" ca="1" si="435"/>
        <v/>
      </c>
      <c r="JI882" t="str">
        <f t="shared" ca="1" si="436"/>
        <v/>
      </c>
    </row>
    <row r="883" spans="264:269">
      <c r="JD883">
        <f t="shared" si="431"/>
        <v>0</v>
      </c>
      <c r="JE883">
        <f t="shared" si="432"/>
        <v>0</v>
      </c>
      <c r="JF883" t="str">
        <f t="shared" ca="1" si="433"/>
        <v/>
      </c>
      <c r="JG883" t="str">
        <f t="shared" ca="1" si="434"/>
        <v/>
      </c>
      <c r="JH883" t="str">
        <f t="shared" ca="1" si="435"/>
        <v/>
      </c>
      <c r="JI883" t="str">
        <f t="shared" ca="1" si="436"/>
        <v/>
      </c>
    </row>
    <row r="884" spans="264:269">
      <c r="JD884">
        <f t="shared" si="431"/>
        <v>0</v>
      </c>
      <c r="JE884">
        <f t="shared" si="432"/>
        <v>0</v>
      </c>
      <c r="JF884" t="str">
        <f t="shared" ca="1" si="433"/>
        <v/>
      </c>
      <c r="JG884" t="str">
        <f t="shared" ca="1" si="434"/>
        <v/>
      </c>
      <c r="JH884" t="str">
        <f t="shared" ca="1" si="435"/>
        <v/>
      </c>
      <c r="JI884" t="str">
        <f t="shared" ca="1" si="436"/>
        <v/>
      </c>
    </row>
    <row r="885" spans="264:269">
      <c r="JD885">
        <f t="shared" si="431"/>
        <v>0</v>
      </c>
      <c r="JE885">
        <f t="shared" si="432"/>
        <v>0</v>
      </c>
      <c r="JF885" t="str">
        <f t="shared" ca="1" si="433"/>
        <v/>
      </c>
      <c r="JG885" t="str">
        <f t="shared" ca="1" si="434"/>
        <v/>
      </c>
      <c r="JH885" t="str">
        <f t="shared" ca="1" si="435"/>
        <v/>
      </c>
      <c r="JI885" t="str">
        <f t="shared" ca="1" si="436"/>
        <v/>
      </c>
    </row>
    <row r="886" spans="264:269">
      <c r="JD886">
        <f t="shared" si="431"/>
        <v>0</v>
      </c>
      <c r="JE886">
        <f t="shared" si="432"/>
        <v>0</v>
      </c>
      <c r="JF886" t="str">
        <f t="shared" ca="1" si="433"/>
        <v/>
      </c>
      <c r="JG886" t="str">
        <f t="shared" ca="1" si="434"/>
        <v/>
      </c>
      <c r="JH886" t="str">
        <f t="shared" ca="1" si="435"/>
        <v/>
      </c>
      <c r="JI886" t="str">
        <f t="shared" ca="1" si="436"/>
        <v/>
      </c>
    </row>
    <row r="887" spans="264:269">
      <c r="JD887">
        <f t="shared" si="431"/>
        <v>0</v>
      </c>
      <c r="JE887">
        <f t="shared" si="432"/>
        <v>0</v>
      </c>
      <c r="JF887" t="str">
        <f t="shared" ca="1" si="433"/>
        <v/>
      </c>
      <c r="JG887" t="str">
        <f t="shared" ca="1" si="434"/>
        <v/>
      </c>
      <c r="JH887" t="str">
        <f t="shared" ca="1" si="435"/>
        <v/>
      </c>
      <c r="JI887" t="str">
        <f t="shared" ca="1" si="436"/>
        <v/>
      </c>
    </row>
    <row r="888" spans="264:269">
      <c r="JD888">
        <f t="shared" si="431"/>
        <v>0</v>
      </c>
      <c r="JE888">
        <f t="shared" si="432"/>
        <v>0</v>
      </c>
      <c r="JF888" t="str">
        <f t="shared" ca="1" si="433"/>
        <v/>
      </c>
      <c r="JG888" t="str">
        <f t="shared" ca="1" si="434"/>
        <v/>
      </c>
      <c r="JH888" t="str">
        <f t="shared" ca="1" si="435"/>
        <v/>
      </c>
      <c r="JI888" t="str">
        <f t="shared" ca="1" si="436"/>
        <v/>
      </c>
    </row>
    <row r="889" spans="264:269">
      <c r="JD889">
        <f t="shared" si="431"/>
        <v>0</v>
      </c>
      <c r="JE889">
        <f t="shared" si="432"/>
        <v>0</v>
      </c>
      <c r="JF889" t="str">
        <f t="shared" ca="1" si="433"/>
        <v/>
      </c>
      <c r="JG889" t="str">
        <f t="shared" ca="1" si="434"/>
        <v/>
      </c>
      <c r="JH889" t="str">
        <f t="shared" ca="1" si="435"/>
        <v/>
      </c>
      <c r="JI889" t="str">
        <f t="shared" ca="1" si="436"/>
        <v/>
      </c>
    </row>
    <row r="890" spans="264:269">
      <c r="JD890">
        <f t="shared" si="431"/>
        <v>0</v>
      </c>
      <c r="JE890">
        <f t="shared" si="432"/>
        <v>0</v>
      </c>
      <c r="JF890" t="str">
        <f t="shared" ca="1" si="433"/>
        <v/>
      </c>
      <c r="JG890" t="str">
        <f t="shared" ca="1" si="434"/>
        <v/>
      </c>
      <c r="JH890" t="str">
        <f t="shared" ca="1" si="435"/>
        <v/>
      </c>
      <c r="JI890" t="str">
        <f t="shared" ca="1" si="436"/>
        <v/>
      </c>
    </row>
    <row r="891" spans="264:269">
      <c r="JD891">
        <f t="shared" si="431"/>
        <v>0</v>
      </c>
      <c r="JE891">
        <f t="shared" si="432"/>
        <v>0</v>
      </c>
      <c r="JF891" t="str">
        <f t="shared" ca="1" si="433"/>
        <v/>
      </c>
      <c r="JG891" t="str">
        <f t="shared" ca="1" si="434"/>
        <v/>
      </c>
      <c r="JH891" t="str">
        <f t="shared" ca="1" si="435"/>
        <v/>
      </c>
      <c r="JI891" t="str">
        <f t="shared" ca="1" si="436"/>
        <v/>
      </c>
    </row>
    <row r="892" spans="264:269">
      <c r="JD892">
        <f t="shared" si="431"/>
        <v>0</v>
      </c>
      <c r="JE892">
        <f t="shared" si="432"/>
        <v>0</v>
      </c>
      <c r="JF892" t="str">
        <f t="shared" ca="1" si="433"/>
        <v/>
      </c>
      <c r="JG892" t="str">
        <f t="shared" ca="1" si="434"/>
        <v/>
      </c>
      <c r="JH892" t="str">
        <f t="shared" ca="1" si="435"/>
        <v/>
      </c>
      <c r="JI892" t="str">
        <f t="shared" ca="1" si="436"/>
        <v/>
      </c>
    </row>
    <row r="893" spans="264:269">
      <c r="JD893">
        <f t="shared" si="431"/>
        <v>0</v>
      </c>
      <c r="JE893">
        <f t="shared" si="432"/>
        <v>0</v>
      </c>
      <c r="JF893" t="str">
        <f t="shared" ca="1" si="433"/>
        <v/>
      </c>
      <c r="JG893" t="str">
        <f t="shared" ca="1" si="434"/>
        <v/>
      </c>
      <c r="JH893" t="str">
        <f t="shared" ca="1" si="435"/>
        <v/>
      </c>
      <c r="JI893" t="str">
        <f t="shared" ca="1" si="436"/>
        <v/>
      </c>
    </row>
    <row r="894" spans="264:269">
      <c r="JD894">
        <f t="shared" si="431"/>
        <v>0</v>
      </c>
      <c r="JE894">
        <f t="shared" si="432"/>
        <v>0</v>
      </c>
      <c r="JF894" t="str">
        <f t="shared" ca="1" si="433"/>
        <v/>
      </c>
      <c r="JG894" t="str">
        <f t="shared" ca="1" si="434"/>
        <v/>
      </c>
      <c r="JH894" t="str">
        <f t="shared" ca="1" si="435"/>
        <v/>
      </c>
      <c r="JI894" t="str">
        <f t="shared" ca="1" si="436"/>
        <v/>
      </c>
    </row>
    <row r="895" spans="264:269">
      <c r="JD895">
        <f t="shared" si="431"/>
        <v>0</v>
      </c>
      <c r="JE895">
        <f t="shared" si="432"/>
        <v>0</v>
      </c>
      <c r="JF895" t="str">
        <f t="shared" ca="1" si="433"/>
        <v/>
      </c>
      <c r="JG895" t="str">
        <f t="shared" ca="1" si="434"/>
        <v/>
      </c>
      <c r="JH895" t="str">
        <f t="shared" ca="1" si="435"/>
        <v/>
      </c>
      <c r="JI895" t="str">
        <f t="shared" ca="1" si="436"/>
        <v/>
      </c>
    </row>
    <row r="896" spans="264:269">
      <c r="JD896">
        <f t="shared" si="431"/>
        <v>0</v>
      </c>
      <c r="JE896">
        <f t="shared" si="432"/>
        <v>0</v>
      </c>
      <c r="JF896" t="str">
        <f t="shared" ca="1" si="433"/>
        <v/>
      </c>
      <c r="JG896" t="str">
        <f t="shared" ca="1" si="434"/>
        <v/>
      </c>
      <c r="JH896" t="str">
        <f t="shared" ca="1" si="435"/>
        <v/>
      </c>
      <c r="JI896" t="str">
        <f t="shared" ca="1" si="436"/>
        <v/>
      </c>
    </row>
    <row r="897" spans="264:269">
      <c r="JD897">
        <f t="shared" si="431"/>
        <v>0</v>
      </c>
      <c r="JE897">
        <f t="shared" si="432"/>
        <v>0</v>
      </c>
      <c r="JF897" t="str">
        <f t="shared" ca="1" si="433"/>
        <v/>
      </c>
      <c r="JG897" t="str">
        <f t="shared" ca="1" si="434"/>
        <v/>
      </c>
      <c r="JH897" t="str">
        <f t="shared" ca="1" si="435"/>
        <v/>
      </c>
      <c r="JI897" t="str">
        <f t="shared" ca="1" si="436"/>
        <v/>
      </c>
    </row>
    <row r="898" spans="264:269">
      <c r="JD898">
        <f t="shared" si="431"/>
        <v>0</v>
      </c>
      <c r="JE898">
        <f t="shared" si="432"/>
        <v>0</v>
      </c>
      <c r="JF898" t="str">
        <f t="shared" ca="1" si="433"/>
        <v/>
      </c>
      <c r="JG898" t="str">
        <f t="shared" ca="1" si="434"/>
        <v/>
      </c>
      <c r="JH898" t="str">
        <f t="shared" ca="1" si="435"/>
        <v/>
      </c>
      <c r="JI898" t="str">
        <f t="shared" ca="1" si="436"/>
        <v/>
      </c>
    </row>
    <row r="899" spans="264:269">
      <c r="JD899">
        <f t="shared" si="431"/>
        <v>0</v>
      </c>
      <c r="JE899">
        <f t="shared" si="432"/>
        <v>0</v>
      </c>
      <c r="JF899" t="str">
        <f t="shared" ca="1" si="433"/>
        <v/>
      </c>
      <c r="JG899" t="str">
        <f t="shared" ca="1" si="434"/>
        <v/>
      </c>
      <c r="JH899" t="str">
        <f t="shared" ca="1" si="435"/>
        <v/>
      </c>
      <c r="JI899" t="str">
        <f t="shared" ca="1" si="436"/>
        <v/>
      </c>
    </row>
    <row r="900" spans="264:269">
      <c r="JD900">
        <f t="shared" si="431"/>
        <v>0</v>
      </c>
      <c r="JE900">
        <f t="shared" si="432"/>
        <v>0</v>
      </c>
      <c r="JF900" t="str">
        <f t="shared" ca="1" si="433"/>
        <v/>
      </c>
      <c r="JG900" t="str">
        <f t="shared" ca="1" si="434"/>
        <v/>
      </c>
      <c r="JH900" t="str">
        <f t="shared" ca="1" si="435"/>
        <v/>
      </c>
      <c r="JI900" t="str">
        <f t="shared" ca="1" si="436"/>
        <v/>
      </c>
    </row>
    <row r="901" spans="264:269">
      <c r="JD901">
        <f t="shared" si="431"/>
        <v>0</v>
      </c>
      <c r="JE901">
        <f t="shared" si="432"/>
        <v>0</v>
      </c>
      <c r="JF901" t="str">
        <f t="shared" ca="1" si="433"/>
        <v/>
      </c>
      <c r="JG901" t="str">
        <f t="shared" ca="1" si="434"/>
        <v/>
      </c>
      <c r="JH901" t="str">
        <f t="shared" ca="1" si="435"/>
        <v/>
      </c>
      <c r="JI901" t="str">
        <f t="shared" ca="1" si="436"/>
        <v/>
      </c>
    </row>
    <row r="902" spans="264:269">
      <c r="JD902">
        <f t="shared" si="431"/>
        <v>0</v>
      </c>
      <c r="JE902">
        <f t="shared" si="432"/>
        <v>0</v>
      </c>
      <c r="JF902" t="str">
        <f t="shared" ca="1" si="433"/>
        <v/>
      </c>
      <c r="JG902" t="str">
        <f t="shared" ca="1" si="434"/>
        <v/>
      </c>
      <c r="JH902" t="str">
        <f t="shared" ca="1" si="435"/>
        <v/>
      </c>
      <c r="JI902" t="str">
        <f t="shared" ca="1" si="436"/>
        <v/>
      </c>
    </row>
    <row r="903" spans="264:269">
      <c r="JD903">
        <f t="shared" si="431"/>
        <v>0</v>
      </c>
      <c r="JE903">
        <f t="shared" si="432"/>
        <v>0</v>
      </c>
      <c r="JF903" t="str">
        <f t="shared" ca="1" si="433"/>
        <v/>
      </c>
      <c r="JG903" t="str">
        <f t="shared" ca="1" si="434"/>
        <v/>
      </c>
      <c r="JH903" t="str">
        <f t="shared" ca="1" si="435"/>
        <v/>
      </c>
      <c r="JI903" t="str">
        <f t="shared" ca="1" si="436"/>
        <v/>
      </c>
    </row>
    <row r="904" spans="264:269">
      <c r="JD904">
        <f t="shared" si="431"/>
        <v>0</v>
      </c>
      <c r="JE904">
        <f t="shared" si="432"/>
        <v>0</v>
      </c>
      <c r="JF904" t="str">
        <f t="shared" ca="1" si="433"/>
        <v/>
      </c>
      <c r="JG904" t="str">
        <f t="shared" ca="1" si="434"/>
        <v/>
      </c>
      <c r="JH904" t="str">
        <f t="shared" ca="1" si="435"/>
        <v/>
      </c>
      <c r="JI904" t="str">
        <f t="shared" ca="1" si="436"/>
        <v/>
      </c>
    </row>
    <row r="905" spans="264:269">
      <c r="JD905">
        <f t="shared" si="431"/>
        <v>0</v>
      </c>
      <c r="JE905">
        <f t="shared" si="432"/>
        <v>0</v>
      </c>
      <c r="JF905" t="str">
        <f t="shared" ca="1" si="433"/>
        <v/>
      </c>
      <c r="JG905" t="str">
        <f t="shared" ca="1" si="434"/>
        <v/>
      </c>
      <c r="JH905" t="str">
        <f t="shared" ca="1" si="435"/>
        <v/>
      </c>
      <c r="JI905" t="str">
        <f t="shared" ca="1" si="436"/>
        <v/>
      </c>
    </row>
    <row r="906" spans="264:269">
      <c r="JD906">
        <f t="shared" si="431"/>
        <v>0</v>
      </c>
      <c r="JE906">
        <f t="shared" si="432"/>
        <v>0</v>
      </c>
      <c r="JF906" t="str">
        <f t="shared" ca="1" si="433"/>
        <v/>
      </c>
      <c r="JG906" t="str">
        <f t="shared" ca="1" si="434"/>
        <v/>
      </c>
      <c r="JH906" t="str">
        <f t="shared" ca="1" si="435"/>
        <v/>
      </c>
      <c r="JI906" t="str">
        <f t="shared" ca="1" si="436"/>
        <v/>
      </c>
    </row>
    <row r="907" spans="264:269">
      <c r="JD907">
        <f t="shared" si="431"/>
        <v>0</v>
      </c>
      <c r="JE907">
        <f t="shared" si="432"/>
        <v>0</v>
      </c>
      <c r="JF907" t="str">
        <f t="shared" ca="1" si="433"/>
        <v/>
      </c>
      <c r="JG907" t="str">
        <f t="shared" ca="1" si="434"/>
        <v/>
      </c>
      <c r="JH907" t="str">
        <f t="shared" ca="1" si="435"/>
        <v/>
      </c>
      <c r="JI907" t="str">
        <f t="shared" ca="1" si="436"/>
        <v/>
      </c>
    </row>
    <row r="908" spans="264:269">
      <c r="JD908">
        <f t="shared" si="431"/>
        <v>0</v>
      </c>
      <c r="JE908">
        <f t="shared" si="432"/>
        <v>0</v>
      </c>
      <c r="JF908" t="str">
        <f t="shared" ca="1" si="433"/>
        <v/>
      </c>
      <c r="JG908" t="str">
        <f t="shared" ca="1" si="434"/>
        <v/>
      </c>
      <c r="JH908" t="str">
        <f t="shared" ca="1" si="435"/>
        <v/>
      </c>
      <c r="JI908" t="str">
        <f t="shared" ca="1" si="436"/>
        <v/>
      </c>
    </row>
    <row r="909" spans="264:269">
      <c r="JD909">
        <f t="shared" si="431"/>
        <v>0</v>
      </c>
      <c r="JE909">
        <f t="shared" si="432"/>
        <v>0</v>
      </c>
      <c r="JF909" t="str">
        <f t="shared" ca="1" si="433"/>
        <v/>
      </c>
      <c r="JG909" t="str">
        <f t="shared" ca="1" si="434"/>
        <v/>
      </c>
      <c r="JH909" t="str">
        <f t="shared" ca="1" si="435"/>
        <v/>
      </c>
      <c r="JI909" t="str">
        <f t="shared" ca="1" si="436"/>
        <v/>
      </c>
    </row>
    <row r="910" spans="264:269">
      <c r="JD910">
        <f t="shared" si="431"/>
        <v>0</v>
      </c>
      <c r="JE910">
        <f t="shared" si="432"/>
        <v>0</v>
      </c>
      <c r="JF910" t="str">
        <f t="shared" ca="1" si="433"/>
        <v/>
      </c>
      <c r="JG910" t="str">
        <f t="shared" ca="1" si="434"/>
        <v/>
      </c>
      <c r="JH910" t="str">
        <f t="shared" ca="1" si="435"/>
        <v/>
      </c>
      <c r="JI910" t="str">
        <f t="shared" ca="1" si="436"/>
        <v/>
      </c>
    </row>
    <row r="911" spans="264:269">
      <c r="JD911">
        <f t="shared" si="431"/>
        <v>0</v>
      </c>
      <c r="JE911">
        <f t="shared" si="432"/>
        <v>0</v>
      </c>
      <c r="JF911" t="str">
        <f t="shared" ca="1" si="433"/>
        <v/>
      </c>
      <c r="JG911" t="str">
        <f t="shared" ca="1" si="434"/>
        <v/>
      </c>
      <c r="JH911" t="str">
        <f t="shared" ca="1" si="435"/>
        <v/>
      </c>
      <c r="JI911" t="str">
        <f t="shared" ca="1" si="436"/>
        <v/>
      </c>
    </row>
    <row r="912" spans="264:269">
      <c r="JD912">
        <f t="shared" si="431"/>
        <v>0</v>
      </c>
      <c r="JE912">
        <f t="shared" si="432"/>
        <v>0</v>
      </c>
      <c r="JF912" t="str">
        <f t="shared" ca="1" si="433"/>
        <v/>
      </c>
      <c r="JG912" t="str">
        <f t="shared" ca="1" si="434"/>
        <v/>
      </c>
      <c r="JH912" t="str">
        <f t="shared" ca="1" si="435"/>
        <v/>
      </c>
      <c r="JI912" t="str">
        <f t="shared" ca="1" si="436"/>
        <v/>
      </c>
    </row>
    <row r="913" spans="264:269">
      <c r="JD913">
        <f t="shared" si="431"/>
        <v>0</v>
      </c>
      <c r="JE913">
        <f t="shared" si="432"/>
        <v>0</v>
      </c>
      <c r="JF913" t="str">
        <f t="shared" ca="1" si="433"/>
        <v/>
      </c>
      <c r="JG913" t="str">
        <f t="shared" ca="1" si="434"/>
        <v/>
      </c>
      <c r="JH913" t="str">
        <f t="shared" ca="1" si="435"/>
        <v/>
      </c>
      <c r="JI913" t="str">
        <f t="shared" ca="1" si="436"/>
        <v/>
      </c>
    </row>
    <row r="914" spans="264:269">
      <c r="JD914">
        <f t="shared" si="431"/>
        <v>0</v>
      </c>
      <c r="JE914">
        <f t="shared" si="432"/>
        <v>0</v>
      </c>
      <c r="JF914" t="str">
        <f t="shared" ca="1" si="433"/>
        <v/>
      </c>
      <c r="JG914" t="str">
        <f t="shared" ca="1" si="434"/>
        <v/>
      </c>
      <c r="JH914" t="str">
        <f t="shared" ca="1" si="435"/>
        <v/>
      </c>
      <c r="JI914" t="str">
        <f t="shared" ca="1" si="436"/>
        <v/>
      </c>
    </row>
    <row r="915" spans="264:269">
      <c r="JD915">
        <f t="shared" si="431"/>
        <v>0</v>
      </c>
      <c r="JE915">
        <f t="shared" si="432"/>
        <v>0</v>
      </c>
      <c r="JF915" t="str">
        <f t="shared" ca="1" si="433"/>
        <v/>
      </c>
      <c r="JG915" t="str">
        <f t="shared" ca="1" si="434"/>
        <v/>
      </c>
      <c r="JH915" t="str">
        <f t="shared" ca="1" si="435"/>
        <v/>
      </c>
      <c r="JI915" t="str">
        <f t="shared" ca="1" si="436"/>
        <v/>
      </c>
    </row>
    <row r="916" spans="264:269">
      <c r="JD916">
        <f t="shared" si="431"/>
        <v>0</v>
      </c>
      <c r="JE916">
        <f t="shared" si="432"/>
        <v>0</v>
      </c>
      <c r="JF916" t="str">
        <f t="shared" ca="1" si="433"/>
        <v/>
      </c>
      <c r="JG916" t="str">
        <f t="shared" ca="1" si="434"/>
        <v/>
      </c>
      <c r="JH916" t="str">
        <f t="shared" ca="1" si="435"/>
        <v/>
      </c>
      <c r="JI916" t="str">
        <f t="shared" ca="1" si="436"/>
        <v/>
      </c>
    </row>
    <row r="917" spans="264:269">
      <c r="JD917">
        <f t="shared" si="431"/>
        <v>0</v>
      </c>
      <c r="JE917">
        <f t="shared" si="432"/>
        <v>0</v>
      </c>
      <c r="JF917" t="str">
        <f t="shared" ca="1" si="433"/>
        <v/>
      </c>
      <c r="JG917" t="str">
        <f t="shared" ca="1" si="434"/>
        <v/>
      </c>
      <c r="JH917" t="str">
        <f t="shared" ca="1" si="435"/>
        <v/>
      </c>
      <c r="JI917" t="str">
        <f t="shared" ca="1" si="436"/>
        <v/>
      </c>
    </row>
    <row r="918" spans="264:269">
      <c r="JD918">
        <f t="shared" si="431"/>
        <v>0</v>
      </c>
      <c r="JE918">
        <f t="shared" si="432"/>
        <v>0</v>
      </c>
      <c r="JF918" t="str">
        <f t="shared" ca="1" si="433"/>
        <v/>
      </c>
      <c r="JG918" t="str">
        <f t="shared" ca="1" si="434"/>
        <v/>
      </c>
      <c r="JH918" t="str">
        <f t="shared" ca="1" si="435"/>
        <v/>
      </c>
      <c r="JI918" t="str">
        <f t="shared" ca="1" si="436"/>
        <v/>
      </c>
    </row>
    <row r="919" spans="264:269">
      <c r="JD919">
        <f t="shared" si="431"/>
        <v>0</v>
      </c>
      <c r="JE919">
        <f t="shared" si="432"/>
        <v>0</v>
      </c>
      <c r="JF919" t="str">
        <f t="shared" ca="1" si="433"/>
        <v/>
      </c>
      <c r="JG919" t="str">
        <f t="shared" ca="1" si="434"/>
        <v/>
      </c>
      <c r="JH919" t="str">
        <f t="shared" ca="1" si="435"/>
        <v/>
      </c>
      <c r="JI919" t="str">
        <f t="shared" ca="1" si="436"/>
        <v/>
      </c>
    </row>
    <row r="920" spans="264:269">
      <c r="JD920">
        <f t="shared" si="431"/>
        <v>0</v>
      </c>
      <c r="JE920">
        <f t="shared" si="432"/>
        <v>0</v>
      </c>
      <c r="JF920" t="str">
        <f t="shared" ca="1" si="433"/>
        <v/>
      </c>
      <c r="JG920" t="str">
        <f t="shared" ca="1" si="434"/>
        <v/>
      </c>
      <c r="JH920" t="str">
        <f t="shared" ca="1" si="435"/>
        <v/>
      </c>
      <c r="JI920" t="str">
        <f t="shared" ca="1" si="436"/>
        <v/>
      </c>
    </row>
    <row r="921" spans="264:269">
      <c r="JD921">
        <f t="shared" si="431"/>
        <v>0</v>
      </c>
      <c r="JE921">
        <f t="shared" si="432"/>
        <v>0</v>
      </c>
      <c r="JF921" t="str">
        <f t="shared" ca="1" si="433"/>
        <v/>
      </c>
      <c r="JG921" t="str">
        <f t="shared" ca="1" si="434"/>
        <v/>
      </c>
      <c r="JH921" t="str">
        <f t="shared" ca="1" si="435"/>
        <v/>
      </c>
      <c r="JI921" t="str">
        <f t="shared" ca="1" si="436"/>
        <v/>
      </c>
    </row>
    <row r="922" spans="264:269">
      <c r="JD922">
        <f t="shared" si="431"/>
        <v>0</v>
      </c>
      <c r="JE922">
        <f t="shared" si="432"/>
        <v>0</v>
      </c>
      <c r="JF922" t="str">
        <f t="shared" ca="1" si="433"/>
        <v/>
      </c>
      <c r="JG922" t="str">
        <f t="shared" ca="1" si="434"/>
        <v/>
      </c>
      <c r="JH922" t="str">
        <f t="shared" ca="1" si="435"/>
        <v/>
      </c>
      <c r="JI922" t="str">
        <f t="shared" ca="1" si="436"/>
        <v/>
      </c>
    </row>
    <row r="923" spans="264:269">
      <c r="JD923">
        <f t="shared" si="431"/>
        <v>0</v>
      </c>
      <c r="JE923">
        <f t="shared" si="432"/>
        <v>0</v>
      </c>
      <c r="JF923" t="str">
        <f t="shared" ca="1" si="433"/>
        <v/>
      </c>
      <c r="JG923" t="str">
        <f t="shared" ca="1" si="434"/>
        <v/>
      </c>
      <c r="JH923" t="str">
        <f t="shared" ca="1" si="435"/>
        <v/>
      </c>
      <c r="JI923" t="str">
        <f t="shared" ca="1" si="436"/>
        <v/>
      </c>
    </row>
    <row r="924" spans="264:269">
      <c r="JD924">
        <f t="shared" ref="JD924:JD987" si="437">IF(JD923&lt;&gt;0,JD923-1,0)</f>
        <v>0</v>
      </c>
      <c r="JE924">
        <f t="shared" ref="JE924:JE987" si="438">IF(JD924&lt;&gt;0,JE923+1,0)</f>
        <v>0</v>
      </c>
      <c r="JF924" t="str">
        <f t="shared" ref="JF924:JF987" ca="1" si="439">IF(ScenarioType&lt;&gt;"ALL",IF(ISERROR(IF(INDIRECT("SCENARIOMETA!B"&amp;JE924)=ScenarioType,INDIRECT("SCENARIOMETA!A"&amp;JE924)," ")),"",IF(INDIRECT("SCENARIOMETA!B"&amp;JE924)=ScenarioType,INDIRECT("SCENARIOMETA!A"&amp;JE924)," ")),IF(JD924&lt;&gt;0,INDIRECT("SCENARIOMETA!A"&amp;JE924),""))</f>
        <v/>
      </c>
      <c r="JG924" t="str">
        <f t="shared" ref="JG924:JG987" ca="1" si="440">IF(ScenarioType&lt;&gt;"ALL",IF(ISERROR(IF(INDIRECT("SCENARIOMETA!B"&amp;JE924)=ScenarioType,INDIRECT("SCENARIOMETA!B"&amp;JE924)," ")),"",IF(INDIRECT("SCENARIOMETA!B"&amp;JE924)=ScenarioType,INDIRECT("SCENARIOMETA!B"&amp;JE924)," ")),IF(JD924&lt;&gt;0,INDIRECT("SCENARIOMETA!B"&amp;JE924),""))</f>
        <v/>
      </c>
      <c r="JH924" t="str">
        <f t="shared" ref="JH924:JH987" ca="1" si="441">IF(ScenarioType&lt;&gt;"ALL",IF(ISERROR(IF(INDIRECT("SCENARIOMETA!B"&amp;JE924)=ScenarioType,INDIRECT("SCENARIOMETA!H"&amp;JE924)," ")),"",IF(INDIRECT("SCENARIOMETA!B"&amp;JE924)=ScenarioType,INDIRECT("SCENARIOMETA!H"&amp;JE924)," ")+14),IF(JD924&lt;&gt;0,INDIRECT("SCENARIOMETA!H"&amp;JE924)+14,""))</f>
        <v/>
      </c>
      <c r="JI924" t="str">
        <f t="shared" ref="JI924:JI987" ca="1" si="442">IF(ScenarioType&lt;&gt;"ALL",IF(ISERROR(IF(INDIRECT("SCENARIOMETA!B"&amp;JE924)=ScenarioType,INDIRECT("SCENARIOMETA!E"&amp;JE924)," ")),"",IF(INDIRECT("SCENARIOMETA!B"&amp;JE924)=ScenarioType,INDIRECT("SCENARIOMETA!E"&amp;JE924)," ")+14),IF(JD924&lt;&gt;0,INDIRECT("SCENARIOMETA!E"&amp;JE924)+14,""))</f>
        <v/>
      </c>
    </row>
    <row r="925" spans="264:269">
      <c r="JD925">
        <f t="shared" si="437"/>
        <v>0</v>
      </c>
      <c r="JE925">
        <f t="shared" si="438"/>
        <v>0</v>
      </c>
      <c r="JF925" t="str">
        <f t="shared" ca="1" si="439"/>
        <v/>
      </c>
      <c r="JG925" t="str">
        <f t="shared" ca="1" si="440"/>
        <v/>
      </c>
      <c r="JH925" t="str">
        <f t="shared" ca="1" si="441"/>
        <v/>
      </c>
      <c r="JI925" t="str">
        <f t="shared" ca="1" si="442"/>
        <v/>
      </c>
    </row>
    <row r="926" spans="264:269">
      <c r="JD926">
        <f t="shared" si="437"/>
        <v>0</v>
      </c>
      <c r="JE926">
        <f t="shared" si="438"/>
        <v>0</v>
      </c>
      <c r="JF926" t="str">
        <f t="shared" ca="1" si="439"/>
        <v/>
      </c>
      <c r="JG926" t="str">
        <f t="shared" ca="1" si="440"/>
        <v/>
      </c>
      <c r="JH926" t="str">
        <f t="shared" ca="1" si="441"/>
        <v/>
      </c>
      <c r="JI926" t="str">
        <f t="shared" ca="1" si="442"/>
        <v/>
      </c>
    </row>
    <row r="927" spans="264:269">
      <c r="JD927">
        <f t="shared" si="437"/>
        <v>0</v>
      </c>
      <c r="JE927">
        <f t="shared" si="438"/>
        <v>0</v>
      </c>
      <c r="JF927" t="str">
        <f t="shared" ca="1" si="439"/>
        <v/>
      </c>
      <c r="JG927" t="str">
        <f t="shared" ca="1" si="440"/>
        <v/>
      </c>
      <c r="JH927" t="str">
        <f t="shared" ca="1" si="441"/>
        <v/>
      </c>
      <c r="JI927" t="str">
        <f t="shared" ca="1" si="442"/>
        <v/>
      </c>
    </row>
    <row r="928" spans="264:269">
      <c r="JD928">
        <f t="shared" si="437"/>
        <v>0</v>
      </c>
      <c r="JE928">
        <f t="shared" si="438"/>
        <v>0</v>
      </c>
      <c r="JF928" t="str">
        <f t="shared" ca="1" si="439"/>
        <v/>
      </c>
      <c r="JG928" t="str">
        <f t="shared" ca="1" si="440"/>
        <v/>
      </c>
      <c r="JH928" t="str">
        <f t="shared" ca="1" si="441"/>
        <v/>
      </c>
      <c r="JI928" t="str">
        <f t="shared" ca="1" si="442"/>
        <v/>
      </c>
    </row>
    <row r="929" spans="264:269">
      <c r="JD929">
        <f t="shared" si="437"/>
        <v>0</v>
      </c>
      <c r="JE929">
        <f t="shared" si="438"/>
        <v>0</v>
      </c>
      <c r="JF929" t="str">
        <f t="shared" ca="1" si="439"/>
        <v/>
      </c>
      <c r="JG929" t="str">
        <f t="shared" ca="1" si="440"/>
        <v/>
      </c>
      <c r="JH929" t="str">
        <f t="shared" ca="1" si="441"/>
        <v/>
      </c>
      <c r="JI929" t="str">
        <f t="shared" ca="1" si="442"/>
        <v/>
      </c>
    </row>
    <row r="930" spans="264:269">
      <c r="JD930">
        <f t="shared" si="437"/>
        <v>0</v>
      </c>
      <c r="JE930">
        <f t="shared" si="438"/>
        <v>0</v>
      </c>
      <c r="JF930" t="str">
        <f t="shared" ca="1" si="439"/>
        <v/>
      </c>
      <c r="JG930" t="str">
        <f t="shared" ca="1" si="440"/>
        <v/>
      </c>
      <c r="JH930" t="str">
        <f t="shared" ca="1" si="441"/>
        <v/>
      </c>
      <c r="JI930" t="str">
        <f t="shared" ca="1" si="442"/>
        <v/>
      </c>
    </row>
    <row r="931" spans="264:269">
      <c r="JD931">
        <f t="shared" si="437"/>
        <v>0</v>
      </c>
      <c r="JE931">
        <f t="shared" si="438"/>
        <v>0</v>
      </c>
      <c r="JF931" t="str">
        <f t="shared" ca="1" si="439"/>
        <v/>
      </c>
      <c r="JG931" t="str">
        <f t="shared" ca="1" si="440"/>
        <v/>
      </c>
      <c r="JH931" t="str">
        <f t="shared" ca="1" si="441"/>
        <v/>
      </c>
      <c r="JI931" t="str">
        <f t="shared" ca="1" si="442"/>
        <v/>
      </c>
    </row>
    <row r="932" spans="264:269">
      <c r="JD932">
        <f t="shared" si="437"/>
        <v>0</v>
      </c>
      <c r="JE932">
        <f t="shared" si="438"/>
        <v>0</v>
      </c>
      <c r="JF932" t="str">
        <f t="shared" ca="1" si="439"/>
        <v/>
      </c>
      <c r="JG932" t="str">
        <f t="shared" ca="1" si="440"/>
        <v/>
      </c>
      <c r="JH932" t="str">
        <f t="shared" ca="1" si="441"/>
        <v/>
      </c>
      <c r="JI932" t="str">
        <f t="shared" ca="1" si="442"/>
        <v/>
      </c>
    </row>
    <row r="933" spans="264:269">
      <c r="JD933">
        <f t="shared" si="437"/>
        <v>0</v>
      </c>
      <c r="JE933">
        <f t="shared" si="438"/>
        <v>0</v>
      </c>
      <c r="JF933" t="str">
        <f t="shared" ca="1" si="439"/>
        <v/>
      </c>
      <c r="JG933" t="str">
        <f t="shared" ca="1" si="440"/>
        <v/>
      </c>
      <c r="JH933" t="str">
        <f t="shared" ca="1" si="441"/>
        <v/>
      </c>
      <c r="JI933" t="str">
        <f t="shared" ca="1" si="442"/>
        <v/>
      </c>
    </row>
    <row r="934" spans="264:269">
      <c r="JD934">
        <f t="shared" si="437"/>
        <v>0</v>
      </c>
      <c r="JE934">
        <f t="shared" si="438"/>
        <v>0</v>
      </c>
      <c r="JF934" t="str">
        <f t="shared" ca="1" si="439"/>
        <v/>
      </c>
      <c r="JG934" t="str">
        <f t="shared" ca="1" si="440"/>
        <v/>
      </c>
      <c r="JH934" t="str">
        <f t="shared" ca="1" si="441"/>
        <v/>
      </c>
      <c r="JI934" t="str">
        <f t="shared" ca="1" si="442"/>
        <v/>
      </c>
    </row>
    <row r="935" spans="264:269">
      <c r="JD935">
        <f t="shared" si="437"/>
        <v>0</v>
      </c>
      <c r="JE935">
        <f t="shared" si="438"/>
        <v>0</v>
      </c>
      <c r="JF935" t="str">
        <f t="shared" ca="1" si="439"/>
        <v/>
      </c>
      <c r="JG935" t="str">
        <f t="shared" ca="1" si="440"/>
        <v/>
      </c>
      <c r="JH935" t="str">
        <f t="shared" ca="1" si="441"/>
        <v/>
      </c>
      <c r="JI935" t="str">
        <f t="shared" ca="1" si="442"/>
        <v/>
      </c>
    </row>
    <row r="936" spans="264:269">
      <c r="JD936">
        <f t="shared" si="437"/>
        <v>0</v>
      </c>
      <c r="JE936">
        <f t="shared" si="438"/>
        <v>0</v>
      </c>
      <c r="JF936" t="str">
        <f t="shared" ca="1" si="439"/>
        <v/>
      </c>
      <c r="JG936" t="str">
        <f t="shared" ca="1" si="440"/>
        <v/>
      </c>
      <c r="JH936" t="str">
        <f t="shared" ca="1" si="441"/>
        <v/>
      </c>
      <c r="JI936" t="str">
        <f t="shared" ca="1" si="442"/>
        <v/>
      </c>
    </row>
    <row r="937" spans="264:269">
      <c r="JD937">
        <f t="shared" si="437"/>
        <v>0</v>
      </c>
      <c r="JE937">
        <f t="shared" si="438"/>
        <v>0</v>
      </c>
      <c r="JF937" t="str">
        <f t="shared" ca="1" si="439"/>
        <v/>
      </c>
      <c r="JG937" t="str">
        <f t="shared" ca="1" si="440"/>
        <v/>
      </c>
      <c r="JH937" t="str">
        <f t="shared" ca="1" si="441"/>
        <v/>
      </c>
      <c r="JI937" t="str">
        <f t="shared" ca="1" si="442"/>
        <v/>
      </c>
    </row>
    <row r="938" spans="264:269">
      <c r="JD938">
        <f t="shared" si="437"/>
        <v>0</v>
      </c>
      <c r="JE938">
        <f t="shared" si="438"/>
        <v>0</v>
      </c>
      <c r="JF938" t="str">
        <f t="shared" ca="1" si="439"/>
        <v/>
      </c>
      <c r="JG938" t="str">
        <f t="shared" ca="1" si="440"/>
        <v/>
      </c>
      <c r="JH938" t="str">
        <f t="shared" ca="1" si="441"/>
        <v/>
      </c>
      <c r="JI938" t="str">
        <f t="shared" ca="1" si="442"/>
        <v/>
      </c>
    </row>
    <row r="939" spans="264:269">
      <c r="JD939">
        <f t="shared" si="437"/>
        <v>0</v>
      </c>
      <c r="JE939">
        <f t="shared" si="438"/>
        <v>0</v>
      </c>
      <c r="JF939" t="str">
        <f t="shared" ca="1" si="439"/>
        <v/>
      </c>
      <c r="JG939" t="str">
        <f t="shared" ca="1" si="440"/>
        <v/>
      </c>
      <c r="JH939" t="str">
        <f t="shared" ca="1" si="441"/>
        <v/>
      </c>
      <c r="JI939" t="str">
        <f t="shared" ca="1" si="442"/>
        <v/>
      </c>
    </row>
    <row r="940" spans="264:269">
      <c r="JD940">
        <f t="shared" si="437"/>
        <v>0</v>
      </c>
      <c r="JE940">
        <f t="shared" si="438"/>
        <v>0</v>
      </c>
      <c r="JF940" t="str">
        <f t="shared" ca="1" si="439"/>
        <v/>
      </c>
      <c r="JG940" t="str">
        <f t="shared" ca="1" si="440"/>
        <v/>
      </c>
      <c r="JH940" t="str">
        <f t="shared" ca="1" si="441"/>
        <v/>
      </c>
      <c r="JI940" t="str">
        <f t="shared" ca="1" si="442"/>
        <v/>
      </c>
    </row>
    <row r="941" spans="264:269">
      <c r="JD941">
        <f t="shared" si="437"/>
        <v>0</v>
      </c>
      <c r="JE941">
        <f t="shared" si="438"/>
        <v>0</v>
      </c>
      <c r="JF941" t="str">
        <f t="shared" ca="1" si="439"/>
        <v/>
      </c>
      <c r="JG941" t="str">
        <f t="shared" ca="1" si="440"/>
        <v/>
      </c>
      <c r="JH941" t="str">
        <f t="shared" ca="1" si="441"/>
        <v/>
      </c>
      <c r="JI941" t="str">
        <f t="shared" ca="1" si="442"/>
        <v/>
      </c>
    </row>
    <row r="942" spans="264:269">
      <c r="JD942">
        <f t="shared" si="437"/>
        <v>0</v>
      </c>
      <c r="JE942">
        <f t="shared" si="438"/>
        <v>0</v>
      </c>
      <c r="JF942" t="str">
        <f t="shared" ca="1" si="439"/>
        <v/>
      </c>
      <c r="JG942" t="str">
        <f t="shared" ca="1" si="440"/>
        <v/>
      </c>
      <c r="JH942" t="str">
        <f t="shared" ca="1" si="441"/>
        <v/>
      </c>
      <c r="JI942" t="str">
        <f t="shared" ca="1" si="442"/>
        <v/>
      </c>
    </row>
    <row r="943" spans="264:269">
      <c r="JD943">
        <f t="shared" si="437"/>
        <v>0</v>
      </c>
      <c r="JE943">
        <f t="shared" si="438"/>
        <v>0</v>
      </c>
      <c r="JF943" t="str">
        <f t="shared" ca="1" si="439"/>
        <v/>
      </c>
      <c r="JG943" t="str">
        <f t="shared" ca="1" si="440"/>
        <v/>
      </c>
      <c r="JH943" t="str">
        <f t="shared" ca="1" si="441"/>
        <v/>
      </c>
      <c r="JI943" t="str">
        <f t="shared" ca="1" si="442"/>
        <v/>
      </c>
    </row>
    <row r="944" spans="264:269">
      <c r="JD944">
        <f t="shared" si="437"/>
        <v>0</v>
      </c>
      <c r="JE944">
        <f t="shared" si="438"/>
        <v>0</v>
      </c>
      <c r="JF944" t="str">
        <f t="shared" ca="1" si="439"/>
        <v/>
      </c>
      <c r="JG944" t="str">
        <f t="shared" ca="1" si="440"/>
        <v/>
      </c>
      <c r="JH944" t="str">
        <f t="shared" ca="1" si="441"/>
        <v/>
      </c>
      <c r="JI944" t="str">
        <f t="shared" ca="1" si="442"/>
        <v/>
      </c>
    </row>
    <row r="945" spans="264:269">
      <c r="JD945">
        <f t="shared" si="437"/>
        <v>0</v>
      </c>
      <c r="JE945">
        <f t="shared" si="438"/>
        <v>0</v>
      </c>
      <c r="JF945" t="str">
        <f t="shared" ca="1" si="439"/>
        <v/>
      </c>
      <c r="JG945" t="str">
        <f t="shared" ca="1" si="440"/>
        <v/>
      </c>
      <c r="JH945" t="str">
        <f t="shared" ca="1" si="441"/>
        <v/>
      </c>
      <c r="JI945" t="str">
        <f t="shared" ca="1" si="442"/>
        <v/>
      </c>
    </row>
    <row r="946" spans="264:269">
      <c r="JD946">
        <f t="shared" si="437"/>
        <v>0</v>
      </c>
      <c r="JE946">
        <f t="shared" si="438"/>
        <v>0</v>
      </c>
      <c r="JF946" t="str">
        <f t="shared" ca="1" si="439"/>
        <v/>
      </c>
      <c r="JG946" t="str">
        <f t="shared" ca="1" si="440"/>
        <v/>
      </c>
      <c r="JH946" t="str">
        <f t="shared" ca="1" si="441"/>
        <v/>
      </c>
      <c r="JI946" t="str">
        <f t="shared" ca="1" si="442"/>
        <v/>
      </c>
    </row>
    <row r="947" spans="264:269">
      <c r="JD947">
        <f t="shared" si="437"/>
        <v>0</v>
      </c>
      <c r="JE947">
        <f t="shared" si="438"/>
        <v>0</v>
      </c>
      <c r="JF947" t="str">
        <f t="shared" ca="1" si="439"/>
        <v/>
      </c>
      <c r="JG947" t="str">
        <f t="shared" ca="1" si="440"/>
        <v/>
      </c>
      <c r="JH947" t="str">
        <f t="shared" ca="1" si="441"/>
        <v/>
      </c>
      <c r="JI947" t="str">
        <f t="shared" ca="1" si="442"/>
        <v/>
      </c>
    </row>
    <row r="948" spans="264:269">
      <c r="JD948">
        <f t="shared" si="437"/>
        <v>0</v>
      </c>
      <c r="JE948">
        <f t="shared" si="438"/>
        <v>0</v>
      </c>
      <c r="JF948" t="str">
        <f t="shared" ca="1" si="439"/>
        <v/>
      </c>
      <c r="JG948" t="str">
        <f t="shared" ca="1" si="440"/>
        <v/>
      </c>
      <c r="JH948" t="str">
        <f t="shared" ca="1" si="441"/>
        <v/>
      </c>
      <c r="JI948" t="str">
        <f t="shared" ca="1" si="442"/>
        <v/>
      </c>
    </row>
    <row r="949" spans="264:269">
      <c r="JD949">
        <f t="shared" si="437"/>
        <v>0</v>
      </c>
      <c r="JE949">
        <f t="shared" si="438"/>
        <v>0</v>
      </c>
      <c r="JF949" t="str">
        <f t="shared" ca="1" si="439"/>
        <v/>
      </c>
      <c r="JG949" t="str">
        <f t="shared" ca="1" si="440"/>
        <v/>
      </c>
      <c r="JH949" t="str">
        <f t="shared" ca="1" si="441"/>
        <v/>
      </c>
      <c r="JI949" t="str">
        <f t="shared" ca="1" si="442"/>
        <v/>
      </c>
    </row>
    <row r="950" spans="264:269">
      <c r="JD950">
        <f t="shared" si="437"/>
        <v>0</v>
      </c>
      <c r="JE950">
        <f t="shared" si="438"/>
        <v>0</v>
      </c>
      <c r="JF950" t="str">
        <f t="shared" ca="1" si="439"/>
        <v/>
      </c>
      <c r="JG950" t="str">
        <f t="shared" ca="1" si="440"/>
        <v/>
      </c>
      <c r="JH950" t="str">
        <f t="shared" ca="1" si="441"/>
        <v/>
      </c>
      <c r="JI950" t="str">
        <f t="shared" ca="1" si="442"/>
        <v/>
      </c>
    </row>
    <row r="951" spans="264:269">
      <c r="JD951">
        <f t="shared" si="437"/>
        <v>0</v>
      </c>
      <c r="JE951">
        <f t="shared" si="438"/>
        <v>0</v>
      </c>
      <c r="JF951" t="str">
        <f t="shared" ca="1" si="439"/>
        <v/>
      </c>
      <c r="JG951" t="str">
        <f t="shared" ca="1" si="440"/>
        <v/>
      </c>
      <c r="JH951" t="str">
        <f t="shared" ca="1" si="441"/>
        <v/>
      </c>
      <c r="JI951" t="str">
        <f t="shared" ca="1" si="442"/>
        <v/>
      </c>
    </row>
    <row r="952" spans="264:269">
      <c r="JD952">
        <f t="shared" si="437"/>
        <v>0</v>
      </c>
      <c r="JE952">
        <f t="shared" si="438"/>
        <v>0</v>
      </c>
      <c r="JF952" t="str">
        <f t="shared" ca="1" si="439"/>
        <v/>
      </c>
      <c r="JG952" t="str">
        <f t="shared" ca="1" si="440"/>
        <v/>
      </c>
      <c r="JH952" t="str">
        <f t="shared" ca="1" si="441"/>
        <v/>
      </c>
      <c r="JI952" t="str">
        <f t="shared" ca="1" si="442"/>
        <v/>
      </c>
    </row>
    <row r="953" spans="264:269">
      <c r="JD953">
        <f t="shared" si="437"/>
        <v>0</v>
      </c>
      <c r="JE953">
        <f t="shared" si="438"/>
        <v>0</v>
      </c>
      <c r="JF953" t="str">
        <f t="shared" ca="1" si="439"/>
        <v/>
      </c>
      <c r="JG953" t="str">
        <f t="shared" ca="1" si="440"/>
        <v/>
      </c>
      <c r="JH953" t="str">
        <f t="shared" ca="1" si="441"/>
        <v/>
      </c>
      <c r="JI953" t="str">
        <f t="shared" ca="1" si="442"/>
        <v/>
      </c>
    </row>
    <row r="954" spans="264:269">
      <c r="JD954">
        <f t="shared" si="437"/>
        <v>0</v>
      </c>
      <c r="JE954">
        <f t="shared" si="438"/>
        <v>0</v>
      </c>
      <c r="JF954" t="str">
        <f t="shared" ca="1" si="439"/>
        <v/>
      </c>
      <c r="JG954" t="str">
        <f t="shared" ca="1" si="440"/>
        <v/>
      </c>
      <c r="JH954" t="str">
        <f t="shared" ca="1" si="441"/>
        <v/>
      </c>
      <c r="JI954" t="str">
        <f t="shared" ca="1" si="442"/>
        <v/>
      </c>
    </row>
    <row r="955" spans="264:269">
      <c r="JD955">
        <f t="shared" si="437"/>
        <v>0</v>
      </c>
      <c r="JE955">
        <f t="shared" si="438"/>
        <v>0</v>
      </c>
      <c r="JF955" t="str">
        <f t="shared" ca="1" si="439"/>
        <v/>
      </c>
      <c r="JG955" t="str">
        <f t="shared" ca="1" si="440"/>
        <v/>
      </c>
      <c r="JH955" t="str">
        <f t="shared" ca="1" si="441"/>
        <v/>
      </c>
      <c r="JI955" t="str">
        <f t="shared" ca="1" si="442"/>
        <v/>
      </c>
    </row>
    <row r="956" spans="264:269">
      <c r="JD956">
        <f t="shared" si="437"/>
        <v>0</v>
      </c>
      <c r="JE956">
        <f t="shared" si="438"/>
        <v>0</v>
      </c>
      <c r="JF956" t="str">
        <f t="shared" ca="1" si="439"/>
        <v/>
      </c>
      <c r="JG956" t="str">
        <f t="shared" ca="1" si="440"/>
        <v/>
      </c>
      <c r="JH956" t="str">
        <f t="shared" ca="1" si="441"/>
        <v/>
      </c>
      <c r="JI956" t="str">
        <f t="shared" ca="1" si="442"/>
        <v/>
      </c>
    </row>
    <row r="957" spans="264:269">
      <c r="JD957">
        <f t="shared" si="437"/>
        <v>0</v>
      </c>
      <c r="JE957">
        <f t="shared" si="438"/>
        <v>0</v>
      </c>
      <c r="JF957" t="str">
        <f t="shared" ca="1" si="439"/>
        <v/>
      </c>
      <c r="JG957" t="str">
        <f t="shared" ca="1" si="440"/>
        <v/>
      </c>
      <c r="JH957" t="str">
        <f t="shared" ca="1" si="441"/>
        <v/>
      </c>
      <c r="JI957" t="str">
        <f t="shared" ca="1" si="442"/>
        <v/>
      </c>
    </row>
    <row r="958" spans="264:269">
      <c r="JD958">
        <f t="shared" si="437"/>
        <v>0</v>
      </c>
      <c r="JE958">
        <f t="shared" si="438"/>
        <v>0</v>
      </c>
      <c r="JF958" t="str">
        <f t="shared" ca="1" si="439"/>
        <v/>
      </c>
      <c r="JG958" t="str">
        <f t="shared" ca="1" si="440"/>
        <v/>
      </c>
      <c r="JH958" t="str">
        <f t="shared" ca="1" si="441"/>
        <v/>
      </c>
      <c r="JI958" t="str">
        <f t="shared" ca="1" si="442"/>
        <v/>
      </c>
    </row>
    <row r="959" spans="264:269">
      <c r="JD959">
        <f t="shared" si="437"/>
        <v>0</v>
      </c>
      <c r="JE959">
        <f t="shared" si="438"/>
        <v>0</v>
      </c>
      <c r="JF959" t="str">
        <f t="shared" ca="1" si="439"/>
        <v/>
      </c>
      <c r="JG959" t="str">
        <f t="shared" ca="1" si="440"/>
        <v/>
      </c>
      <c r="JH959" t="str">
        <f t="shared" ca="1" si="441"/>
        <v/>
      </c>
      <c r="JI959" t="str">
        <f t="shared" ca="1" si="442"/>
        <v/>
      </c>
    </row>
    <row r="960" spans="264:269">
      <c r="JD960">
        <f t="shared" si="437"/>
        <v>0</v>
      </c>
      <c r="JE960">
        <f t="shared" si="438"/>
        <v>0</v>
      </c>
      <c r="JF960" t="str">
        <f t="shared" ca="1" si="439"/>
        <v/>
      </c>
      <c r="JG960" t="str">
        <f t="shared" ca="1" si="440"/>
        <v/>
      </c>
      <c r="JH960" t="str">
        <f t="shared" ca="1" si="441"/>
        <v/>
      </c>
      <c r="JI960" t="str">
        <f t="shared" ca="1" si="442"/>
        <v/>
      </c>
    </row>
    <row r="961" spans="264:269">
      <c r="JD961">
        <f t="shared" si="437"/>
        <v>0</v>
      </c>
      <c r="JE961">
        <f t="shared" si="438"/>
        <v>0</v>
      </c>
      <c r="JF961" t="str">
        <f t="shared" ca="1" si="439"/>
        <v/>
      </c>
      <c r="JG961" t="str">
        <f t="shared" ca="1" si="440"/>
        <v/>
      </c>
      <c r="JH961" t="str">
        <f t="shared" ca="1" si="441"/>
        <v/>
      </c>
      <c r="JI961" t="str">
        <f t="shared" ca="1" si="442"/>
        <v/>
      </c>
    </row>
    <row r="962" spans="264:269">
      <c r="JD962">
        <f t="shared" si="437"/>
        <v>0</v>
      </c>
      <c r="JE962">
        <f t="shared" si="438"/>
        <v>0</v>
      </c>
      <c r="JF962" t="str">
        <f t="shared" ca="1" si="439"/>
        <v/>
      </c>
      <c r="JG962" t="str">
        <f t="shared" ca="1" si="440"/>
        <v/>
      </c>
      <c r="JH962" t="str">
        <f t="shared" ca="1" si="441"/>
        <v/>
      </c>
      <c r="JI962" t="str">
        <f t="shared" ca="1" si="442"/>
        <v/>
      </c>
    </row>
    <row r="963" spans="264:269">
      <c r="JD963">
        <f t="shared" si="437"/>
        <v>0</v>
      </c>
      <c r="JE963">
        <f t="shared" si="438"/>
        <v>0</v>
      </c>
      <c r="JF963" t="str">
        <f t="shared" ca="1" si="439"/>
        <v/>
      </c>
      <c r="JG963" t="str">
        <f t="shared" ca="1" si="440"/>
        <v/>
      </c>
      <c r="JH963" t="str">
        <f t="shared" ca="1" si="441"/>
        <v/>
      </c>
      <c r="JI963" t="str">
        <f t="shared" ca="1" si="442"/>
        <v/>
      </c>
    </row>
    <row r="964" spans="264:269">
      <c r="JD964">
        <f t="shared" si="437"/>
        <v>0</v>
      </c>
      <c r="JE964">
        <f t="shared" si="438"/>
        <v>0</v>
      </c>
      <c r="JF964" t="str">
        <f t="shared" ca="1" si="439"/>
        <v/>
      </c>
      <c r="JG964" t="str">
        <f t="shared" ca="1" si="440"/>
        <v/>
      </c>
      <c r="JH964" t="str">
        <f t="shared" ca="1" si="441"/>
        <v/>
      </c>
      <c r="JI964" t="str">
        <f t="shared" ca="1" si="442"/>
        <v/>
      </c>
    </row>
    <row r="965" spans="264:269">
      <c r="JD965">
        <f t="shared" si="437"/>
        <v>0</v>
      </c>
      <c r="JE965">
        <f t="shared" si="438"/>
        <v>0</v>
      </c>
      <c r="JF965" t="str">
        <f t="shared" ca="1" si="439"/>
        <v/>
      </c>
      <c r="JG965" t="str">
        <f t="shared" ca="1" si="440"/>
        <v/>
      </c>
      <c r="JH965" t="str">
        <f t="shared" ca="1" si="441"/>
        <v/>
      </c>
      <c r="JI965" t="str">
        <f t="shared" ca="1" si="442"/>
        <v/>
      </c>
    </row>
    <row r="966" spans="264:269">
      <c r="JD966">
        <f t="shared" si="437"/>
        <v>0</v>
      </c>
      <c r="JE966">
        <f t="shared" si="438"/>
        <v>0</v>
      </c>
      <c r="JF966" t="str">
        <f t="shared" ca="1" si="439"/>
        <v/>
      </c>
      <c r="JG966" t="str">
        <f t="shared" ca="1" si="440"/>
        <v/>
      </c>
      <c r="JH966" t="str">
        <f t="shared" ca="1" si="441"/>
        <v/>
      </c>
      <c r="JI966" t="str">
        <f t="shared" ca="1" si="442"/>
        <v/>
      </c>
    </row>
    <row r="967" spans="264:269">
      <c r="JD967">
        <f t="shared" si="437"/>
        <v>0</v>
      </c>
      <c r="JE967">
        <f t="shared" si="438"/>
        <v>0</v>
      </c>
      <c r="JF967" t="str">
        <f t="shared" ca="1" si="439"/>
        <v/>
      </c>
      <c r="JG967" t="str">
        <f t="shared" ca="1" si="440"/>
        <v/>
      </c>
      <c r="JH967" t="str">
        <f t="shared" ca="1" si="441"/>
        <v/>
      </c>
      <c r="JI967" t="str">
        <f t="shared" ca="1" si="442"/>
        <v/>
      </c>
    </row>
    <row r="968" spans="264:269">
      <c r="JD968">
        <f t="shared" si="437"/>
        <v>0</v>
      </c>
      <c r="JE968">
        <f t="shared" si="438"/>
        <v>0</v>
      </c>
      <c r="JF968" t="str">
        <f t="shared" ca="1" si="439"/>
        <v/>
      </c>
      <c r="JG968" t="str">
        <f t="shared" ca="1" si="440"/>
        <v/>
      </c>
      <c r="JH968" t="str">
        <f t="shared" ca="1" si="441"/>
        <v/>
      </c>
      <c r="JI968" t="str">
        <f t="shared" ca="1" si="442"/>
        <v/>
      </c>
    </row>
    <row r="969" spans="264:269">
      <c r="JD969">
        <f t="shared" si="437"/>
        <v>0</v>
      </c>
      <c r="JE969">
        <f t="shared" si="438"/>
        <v>0</v>
      </c>
      <c r="JF969" t="str">
        <f t="shared" ca="1" si="439"/>
        <v/>
      </c>
      <c r="JG969" t="str">
        <f t="shared" ca="1" si="440"/>
        <v/>
      </c>
      <c r="JH969" t="str">
        <f t="shared" ca="1" si="441"/>
        <v/>
      </c>
      <c r="JI969" t="str">
        <f t="shared" ca="1" si="442"/>
        <v/>
      </c>
    </row>
    <row r="970" spans="264:269">
      <c r="JD970">
        <f t="shared" si="437"/>
        <v>0</v>
      </c>
      <c r="JE970">
        <f t="shared" si="438"/>
        <v>0</v>
      </c>
      <c r="JF970" t="str">
        <f t="shared" ca="1" si="439"/>
        <v/>
      </c>
      <c r="JG970" t="str">
        <f t="shared" ca="1" si="440"/>
        <v/>
      </c>
      <c r="JH970" t="str">
        <f t="shared" ca="1" si="441"/>
        <v/>
      </c>
      <c r="JI970" t="str">
        <f t="shared" ca="1" si="442"/>
        <v/>
      </c>
    </row>
    <row r="971" spans="264:269">
      <c r="JD971">
        <f t="shared" si="437"/>
        <v>0</v>
      </c>
      <c r="JE971">
        <f t="shared" si="438"/>
        <v>0</v>
      </c>
      <c r="JF971" t="str">
        <f t="shared" ca="1" si="439"/>
        <v/>
      </c>
      <c r="JG971" t="str">
        <f t="shared" ca="1" si="440"/>
        <v/>
      </c>
      <c r="JH971" t="str">
        <f t="shared" ca="1" si="441"/>
        <v/>
      </c>
      <c r="JI971" t="str">
        <f t="shared" ca="1" si="442"/>
        <v/>
      </c>
    </row>
    <row r="972" spans="264:269">
      <c r="JD972">
        <f t="shared" si="437"/>
        <v>0</v>
      </c>
      <c r="JE972">
        <f t="shared" si="438"/>
        <v>0</v>
      </c>
      <c r="JF972" t="str">
        <f t="shared" ca="1" si="439"/>
        <v/>
      </c>
      <c r="JG972" t="str">
        <f t="shared" ca="1" si="440"/>
        <v/>
      </c>
      <c r="JH972" t="str">
        <f t="shared" ca="1" si="441"/>
        <v/>
      </c>
      <c r="JI972" t="str">
        <f t="shared" ca="1" si="442"/>
        <v/>
      </c>
    </row>
    <row r="973" spans="264:269">
      <c r="JD973">
        <f t="shared" si="437"/>
        <v>0</v>
      </c>
      <c r="JE973">
        <f t="shared" si="438"/>
        <v>0</v>
      </c>
      <c r="JF973" t="str">
        <f t="shared" ca="1" si="439"/>
        <v/>
      </c>
      <c r="JG973" t="str">
        <f t="shared" ca="1" si="440"/>
        <v/>
      </c>
      <c r="JH973" t="str">
        <f t="shared" ca="1" si="441"/>
        <v/>
      </c>
      <c r="JI973" t="str">
        <f t="shared" ca="1" si="442"/>
        <v/>
      </c>
    </row>
    <row r="974" spans="264:269">
      <c r="JD974">
        <f t="shared" si="437"/>
        <v>0</v>
      </c>
      <c r="JE974">
        <f t="shared" si="438"/>
        <v>0</v>
      </c>
      <c r="JF974" t="str">
        <f t="shared" ca="1" si="439"/>
        <v/>
      </c>
      <c r="JG974" t="str">
        <f t="shared" ca="1" si="440"/>
        <v/>
      </c>
      <c r="JH974" t="str">
        <f t="shared" ca="1" si="441"/>
        <v/>
      </c>
      <c r="JI974" t="str">
        <f t="shared" ca="1" si="442"/>
        <v/>
      </c>
    </row>
    <row r="975" spans="264:269">
      <c r="JD975">
        <f t="shared" si="437"/>
        <v>0</v>
      </c>
      <c r="JE975">
        <f t="shared" si="438"/>
        <v>0</v>
      </c>
      <c r="JF975" t="str">
        <f t="shared" ca="1" si="439"/>
        <v/>
      </c>
      <c r="JG975" t="str">
        <f t="shared" ca="1" si="440"/>
        <v/>
      </c>
      <c r="JH975" t="str">
        <f t="shared" ca="1" si="441"/>
        <v/>
      </c>
      <c r="JI975" t="str">
        <f t="shared" ca="1" si="442"/>
        <v/>
      </c>
    </row>
    <row r="976" spans="264:269">
      <c r="JD976">
        <f t="shared" si="437"/>
        <v>0</v>
      </c>
      <c r="JE976">
        <f t="shared" si="438"/>
        <v>0</v>
      </c>
      <c r="JF976" t="str">
        <f t="shared" ca="1" si="439"/>
        <v/>
      </c>
      <c r="JG976" t="str">
        <f t="shared" ca="1" si="440"/>
        <v/>
      </c>
      <c r="JH976" t="str">
        <f t="shared" ca="1" si="441"/>
        <v/>
      </c>
      <c r="JI976" t="str">
        <f t="shared" ca="1" si="442"/>
        <v/>
      </c>
    </row>
    <row r="977" spans="264:269">
      <c r="JD977">
        <f t="shared" si="437"/>
        <v>0</v>
      </c>
      <c r="JE977">
        <f t="shared" si="438"/>
        <v>0</v>
      </c>
      <c r="JF977" t="str">
        <f t="shared" ca="1" si="439"/>
        <v/>
      </c>
      <c r="JG977" t="str">
        <f t="shared" ca="1" si="440"/>
        <v/>
      </c>
      <c r="JH977" t="str">
        <f t="shared" ca="1" si="441"/>
        <v/>
      </c>
      <c r="JI977" t="str">
        <f t="shared" ca="1" si="442"/>
        <v/>
      </c>
    </row>
    <row r="978" spans="264:269">
      <c r="JD978">
        <f t="shared" si="437"/>
        <v>0</v>
      </c>
      <c r="JE978">
        <f t="shared" si="438"/>
        <v>0</v>
      </c>
      <c r="JF978" t="str">
        <f t="shared" ca="1" si="439"/>
        <v/>
      </c>
      <c r="JG978" t="str">
        <f t="shared" ca="1" si="440"/>
        <v/>
      </c>
      <c r="JH978" t="str">
        <f t="shared" ca="1" si="441"/>
        <v/>
      </c>
      <c r="JI978" t="str">
        <f t="shared" ca="1" si="442"/>
        <v/>
      </c>
    </row>
    <row r="979" spans="264:269">
      <c r="JD979">
        <f t="shared" si="437"/>
        <v>0</v>
      </c>
      <c r="JE979">
        <f t="shared" si="438"/>
        <v>0</v>
      </c>
      <c r="JF979" t="str">
        <f t="shared" ca="1" si="439"/>
        <v/>
      </c>
      <c r="JG979" t="str">
        <f t="shared" ca="1" si="440"/>
        <v/>
      </c>
      <c r="JH979" t="str">
        <f t="shared" ca="1" si="441"/>
        <v/>
      </c>
      <c r="JI979" t="str">
        <f t="shared" ca="1" si="442"/>
        <v/>
      </c>
    </row>
    <row r="980" spans="264:269">
      <c r="JD980">
        <f t="shared" si="437"/>
        <v>0</v>
      </c>
      <c r="JE980">
        <f t="shared" si="438"/>
        <v>0</v>
      </c>
      <c r="JF980" t="str">
        <f t="shared" ca="1" si="439"/>
        <v/>
      </c>
      <c r="JG980" t="str">
        <f t="shared" ca="1" si="440"/>
        <v/>
      </c>
      <c r="JH980" t="str">
        <f t="shared" ca="1" si="441"/>
        <v/>
      </c>
      <c r="JI980" t="str">
        <f t="shared" ca="1" si="442"/>
        <v/>
      </c>
    </row>
    <row r="981" spans="264:269">
      <c r="JD981">
        <f t="shared" si="437"/>
        <v>0</v>
      </c>
      <c r="JE981">
        <f t="shared" si="438"/>
        <v>0</v>
      </c>
      <c r="JF981" t="str">
        <f t="shared" ca="1" si="439"/>
        <v/>
      </c>
      <c r="JG981" t="str">
        <f t="shared" ca="1" si="440"/>
        <v/>
      </c>
      <c r="JH981" t="str">
        <f t="shared" ca="1" si="441"/>
        <v/>
      </c>
      <c r="JI981" t="str">
        <f t="shared" ca="1" si="442"/>
        <v/>
      </c>
    </row>
    <row r="982" spans="264:269">
      <c r="JD982">
        <f t="shared" si="437"/>
        <v>0</v>
      </c>
      <c r="JE982">
        <f t="shared" si="438"/>
        <v>0</v>
      </c>
      <c r="JF982" t="str">
        <f t="shared" ca="1" si="439"/>
        <v/>
      </c>
      <c r="JG982" t="str">
        <f t="shared" ca="1" si="440"/>
        <v/>
      </c>
      <c r="JH982" t="str">
        <f t="shared" ca="1" si="441"/>
        <v/>
      </c>
      <c r="JI982" t="str">
        <f t="shared" ca="1" si="442"/>
        <v/>
      </c>
    </row>
    <row r="983" spans="264:269">
      <c r="JD983">
        <f t="shared" si="437"/>
        <v>0</v>
      </c>
      <c r="JE983">
        <f t="shared" si="438"/>
        <v>0</v>
      </c>
      <c r="JF983" t="str">
        <f t="shared" ca="1" si="439"/>
        <v/>
      </c>
      <c r="JG983" t="str">
        <f t="shared" ca="1" si="440"/>
        <v/>
      </c>
      <c r="JH983" t="str">
        <f t="shared" ca="1" si="441"/>
        <v/>
      </c>
      <c r="JI983" t="str">
        <f t="shared" ca="1" si="442"/>
        <v/>
      </c>
    </row>
    <row r="984" spans="264:269">
      <c r="JD984">
        <f t="shared" si="437"/>
        <v>0</v>
      </c>
      <c r="JE984">
        <f t="shared" si="438"/>
        <v>0</v>
      </c>
      <c r="JF984" t="str">
        <f t="shared" ca="1" si="439"/>
        <v/>
      </c>
      <c r="JG984" t="str">
        <f t="shared" ca="1" si="440"/>
        <v/>
      </c>
      <c r="JH984" t="str">
        <f t="shared" ca="1" si="441"/>
        <v/>
      </c>
      <c r="JI984" t="str">
        <f t="shared" ca="1" si="442"/>
        <v/>
      </c>
    </row>
    <row r="985" spans="264:269">
      <c r="JD985">
        <f t="shared" si="437"/>
        <v>0</v>
      </c>
      <c r="JE985">
        <f t="shared" si="438"/>
        <v>0</v>
      </c>
      <c r="JF985" t="str">
        <f t="shared" ca="1" si="439"/>
        <v/>
      </c>
      <c r="JG985" t="str">
        <f t="shared" ca="1" si="440"/>
        <v/>
      </c>
      <c r="JH985" t="str">
        <f t="shared" ca="1" si="441"/>
        <v/>
      </c>
      <c r="JI985" t="str">
        <f t="shared" ca="1" si="442"/>
        <v/>
      </c>
    </row>
    <row r="986" spans="264:269">
      <c r="JD986">
        <f t="shared" si="437"/>
        <v>0</v>
      </c>
      <c r="JE986">
        <f t="shared" si="438"/>
        <v>0</v>
      </c>
      <c r="JF986" t="str">
        <f t="shared" ca="1" si="439"/>
        <v/>
      </c>
      <c r="JG986" t="str">
        <f t="shared" ca="1" si="440"/>
        <v/>
      </c>
      <c r="JH986" t="str">
        <f t="shared" ca="1" si="441"/>
        <v/>
      </c>
      <c r="JI986" t="str">
        <f t="shared" ca="1" si="442"/>
        <v/>
      </c>
    </row>
    <row r="987" spans="264:269">
      <c r="JD987">
        <f t="shared" si="437"/>
        <v>0</v>
      </c>
      <c r="JE987">
        <f t="shared" si="438"/>
        <v>0</v>
      </c>
      <c r="JF987" t="str">
        <f t="shared" ca="1" si="439"/>
        <v/>
      </c>
      <c r="JG987" t="str">
        <f t="shared" ca="1" si="440"/>
        <v/>
      </c>
      <c r="JH987" t="str">
        <f t="shared" ca="1" si="441"/>
        <v/>
      </c>
      <c r="JI987" t="str">
        <f t="shared" ca="1" si="442"/>
        <v/>
      </c>
    </row>
    <row r="988" spans="264:269">
      <c r="JD988">
        <f t="shared" ref="JD988:JD1051" si="443">IF(JD987&lt;&gt;0,JD987-1,0)</f>
        <v>0</v>
      </c>
      <c r="JE988">
        <f t="shared" ref="JE988:JE1051" si="444">IF(JD988&lt;&gt;0,JE987+1,0)</f>
        <v>0</v>
      </c>
      <c r="JF988" t="str">
        <f t="shared" ref="JF988:JF1051" ca="1" si="445">IF(ScenarioType&lt;&gt;"ALL",IF(ISERROR(IF(INDIRECT("SCENARIOMETA!B"&amp;JE988)=ScenarioType,INDIRECT("SCENARIOMETA!A"&amp;JE988)," ")),"",IF(INDIRECT("SCENARIOMETA!B"&amp;JE988)=ScenarioType,INDIRECT("SCENARIOMETA!A"&amp;JE988)," ")),IF(JD988&lt;&gt;0,INDIRECT("SCENARIOMETA!A"&amp;JE988),""))</f>
        <v/>
      </c>
      <c r="JG988" t="str">
        <f t="shared" ref="JG988:JG1051" ca="1" si="446">IF(ScenarioType&lt;&gt;"ALL",IF(ISERROR(IF(INDIRECT("SCENARIOMETA!B"&amp;JE988)=ScenarioType,INDIRECT("SCENARIOMETA!B"&amp;JE988)," ")),"",IF(INDIRECT("SCENARIOMETA!B"&amp;JE988)=ScenarioType,INDIRECT("SCENARIOMETA!B"&amp;JE988)," ")),IF(JD988&lt;&gt;0,INDIRECT("SCENARIOMETA!B"&amp;JE988),""))</f>
        <v/>
      </c>
      <c r="JH988" t="str">
        <f t="shared" ref="JH988:JH1051" ca="1" si="447">IF(ScenarioType&lt;&gt;"ALL",IF(ISERROR(IF(INDIRECT("SCENARIOMETA!B"&amp;JE988)=ScenarioType,INDIRECT("SCENARIOMETA!H"&amp;JE988)," ")),"",IF(INDIRECT("SCENARIOMETA!B"&amp;JE988)=ScenarioType,INDIRECT("SCENARIOMETA!H"&amp;JE988)," ")+14),IF(JD988&lt;&gt;0,INDIRECT("SCENARIOMETA!H"&amp;JE988)+14,""))</f>
        <v/>
      </c>
      <c r="JI988" t="str">
        <f t="shared" ref="JI988:JI1051" ca="1" si="448">IF(ScenarioType&lt;&gt;"ALL",IF(ISERROR(IF(INDIRECT("SCENARIOMETA!B"&amp;JE988)=ScenarioType,INDIRECT("SCENARIOMETA!E"&amp;JE988)," ")),"",IF(INDIRECT("SCENARIOMETA!B"&amp;JE988)=ScenarioType,INDIRECT("SCENARIOMETA!E"&amp;JE988)," ")+14),IF(JD988&lt;&gt;0,INDIRECT("SCENARIOMETA!E"&amp;JE988)+14,""))</f>
        <v/>
      </c>
    </row>
    <row r="989" spans="264:269">
      <c r="JD989">
        <f t="shared" si="443"/>
        <v>0</v>
      </c>
      <c r="JE989">
        <f t="shared" si="444"/>
        <v>0</v>
      </c>
      <c r="JF989" t="str">
        <f t="shared" ca="1" si="445"/>
        <v/>
      </c>
      <c r="JG989" t="str">
        <f t="shared" ca="1" si="446"/>
        <v/>
      </c>
      <c r="JH989" t="str">
        <f t="shared" ca="1" si="447"/>
        <v/>
      </c>
      <c r="JI989" t="str">
        <f t="shared" ca="1" si="448"/>
        <v/>
      </c>
    </row>
    <row r="990" spans="264:269">
      <c r="JD990">
        <f t="shared" si="443"/>
        <v>0</v>
      </c>
      <c r="JE990">
        <f t="shared" si="444"/>
        <v>0</v>
      </c>
      <c r="JF990" t="str">
        <f t="shared" ca="1" si="445"/>
        <v/>
      </c>
      <c r="JG990" t="str">
        <f t="shared" ca="1" si="446"/>
        <v/>
      </c>
      <c r="JH990" t="str">
        <f t="shared" ca="1" si="447"/>
        <v/>
      </c>
      <c r="JI990" t="str">
        <f t="shared" ca="1" si="448"/>
        <v/>
      </c>
    </row>
    <row r="991" spans="264:269">
      <c r="JD991">
        <f t="shared" si="443"/>
        <v>0</v>
      </c>
      <c r="JE991">
        <f t="shared" si="444"/>
        <v>0</v>
      </c>
      <c r="JF991" t="str">
        <f t="shared" ca="1" si="445"/>
        <v/>
      </c>
      <c r="JG991" t="str">
        <f t="shared" ca="1" si="446"/>
        <v/>
      </c>
      <c r="JH991" t="str">
        <f t="shared" ca="1" si="447"/>
        <v/>
      </c>
      <c r="JI991" t="str">
        <f t="shared" ca="1" si="448"/>
        <v/>
      </c>
    </row>
    <row r="992" spans="264:269">
      <c r="JD992">
        <f t="shared" si="443"/>
        <v>0</v>
      </c>
      <c r="JE992">
        <f t="shared" si="444"/>
        <v>0</v>
      </c>
      <c r="JF992" t="str">
        <f t="shared" ca="1" si="445"/>
        <v/>
      </c>
      <c r="JG992" t="str">
        <f t="shared" ca="1" si="446"/>
        <v/>
      </c>
      <c r="JH992" t="str">
        <f t="shared" ca="1" si="447"/>
        <v/>
      </c>
      <c r="JI992" t="str">
        <f t="shared" ca="1" si="448"/>
        <v/>
      </c>
    </row>
    <row r="993" spans="264:269">
      <c r="JD993">
        <f t="shared" si="443"/>
        <v>0</v>
      </c>
      <c r="JE993">
        <f t="shared" si="444"/>
        <v>0</v>
      </c>
      <c r="JF993" t="str">
        <f t="shared" ca="1" si="445"/>
        <v/>
      </c>
      <c r="JG993" t="str">
        <f t="shared" ca="1" si="446"/>
        <v/>
      </c>
      <c r="JH993" t="str">
        <f t="shared" ca="1" si="447"/>
        <v/>
      </c>
      <c r="JI993" t="str">
        <f t="shared" ca="1" si="448"/>
        <v/>
      </c>
    </row>
    <row r="994" spans="264:269">
      <c r="JD994">
        <f t="shared" si="443"/>
        <v>0</v>
      </c>
      <c r="JE994">
        <f t="shared" si="444"/>
        <v>0</v>
      </c>
      <c r="JF994" t="str">
        <f t="shared" ca="1" si="445"/>
        <v/>
      </c>
      <c r="JG994" t="str">
        <f t="shared" ca="1" si="446"/>
        <v/>
      </c>
      <c r="JH994" t="str">
        <f t="shared" ca="1" si="447"/>
        <v/>
      </c>
      <c r="JI994" t="str">
        <f t="shared" ca="1" si="448"/>
        <v/>
      </c>
    </row>
    <row r="995" spans="264:269">
      <c r="JD995">
        <f t="shared" si="443"/>
        <v>0</v>
      </c>
      <c r="JE995">
        <f t="shared" si="444"/>
        <v>0</v>
      </c>
      <c r="JF995" t="str">
        <f t="shared" ca="1" si="445"/>
        <v/>
      </c>
      <c r="JG995" t="str">
        <f t="shared" ca="1" si="446"/>
        <v/>
      </c>
      <c r="JH995" t="str">
        <f t="shared" ca="1" si="447"/>
        <v/>
      </c>
      <c r="JI995" t="str">
        <f t="shared" ca="1" si="448"/>
        <v/>
      </c>
    </row>
    <row r="996" spans="264:269">
      <c r="JD996">
        <f t="shared" si="443"/>
        <v>0</v>
      </c>
      <c r="JE996">
        <f t="shared" si="444"/>
        <v>0</v>
      </c>
      <c r="JF996" t="str">
        <f t="shared" ca="1" si="445"/>
        <v/>
      </c>
      <c r="JG996" t="str">
        <f t="shared" ca="1" si="446"/>
        <v/>
      </c>
      <c r="JH996" t="str">
        <f t="shared" ca="1" si="447"/>
        <v/>
      </c>
      <c r="JI996" t="str">
        <f t="shared" ca="1" si="448"/>
        <v/>
      </c>
    </row>
    <row r="997" spans="264:269">
      <c r="JD997">
        <f t="shared" si="443"/>
        <v>0</v>
      </c>
      <c r="JE997">
        <f t="shared" si="444"/>
        <v>0</v>
      </c>
      <c r="JF997" t="str">
        <f t="shared" ca="1" si="445"/>
        <v/>
      </c>
      <c r="JG997" t="str">
        <f t="shared" ca="1" si="446"/>
        <v/>
      </c>
      <c r="JH997" t="str">
        <f t="shared" ca="1" si="447"/>
        <v/>
      </c>
      <c r="JI997" t="str">
        <f t="shared" ca="1" si="448"/>
        <v/>
      </c>
    </row>
    <row r="998" spans="264:269">
      <c r="JD998">
        <f t="shared" si="443"/>
        <v>0</v>
      </c>
      <c r="JE998">
        <f t="shared" si="444"/>
        <v>0</v>
      </c>
      <c r="JF998" t="str">
        <f t="shared" ca="1" si="445"/>
        <v/>
      </c>
      <c r="JG998" t="str">
        <f t="shared" ca="1" si="446"/>
        <v/>
      </c>
      <c r="JH998" t="str">
        <f t="shared" ca="1" si="447"/>
        <v/>
      </c>
      <c r="JI998" t="str">
        <f t="shared" ca="1" si="448"/>
        <v/>
      </c>
    </row>
    <row r="999" spans="264:269">
      <c r="JD999">
        <f t="shared" si="443"/>
        <v>0</v>
      </c>
      <c r="JE999">
        <f t="shared" si="444"/>
        <v>0</v>
      </c>
      <c r="JF999" t="str">
        <f t="shared" ca="1" si="445"/>
        <v/>
      </c>
      <c r="JG999" t="str">
        <f t="shared" ca="1" si="446"/>
        <v/>
      </c>
      <c r="JH999" t="str">
        <f t="shared" ca="1" si="447"/>
        <v/>
      </c>
      <c r="JI999" t="str">
        <f t="shared" ca="1" si="448"/>
        <v/>
      </c>
    </row>
    <row r="1000" spans="264:269">
      <c r="JD1000">
        <f t="shared" si="443"/>
        <v>0</v>
      </c>
      <c r="JE1000">
        <f t="shared" si="444"/>
        <v>0</v>
      </c>
      <c r="JF1000" t="str">
        <f t="shared" ca="1" si="445"/>
        <v/>
      </c>
      <c r="JG1000" t="str">
        <f t="shared" ca="1" si="446"/>
        <v/>
      </c>
      <c r="JH1000" t="str">
        <f t="shared" ca="1" si="447"/>
        <v/>
      </c>
      <c r="JI1000" t="str">
        <f t="shared" ca="1" si="448"/>
        <v/>
      </c>
    </row>
    <row r="1001" spans="264:269">
      <c r="JD1001">
        <f t="shared" si="443"/>
        <v>0</v>
      </c>
      <c r="JE1001">
        <f t="shared" si="444"/>
        <v>0</v>
      </c>
      <c r="JF1001" t="str">
        <f t="shared" ca="1" si="445"/>
        <v/>
      </c>
      <c r="JG1001" t="str">
        <f t="shared" ca="1" si="446"/>
        <v/>
      </c>
      <c r="JH1001" t="str">
        <f t="shared" ca="1" si="447"/>
        <v/>
      </c>
      <c r="JI1001" t="str">
        <f t="shared" ca="1" si="448"/>
        <v/>
      </c>
    </row>
    <row r="1002" spans="264:269">
      <c r="JD1002">
        <f t="shared" si="443"/>
        <v>0</v>
      </c>
      <c r="JE1002">
        <f t="shared" si="444"/>
        <v>0</v>
      </c>
      <c r="JF1002" t="str">
        <f t="shared" ca="1" si="445"/>
        <v/>
      </c>
      <c r="JG1002" t="str">
        <f t="shared" ca="1" si="446"/>
        <v/>
      </c>
      <c r="JH1002" t="str">
        <f t="shared" ca="1" si="447"/>
        <v/>
      </c>
      <c r="JI1002" t="str">
        <f t="shared" ca="1" si="448"/>
        <v/>
      </c>
    </row>
    <row r="1003" spans="264:269">
      <c r="JD1003">
        <f t="shared" si="443"/>
        <v>0</v>
      </c>
      <c r="JE1003">
        <f t="shared" si="444"/>
        <v>0</v>
      </c>
      <c r="JF1003" t="str">
        <f t="shared" ca="1" si="445"/>
        <v/>
      </c>
      <c r="JG1003" t="str">
        <f t="shared" ca="1" si="446"/>
        <v/>
      </c>
      <c r="JH1003" t="str">
        <f t="shared" ca="1" si="447"/>
        <v/>
      </c>
      <c r="JI1003" t="str">
        <f t="shared" ca="1" si="448"/>
        <v/>
      </c>
    </row>
    <row r="1004" spans="264:269">
      <c r="JD1004">
        <f t="shared" si="443"/>
        <v>0</v>
      </c>
      <c r="JE1004">
        <f t="shared" si="444"/>
        <v>0</v>
      </c>
      <c r="JF1004" t="str">
        <f t="shared" ca="1" si="445"/>
        <v/>
      </c>
      <c r="JG1004" t="str">
        <f t="shared" ca="1" si="446"/>
        <v/>
      </c>
      <c r="JH1004" t="str">
        <f t="shared" ca="1" si="447"/>
        <v/>
      </c>
      <c r="JI1004" t="str">
        <f t="shared" ca="1" si="448"/>
        <v/>
      </c>
    </row>
    <row r="1005" spans="264:269">
      <c r="JD1005">
        <f t="shared" si="443"/>
        <v>0</v>
      </c>
      <c r="JE1005">
        <f t="shared" si="444"/>
        <v>0</v>
      </c>
      <c r="JF1005" t="str">
        <f t="shared" ca="1" si="445"/>
        <v/>
      </c>
      <c r="JG1005" t="str">
        <f t="shared" ca="1" si="446"/>
        <v/>
      </c>
      <c r="JH1005" t="str">
        <f t="shared" ca="1" si="447"/>
        <v/>
      </c>
      <c r="JI1005" t="str">
        <f t="shared" ca="1" si="448"/>
        <v/>
      </c>
    </row>
    <row r="1006" spans="264:269">
      <c r="JD1006">
        <f t="shared" si="443"/>
        <v>0</v>
      </c>
      <c r="JE1006">
        <f t="shared" si="444"/>
        <v>0</v>
      </c>
      <c r="JF1006" t="str">
        <f t="shared" ca="1" si="445"/>
        <v/>
      </c>
      <c r="JG1006" t="str">
        <f t="shared" ca="1" si="446"/>
        <v/>
      </c>
      <c r="JH1006" t="str">
        <f t="shared" ca="1" si="447"/>
        <v/>
      </c>
      <c r="JI1006" t="str">
        <f t="shared" ca="1" si="448"/>
        <v/>
      </c>
    </row>
    <row r="1007" spans="264:269">
      <c r="JD1007">
        <f t="shared" si="443"/>
        <v>0</v>
      </c>
      <c r="JE1007">
        <f t="shared" si="444"/>
        <v>0</v>
      </c>
      <c r="JF1007" t="str">
        <f t="shared" ca="1" si="445"/>
        <v/>
      </c>
      <c r="JG1007" t="str">
        <f t="shared" ca="1" si="446"/>
        <v/>
      </c>
      <c r="JH1007" t="str">
        <f t="shared" ca="1" si="447"/>
        <v/>
      </c>
      <c r="JI1007" t="str">
        <f t="shared" ca="1" si="448"/>
        <v/>
      </c>
    </row>
    <row r="1008" spans="264:269">
      <c r="JD1008">
        <f t="shared" si="443"/>
        <v>0</v>
      </c>
      <c r="JE1008">
        <f t="shared" si="444"/>
        <v>0</v>
      </c>
      <c r="JF1008" t="str">
        <f t="shared" ca="1" si="445"/>
        <v/>
      </c>
      <c r="JG1008" t="str">
        <f t="shared" ca="1" si="446"/>
        <v/>
      </c>
      <c r="JH1008" t="str">
        <f t="shared" ca="1" si="447"/>
        <v/>
      </c>
      <c r="JI1008" t="str">
        <f t="shared" ca="1" si="448"/>
        <v/>
      </c>
    </row>
    <row r="1009" spans="264:269">
      <c r="JD1009">
        <f t="shared" si="443"/>
        <v>0</v>
      </c>
      <c r="JE1009">
        <f t="shared" si="444"/>
        <v>0</v>
      </c>
      <c r="JF1009" t="str">
        <f t="shared" ca="1" si="445"/>
        <v/>
      </c>
      <c r="JG1009" t="str">
        <f t="shared" ca="1" si="446"/>
        <v/>
      </c>
      <c r="JH1009" t="str">
        <f t="shared" ca="1" si="447"/>
        <v/>
      </c>
      <c r="JI1009" t="str">
        <f t="shared" ca="1" si="448"/>
        <v/>
      </c>
    </row>
    <row r="1010" spans="264:269">
      <c r="JD1010">
        <f t="shared" si="443"/>
        <v>0</v>
      </c>
      <c r="JE1010">
        <f t="shared" si="444"/>
        <v>0</v>
      </c>
      <c r="JF1010" t="str">
        <f t="shared" ca="1" si="445"/>
        <v/>
      </c>
      <c r="JG1010" t="str">
        <f t="shared" ca="1" si="446"/>
        <v/>
      </c>
      <c r="JH1010" t="str">
        <f t="shared" ca="1" si="447"/>
        <v/>
      </c>
      <c r="JI1010" t="str">
        <f t="shared" ca="1" si="448"/>
        <v/>
      </c>
    </row>
    <row r="1011" spans="264:269">
      <c r="JD1011">
        <f t="shared" si="443"/>
        <v>0</v>
      </c>
      <c r="JE1011">
        <f t="shared" si="444"/>
        <v>0</v>
      </c>
      <c r="JF1011" t="str">
        <f t="shared" ca="1" si="445"/>
        <v/>
      </c>
      <c r="JG1011" t="str">
        <f t="shared" ca="1" si="446"/>
        <v/>
      </c>
      <c r="JH1011" t="str">
        <f t="shared" ca="1" si="447"/>
        <v/>
      </c>
      <c r="JI1011" t="str">
        <f t="shared" ca="1" si="448"/>
        <v/>
      </c>
    </row>
    <row r="1012" spans="264:269">
      <c r="JD1012">
        <f t="shared" si="443"/>
        <v>0</v>
      </c>
      <c r="JE1012">
        <f t="shared" si="444"/>
        <v>0</v>
      </c>
      <c r="JF1012" t="str">
        <f t="shared" ca="1" si="445"/>
        <v/>
      </c>
      <c r="JG1012" t="str">
        <f t="shared" ca="1" si="446"/>
        <v/>
      </c>
      <c r="JH1012" t="str">
        <f t="shared" ca="1" si="447"/>
        <v/>
      </c>
      <c r="JI1012" t="str">
        <f t="shared" ca="1" si="448"/>
        <v/>
      </c>
    </row>
    <row r="1013" spans="264:269">
      <c r="JD1013">
        <f t="shared" si="443"/>
        <v>0</v>
      </c>
      <c r="JE1013">
        <f t="shared" si="444"/>
        <v>0</v>
      </c>
      <c r="JF1013" t="str">
        <f t="shared" ca="1" si="445"/>
        <v/>
      </c>
      <c r="JG1013" t="str">
        <f t="shared" ca="1" si="446"/>
        <v/>
      </c>
      <c r="JH1013" t="str">
        <f t="shared" ca="1" si="447"/>
        <v/>
      </c>
      <c r="JI1013" t="str">
        <f t="shared" ca="1" si="448"/>
        <v/>
      </c>
    </row>
    <row r="1014" spans="264:269">
      <c r="JD1014">
        <f t="shared" si="443"/>
        <v>0</v>
      </c>
      <c r="JE1014">
        <f t="shared" si="444"/>
        <v>0</v>
      </c>
      <c r="JF1014" t="str">
        <f t="shared" ca="1" si="445"/>
        <v/>
      </c>
      <c r="JG1014" t="str">
        <f t="shared" ca="1" si="446"/>
        <v/>
      </c>
      <c r="JH1014" t="str">
        <f t="shared" ca="1" si="447"/>
        <v/>
      </c>
      <c r="JI1014" t="str">
        <f t="shared" ca="1" si="448"/>
        <v/>
      </c>
    </row>
    <row r="1015" spans="264:269">
      <c r="JD1015">
        <f t="shared" si="443"/>
        <v>0</v>
      </c>
      <c r="JE1015">
        <f t="shared" si="444"/>
        <v>0</v>
      </c>
      <c r="JF1015" t="str">
        <f t="shared" ca="1" si="445"/>
        <v/>
      </c>
      <c r="JG1015" t="str">
        <f t="shared" ca="1" si="446"/>
        <v/>
      </c>
      <c r="JH1015" t="str">
        <f t="shared" ca="1" si="447"/>
        <v/>
      </c>
      <c r="JI1015" t="str">
        <f t="shared" ca="1" si="448"/>
        <v/>
      </c>
    </row>
    <row r="1016" spans="264:269">
      <c r="JD1016">
        <f t="shared" si="443"/>
        <v>0</v>
      </c>
      <c r="JE1016">
        <f t="shared" si="444"/>
        <v>0</v>
      </c>
      <c r="JF1016" t="str">
        <f t="shared" ca="1" si="445"/>
        <v/>
      </c>
      <c r="JG1016" t="str">
        <f t="shared" ca="1" si="446"/>
        <v/>
      </c>
      <c r="JH1016" t="str">
        <f t="shared" ca="1" si="447"/>
        <v/>
      </c>
      <c r="JI1016" t="str">
        <f t="shared" ca="1" si="448"/>
        <v/>
      </c>
    </row>
    <row r="1017" spans="264:269">
      <c r="JD1017">
        <f t="shared" si="443"/>
        <v>0</v>
      </c>
      <c r="JE1017">
        <f t="shared" si="444"/>
        <v>0</v>
      </c>
      <c r="JF1017" t="str">
        <f t="shared" ca="1" si="445"/>
        <v/>
      </c>
      <c r="JG1017" t="str">
        <f t="shared" ca="1" si="446"/>
        <v/>
      </c>
      <c r="JH1017" t="str">
        <f t="shared" ca="1" si="447"/>
        <v/>
      </c>
      <c r="JI1017" t="str">
        <f t="shared" ca="1" si="448"/>
        <v/>
      </c>
    </row>
    <row r="1018" spans="264:269">
      <c r="JD1018">
        <f t="shared" si="443"/>
        <v>0</v>
      </c>
      <c r="JE1018">
        <f t="shared" si="444"/>
        <v>0</v>
      </c>
      <c r="JF1018" t="str">
        <f t="shared" ca="1" si="445"/>
        <v/>
      </c>
      <c r="JG1018" t="str">
        <f t="shared" ca="1" si="446"/>
        <v/>
      </c>
      <c r="JH1018" t="str">
        <f t="shared" ca="1" si="447"/>
        <v/>
      </c>
      <c r="JI1018" t="str">
        <f t="shared" ca="1" si="448"/>
        <v/>
      </c>
    </row>
    <row r="1019" spans="264:269">
      <c r="JD1019">
        <f t="shared" si="443"/>
        <v>0</v>
      </c>
      <c r="JE1019">
        <f t="shared" si="444"/>
        <v>0</v>
      </c>
      <c r="JF1019" t="str">
        <f t="shared" ca="1" si="445"/>
        <v/>
      </c>
      <c r="JG1019" t="str">
        <f t="shared" ca="1" si="446"/>
        <v/>
      </c>
      <c r="JH1019" t="str">
        <f t="shared" ca="1" si="447"/>
        <v/>
      </c>
      <c r="JI1019" t="str">
        <f t="shared" ca="1" si="448"/>
        <v/>
      </c>
    </row>
    <row r="1020" spans="264:269">
      <c r="JD1020">
        <f t="shared" si="443"/>
        <v>0</v>
      </c>
      <c r="JE1020">
        <f t="shared" si="444"/>
        <v>0</v>
      </c>
      <c r="JF1020" t="str">
        <f t="shared" ca="1" si="445"/>
        <v/>
      </c>
      <c r="JG1020" t="str">
        <f t="shared" ca="1" si="446"/>
        <v/>
      </c>
      <c r="JH1020" t="str">
        <f t="shared" ca="1" si="447"/>
        <v/>
      </c>
      <c r="JI1020" t="str">
        <f t="shared" ca="1" si="448"/>
        <v/>
      </c>
    </row>
    <row r="1021" spans="264:269">
      <c r="JD1021">
        <f t="shared" si="443"/>
        <v>0</v>
      </c>
      <c r="JE1021">
        <f t="shared" si="444"/>
        <v>0</v>
      </c>
      <c r="JF1021" t="str">
        <f t="shared" ca="1" si="445"/>
        <v/>
      </c>
      <c r="JG1021" t="str">
        <f t="shared" ca="1" si="446"/>
        <v/>
      </c>
      <c r="JH1021" t="str">
        <f t="shared" ca="1" si="447"/>
        <v/>
      </c>
      <c r="JI1021" t="str">
        <f t="shared" ca="1" si="448"/>
        <v/>
      </c>
    </row>
    <row r="1022" spans="264:269">
      <c r="JD1022">
        <f t="shared" si="443"/>
        <v>0</v>
      </c>
      <c r="JE1022">
        <f t="shared" si="444"/>
        <v>0</v>
      </c>
      <c r="JF1022" t="str">
        <f t="shared" ca="1" si="445"/>
        <v/>
      </c>
      <c r="JG1022" t="str">
        <f t="shared" ca="1" si="446"/>
        <v/>
      </c>
      <c r="JH1022" t="str">
        <f t="shared" ca="1" si="447"/>
        <v/>
      </c>
      <c r="JI1022" t="str">
        <f t="shared" ca="1" si="448"/>
        <v/>
      </c>
    </row>
    <row r="1023" spans="264:269">
      <c r="JD1023">
        <f t="shared" si="443"/>
        <v>0</v>
      </c>
      <c r="JE1023">
        <f t="shared" si="444"/>
        <v>0</v>
      </c>
      <c r="JF1023" t="str">
        <f t="shared" ca="1" si="445"/>
        <v/>
      </c>
      <c r="JG1023" t="str">
        <f t="shared" ca="1" si="446"/>
        <v/>
      </c>
      <c r="JH1023" t="str">
        <f t="shared" ca="1" si="447"/>
        <v/>
      </c>
      <c r="JI1023" t="str">
        <f t="shared" ca="1" si="448"/>
        <v/>
      </c>
    </row>
    <row r="1024" spans="264:269">
      <c r="JD1024">
        <f t="shared" si="443"/>
        <v>0</v>
      </c>
      <c r="JE1024">
        <f t="shared" si="444"/>
        <v>0</v>
      </c>
      <c r="JF1024" t="str">
        <f t="shared" ca="1" si="445"/>
        <v/>
      </c>
      <c r="JG1024" t="str">
        <f t="shared" ca="1" si="446"/>
        <v/>
      </c>
      <c r="JH1024" t="str">
        <f t="shared" ca="1" si="447"/>
        <v/>
      </c>
      <c r="JI1024" t="str">
        <f t="shared" ca="1" si="448"/>
        <v/>
      </c>
    </row>
    <row r="1025" spans="264:269">
      <c r="JD1025">
        <f t="shared" si="443"/>
        <v>0</v>
      </c>
      <c r="JE1025">
        <f t="shared" si="444"/>
        <v>0</v>
      </c>
      <c r="JF1025" t="str">
        <f t="shared" ca="1" si="445"/>
        <v/>
      </c>
      <c r="JG1025" t="str">
        <f t="shared" ca="1" si="446"/>
        <v/>
      </c>
      <c r="JH1025" t="str">
        <f t="shared" ca="1" si="447"/>
        <v/>
      </c>
      <c r="JI1025" t="str">
        <f t="shared" ca="1" si="448"/>
        <v/>
      </c>
    </row>
    <row r="1026" spans="264:269">
      <c r="JD1026">
        <f t="shared" si="443"/>
        <v>0</v>
      </c>
      <c r="JE1026">
        <f t="shared" si="444"/>
        <v>0</v>
      </c>
      <c r="JF1026" t="str">
        <f t="shared" ca="1" si="445"/>
        <v/>
      </c>
      <c r="JG1026" t="str">
        <f t="shared" ca="1" si="446"/>
        <v/>
      </c>
      <c r="JH1026" t="str">
        <f t="shared" ca="1" si="447"/>
        <v/>
      </c>
      <c r="JI1026" t="str">
        <f t="shared" ca="1" si="448"/>
        <v/>
      </c>
    </row>
    <row r="1027" spans="264:269">
      <c r="JD1027">
        <f t="shared" si="443"/>
        <v>0</v>
      </c>
      <c r="JE1027">
        <f t="shared" si="444"/>
        <v>0</v>
      </c>
      <c r="JF1027" t="str">
        <f t="shared" ca="1" si="445"/>
        <v/>
      </c>
      <c r="JG1027" t="str">
        <f t="shared" ca="1" si="446"/>
        <v/>
      </c>
      <c r="JH1027" t="str">
        <f t="shared" ca="1" si="447"/>
        <v/>
      </c>
      <c r="JI1027" t="str">
        <f t="shared" ca="1" si="448"/>
        <v/>
      </c>
    </row>
    <row r="1028" spans="264:269">
      <c r="JD1028">
        <f t="shared" si="443"/>
        <v>0</v>
      </c>
      <c r="JE1028">
        <f t="shared" si="444"/>
        <v>0</v>
      </c>
      <c r="JF1028" t="str">
        <f t="shared" ca="1" si="445"/>
        <v/>
      </c>
      <c r="JG1028" t="str">
        <f t="shared" ca="1" si="446"/>
        <v/>
      </c>
      <c r="JH1028" t="str">
        <f t="shared" ca="1" si="447"/>
        <v/>
      </c>
      <c r="JI1028" t="str">
        <f t="shared" ca="1" si="448"/>
        <v/>
      </c>
    </row>
    <row r="1029" spans="264:269">
      <c r="JD1029">
        <f t="shared" si="443"/>
        <v>0</v>
      </c>
      <c r="JE1029">
        <f t="shared" si="444"/>
        <v>0</v>
      </c>
      <c r="JF1029" t="str">
        <f t="shared" ca="1" si="445"/>
        <v/>
      </c>
      <c r="JG1029" t="str">
        <f t="shared" ca="1" si="446"/>
        <v/>
      </c>
      <c r="JH1029" t="str">
        <f t="shared" ca="1" si="447"/>
        <v/>
      </c>
      <c r="JI1029" t="str">
        <f t="shared" ca="1" si="448"/>
        <v/>
      </c>
    </row>
    <row r="1030" spans="264:269">
      <c r="JD1030">
        <f t="shared" si="443"/>
        <v>0</v>
      </c>
      <c r="JE1030">
        <f t="shared" si="444"/>
        <v>0</v>
      </c>
      <c r="JF1030" t="str">
        <f t="shared" ca="1" si="445"/>
        <v/>
      </c>
      <c r="JG1030" t="str">
        <f t="shared" ca="1" si="446"/>
        <v/>
      </c>
      <c r="JH1030" t="str">
        <f t="shared" ca="1" si="447"/>
        <v/>
      </c>
      <c r="JI1030" t="str">
        <f t="shared" ca="1" si="448"/>
        <v/>
      </c>
    </row>
    <row r="1031" spans="264:269">
      <c r="JD1031">
        <f t="shared" si="443"/>
        <v>0</v>
      </c>
      <c r="JE1031">
        <f t="shared" si="444"/>
        <v>0</v>
      </c>
      <c r="JF1031" t="str">
        <f t="shared" ca="1" si="445"/>
        <v/>
      </c>
      <c r="JG1031" t="str">
        <f t="shared" ca="1" si="446"/>
        <v/>
      </c>
      <c r="JH1031" t="str">
        <f t="shared" ca="1" si="447"/>
        <v/>
      </c>
      <c r="JI1031" t="str">
        <f t="shared" ca="1" si="448"/>
        <v/>
      </c>
    </row>
    <row r="1032" spans="264:269">
      <c r="JD1032">
        <f t="shared" si="443"/>
        <v>0</v>
      </c>
      <c r="JE1032">
        <f t="shared" si="444"/>
        <v>0</v>
      </c>
      <c r="JF1032" t="str">
        <f t="shared" ca="1" si="445"/>
        <v/>
      </c>
      <c r="JG1032" t="str">
        <f t="shared" ca="1" si="446"/>
        <v/>
      </c>
      <c r="JH1032" t="str">
        <f t="shared" ca="1" si="447"/>
        <v/>
      </c>
      <c r="JI1032" t="str">
        <f t="shared" ca="1" si="448"/>
        <v/>
      </c>
    </row>
    <row r="1033" spans="264:269">
      <c r="JD1033">
        <f t="shared" si="443"/>
        <v>0</v>
      </c>
      <c r="JE1033">
        <f t="shared" si="444"/>
        <v>0</v>
      </c>
      <c r="JF1033" t="str">
        <f t="shared" ca="1" si="445"/>
        <v/>
      </c>
      <c r="JG1033" t="str">
        <f t="shared" ca="1" si="446"/>
        <v/>
      </c>
      <c r="JH1033" t="str">
        <f t="shared" ca="1" si="447"/>
        <v/>
      </c>
      <c r="JI1033" t="str">
        <f t="shared" ca="1" si="448"/>
        <v/>
      </c>
    </row>
    <row r="1034" spans="264:269">
      <c r="JD1034">
        <f t="shared" si="443"/>
        <v>0</v>
      </c>
      <c r="JE1034">
        <f t="shared" si="444"/>
        <v>0</v>
      </c>
      <c r="JF1034" t="str">
        <f t="shared" ca="1" si="445"/>
        <v/>
      </c>
      <c r="JG1034" t="str">
        <f t="shared" ca="1" si="446"/>
        <v/>
      </c>
      <c r="JH1034" t="str">
        <f t="shared" ca="1" si="447"/>
        <v/>
      </c>
      <c r="JI1034" t="str">
        <f t="shared" ca="1" si="448"/>
        <v/>
      </c>
    </row>
    <row r="1035" spans="264:269">
      <c r="JD1035">
        <f t="shared" si="443"/>
        <v>0</v>
      </c>
      <c r="JE1035">
        <f t="shared" si="444"/>
        <v>0</v>
      </c>
      <c r="JF1035" t="str">
        <f t="shared" ca="1" si="445"/>
        <v/>
      </c>
      <c r="JG1035" t="str">
        <f t="shared" ca="1" si="446"/>
        <v/>
      </c>
      <c r="JH1035" t="str">
        <f t="shared" ca="1" si="447"/>
        <v/>
      </c>
      <c r="JI1035" t="str">
        <f t="shared" ca="1" si="448"/>
        <v/>
      </c>
    </row>
    <row r="1036" spans="264:269">
      <c r="JD1036">
        <f t="shared" si="443"/>
        <v>0</v>
      </c>
      <c r="JE1036">
        <f t="shared" si="444"/>
        <v>0</v>
      </c>
      <c r="JF1036" t="str">
        <f t="shared" ca="1" si="445"/>
        <v/>
      </c>
      <c r="JG1036" t="str">
        <f t="shared" ca="1" si="446"/>
        <v/>
      </c>
      <c r="JH1036" t="str">
        <f t="shared" ca="1" si="447"/>
        <v/>
      </c>
      <c r="JI1036" t="str">
        <f t="shared" ca="1" si="448"/>
        <v/>
      </c>
    </row>
    <row r="1037" spans="264:269">
      <c r="JD1037">
        <f t="shared" si="443"/>
        <v>0</v>
      </c>
      <c r="JE1037">
        <f t="shared" si="444"/>
        <v>0</v>
      </c>
      <c r="JF1037" t="str">
        <f t="shared" ca="1" si="445"/>
        <v/>
      </c>
      <c r="JG1037" t="str">
        <f t="shared" ca="1" si="446"/>
        <v/>
      </c>
      <c r="JH1037" t="str">
        <f t="shared" ca="1" si="447"/>
        <v/>
      </c>
      <c r="JI1037" t="str">
        <f t="shared" ca="1" si="448"/>
        <v/>
      </c>
    </row>
    <row r="1038" spans="264:269">
      <c r="JD1038">
        <f t="shared" si="443"/>
        <v>0</v>
      </c>
      <c r="JE1038">
        <f t="shared" si="444"/>
        <v>0</v>
      </c>
      <c r="JF1038" t="str">
        <f t="shared" ca="1" si="445"/>
        <v/>
      </c>
      <c r="JG1038" t="str">
        <f t="shared" ca="1" si="446"/>
        <v/>
      </c>
      <c r="JH1038" t="str">
        <f t="shared" ca="1" si="447"/>
        <v/>
      </c>
      <c r="JI1038" t="str">
        <f t="shared" ca="1" si="448"/>
        <v/>
      </c>
    </row>
    <row r="1039" spans="264:269">
      <c r="JD1039">
        <f t="shared" si="443"/>
        <v>0</v>
      </c>
      <c r="JE1039">
        <f t="shared" si="444"/>
        <v>0</v>
      </c>
      <c r="JF1039" t="str">
        <f t="shared" ca="1" si="445"/>
        <v/>
      </c>
      <c r="JG1039" t="str">
        <f t="shared" ca="1" si="446"/>
        <v/>
      </c>
      <c r="JH1039" t="str">
        <f t="shared" ca="1" si="447"/>
        <v/>
      </c>
      <c r="JI1039" t="str">
        <f t="shared" ca="1" si="448"/>
        <v/>
      </c>
    </row>
    <row r="1040" spans="264:269">
      <c r="JD1040">
        <f t="shared" si="443"/>
        <v>0</v>
      </c>
      <c r="JE1040">
        <f t="shared" si="444"/>
        <v>0</v>
      </c>
      <c r="JF1040" t="str">
        <f t="shared" ca="1" si="445"/>
        <v/>
      </c>
      <c r="JG1040" t="str">
        <f t="shared" ca="1" si="446"/>
        <v/>
      </c>
      <c r="JH1040" t="str">
        <f t="shared" ca="1" si="447"/>
        <v/>
      </c>
      <c r="JI1040" t="str">
        <f t="shared" ca="1" si="448"/>
        <v/>
      </c>
    </row>
    <row r="1041" spans="264:269">
      <c r="JD1041">
        <f t="shared" si="443"/>
        <v>0</v>
      </c>
      <c r="JE1041">
        <f t="shared" si="444"/>
        <v>0</v>
      </c>
      <c r="JF1041" t="str">
        <f t="shared" ca="1" si="445"/>
        <v/>
      </c>
      <c r="JG1041" t="str">
        <f t="shared" ca="1" si="446"/>
        <v/>
      </c>
      <c r="JH1041" t="str">
        <f t="shared" ca="1" si="447"/>
        <v/>
      </c>
      <c r="JI1041" t="str">
        <f t="shared" ca="1" si="448"/>
        <v/>
      </c>
    </row>
    <row r="1042" spans="264:269">
      <c r="JD1042">
        <f t="shared" si="443"/>
        <v>0</v>
      </c>
      <c r="JE1042">
        <f t="shared" si="444"/>
        <v>0</v>
      </c>
      <c r="JF1042" t="str">
        <f t="shared" ca="1" si="445"/>
        <v/>
      </c>
      <c r="JG1042" t="str">
        <f t="shared" ca="1" si="446"/>
        <v/>
      </c>
      <c r="JH1042" t="str">
        <f t="shared" ca="1" si="447"/>
        <v/>
      </c>
      <c r="JI1042" t="str">
        <f t="shared" ca="1" si="448"/>
        <v/>
      </c>
    </row>
    <row r="1043" spans="264:269">
      <c r="JD1043">
        <f t="shared" si="443"/>
        <v>0</v>
      </c>
      <c r="JE1043">
        <f t="shared" si="444"/>
        <v>0</v>
      </c>
      <c r="JF1043" t="str">
        <f t="shared" ca="1" si="445"/>
        <v/>
      </c>
      <c r="JG1043" t="str">
        <f t="shared" ca="1" si="446"/>
        <v/>
      </c>
      <c r="JH1043" t="str">
        <f t="shared" ca="1" si="447"/>
        <v/>
      </c>
      <c r="JI1043" t="str">
        <f t="shared" ca="1" si="448"/>
        <v/>
      </c>
    </row>
    <row r="1044" spans="264:269">
      <c r="JD1044">
        <f t="shared" si="443"/>
        <v>0</v>
      </c>
      <c r="JE1044">
        <f t="shared" si="444"/>
        <v>0</v>
      </c>
      <c r="JF1044" t="str">
        <f t="shared" ca="1" si="445"/>
        <v/>
      </c>
      <c r="JG1044" t="str">
        <f t="shared" ca="1" si="446"/>
        <v/>
      </c>
      <c r="JH1044" t="str">
        <f t="shared" ca="1" si="447"/>
        <v/>
      </c>
      <c r="JI1044" t="str">
        <f t="shared" ca="1" si="448"/>
        <v/>
      </c>
    </row>
    <row r="1045" spans="264:269">
      <c r="JD1045">
        <f t="shared" si="443"/>
        <v>0</v>
      </c>
      <c r="JE1045">
        <f t="shared" si="444"/>
        <v>0</v>
      </c>
      <c r="JF1045" t="str">
        <f t="shared" ca="1" si="445"/>
        <v/>
      </c>
      <c r="JG1045" t="str">
        <f t="shared" ca="1" si="446"/>
        <v/>
      </c>
      <c r="JH1045" t="str">
        <f t="shared" ca="1" si="447"/>
        <v/>
      </c>
      <c r="JI1045" t="str">
        <f t="shared" ca="1" si="448"/>
        <v/>
      </c>
    </row>
    <row r="1046" spans="264:269">
      <c r="JD1046">
        <f t="shared" si="443"/>
        <v>0</v>
      </c>
      <c r="JE1046">
        <f t="shared" si="444"/>
        <v>0</v>
      </c>
      <c r="JF1046" t="str">
        <f t="shared" ca="1" si="445"/>
        <v/>
      </c>
      <c r="JG1046" t="str">
        <f t="shared" ca="1" si="446"/>
        <v/>
      </c>
      <c r="JH1046" t="str">
        <f t="shared" ca="1" si="447"/>
        <v/>
      </c>
      <c r="JI1046" t="str">
        <f t="shared" ca="1" si="448"/>
        <v/>
      </c>
    </row>
    <row r="1047" spans="264:269">
      <c r="JD1047">
        <f t="shared" si="443"/>
        <v>0</v>
      </c>
      <c r="JE1047">
        <f t="shared" si="444"/>
        <v>0</v>
      </c>
      <c r="JF1047" t="str">
        <f t="shared" ca="1" si="445"/>
        <v/>
      </c>
      <c r="JG1047" t="str">
        <f t="shared" ca="1" si="446"/>
        <v/>
      </c>
      <c r="JH1047" t="str">
        <f t="shared" ca="1" si="447"/>
        <v/>
      </c>
      <c r="JI1047" t="str">
        <f t="shared" ca="1" si="448"/>
        <v/>
      </c>
    </row>
    <row r="1048" spans="264:269">
      <c r="JD1048">
        <f t="shared" si="443"/>
        <v>0</v>
      </c>
      <c r="JE1048">
        <f t="shared" si="444"/>
        <v>0</v>
      </c>
      <c r="JF1048" t="str">
        <f t="shared" ca="1" si="445"/>
        <v/>
      </c>
      <c r="JG1048" t="str">
        <f t="shared" ca="1" si="446"/>
        <v/>
      </c>
      <c r="JH1048" t="str">
        <f t="shared" ca="1" si="447"/>
        <v/>
      </c>
      <c r="JI1048" t="str">
        <f t="shared" ca="1" si="448"/>
        <v/>
      </c>
    </row>
    <row r="1049" spans="264:269">
      <c r="JD1049">
        <f t="shared" si="443"/>
        <v>0</v>
      </c>
      <c r="JE1049">
        <f t="shared" si="444"/>
        <v>0</v>
      </c>
      <c r="JF1049" t="str">
        <f t="shared" ca="1" si="445"/>
        <v/>
      </c>
      <c r="JG1049" t="str">
        <f t="shared" ca="1" si="446"/>
        <v/>
      </c>
      <c r="JH1049" t="str">
        <f t="shared" ca="1" si="447"/>
        <v/>
      </c>
      <c r="JI1049" t="str">
        <f t="shared" ca="1" si="448"/>
        <v/>
      </c>
    </row>
    <row r="1050" spans="264:269">
      <c r="JD1050">
        <f t="shared" si="443"/>
        <v>0</v>
      </c>
      <c r="JE1050">
        <f t="shared" si="444"/>
        <v>0</v>
      </c>
      <c r="JF1050" t="str">
        <f t="shared" ca="1" si="445"/>
        <v/>
      </c>
      <c r="JG1050" t="str">
        <f t="shared" ca="1" si="446"/>
        <v/>
      </c>
      <c r="JH1050" t="str">
        <f t="shared" ca="1" si="447"/>
        <v/>
      </c>
      <c r="JI1050" t="str">
        <f t="shared" ca="1" si="448"/>
        <v/>
      </c>
    </row>
    <row r="1051" spans="264:269">
      <c r="JD1051">
        <f t="shared" si="443"/>
        <v>0</v>
      </c>
      <c r="JE1051">
        <f t="shared" si="444"/>
        <v>0</v>
      </c>
      <c r="JF1051" t="str">
        <f t="shared" ca="1" si="445"/>
        <v/>
      </c>
      <c r="JG1051" t="str">
        <f t="shared" ca="1" si="446"/>
        <v/>
      </c>
      <c r="JH1051" t="str">
        <f t="shared" ca="1" si="447"/>
        <v/>
      </c>
      <c r="JI1051" t="str">
        <f t="shared" ca="1" si="448"/>
        <v/>
      </c>
    </row>
    <row r="1052" spans="264:269">
      <c r="JD1052">
        <f t="shared" ref="JD1052:JD1115" si="449">IF(JD1051&lt;&gt;0,JD1051-1,0)</f>
        <v>0</v>
      </c>
      <c r="JE1052">
        <f t="shared" ref="JE1052:JE1115" si="450">IF(JD1052&lt;&gt;0,JE1051+1,0)</f>
        <v>0</v>
      </c>
      <c r="JF1052" t="str">
        <f t="shared" ref="JF1052:JF1115" ca="1" si="451">IF(ScenarioType&lt;&gt;"ALL",IF(ISERROR(IF(INDIRECT("SCENARIOMETA!B"&amp;JE1052)=ScenarioType,INDIRECT("SCENARIOMETA!A"&amp;JE1052)," ")),"",IF(INDIRECT("SCENARIOMETA!B"&amp;JE1052)=ScenarioType,INDIRECT("SCENARIOMETA!A"&amp;JE1052)," ")),IF(JD1052&lt;&gt;0,INDIRECT("SCENARIOMETA!A"&amp;JE1052),""))</f>
        <v/>
      </c>
      <c r="JG1052" t="str">
        <f t="shared" ref="JG1052:JG1115" ca="1" si="452">IF(ScenarioType&lt;&gt;"ALL",IF(ISERROR(IF(INDIRECT("SCENARIOMETA!B"&amp;JE1052)=ScenarioType,INDIRECT("SCENARIOMETA!B"&amp;JE1052)," ")),"",IF(INDIRECT("SCENARIOMETA!B"&amp;JE1052)=ScenarioType,INDIRECT("SCENARIOMETA!B"&amp;JE1052)," ")),IF(JD1052&lt;&gt;0,INDIRECT("SCENARIOMETA!B"&amp;JE1052),""))</f>
        <v/>
      </c>
      <c r="JH1052" t="str">
        <f t="shared" ref="JH1052:JH1115" ca="1" si="453">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454">IF(ScenarioType&lt;&gt;"ALL",IF(ISERROR(IF(INDIRECT("SCENARIOMETA!B"&amp;JE1052)=ScenarioType,INDIRECT("SCENARIOMETA!E"&amp;JE1052)," ")),"",IF(INDIRECT("SCENARIOMETA!B"&amp;JE1052)=ScenarioType,INDIRECT("SCENARIOMETA!E"&amp;JE1052)," ")+14),IF(JD1052&lt;&gt;0,INDIRECT("SCENARIOMETA!E"&amp;JE1052)+14,""))</f>
        <v/>
      </c>
    </row>
    <row r="1053" spans="264:269">
      <c r="JD1053">
        <f t="shared" si="449"/>
        <v>0</v>
      </c>
      <c r="JE1053">
        <f t="shared" si="450"/>
        <v>0</v>
      </c>
      <c r="JF1053" t="str">
        <f t="shared" ca="1" si="451"/>
        <v/>
      </c>
      <c r="JG1053" t="str">
        <f t="shared" ca="1" si="452"/>
        <v/>
      </c>
      <c r="JH1053" t="str">
        <f t="shared" ca="1" si="453"/>
        <v/>
      </c>
      <c r="JI1053" t="str">
        <f t="shared" ca="1" si="454"/>
        <v/>
      </c>
    </row>
    <row r="1054" spans="264:269">
      <c r="JD1054">
        <f t="shared" si="449"/>
        <v>0</v>
      </c>
      <c r="JE1054">
        <f t="shared" si="450"/>
        <v>0</v>
      </c>
      <c r="JF1054" t="str">
        <f t="shared" ca="1" si="451"/>
        <v/>
      </c>
      <c r="JG1054" t="str">
        <f t="shared" ca="1" si="452"/>
        <v/>
      </c>
      <c r="JH1054" t="str">
        <f t="shared" ca="1" si="453"/>
        <v/>
      </c>
      <c r="JI1054" t="str">
        <f t="shared" ca="1" si="454"/>
        <v/>
      </c>
    </row>
    <row r="1055" spans="264:269">
      <c r="JD1055">
        <f t="shared" si="449"/>
        <v>0</v>
      </c>
      <c r="JE1055">
        <f t="shared" si="450"/>
        <v>0</v>
      </c>
      <c r="JF1055" t="str">
        <f t="shared" ca="1" si="451"/>
        <v/>
      </c>
      <c r="JG1055" t="str">
        <f t="shared" ca="1" si="452"/>
        <v/>
      </c>
      <c r="JH1055" t="str">
        <f t="shared" ca="1" si="453"/>
        <v/>
      </c>
      <c r="JI1055" t="str">
        <f t="shared" ca="1" si="454"/>
        <v/>
      </c>
    </row>
    <row r="1056" spans="264:269">
      <c r="JD1056">
        <f t="shared" si="449"/>
        <v>0</v>
      </c>
      <c r="JE1056">
        <f t="shared" si="450"/>
        <v>0</v>
      </c>
      <c r="JF1056" t="str">
        <f t="shared" ca="1" si="451"/>
        <v/>
      </c>
      <c r="JG1056" t="str">
        <f t="shared" ca="1" si="452"/>
        <v/>
      </c>
      <c r="JH1056" t="str">
        <f t="shared" ca="1" si="453"/>
        <v/>
      </c>
      <c r="JI1056" t="str">
        <f t="shared" ca="1" si="454"/>
        <v/>
      </c>
    </row>
    <row r="1057" spans="264:269">
      <c r="JD1057">
        <f t="shared" si="449"/>
        <v>0</v>
      </c>
      <c r="JE1057">
        <f t="shared" si="450"/>
        <v>0</v>
      </c>
      <c r="JF1057" t="str">
        <f t="shared" ca="1" si="451"/>
        <v/>
      </c>
      <c r="JG1057" t="str">
        <f t="shared" ca="1" si="452"/>
        <v/>
      </c>
      <c r="JH1057" t="str">
        <f t="shared" ca="1" si="453"/>
        <v/>
      </c>
      <c r="JI1057" t="str">
        <f t="shared" ca="1" si="454"/>
        <v/>
      </c>
    </row>
    <row r="1058" spans="264:269">
      <c r="JD1058">
        <f t="shared" si="449"/>
        <v>0</v>
      </c>
      <c r="JE1058">
        <f t="shared" si="450"/>
        <v>0</v>
      </c>
      <c r="JF1058" t="str">
        <f t="shared" ca="1" si="451"/>
        <v/>
      </c>
      <c r="JG1058" t="str">
        <f t="shared" ca="1" si="452"/>
        <v/>
      </c>
      <c r="JH1058" t="str">
        <f t="shared" ca="1" si="453"/>
        <v/>
      </c>
      <c r="JI1058" t="str">
        <f t="shared" ca="1" si="454"/>
        <v/>
      </c>
    </row>
    <row r="1059" spans="264:269">
      <c r="JD1059">
        <f t="shared" si="449"/>
        <v>0</v>
      </c>
      <c r="JE1059">
        <f t="shared" si="450"/>
        <v>0</v>
      </c>
      <c r="JF1059" t="str">
        <f t="shared" ca="1" si="451"/>
        <v/>
      </c>
      <c r="JG1059" t="str">
        <f t="shared" ca="1" si="452"/>
        <v/>
      </c>
      <c r="JH1059" t="str">
        <f t="shared" ca="1" si="453"/>
        <v/>
      </c>
      <c r="JI1059" t="str">
        <f t="shared" ca="1" si="454"/>
        <v/>
      </c>
    </row>
    <row r="1060" spans="264:269">
      <c r="JD1060">
        <f t="shared" si="449"/>
        <v>0</v>
      </c>
      <c r="JE1060">
        <f t="shared" si="450"/>
        <v>0</v>
      </c>
      <c r="JF1060" t="str">
        <f t="shared" ca="1" si="451"/>
        <v/>
      </c>
      <c r="JG1060" t="str">
        <f t="shared" ca="1" si="452"/>
        <v/>
      </c>
      <c r="JH1060" t="str">
        <f t="shared" ca="1" si="453"/>
        <v/>
      </c>
      <c r="JI1060" t="str">
        <f t="shared" ca="1" si="454"/>
        <v/>
      </c>
    </row>
    <row r="1061" spans="264:269">
      <c r="JD1061">
        <f t="shared" si="449"/>
        <v>0</v>
      </c>
      <c r="JE1061">
        <f t="shared" si="450"/>
        <v>0</v>
      </c>
      <c r="JF1061" t="str">
        <f t="shared" ca="1" si="451"/>
        <v/>
      </c>
      <c r="JG1061" t="str">
        <f t="shared" ca="1" si="452"/>
        <v/>
      </c>
      <c r="JH1061" t="str">
        <f t="shared" ca="1" si="453"/>
        <v/>
      </c>
      <c r="JI1061" t="str">
        <f t="shared" ca="1" si="454"/>
        <v/>
      </c>
    </row>
    <row r="1062" spans="264:269">
      <c r="JD1062">
        <f t="shared" si="449"/>
        <v>0</v>
      </c>
      <c r="JE1062">
        <f t="shared" si="450"/>
        <v>0</v>
      </c>
      <c r="JF1062" t="str">
        <f t="shared" ca="1" si="451"/>
        <v/>
      </c>
      <c r="JG1062" t="str">
        <f t="shared" ca="1" si="452"/>
        <v/>
      </c>
      <c r="JH1062" t="str">
        <f t="shared" ca="1" si="453"/>
        <v/>
      </c>
      <c r="JI1062" t="str">
        <f t="shared" ca="1" si="454"/>
        <v/>
      </c>
    </row>
    <row r="1063" spans="264:269">
      <c r="JD1063">
        <f t="shared" si="449"/>
        <v>0</v>
      </c>
      <c r="JE1063">
        <f t="shared" si="450"/>
        <v>0</v>
      </c>
      <c r="JF1063" t="str">
        <f t="shared" ca="1" si="451"/>
        <v/>
      </c>
      <c r="JG1063" t="str">
        <f t="shared" ca="1" si="452"/>
        <v/>
      </c>
      <c r="JH1063" t="str">
        <f t="shared" ca="1" si="453"/>
        <v/>
      </c>
      <c r="JI1063" t="str">
        <f t="shared" ca="1" si="454"/>
        <v/>
      </c>
    </row>
    <row r="1064" spans="264:269">
      <c r="JD1064">
        <f t="shared" si="449"/>
        <v>0</v>
      </c>
      <c r="JE1064">
        <f t="shared" si="450"/>
        <v>0</v>
      </c>
      <c r="JF1064" t="str">
        <f t="shared" ca="1" si="451"/>
        <v/>
      </c>
      <c r="JG1064" t="str">
        <f t="shared" ca="1" si="452"/>
        <v/>
      </c>
      <c r="JH1064" t="str">
        <f t="shared" ca="1" si="453"/>
        <v/>
      </c>
      <c r="JI1064" t="str">
        <f t="shared" ca="1" si="454"/>
        <v/>
      </c>
    </row>
    <row r="1065" spans="264:269">
      <c r="JD1065">
        <f t="shared" si="449"/>
        <v>0</v>
      </c>
      <c r="JE1065">
        <f t="shared" si="450"/>
        <v>0</v>
      </c>
      <c r="JF1065" t="str">
        <f t="shared" ca="1" si="451"/>
        <v/>
      </c>
      <c r="JG1065" t="str">
        <f t="shared" ca="1" si="452"/>
        <v/>
      </c>
      <c r="JH1065" t="str">
        <f t="shared" ca="1" si="453"/>
        <v/>
      </c>
      <c r="JI1065" t="str">
        <f t="shared" ca="1" si="454"/>
        <v/>
      </c>
    </row>
    <row r="1066" spans="264:269">
      <c r="JD1066">
        <f t="shared" si="449"/>
        <v>0</v>
      </c>
      <c r="JE1066">
        <f t="shared" si="450"/>
        <v>0</v>
      </c>
      <c r="JF1066" t="str">
        <f t="shared" ca="1" si="451"/>
        <v/>
      </c>
      <c r="JG1066" t="str">
        <f t="shared" ca="1" si="452"/>
        <v/>
      </c>
      <c r="JH1066" t="str">
        <f t="shared" ca="1" si="453"/>
        <v/>
      </c>
      <c r="JI1066" t="str">
        <f t="shared" ca="1" si="454"/>
        <v/>
      </c>
    </row>
    <row r="1067" spans="264:269">
      <c r="JD1067">
        <f t="shared" si="449"/>
        <v>0</v>
      </c>
      <c r="JE1067">
        <f t="shared" si="450"/>
        <v>0</v>
      </c>
      <c r="JF1067" t="str">
        <f t="shared" ca="1" si="451"/>
        <v/>
      </c>
      <c r="JG1067" t="str">
        <f t="shared" ca="1" si="452"/>
        <v/>
      </c>
      <c r="JH1067" t="str">
        <f t="shared" ca="1" si="453"/>
        <v/>
      </c>
      <c r="JI1067" t="str">
        <f t="shared" ca="1" si="454"/>
        <v/>
      </c>
    </row>
    <row r="1068" spans="264:269">
      <c r="JD1068">
        <f t="shared" si="449"/>
        <v>0</v>
      </c>
      <c r="JE1068">
        <f t="shared" si="450"/>
        <v>0</v>
      </c>
      <c r="JF1068" t="str">
        <f t="shared" ca="1" si="451"/>
        <v/>
      </c>
      <c r="JG1068" t="str">
        <f t="shared" ca="1" si="452"/>
        <v/>
      </c>
      <c r="JH1068" t="str">
        <f t="shared" ca="1" si="453"/>
        <v/>
      </c>
      <c r="JI1068" t="str">
        <f t="shared" ca="1" si="454"/>
        <v/>
      </c>
    </row>
    <row r="1069" spans="264:269">
      <c r="JD1069">
        <f t="shared" si="449"/>
        <v>0</v>
      </c>
      <c r="JE1069">
        <f t="shared" si="450"/>
        <v>0</v>
      </c>
      <c r="JF1069" t="str">
        <f t="shared" ca="1" si="451"/>
        <v/>
      </c>
      <c r="JG1069" t="str">
        <f t="shared" ca="1" si="452"/>
        <v/>
      </c>
      <c r="JH1069" t="str">
        <f t="shared" ca="1" si="453"/>
        <v/>
      </c>
      <c r="JI1069" t="str">
        <f t="shared" ca="1" si="454"/>
        <v/>
      </c>
    </row>
    <row r="1070" spans="264:269">
      <c r="JD1070">
        <f t="shared" si="449"/>
        <v>0</v>
      </c>
      <c r="JE1070">
        <f t="shared" si="450"/>
        <v>0</v>
      </c>
      <c r="JF1070" t="str">
        <f t="shared" ca="1" si="451"/>
        <v/>
      </c>
      <c r="JG1070" t="str">
        <f t="shared" ca="1" si="452"/>
        <v/>
      </c>
      <c r="JH1070" t="str">
        <f t="shared" ca="1" si="453"/>
        <v/>
      </c>
      <c r="JI1070" t="str">
        <f t="shared" ca="1" si="454"/>
        <v/>
      </c>
    </row>
    <row r="1071" spans="264:269">
      <c r="JD1071">
        <f t="shared" si="449"/>
        <v>0</v>
      </c>
      <c r="JE1071">
        <f t="shared" si="450"/>
        <v>0</v>
      </c>
      <c r="JF1071" t="str">
        <f t="shared" ca="1" si="451"/>
        <v/>
      </c>
      <c r="JG1071" t="str">
        <f t="shared" ca="1" si="452"/>
        <v/>
      </c>
      <c r="JH1071" t="str">
        <f t="shared" ca="1" si="453"/>
        <v/>
      </c>
      <c r="JI1071" t="str">
        <f t="shared" ca="1" si="454"/>
        <v/>
      </c>
    </row>
    <row r="1072" spans="264:269">
      <c r="JD1072">
        <f t="shared" si="449"/>
        <v>0</v>
      </c>
      <c r="JE1072">
        <f t="shared" si="450"/>
        <v>0</v>
      </c>
      <c r="JF1072" t="str">
        <f t="shared" ca="1" si="451"/>
        <v/>
      </c>
      <c r="JG1072" t="str">
        <f t="shared" ca="1" si="452"/>
        <v/>
      </c>
      <c r="JH1072" t="str">
        <f t="shared" ca="1" si="453"/>
        <v/>
      </c>
      <c r="JI1072" t="str">
        <f t="shared" ca="1" si="454"/>
        <v/>
      </c>
    </row>
    <row r="1073" spans="264:269">
      <c r="JD1073">
        <f t="shared" si="449"/>
        <v>0</v>
      </c>
      <c r="JE1073">
        <f t="shared" si="450"/>
        <v>0</v>
      </c>
      <c r="JF1073" t="str">
        <f t="shared" ca="1" si="451"/>
        <v/>
      </c>
      <c r="JG1073" t="str">
        <f t="shared" ca="1" si="452"/>
        <v/>
      </c>
      <c r="JH1073" t="str">
        <f t="shared" ca="1" si="453"/>
        <v/>
      </c>
      <c r="JI1073" t="str">
        <f t="shared" ca="1" si="454"/>
        <v/>
      </c>
    </row>
    <row r="1074" spans="264:269">
      <c r="JD1074">
        <f t="shared" si="449"/>
        <v>0</v>
      </c>
      <c r="JE1074">
        <f t="shared" si="450"/>
        <v>0</v>
      </c>
      <c r="JF1074" t="str">
        <f t="shared" ca="1" si="451"/>
        <v/>
      </c>
      <c r="JG1074" t="str">
        <f t="shared" ca="1" si="452"/>
        <v/>
      </c>
      <c r="JH1074" t="str">
        <f t="shared" ca="1" si="453"/>
        <v/>
      </c>
      <c r="JI1074" t="str">
        <f t="shared" ca="1" si="454"/>
        <v/>
      </c>
    </row>
    <row r="1075" spans="264:269">
      <c r="JD1075">
        <f t="shared" si="449"/>
        <v>0</v>
      </c>
      <c r="JE1075">
        <f t="shared" si="450"/>
        <v>0</v>
      </c>
      <c r="JF1075" t="str">
        <f t="shared" ca="1" si="451"/>
        <v/>
      </c>
      <c r="JG1075" t="str">
        <f t="shared" ca="1" si="452"/>
        <v/>
      </c>
      <c r="JH1075" t="str">
        <f t="shared" ca="1" si="453"/>
        <v/>
      </c>
      <c r="JI1075" t="str">
        <f t="shared" ca="1" si="454"/>
        <v/>
      </c>
    </row>
    <row r="1076" spans="264:269">
      <c r="JD1076">
        <f t="shared" si="449"/>
        <v>0</v>
      </c>
      <c r="JE1076">
        <f t="shared" si="450"/>
        <v>0</v>
      </c>
      <c r="JF1076" t="str">
        <f t="shared" ca="1" si="451"/>
        <v/>
      </c>
      <c r="JG1076" t="str">
        <f t="shared" ca="1" si="452"/>
        <v/>
      </c>
      <c r="JH1076" t="str">
        <f t="shared" ca="1" si="453"/>
        <v/>
      </c>
      <c r="JI1076" t="str">
        <f t="shared" ca="1" si="454"/>
        <v/>
      </c>
    </row>
    <row r="1077" spans="264:269">
      <c r="JD1077">
        <f t="shared" si="449"/>
        <v>0</v>
      </c>
      <c r="JE1077">
        <f t="shared" si="450"/>
        <v>0</v>
      </c>
      <c r="JF1077" t="str">
        <f t="shared" ca="1" si="451"/>
        <v/>
      </c>
      <c r="JG1077" t="str">
        <f t="shared" ca="1" si="452"/>
        <v/>
      </c>
      <c r="JH1077" t="str">
        <f t="shared" ca="1" si="453"/>
        <v/>
      </c>
      <c r="JI1077" t="str">
        <f t="shared" ca="1" si="454"/>
        <v/>
      </c>
    </row>
    <row r="1078" spans="264:269">
      <c r="JD1078">
        <f t="shared" si="449"/>
        <v>0</v>
      </c>
      <c r="JE1078">
        <f t="shared" si="450"/>
        <v>0</v>
      </c>
      <c r="JF1078" t="str">
        <f t="shared" ca="1" si="451"/>
        <v/>
      </c>
      <c r="JG1078" t="str">
        <f t="shared" ca="1" si="452"/>
        <v/>
      </c>
      <c r="JH1078" t="str">
        <f t="shared" ca="1" si="453"/>
        <v/>
      </c>
      <c r="JI1078" t="str">
        <f t="shared" ca="1" si="454"/>
        <v/>
      </c>
    </row>
    <row r="1079" spans="264:269">
      <c r="JD1079">
        <f t="shared" si="449"/>
        <v>0</v>
      </c>
      <c r="JE1079">
        <f t="shared" si="450"/>
        <v>0</v>
      </c>
      <c r="JF1079" t="str">
        <f t="shared" ca="1" si="451"/>
        <v/>
      </c>
      <c r="JG1079" t="str">
        <f t="shared" ca="1" si="452"/>
        <v/>
      </c>
      <c r="JH1079" t="str">
        <f t="shared" ca="1" si="453"/>
        <v/>
      </c>
      <c r="JI1079" t="str">
        <f t="shared" ca="1" si="454"/>
        <v/>
      </c>
    </row>
    <row r="1080" spans="264:269">
      <c r="JD1080">
        <f t="shared" si="449"/>
        <v>0</v>
      </c>
      <c r="JE1080">
        <f t="shared" si="450"/>
        <v>0</v>
      </c>
      <c r="JF1080" t="str">
        <f t="shared" ca="1" si="451"/>
        <v/>
      </c>
      <c r="JG1080" t="str">
        <f t="shared" ca="1" si="452"/>
        <v/>
      </c>
      <c r="JH1080" t="str">
        <f t="shared" ca="1" si="453"/>
        <v/>
      </c>
      <c r="JI1080" t="str">
        <f t="shared" ca="1" si="454"/>
        <v/>
      </c>
    </row>
    <row r="1081" spans="264:269">
      <c r="JD1081">
        <f t="shared" si="449"/>
        <v>0</v>
      </c>
      <c r="JE1081">
        <f t="shared" si="450"/>
        <v>0</v>
      </c>
      <c r="JF1081" t="str">
        <f t="shared" ca="1" si="451"/>
        <v/>
      </c>
      <c r="JG1081" t="str">
        <f t="shared" ca="1" si="452"/>
        <v/>
      </c>
      <c r="JH1081" t="str">
        <f t="shared" ca="1" si="453"/>
        <v/>
      </c>
      <c r="JI1081" t="str">
        <f t="shared" ca="1" si="454"/>
        <v/>
      </c>
    </row>
    <row r="1082" spans="264:269">
      <c r="JD1082">
        <f t="shared" si="449"/>
        <v>0</v>
      </c>
      <c r="JE1082">
        <f t="shared" si="450"/>
        <v>0</v>
      </c>
      <c r="JF1082" t="str">
        <f t="shared" ca="1" si="451"/>
        <v/>
      </c>
      <c r="JG1082" t="str">
        <f t="shared" ca="1" si="452"/>
        <v/>
      </c>
      <c r="JH1082" t="str">
        <f t="shared" ca="1" si="453"/>
        <v/>
      </c>
      <c r="JI1082" t="str">
        <f t="shared" ca="1" si="454"/>
        <v/>
      </c>
    </row>
    <row r="1083" spans="264:269">
      <c r="JD1083">
        <f t="shared" si="449"/>
        <v>0</v>
      </c>
      <c r="JE1083">
        <f t="shared" si="450"/>
        <v>0</v>
      </c>
      <c r="JF1083" t="str">
        <f t="shared" ca="1" si="451"/>
        <v/>
      </c>
      <c r="JG1083" t="str">
        <f t="shared" ca="1" si="452"/>
        <v/>
      </c>
      <c r="JH1083" t="str">
        <f t="shared" ca="1" si="453"/>
        <v/>
      </c>
      <c r="JI1083" t="str">
        <f t="shared" ca="1" si="454"/>
        <v/>
      </c>
    </row>
    <row r="1084" spans="264:269">
      <c r="JD1084">
        <f t="shared" si="449"/>
        <v>0</v>
      </c>
      <c r="JE1084">
        <f t="shared" si="450"/>
        <v>0</v>
      </c>
      <c r="JF1084" t="str">
        <f t="shared" ca="1" si="451"/>
        <v/>
      </c>
      <c r="JG1084" t="str">
        <f t="shared" ca="1" si="452"/>
        <v/>
      </c>
      <c r="JH1084" t="str">
        <f t="shared" ca="1" si="453"/>
        <v/>
      </c>
      <c r="JI1084" t="str">
        <f t="shared" ca="1" si="454"/>
        <v/>
      </c>
    </row>
    <row r="1085" spans="264:269">
      <c r="JD1085">
        <f t="shared" si="449"/>
        <v>0</v>
      </c>
      <c r="JE1085">
        <f t="shared" si="450"/>
        <v>0</v>
      </c>
      <c r="JF1085" t="str">
        <f t="shared" ca="1" si="451"/>
        <v/>
      </c>
      <c r="JG1085" t="str">
        <f t="shared" ca="1" si="452"/>
        <v/>
      </c>
      <c r="JH1085" t="str">
        <f t="shared" ca="1" si="453"/>
        <v/>
      </c>
      <c r="JI1085" t="str">
        <f t="shared" ca="1" si="454"/>
        <v/>
      </c>
    </row>
    <row r="1086" spans="264:269">
      <c r="JD1086">
        <f t="shared" si="449"/>
        <v>0</v>
      </c>
      <c r="JE1086">
        <f t="shared" si="450"/>
        <v>0</v>
      </c>
      <c r="JF1086" t="str">
        <f t="shared" ca="1" si="451"/>
        <v/>
      </c>
      <c r="JG1086" t="str">
        <f t="shared" ca="1" si="452"/>
        <v/>
      </c>
      <c r="JH1086" t="str">
        <f t="shared" ca="1" si="453"/>
        <v/>
      </c>
      <c r="JI1086" t="str">
        <f t="shared" ca="1" si="454"/>
        <v/>
      </c>
    </row>
    <row r="1087" spans="264:269">
      <c r="JD1087">
        <f t="shared" si="449"/>
        <v>0</v>
      </c>
      <c r="JE1087">
        <f t="shared" si="450"/>
        <v>0</v>
      </c>
      <c r="JF1087" t="str">
        <f t="shared" ca="1" si="451"/>
        <v/>
      </c>
      <c r="JG1087" t="str">
        <f t="shared" ca="1" si="452"/>
        <v/>
      </c>
      <c r="JH1087" t="str">
        <f t="shared" ca="1" si="453"/>
        <v/>
      </c>
      <c r="JI1087" t="str">
        <f t="shared" ca="1" si="454"/>
        <v/>
      </c>
    </row>
    <row r="1088" spans="264:269">
      <c r="JD1088">
        <f t="shared" si="449"/>
        <v>0</v>
      </c>
      <c r="JE1088">
        <f t="shared" si="450"/>
        <v>0</v>
      </c>
      <c r="JF1088" t="str">
        <f t="shared" ca="1" si="451"/>
        <v/>
      </c>
      <c r="JG1088" t="str">
        <f t="shared" ca="1" si="452"/>
        <v/>
      </c>
      <c r="JH1088" t="str">
        <f t="shared" ca="1" si="453"/>
        <v/>
      </c>
      <c r="JI1088" t="str">
        <f t="shared" ca="1" si="454"/>
        <v/>
      </c>
    </row>
    <row r="1089" spans="264:269">
      <c r="JD1089">
        <f t="shared" si="449"/>
        <v>0</v>
      </c>
      <c r="JE1089">
        <f t="shared" si="450"/>
        <v>0</v>
      </c>
      <c r="JF1089" t="str">
        <f t="shared" ca="1" si="451"/>
        <v/>
      </c>
      <c r="JG1089" t="str">
        <f t="shared" ca="1" si="452"/>
        <v/>
      </c>
      <c r="JH1089" t="str">
        <f t="shared" ca="1" si="453"/>
        <v/>
      </c>
      <c r="JI1089" t="str">
        <f t="shared" ca="1" si="454"/>
        <v/>
      </c>
    </row>
    <row r="1090" spans="264:269">
      <c r="JD1090">
        <f t="shared" si="449"/>
        <v>0</v>
      </c>
      <c r="JE1090">
        <f t="shared" si="450"/>
        <v>0</v>
      </c>
      <c r="JF1090" t="str">
        <f t="shared" ca="1" si="451"/>
        <v/>
      </c>
      <c r="JG1090" t="str">
        <f t="shared" ca="1" si="452"/>
        <v/>
      </c>
      <c r="JH1090" t="str">
        <f t="shared" ca="1" si="453"/>
        <v/>
      </c>
      <c r="JI1090" t="str">
        <f t="shared" ca="1" si="454"/>
        <v/>
      </c>
    </row>
    <row r="1091" spans="264:269">
      <c r="JD1091">
        <f t="shared" si="449"/>
        <v>0</v>
      </c>
      <c r="JE1091">
        <f t="shared" si="450"/>
        <v>0</v>
      </c>
      <c r="JF1091" t="str">
        <f t="shared" ca="1" si="451"/>
        <v/>
      </c>
      <c r="JG1091" t="str">
        <f t="shared" ca="1" si="452"/>
        <v/>
      </c>
      <c r="JH1091" t="str">
        <f t="shared" ca="1" si="453"/>
        <v/>
      </c>
      <c r="JI1091" t="str">
        <f t="shared" ca="1" si="454"/>
        <v/>
      </c>
    </row>
    <row r="1092" spans="264:269">
      <c r="JD1092">
        <f t="shared" si="449"/>
        <v>0</v>
      </c>
      <c r="JE1092">
        <f t="shared" si="450"/>
        <v>0</v>
      </c>
      <c r="JF1092" t="str">
        <f t="shared" ca="1" si="451"/>
        <v/>
      </c>
      <c r="JG1092" t="str">
        <f t="shared" ca="1" si="452"/>
        <v/>
      </c>
      <c r="JH1092" t="str">
        <f t="shared" ca="1" si="453"/>
        <v/>
      </c>
      <c r="JI1092" t="str">
        <f t="shared" ca="1" si="454"/>
        <v/>
      </c>
    </row>
    <row r="1093" spans="264:269">
      <c r="JD1093">
        <f t="shared" si="449"/>
        <v>0</v>
      </c>
      <c r="JE1093">
        <f t="shared" si="450"/>
        <v>0</v>
      </c>
      <c r="JF1093" t="str">
        <f t="shared" ca="1" si="451"/>
        <v/>
      </c>
      <c r="JG1093" t="str">
        <f t="shared" ca="1" si="452"/>
        <v/>
      </c>
      <c r="JH1093" t="str">
        <f t="shared" ca="1" si="453"/>
        <v/>
      </c>
      <c r="JI1093" t="str">
        <f t="shared" ca="1" si="454"/>
        <v/>
      </c>
    </row>
    <row r="1094" spans="264:269">
      <c r="JD1094">
        <f t="shared" si="449"/>
        <v>0</v>
      </c>
      <c r="JE1094">
        <f t="shared" si="450"/>
        <v>0</v>
      </c>
      <c r="JF1094" t="str">
        <f t="shared" ca="1" si="451"/>
        <v/>
      </c>
      <c r="JG1094" t="str">
        <f t="shared" ca="1" si="452"/>
        <v/>
      </c>
      <c r="JH1094" t="str">
        <f t="shared" ca="1" si="453"/>
        <v/>
      </c>
      <c r="JI1094" t="str">
        <f t="shared" ca="1" si="454"/>
        <v/>
      </c>
    </row>
    <row r="1095" spans="264:269">
      <c r="JD1095">
        <f t="shared" si="449"/>
        <v>0</v>
      </c>
      <c r="JE1095">
        <f t="shared" si="450"/>
        <v>0</v>
      </c>
      <c r="JF1095" t="str">
        <f t="shared" ca="1" si="451"/>
        <v/>
      </c>
      <c r="JG1095" t="str">
        <f t="shared" ca="1" si="452"/>
        <v/>
      </c>
      <c r="JH1095" t="str">
        <f t="shared" ca="1" si="453"/>
        <v/>
      </c>
      <c r="JI1095" t="str">
        <f t="shared" ca="1" si="454"/>
        <v/>
      </c>
    </row>
    <row r="1096" spans="264:269">
      <c r="JD1096">
        <f t="shared" si="449"/>
        <v>0</v>
      </c>
      <c r="JE1096">
        <f t="shared" si="450"/>
        <v>0</v>
      </c>
      <c r="JF1096" t="str">
        <f t="shared" ca="1" si="451"/>
        <v/>
      </c>
      <c r="JG1096" t="str">
        <f t="shared" ca="1" si="452"/>
        <v/>
      </c>
      <c r="JH1096" t="str">
        <f t="shared" ca="1" si="453"/>
        <v/>
      </c>
      <c r="JI1096" t="str">
        <f t="shared" ca="1" si="454"/>
        <v/>
      </c>
    </row>
    <row r="1097" spans="264:269">
      <c r="JD1097">
        <f t="shared" si="449"/>
        <v>0</v>
      </c>
      <c r="JE1097">
        <f t="shared" si="450"/>
        <v>0</v>
      </c>
      <c r="JF1097" t="str">
        <f t="shared" ca="1" si="451"/>
        <v/>
      </c>
      <c r="JG1097" t="str">
        <f t="shared" ca="1" si="452"/>
        <v/>
      </c>
      <c r="JH1097" t="str">
        <f t="shared" ca="1" si="453"/>
        <v/>
      </c>
      <c r="JI1097" t="str">
        <f t="shared" ca="1" si="454"/>
        <v/>
      </c>
    </row>
    <row r="1098" spans="264:269">
      <c r="JD1098">
        <f t="shared" si="449"/>
        <v>0</v>
      </c>
      <c r="JE1098">
        <f t="shared" si="450"/>
        <v>0</v>
      </c>
      <c r="JF1098" t="str">
        <f t="shared" ca="1" si="451"/>
        <v/>
      </c>
      <c r="JG1098" t="str">
        <f t="shared" ca="1" si="452"/>
        <v/>
      </c>
      <c r="JH1098" t="str">
        <f t="shared" ca="1" si="453"/>
        <v/>
      </c>
      <c r="JI1098" t="str">
        <f t="shared" ca="1" si="454"/>
        <v/>
      </c>
    </row>
    <row r="1099" spans="264:269">
      <c r="JD1099">
        <f t="shared" si="449"/>
        <v>0</v>
      </c>
      <c r="JE1099">
        <f t="shared" si="450"/>
        <v>0</v>
      </c>
      <c r="JF1099" t="str">
        <f t="shared" ca="1" si="451"/>
        <v/>
      </c>
      <c r="JG1099" t="str">
        <f t="shared" ca="1" si="452"/>
        <v/>
      </c>
      <c r="JH1099" t="str">
        <f t="shared" ca="1" si="453"/>
        <v/>
      </c>
      <c r="JI1099" t="str">
        <f t="shared" ca="1" si="454"/>
        <v/>
      </c>
    </row>
    <row r="1100" spans="264:269">
      <c r="JD1100">
        <f t="shared" si="449"/>
        <v>0</v>
      </c>
      <c r="JE1100">
        <f t="shared" si="450"/>
        <v>0</v>
      </c>
      <c r="JF1100" t="str">
        <f t="shared" ca="1" si="451"/>
        <v/>
      </c>
      <c r="JG1100" t="str">
        <f t="shared" ca="1" si="452"/>
        <v/>
      </c>
      <c r="JH1100" t="str">
        <f t="shared" ca="1" si="453"/>
        <v/>
      </c>
      <c r="JI1100" t="str">
        <f t="shared" ca="1" si="454"/>
        <v/>
      </c>
    </row>
    <row r="1101" spans="264:269">
      <c r="JD1101">
        <f t="shared" si="449"/>
        <v>0</v>
      </c>
      <c r="JE1101">
        <f t="shared" si="450"/>
        <v>0</v>
      </c>
      <c r="JF1101" t="str">
        <f t="shared" ca="1" si="451"/>
        <v/>
      </c>
      <c r="JG1101" t="str">
        <f t="shared" ca="1" si="452"/>
        <v/>
      </c>
      <c r="JH1101" t="str">
        <f t="shared" ca="1" si="453"/>
        <v/>
      </c>
      <c r="JI1101" t="str">
        <f t="shared" ca="1" si="454"/>
        <v/>
      </c>
    </row>
    <row r="1102" spans="264:269">
      <c r="JD1102">
        <f t="shared" si="449"/>
        <v>0</v>
      </c>
      <c r="JE1102">
        <f t="shared" si="450"/>
        <v>0</v>
      </c>
      <c r="JF1102" t="str">
        <f t="shared" ca="1" si="451"/>
        <v/>
      </c>
      <c r="JG1102" t="str">
        <f t="shared" ca="1" si="452"/>
        <v/>
      </c>
      <c r="JH1102" t="str">
        <f t="shared" ca="1" si="453"/>
        <v/>
      </c>
      <c r="JI1102" t="str">
        <f t="shared" ca="1" si="454"/>
        <v/>
      </c>
    </row>
    <row r="1103" spans="264:269">
      <c r="JD1103">
        <f t="shared" si="449"/>
        <v>0</v>
      </c>
      <c r="JE1103">
        <f t="shared" si="450"/>
        <v>0</v>
      </c>
      <c r="JF1103" t="str">
        <f t="shared" ca="1" si="451"/>
        <v/>
      </c>
      <c r="JG1103" t="str">
        <f t="shared" ca="1" si="452"/>
        <v/>
      </c>
      <c r="JH1103" t="str">
        <f t="shared" ca="1" si="453"/>
        <v/>
      </c>
      <c r="JI1103" t="str">
        <f t="shared" ca="1" si="454"/>
        <v/>
      </c>
    </row>
    <row r="1104" spans="264:269">
      <c r="JD1104">
        <f t="shared" si="449"/>
        <v>0</v>
      </c>
      <c r="JE1104">
        <f t="shared" si="450"/>
        <v>0</v>
      </c>
      <c r="JF1104" t="str">
        <f t="shared" ca="1" si="451"/>
        <v/>
      </c>
      <c r="JG1104" t="str">
        <f t="shared" ca="1" si="452"/>
        <v/>
      </c>
      <c r="JH1104" t="str">
        <f t="shared" ca="1" si="453"/>
        <v/>
      </c>
      <c r="JI1104" t="str">
        <f t="shared" ca="1" si="454"/>
        <v/>
      </c>
    </row>
    <row r="1105" spans="264:269">
      <c r="JD1105">
        <f t="shared" si="449"/>
        <v>0</v>
      </c>
      <c r="JE1105">
        <f t="shared" si="450"/>
        <v>0</v>
      </c>
      <c r="JF1105" t="str">
        <f t="shared" ca="1" si="451"/>
        <v/>
      </c>
      <c r="JG1105" t="str">
        <f t="shared" ca="1" si="452"/>
        <v/>
      </c>
      <c r="JH1105" t="str">
        <f t="shared" ca="1" si="453"/>
        <v/>
      </c>
      <c r="JI1105" t="str">
        <f t="shared" ca="1" si="454"/>
        <v/>
      </c>
    </row>
    <row r="1106" spans="264:269">
      <c r="JD1106">
        <f t="shared" si="449"/>
        <v>0</v>
      </c>
      <c r="JE1106">
        <f t="shared" si="450"/>
        <v>0</v>
      </c>
      <c r="JF1106" t="str">
        <f t="shared" ca="1" si="451"/>
        <v/>
      </c>
      <c r="JG1106" t="str">
        <f t="shared" ca="1" si="452"/>
        <v/>
      </c>
      <c r="JH1106" t="str">
        <f t="shared" ca="1" si="453"/>
        <v/>
      </c>
      <c r="JI1106" t="str">
        <f t="shared" ca="1" si="454"/>
        <v/>
      </c>
    </row>
    <row r="1107" spans="264:269">
      <c r="JD1107">
        <f t="shared" si="449"/>
        <v>0</v>
      </c>
      <c r="JE1107">
        <f t="shared" si="450"/>
        <v>0</v>
      </c>
      <c r="JF1107" t="str">
        <f t="shared" ca="1" si="451"/>
        <v/>
      </c>
      <c r="JG1107" t="str">
        <f t="shared" ca="1" si="452"/>
        <v/>
      </c>
      <c r="JH1107" t="str">
        <f t="shared" ca="1" si="453"/>
        <v/>
      </c>
      <c r="JI1107" t="str">
        <f t="shared" ca="1" si="454"/>
        <v/>
      </c>
    </row>
    <row r="1108" spans="264:269">
      <c r="JD1108">
        <f t="shared" si="449"/>
        <v>0</v>
      </c>
      <c r="JE1108">
        <f t="shared" si="450"/>
        <v>0</v>
      </c>
      <c r="JF1108" t="str">
        <f t="shared" ca="1" si="451"/>
        <v/>
      </c>
      <c r="JG1108" t="str">
        <f t="shared" ca="1" si="452"/>
        <v/>
      </c>
      <c r="JH1108" t="str">
        <f t="shared" ca="1" si="453"/>
        <v/>
      </c>
      <c r="JI1108" t="str">
        <f t="shared" ca="1" si="454"/>
        <v/>
      </c>
    </row>
    <row r="1109" spans="264:269">
      <c r="JD1109">
        <f t="shared" si="449"/>
        <v>0</v>
      </c>
      <c r="JE1109">
        <f t="shared" si="450"/>
        <v>0</v>
      </c>
      <c r="JF1109" t="str">
        <f t="shared" ca="1" si="451"/>
        <v/>
      </c>
      <c r="JG1109" t="str">
        <f t="shared" ca="1" si="452"/>
        <v/>
      </c>
      <c r="JH1109" t="str">
        <f t="shared" ca="1" si="453"/>
        <v/>
      </c>
      <c r="JI1109" t="str">
        <f t="shared" ca="1" si="454"/>
        <v/>
      </c>
    </row>
    <row r="1110" spans="264:269">
      <c r="JD1110">
        <f t="shared" si="449"/>
        <v>0</v>
      </c>
      <c r="JE1110">
        <f t="shared" si="450"/>
        <v>0</v>
      </c>
      <c r="JF1110" t="str">
        <f t="shared" ca="1" si="451"/>
        <v/>
      </c>
      <c r="JG1110" t="str">
        <f t="shared" ca="1" si="452"/>
        <v/>
      </c>
      <c r="JH1110" t="str">
        <f t="shared" ca="1" si="453"/>
        <v/>
      </c>
      <c r="JI1110" t="str">
        <f t="shared" ca="1" si="454"/>
        <v/>
      </c>
    </row>
    <row r="1111" spans="264:269">
      <c r="JD1111">
        <f t="shared" si="449"/>
        <v>0</v>
      </c>
      <c r="JE1111">
        <f t="shared" si="450"/>
        <v>0</v>
      </c>
      <c r="JF1111" t="str">
        <f t="shared" ca="1" si="451"/>
        <v/>
      </c>
      <c r="JG1111" t="str">
        <f t="shared" ca="1" si="452"/>
        <v/>
      </c>
      <c r="JH1111" t="str">
        <f t="shared" ca="1" si="453"/>
        <v/>
      </c>
      <c r="JI1111" t="str">
        <f t="shared" ca="1" si="454"/>
        <v/>
      </c>
    </row>
    <row r="1112" spans="264:269">
      <c r="JD1112">
        <f t="shared" si="449"/>
        <v>0</v>
      </c>
      <c r="JE1112">
        <f t="shared" si="450"/>
        <v>0</v>
      </c>
      <c r="JF1112" t="str">
        <f t="shared" ca="1" si="451"/>
        <v/>
      </c>
      <c r="JG1112" t="str">
        <f t="shared" ca="1" si="452"/>
        <v/>
      </c>
      <c r="JH1112" t="str">
        <f t="shared" ca="1" si="453"/>
        <v/>
      </c>
      <c r="JI1112" t="str">
        <f t="shared" ca="1" si="454"/>
        <v/>
      </c>
    </row>
    <row r="1113" spans="264:269">
      <c r="JD1113">
        <f t="shared" si="449"/>
        <v>0</v>
      </c>
      <c r="JE1113">
        <f t="shared" si="450"/>
        <v>0</v>
      </c>
      <c r="JF1113" t="str">
        <f t="shared" ca="1" si="451"/>
        <v/>
      </c>
      <c r="JG1113" t="str">
        <f t="shared" ca="1" si="452"/>
        <v/>
      </c>
      <c r="JH1113" t="str">
        <f t="shared" ca="1" si="453"/>
        <v/>
      </c>
      <c r="JI1113" t="str">
        <f t="shared" ca="1" si="454"/>
        <v/>
      </c>
    </row>
    <row r="1114" spans="264:269">
      <c r="JD1114">
        <f t="shared" si="449"/>
        <v>0</v>
      </c>
      <c r="JE1114">
        <f t="shared" si="450"/>
        <v>0</v>
      </c>
      <c r="JF1114" t="str">
        <f t="shared" ca="1" si="451"/>
        <v/>
      </c>
      <c r="JG1114" t="str">
        <f t="shared" ca="1" si="452"/>
        <v/>
      </c>
      <c r="JH1114" t="str">
        <f t="shared" ca="1" si="453"/>
        <v/>
      </c>
      <c r="JI1114" t="str">
        <f t="shared" ca="1" si="454"/>
        <v/>
      </c>
    </row>
    <row r="1115" spans="264:269">
      <c r="JD1115">
        <f t="shared" si="449"/>
        <v>0</v>
      </c>
      <c r="JE1115">
        <f t="shared" si="450"/>
        <v>0</v>
      </c>
      <c r="JF1115" t="str">
        <f t="shared" ca="1" si="451"/>
        <v/>
      </c>
      <c r="JG1115" t="str">
        <f t="shared" ca="1" si="452"/>
        <v/>
      </c>
      <c r="JH1115" t="str">
        <f t="shared" ca="1" si="453"/>
        <v/>
      </c>
      <c r="JI1115" t="str">
        <f t="shared" ca="1" si="454"/>
        <v/>
      </c>
    </row>
    <row r="1116" spans="264:269">
      <c r="JD1116">
        <f t="shared" ref="JD1116:JD1179" si="455">IF(JD1115&lt;&gt;0,JD1115-1,0)</f>
        <v>0</v>
      </c>
      <c r="JE1116">
        <f t="shared" ref="JE1116:JE1179" si="456">IF(JD1116&lt;&gt;0,JE1115+1,0)</f>
        <v>0</v>
      </c>
      <c r="JF1116" t="str">
        <f t="shared" ref="JF1116:JF1179" ca="1" si="457">IF(ScenarioType&lt;&gt;"ALL",IF(ISERROR(IF(INDIRECT("SCENARIOMETA!B"&amp;JE1116)=ScenarioType,INDIRECT("SCENARIOMETA!A"&amp;JE1116)," ")),"",IF(INDIRECT("SCENARIOMETA!B"&amp;JE1116)=ScenarioType,INDIRECT("SCENARIOMETA!A"&amp;JE1116)," ")),IF(JD1116&lt;&gt;0,INDIRECT("SCENARIOMETA!A"&amp;JE1116),""))</f>
        <v/>
      </c>
      <c r="JG1116" t="str">
        <f t="shared" ref="JG1116:JG1179" ca="1" si="458">IF(ScenarioType&lt;&gt;"ALL",IF(ISERROR(IF(INDIRECT("SCENARIOMETA!B"&amp;JE1116)=ScenarioType,INDIRECT("SCENARIOMETA!B"&amp;JE1116)," ")),"",IF(INDIRECT("SCENARIOMETA!B"&amp;JE1116)=ScenarioType,INDIRECT("SCENARIOMETA!B"&amp;JE1116)," ")),IF(JD1116&lt;&gt;0,INDIRECT("SCENARIOMETA!B"&amp;JE1116),""))</f>
        <v/>
      </c>
      <c r="JH1116" t="str">
        <f t="shared" ref="JH1116:JH1179" ca="1" si="459">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460">IF(ScenarioType&lt;&gt;"ALL",IF(ISERROR(IF(INDIRECT("SCENARIOMETA!B"&amp;JE1116)=ScenarioType,INDIRECT("SCENARIOMETA!E"&amp;JE1116)," ")),"",IF(INDIRECT("SCENARIOMETA!B"&amp;JE1116)=ScenarioType,INDIRECT("SCENARIOMETA!E"&amp;JE1116)," ")+14),IF(JD1116&lt;&gt;0,INDIRECT("SCENARIOMETA!E"&amp;JE1116)+14,""))</f>
        <v/>
      </c>
    </row>
    <row r="1117" spans="264:269">
      <c r="JD1117">
        <f t="shared" si="455"/>
        <v>0</v>
      </c>
      <c r="JE1117">
        <f t="shared" si="456"/>
        <v>0</v>
      </c>
      <c r="JF1117" t="str">
        <f t="shared" ca="1" si="457"/>
        <v/>
      </c>
      <c r="JG1117" t="str">
        <f t="shared" ca="1" si="458"/>
        <v/>
      </c>
      <c r="JH1117" t="str">
        <f t="shared" ca="1" si="459"/>
        <v/>
      </c>
      <c r="JI1117" t="str">
        <f t="shared" ca="1" si="460"/>
        <v/>
      </c>
    </row>
    <row r="1118" spans="264:269">
      <c r="JD1118">
        <f t="shared" si="455"/>
        <v>0</v>
      </c>
      <c r="JE1118">
        <f t="shared" si="456"/>
        <v>0</v>
      </c>
      <c r="JF1118" t="str">
        <f t="shared" ca="1" si="457"/>
        <v/>
      </c>
      <c r="JG1118" t="str">
        <f t="shared" ca="1" si="458"/>
        <v/>
      </c>
      <c r="JH1118" t="str">
        <f t="shared" ca="1" si="459"/>
        <v/>
      </c>
      <c r="JI1118" t="str">
        <f t="shared" ca="1" si="460"/>
        <v/>
      </c>
    </row>
    <row r="1119" spans="264:269">
      <c r="JD1119">
        <f t="shared" si="455"/>
        <v>0</v>
      </c>
      <c r="JE1119">
        <f t="shared" si="456"/>
        <v>0</v>
      </c>
      <c r="JF1119" t="str">
        <f t="shared" ca="1" si="457"/>
        <v/>
      </c>
      <c r="JG1119" t="str">
        <f t="shared" ca="1" si="458"/>
        <v/>
      </c>
      <c r="JH1119" t="str">
        <f t="shared" ca="1" si="459"/>
        <v/>
      </c>
      <c r="JI1119" t="str">
        <f t="shared" ca="1" si="460"/>
        <v/>
      </c>
    </row>
    <row r="1120" spans="264:269">
      <c r="JD1120">
        <f t="shared" si="455"/>
        <v>0</v>
      </c>
      <c r="JE1120">
        <f t="shared" si="456"/>
        <v>0</v>
      </c>
      <c r="JF1120" t="str">
        <f t="shared" ca="1" si="457"/>
        <v/>
      </c>
      <c r="JG1120" t="str">
        <f t="shared" ca="1" si="458"/>
        <v/>
      </c>
      <c r="JH1120" t="str">
        <f t="shared" ca="1" si="459"/>
        <v/>
      </c>
      <c r="JI1120" t="str">
        <f t="shared" ca="1" si="460"/>
        <v/>
      </c>
    </row>
    <row r="1121" spans="264:269">
      <c r="JD1121">
        <f t="shared" si="455"/>
        <v>0</v>
      </c>
      <c r="JE1121">
        <f t="shared" si="456"/>
        <v>0</v>
      </c>
      <c r="JF1121" t="str">
        <f t="shared" ca="1" si="457"/>
        <v/>
      </c>
      <c r="JG1121" t="str">
        <f t="shared" ca="1" si="458"/>
        <v/>
      </c>
      <c r="JH1121" t="str">
        <f t="shared" ca="1" si="459"/>
        <v/>
      </c>
      <c r="JI1121" t="str">
        <f t="shared" ca="1" si="460"/>
        <v/>
      </c>
    </row>
    <row r="1122" spans="264:269">
      <c r="JD1122">
        <f t="shared" si="455"/>
        <v>0</v>
      </c>
      <c r="JE1122">
        <f t="shared" si="456"/>
        <v>0</v>
      </c>
      <c r="JF1122" t="str">
        <f t="shared" ca="1" si="457"/>
        <v/>
      </c>
      <c r="JG1122" t="str">
        <f t="shared" ca="1" si="458"/>
        <v/>
      </c>
      <c r="JH1122" t="str">
        <f t="shared" ca="1" si="459"/>
        <v/>
      </c>
      <c r="JI1122" t="str">
        <f t="shared" ca="1" si="460"/>
        <v/>
      </c>
    </row>
    <row r="1123" spans="264:269">
      <c r="JD1123">
        <f t="shared" si="455"/>
        <v>0</v>
      </c>
      <c r="JE1123">
        <f t="shared" si="456"/>
        <v>0</v>
      </c>
      <c r="JF1123" t="str">
        <f t="shared" ca="1" si="457"/>
        <v/>
      </c>
      <c r="JG1123" t="str">
        <f t="shared" ca="1" si="458"/>
        <v/>
      </c>
      <c r="JH1123" t="str">
        <f t="shared" ca="1" si="459"/>
        <v/>
      </c>
      <c r="JI1123" t="str">
        <f t="shared" ca="1" si="460"/>
        <v/>
      </c>
    </row>
    <row r="1124" spans="264:269">
      <c r="JD1124">
        <f t="shared" si="455"/>
        <v>0</v>
      </c>
      <c r="JE1124">
        <f t="shared" si="456"/>
        <v>0</v>
      </c>
      <c r="JF1124" t="str">
        <f t="shared" ca="1" si="457"/>
        <v/>
      </c>
      <c r="JG1124" t="str">
        <f t="shared" ca="1" si="458"/>
        <v/>
      </c>
      <c r="JH1124" t="str">
        <f t="shared" ca="1" si="459"/>
        <v/>
      </c>
      <c r="JI1124" t="str">
        <f t="shared" ca="1" si="460"/>
        <v/>
      </c>
    </row>
    <row r="1125" spans="264:269">
      <c r="JD1125">
        <f t="shared" si="455"/>
        <v>0</v>
      </c>
      <c r="JE1125">
        <f t="shared" si="456"/>
        <v>0</v>
      </c>
      <c r="JF1125" t="str">
        <f t="shared" ca="1" si="457"/>
        <v/>
      </c>
      <c r="JG1125" t="str">
        <f t="shared" ca="1" si="458"/>
        <v/>
      </c>
      <c r="JH1125" t="str">
        <f t="shared" ca="1" si="459"/>
        <v/>
      </c>
      <c r="JI1125" t="str">
        <f t="shared" ca="1" si="460"/>
        <v/>
      </c>
    </row>
    <row r="1126" spans="264:269">
      <c r="JD1126">
        <f t="shared" si="455"/>
        <v>0</v>
      </c>
      <c r="JE1126">
        <f t="shared" si="456"/>
        <v>0</v>
      </c>
      <c r="JF1126" t="str">
        <f t="shared" ca="1" si="457"/>
        <v/>
      </c>
      <c r="JG1126" t="str">
        <f t="shared" ca="1" si="458"/>
        <v/>
      </c>
      <c r="JH1126" t="str">
        <f t="shared" ca="1" si="459"/>
        <v/>
      </c>
      <c r="JI1126" t="str">
        <f t="shared" ca="1" si="460"/>
        <v/>
      </c>
    </row>
    <row r="1127" spans="264:269">
      <c r="JD1127">
        <f t="shared" si="455"/>
        <v>0</v>
      </c>
      <c r="JE1127">
        <f t="shared" si="456"/>
        <v>0</v>
      </c>
      <c r="JF1127" t="str">
        <f t="shared" ca="1" si="457"/>
        <v/>
      </c>
      <c r="JG1127" t="str">
        <f t="shared" ca="1" si="458"/>
        <v/>
      </c>
      <c r="JH1127" t="str">
        <f t="shared" ca="1" si="459"/>
        <v/>
      </c>
      <c r="JI1127" t="str">
        <f t="shared" ca="1" si="460"/>
        <v/>
      </c>
    </row>
    <row r="1128" spans="264:269">
      <c r="JD1128">
        <f t="shared" si="455"/>
        <v>0</v>
      </c>
      <c r="JE1128">
        <f t="shared" si="456"/>
        <v>0</v>
      </c>
      <c r="JF1128" t="str">
        <f t="shared" ca="1" si="457"/>
        <v/>
      </c>
      <c r="JG1128" t="str">
        <f t="shared" ca="1" si="458"/>
        <v/>
      </c>
      <c r="JH1128" t="str">
        <f t="shared" ca="1" si="459"/>
        <v/>
      </c>
      <c r="JI1128" t="str">
        <f t="shared" ca="1" si="460"/>
        <v/>
      </c>
    </row>
    <row r="1129" spans="264:269">
      <c r="JD1129">
        <f t="shared" si="455"/>
        <v>0</v>
      </c>
      <c r="JE1129">
        <f t="shared" si="456"/>
        <v>0</v>
      </c>
      <c r="JF1129" t="str">
        <f t="shared" ca="1" si="457"/>
        <v/>
      </c>
      <c r="JG1129" t="str">
        <f t="shared" ca="1" si="458"/>
        <v/>
      </c>
      <c r="JH1129" t="str">
        <f t="shared" ca="1" si="459"/>
        <v/>
      </c>
      <c r="JI1129" t="str">
        <f t="shared" ca="1" si="460"/>
        <v/>
      </c>
    </row>
    <row r="1130" spans="264:269">
      <c r="JD1130">
        <f t="shared" si="455"/>
        <v>0</v>
      </c>
      <c r="JE1130">
        <f t="shared" si="456"/>
        <v>0</v>
      </c>
      <c r="JF1130" t="str">
        <f t="shared" ca="1" si="457"/>
        <v/>
      </c>
      <c r="JG1130" t="str">
        <f t="shared" ca="1" si="458"/>
        <v/>
      </c>
      <c r="JH1130" t="str">
        <f t="shared" ca="1" si="459"/>
        <v/>
      </c>
      <c r="JI1130" t="str">
        <f t="shared" ca="1" si="460"/>
        <v/>
      </c>
    </row>
    <row r="1131" spans="264:269">
      <c r="JD1131">
        <f t="shared" si="455"/>
        <v>0</v>
      </c>
      <c r="JE1131">
        <f t="shared" si="456"/>
        <v>0</v>
      </c>
      <c r="JF1131" t="str">
        <f t="shared" ca="1" si="457"/>
        <v/>
      </c>
      <c r="JG1131" t="str">
        <f t="shared" ca="1" si="458"/>
        <v/>
      </c>
      <c r="JH1131" t="str">
        <f t="shared" ca="1" si="459"/>
        <v/>
      </c>
      <c r="JI1131" t="str">
        <f t="shared" ca="1" si="460"/>
        <v/>
      </c>
    </row>
    <row r="1132" spans="264:269">
      <c r="JD1132">
        <f t="shared" si="455"/>
        <v>0</v>
      </c>
      <c r="JE1132">
        <f t="shared" si="456"/>
        <v>0</v>
      </c>
      <c r="JF1132" t="str">
        <f t="shared" ca="1" si="457"/>
        <v/>
      </c>
      <c r="JG1132" t="str">
        <f t="shared" ca="1" si="458"/>
        <v/>
      </c>
      <c r="JH1132" t="str">
        <f t="shared" ca="1" si="459"/>
        <v/>
      </c>
      <c r="JI1132" t="str">
        <f t="shared" ca="1" si="460"/>
        <v/>
      </c>
    </row>
    <row r="1133" spans="264:269">
      <c r="JD1133">
        <f t="shared" si="455"/>
        <v>0</v>
      </c>
      <c r="JE1133">
        <f t="shared" si="456"/>
        <v>0</v>
      </c>
      <c r="JF1133" t="str">
        <f t="shared" ca="1" si="457"/>
        <v/>
      </c>
      <c r="JG1133" t="str">
        <f t="shared" ca="1" si="458"/>
        <v/>
      </c>
      <c r="JH1133" t="str">
        <f t="shared" ca="1" si="459"/>
        <v/>
      </c>
      <c r="JI1133" t="str">
        <f t="shared" ca="1" si="460"/>
        <v/>
      </c>
    </row>
    <row r="1134" spans="264:269">
      <c r="JD1134">
        <f t="shared" si="455"/>
        <v>0</v>
      </c>
      <c r="JE1134">
        <f t="shared" si="456"/>
        <v>0</v>
      </c>
      <c r="JF1134" t="str">
        <f t="shared" ca="1" si="457"/>
        <v/>
      </c>
      <c r="JG1134" t="str">
        <f t="shared" ca="1" si="458"/>
        <v/>
      </c>
      <c r="JH1134" t="str">
        <f t="shared" ca="1" si="459"/>
        <v/>
      </c>
      <c r="JI1134" t="str">
        <f t="shared" ca="1" si="460"/>
        <v/>
      </c>
    </row>
    <row r="1135" spans="264:269">
      <c r="JD1135">
        <f t="shared" si="455"/>
        <v>0</v>
      </c>
      <c r="JE1135">
        <f t="shared" si="456"/>
        <v>0</v>
      </c>
      <c r="JF1135" t="str">
        <f t="shared" ca="1" si="457"/>
        <v/>
      </c>
      <c r="JG1135" t="str">
        <f t="shared" ca="1" si="458"/>
        <v/>
      </c>
      <c r="JH1135" t="str">
        <f t="shared" ca="1" si="459"/>
        <v/>
      </c>
      <c r="JI1135" t="str">
        <f t="shared" ca="1" si="460"/>
        <v/>
      </c>
    </row>
    <row r="1136" spans="264:269">
      <c r="JD1136">
        <f t="shared" si="455"/>
        <v>0</v>
      </c>
      <c r="JE1136">
        <f t="shared" si="456"/>
        <v>0</v>
      </c>
      <c r="JF1136" t="str">
        <f t="shared" ca="1" si="457"/>
        <v/>
      </c>
      <c r="JG1136" t="str">
        <f t="shared" ca="1" si="458"/>
        <v/>
      </c>
      <c r="JH1136" t="str">
        <f t="shared" ca="1" si="459"/>
        <v/>
      </c>
      <c r="JI1136" t="str">
        <f t="shared" ca="1" si="460"/>
        <v/>
      </c>
    </row>
    <row r="1137" spans="264:269">
      <c r="JD1137">
        <f t="shared" si="455"/>
        <v>0</v>
      </c>
      <c r="JE1137">
        <f t="shared" si="456"/>
        <v>0</v>
      </c>
      <c r="JF1137" t="str">
        <f t="shared" ca="1" si="457"/>
        <v/>
      </c>
      <c r="JG1137" t="str">
        <f t="shared" ca="1" si="458"/>
        <v/>
      </c>
      <c r="JH1137" t="str">
        <f t="shared" ca="1" si="459"/>
        <v/>
      </c>
      <c r="JI1137" t="str">
        <f t="shared" ca="1" si="460"/>
        <v/>
      </c>
    </row>
    <row r="1138" spans="264:269">
      <c r="JD1138">
        <f t="shared" si="455"/>
        <v>0</v>
      </c>
      <c r="JE1138">
        <f t="shared" si="456"/>
        <v>0</v>
      </c>
      <c r="JF1138" t="str">
        <f t="shared" ca="1" si="457"/>
        <v/>
      </c>
      <c r="JG1138" t="str">
        <f t="shared" ca="1" si="458"/>
        <v/>
      </c>
      <c r="JH1138" t="str">
        <f t="shared" ca="1" si="459"/>
        <v/>
      </c>
      <c r="JI1138" t="str">
        <f t="shared" ca="1" si="460"/>
        <v/>
      </c>
    </row>
    <row r="1139" spans="264:269">
      <c r="JD1139">
        <f t="shared" si="455"/>
        <v>0</v>
      </c>
      <c r="JE1139">
        <f t="shared" si="456"/>
        <v>0</v>
      </c>
      <c r="JF1139" t="str">
        <f t="shared" ca="1" si="457"/>
        <v/>
      </c>
      <c r="JG1139" t="str">
        <f t="shared" ca="1" si="458"/>
        <v/>
      </c>
      <c r="JH1139" t="str">
        <f t="shared" ca="1" si="459"/>
        <v/>
      </c>
      <c r="JI1139" t="str">
        <f t="shared" ca="1" si="460"/>
        <v/>
      </c>
    </row>
    <row r="1140" spans="264:269">
      <c r="JD1140">
        <f t="shared" si="455"/>
        <v>0</v>
      </c>
      <c r="JE1140">
        <f t="shared" si="456"/>
        <v>0</v>
      </c>
      <c r="JF1140" t="str">
        <f t="shared" ca="1" si="457"/>
        <v/>
      </c>
      <c r="JG1140" t="str">
        <f t="shared" ca="1" si="458"/>
        <v/>
      </c>
      <c r="JH1140" t="str">
        <f t="shared" ca="1" si="459"/>
        <v/>
      </c>
      <c r="JI1140" t="str">
        <f t="shared" ca="1" si="460"/>
        <v/>
      </c>
    </row>
    <row r="1141" spans="264:269">
      <c r="JD1141">
        <f t="shared" si="455"/>
        <v>0</v>
      </c>
      <c r="JE1141">
        <f t="shared" si="456"/>
        <v>0</v>
      </c>
      <c r="JF1141" t="str">
        <f t="shared" ca="1" si="457"/>
        <v/>
      </c>
      <c r="JG1141" t="str">
        <f t="shared" ca="1" si="458"/>
        <v/>
      </c>
      <c r="JH1141" t="str">
        <f t="shared" ca="1" si="459"/>
        <v/>
      </c>
      <c r="JI1141" t="str">
        <f t="shared" ca="1" si="460"/>
        <v/>
      </c>
    </row>
    <row r="1142" spans="264:269">
      <c r="JD1142">
        <f t="shared" si="455"/>
        <v>0</v>
      </c>
      <c r="JE1142">
        <f t="shared" si="456"/>
        <v>0</v>
      </c>
      <c r="JF1142" t="str">
        <f t="shared" ca="1" si="457"/>
        <v/>
      </c>
      <c r="JG1142" t="str">
        <f t="shared" ca="1" si="458"/>
        <v/>
      </c>
      <c r="JH1142" t="str">
        <f t="shared" ca="1" si="459"/>
        <v/>
      </c>
      <c r="JI1142" t="str">
        <f t="shared" ca="1" si="460"/>
        <v/>
      </c>
    </row>
    <row r="1143" spans="264:269">
      <c r="JD1143">
        <f t="shared" si="455"/>
        <v>0</v>
      </c>
      <c r="JE1143">
        <f t="shared" si="456"/>
        <v>0</v>
      </c>
      <c r="JF1143" t="str">
        <f t="shared" ca="1" si="457"/>
        <v/>
      </c>
      <c r="JG1143" t="str">
        <f t="shared" ca="1" si="458"/>
        <v/>
      </c>
      <c r="JH1143" t="str">
        <f t="shared" ca="1" si="459"/>
        <v/>
      </c>
      <c r="JI1143" t="str">
        <f t="shared" ca="1" si="460"/>
        <v/>
      </c>
    </row>
    <row r="1144" spans="264:269">
      <c r="JD1144">
        <f t="shared" si="455"/>
        <v>0</v>
      </c>
      <c r="JE1144">
        <f t="shared" si="456"/>
        <v>0</v>
      </c>
      <c r="JF1144" t="str">
        <f t="shared" ca="1" si="457"/>
        <v/>
      </c>
      <c r="JG1144" t="str">
        <f t="shared" ca="1" si="458"/>
        <v/>
      </c>
      <c r="JH1144" t="str">
        <f t="shared" ca="1" si="459"/>
        <v/>
      </c>
      <c r="JI1144" t="str">
        <f t="shared" ca="1" si="460"/>
        <v/>
      </c>
    </row>
    <row r="1145" spans="264:269">
      <c r="JD1145">
        <f t="shared" si="455"/>
        <v>0</v>
      </c>
      <c r="JE1145">
        <f t="shared" si="456"/>
        <v>0</v>
      </c>
      <c r="JF1145" t="str">
        <f t="shared" ca="1" si="457"/>
        <v/>
      </c>
      <c r="JG1145" t="str">
        <f t="shared" ca="1" si="458"/>
        <v/>
      </c>
      <c r="JH1145" t="str">
        <f t="shared" ca="1" si="459"/>
        <v/>
      </c>
      <c r="JI1145" t="str">
        <f t="shared" ca="1" si="460"/>
        <v/>
      </c>
    </row>
    <row r="1146" spans="264:269">
      <c r="JD1146">
        <f t="shared" si="455"/>
        <v>0</v>
      </c>
      <c r="JE1146">
        <f t="shared" si="456"/>
        <v>0</v>
      </c>
      <c r="JF1146" t="str">
        <f t="shared" ca="1" si="457"/>
        <v/>
      </c>
      <c r="JG1146" t="str">
        <f t="shared" ca="1" si="458"/>
        <v/>
      </c>
      <c r="JH1146" t="str">
        <f t="shared" ca="1" si="459"/>
        <v/>
      </c>
      <c r="JI1146" t="str">
        <f t="shared" ca="1" si="460"/>
        <v/>
      </c>
    </row>
    <row r="1147" spans="264:269">
      <c r="JD1147">
        <f t="shared" si="455"/>
        <v>0</v>
      </c>
      <c r="JE1147">
        <f t="shared" si="456"/>
        <v>0</v>
      </c>
      <c r="JF1147" t="str">
        <f t="shared" ca="1" si="457"/>
        <v/>
      </c>
      <c r="JG1147" t="str">
        <f t="shared" ca="1" si="458"/>
        <v/>
      </c>
      <c r="JH1147" t="str">
        <f t="shared" ca="1" si="459"/>
        <v/>
      </c>
      <c r="JI1147" t="str">
        <f t="shared" ca="1" si="460"/>
        <v/>
      </c>
    </row>
    <row r="1148" spans="264:269">
      <c r="JD1148">
        <f t="shared" si="455"/>
        <v>0</v>
      </c>
      <c r="JE1148">
        <f t="shared" si="456"/>
        <v>0</v>
      </c>
      <c r="JF1148" t="str">
        <f t="shared" ca="1" si="457"/>
        <v/>
      </c>
      <c r="JG1148" t="str">
        <f t="shared" ca="1" si="458"/>
        <v/>
      </c>
      <c r="JH1148" t="str">
        <f t="shared" ca="1" si="459"/>
        <v/>
      </c>
      <c r="JI1148" t="str">
        <f t="shared" ca="1" si="460"/>
        <v/>
      </c>
    </row>
    <row r="1149" spans="264:269">
      <c r="JD1149">
        <f t="shared" si="455"/>
        <v>0</v>
      </c>
      <c r="JE1149">
        <f t="shared" si="456"/>
        <v>0</v>
      </c>
      <c r="JF1149" t="str">
        <f t="shared" ca="1" si="457"/>
        <v/>
      </c>
      <c r="JG1149" t="str">
        <f t="shared" ca="1" si="458"/>
        <v/>
      </c>
      <c r="JH1149" t="str">
        <f t="shared" ca="1" si="459"/>
        <v/>
      </c>
      <c r="JI1149" t="str">
        <f t="shared" ca="1" si="460"/>
        <v/>
      </c>
    </row>
    <row r="1150" spans="264:269">
      <c r="JD1150">
        <f t="shared" si="455"/>
        <v>0</v>
      </c>
      <c r="JE1150">
        <f t="shared" si="456"/>
        <v>0</v>
      </c>
      <c r="JF1150" t="str">
        <f t="shared" ca="1" si="457"/>
        <v/>
      </c>
      <c r="JG1150" t="str">
        <f t="shared" ca="1" si="458"/>
        <v/>
      </c>
      <c r="JH1150" t="str">
        <f t="shared" ca="1" si="459"/>
        <v/>
      </c>
      <c r="JI1150" t="str">
        <f t="shared" ca="1" si="460"/>
        <v/>
      </c>
    </row>
    <row r="1151" spans="264:269">
      <c r="JD1151">
        <f t="shared" si="455"/>
        <v>0</v>
      </c>
      <c r="JE1151">
        <f t="shared" si="456"/>
        <v>0</v>
      </c>
      <c r="JF1151" t="str">
        <f t="shared" ca="1" si="457"/>
        <v/>
      </c>
      <c r="JG1151" t="str">
        <f t="shared" ca="1" si="458"/>
        <v/>
      </c>
      <c r="JH1151" t="str">
        <f t="shared" ca="1" si="459"/>
        <v/>
      </c>
      <c r="JI1151" t="str">
        <f t="shared" ca="1" si="460"/>
        <v/>
      </c>
    </row>
    <row r="1152" spans="264:269">
      <c r="JD1152">
        <f t="shared" si="455"/>
        <v>0</v>
      </c>
      <c r="JE1152">
        <f t="shared" si="456"/>
        <v>0</v>
      </c>
      <c r="JF1152" t="str">
        <f t="shared" ca="1" si="457"/>
        <v/>
      </c>
      <c r="JG1152" t="str">
        <f t="shared" ca="1" si="458"/>
        <v/>
      </c>
      <c r="JH1152" t="str">
        <f t="shared" ca="1" si="459"/>
        <v/>
      </c>
      <c r="JI1152" t="str">
        <f t="shared" ca="1" si="460"/>
        <v/>
      </c>
    </row>
    <row r="1153" spans="264:269">
      <c r="JD1153">
        <f t="shared" si="455"/>
        <v>0</v>
      </c>
      <c r="JE1153">
        <f t="shared" si="456"/>
        <v>0</v>
      </c>
      <c r="JF1153" t="str">
        <f t="shared" ca="1" si="457"/>
        <v/>
      </c>
      <c r="JG1153" t="str">
        <f t="shared" ca="1" si="458"/>
        <v/>
      </c>
      <c r="JH1153" t="str">
        <f t="shared" ca="1" si="459"/>
        <v/>
      </c>
      <c r="JI1153" t="str">
        <f t="shared" ca="1" si="460"/>
        <v/>
      </c>
    </row>
    <row r="1154" spans="264:269">
      <c r="JD1154">
        <f t="shared" si="455"/>
        <v>0</v>
      </c>
      <c r="JE1154">
        <f t="shared" si="456"/>
        <v>0</v>
      </c>
      <c r="JF1154" t="str">
        <f t="shared" ca="1" si="457"/>
        <v/>
      </c>
      <c r="JG1154" t="str">
        <f t="shared" ca="1" si="458"/>
        <v/>
      </c>
      <c r="JH1154" t="str">
        <f t="shared" ca="1" si="459"/>
        <v/>
      </c>
      <c r="JI1154" t="str">
        <f t="shared" ca="1" si="460"/>
        <v/>
      </c>
    </row>
    <row r="1155" spans="264:269">
      <c r="JD1155">
        <f t="shared" si="455"/>
        <v>0</v>
      </c>
      <c r="JE1155">
        <f t="shared" si="456"/>
        <v>0</v>
      </c>
      <c r="JF1155" t="str">
        <f t="shared" ca="1" si="457"/>
        <v/>
      </c>
      <c r="JG1155" t="str">
        <f t="shared" ca="1" si="458"/>
        <v/>
      </c>
      <c r="JH1155" t="str">
        <f t="shared" ca="1" si="459"/>
        <v/>
      </c>
      <c r="JI1155" t="str">
        <f t="shared" ca="1" si="460"/>
        <v/>
      </c>
    </row>
    <row r="1156" spans="264:269">
      <c r="JD1156">
        <f t="shared" si="455"/>
        <v>0</v>
      </c>
      <c r="JE1156">
        <f t="shared" si="456"/>
        <v>0</v>
      </c>
      <c r="JF1156" t="str">
        <f t="shared" ca="1" si="457"/>
        <v/>
      </c>
      <c r="JG1156" t="str">
        <f t="shared" ca="1" si="458"/>
        <v/>
      </c>
      <c r="JH1156" t="str">
        <f t="shared" ca="1" si="459"/>
        <v/>
      </c>
      <c r="JI1156" t="str">
        <f t="shared" ca="1" si="460"/>
        <v/>
      </c>
    </row>
    <row r="1157" spans="264:269">
      <c r="JD1157">
        <f t="shared" si="455"/>
        <v>0</v>
      </c>
      <c r="JE1157">
        <f t="shared" si="456"/>
        <v>0</v>
      </c>
      <c r="JF1157" t="str">
        <f t="shared" ca="1" si="457"/>
        <v/>
      </c>
      <c r="JG1157" t="str">
        <f t="shared" ca="1" si="458"/>
        <v/>
      </c>
      <c r="JH1157" t="str">
        <f t="shared" ca="1" si="459"/>
        <v/>
      </c>
      <c r="JI1157" t="str">
        <f t="shared" ca="1" si="460"/>
        <v/>
      </c>
    </row>
    <row r="1158" spans="264:269">
      <c r="JD1158">
        <f t="shared" si="455"/>
        <v>0</v>
      </c>
      <c r="JE1158">
        <f t="shared" si="456"/>
        <v>0</v>
      </c>
      <c r="JF1158" t="str">
        <f t="shared" ca="1" si="457"/>
        <v/>
      </c>
      <c r="JG1158" t="str">
        <f t="shared" ca="1" si="458"/>
        <v/>
      </c>
      <c r="JH1158" t="str">
        <f t="shared" ca="1" si="459"/>
        <v/>
      </c>
      <c r="JI1158" t="str">
        <f t="shared" ca="1" si="460"/>
        <v/>
      </c>
    </row>
    <row r="1159" spans="264:269">
      <c r="JD1159">
        <f t="shared" si="455"/>
        <v>0</v>
      </c>
      <c r="JE1159">
        <f t="shared" si="456"/>
        <v>0</v>
      </c>
      <c r="JF1159" t="str">
        <f t="shared" ca="1" si="457"/>
        <v/>
      </c>
      <c r="JG1159" t="str">
        <f t="shared" ca="1" si="458"/>
        <v/>
      </c>
      <c r="JH1159" t="str">
        <f t="shared" ca="1" si="459"/>
        <v/>
      </c>
      <c r="JI1159" t="str">
        <f t="shared" ca="1" si="460"/>
        <v/>
      </c>
    </row>
    <row r="1160" spans="264:269">
      <c r="JD1160">
        <f t="shared" si="455"/>
        <v>0</v>
      </c>
      <c r="JE1160">
        <f t="shared" si="456"/>
        <v>0</v>
      </c>
      <c r="JF1160" t="str">
        <f t="shared" ca="1" si="457"/>
        <v/>
      </c>
      <c r="JG1160" t="str">
        <f t="shared" ca="1" si="458"/>
        <v/>
      </c>
      <c r="JH1160" t="str">
        <f t="shared" ca="1" si="459"/>
        <v/>
      </c>
      <c r="JI1160" t="str">
        <f t="shared" ca="1" si="460"/>
        <v/>
      </c>
    </row>
    <row r="1161" spans="264:269">
      <c r="JD1161">
        <f t="shared" si="455"/>
        <v>0</v>
      </c>
      <c r="JE1161">
        <f t="shared" si="456"/>
        <v>0</v>
      </c>
      <c r="JF1161" t="str">
        <f t="shared" ca="1" si="457"/>
        <v/>
      </c>
      <c r="JG1161" t="str">
        <f t="shared" ca="1" si="458"/>
        <v/>
      </c>
      <c r="JH1161" t="str">
        <f t="shared" ca="1" si="459"/>
        <v/>
      </c>
      <c r="JI1161" t="str">
        <f t="shared" ca="1" si="460"/>
        <v/>
      </c>
    </row>
    <row r="1162" spans="264:269">
      <c r="JD1162">
        <f t="shared" si="455"/>
        <v>0</v>
      </c>
      <c r="JE1162">
        <f t="shared" si="456"/>
        <v>0</v>
      </c>
      <c r="JF1162" t="str">
        <f t="shared" ca="1" si="457"/>
        <v/>
      </c>
      <c r="JG1162" t="str">
        <f t="shared" ca="1" si="458"/>
        <v/>
      </c>
      <c r="JH1162" t="str">
        <f t="shared" ca="1" si="459"/>
        <v/>
      </c>
      <c r="JI1162" t="str">
        <f t="shared" ca="1" si="460"/>
        <v/>
      </c>
    </row>
    <row r="1163" spans="264:269">
      <c r="JD1163">
        <f t="shared" si="455"/>
        <v>0</v>
      </c>
      <c r="JE1163">
        <f t="shared" si="456"/>
        <v>0</v>
      </c>
      <c r="JF1163" t="str">
        <f t="shared" ca="1" si="457"/>
        <v/>
      </c>
      <c r="JG1163" t="str">
        <f t="shared" ca="1" si="458"/>
        <v/>
      </c>
      <c r="JH1163" t="str">
        <f t="shared" ca="1" si="459"/>
        <v/>
      </c>
      <c r="JI1163" t="str">
        <f t="shared" ca="1" si="460"/>
        <v/>
      </c>
    </row>
    <row r="1164" spans="264:269">
      <c r="JD1164">
        <f t="shared" si="455"/>
        <v>0</v>
      </c>
      <c r="JE1164">
        <f t="shared" si="456"/>
        <v>0</v>
      </c>
      <c r="JF1164" t="str">
        <f t="shared" ca="1" si="457"/>
        <v/>
      </c>
      <c r="JG1164" t="str">
        <f t="shared" ca="1" si="458"/>
        <v/>
      </c>
      <c r="JH1164" t="str">
        <f t="shared" ca="1" si="459"/>
        <v/>
      </c>
      <c r="JI1164" t="str">
        <f t="shared" ca="1" si="460"/>
        <v/>
      </c>
    </row>
    <row r="1165" spans="264:269">
      <c r="JD1165">
        <f t="shared" si="455"/>
        <v>0</v>
      </c>
      <c r="JE1165">
        <f t="shared" si="456"/>
        <v>0</v>
      </c>
      <c r="JF1165" t="str">
        <f t="shared" ca="1" si="457"/>
        <v/>
      </c>
      <c r="JG1165" t="str">
        <f t="shared" ca="1" si="458"/>
        <v/>
      </c>
      <c r="JH1165" t="str">
        <f t="shared" ca="1" si="459"/>
        <v/>
      </c>
      <c r="JI1165" t="str">
        <f t="shared" ca="1" si="460"/>
        <v/>
      </c>
    </row>
    <row r="1166" spans="264:269">
      <c r="JD1166">
        <f t="shared" si="455"/>
        <v>0</v>
      </c>
      <c r="JE1166">
        <f t="shared" si="456"/>
        <v>0</v>
      </c>
      <c r="JF1166" t="str">
        <f t="shared" ca="1" si="457"/>
        <v/>
      </c>
      <c r="JG1166" t="str">
        <f t="shared" ca="1" si="458"/>
        <v/>
      </c>
      <c r="JH1166" t="str">
        <f t="shared" ca="1" si="459"/>
        <v/>
      </c>
      <c r="JI1166" t="str">
        <f t="shared" ca="1" si="460"/>
        <v/>
      </c>
    </row>
    <row r="1167" spans="264:269">
      <c r="JD1167">
        <f t="shared" si="455"/>
        <v>0</v>
      </c>
      <c r="JE1167">
        <f t="shared" si="456"/>
        <v>0</v>
      </c>
      <c r="JF1167" t="str">
        <f t="shared" ca="1" si="457"/>
        <v/>
      </c>
      <c r="JG1167" t="str">
        <f t="shared" ca="1" si="458"/>
        <v/>
      </c>
      <c r="JH1167" t="str">
        <f t="shared" ca="1" si="459"/>
        <v/>
      </c>
      <c r="JI1167" t="str">
        <f t="shared" ca="1" si="460"/>
        <v/>
      </c>
    </row>
    <row r="1168" spans="264:269">
      <c r="JD1168">
        <f t="shared" si="455"/>
        <v>0</v>
      </c>
      <c r="JE1168">
        <f t="shared" si="456"/>
        <v>0</v>
      </c>
      <c r="JF1168" t="str">
        <f t="shared" ca="1" si="457"/>
        <v/>
      </c>
      <c r="JG1168" t="str">
        <f t="shared" ca="1" si="458"/>
        <v/>
      </c>
      <c r="JH1168" t="str">
        <f t="shared" ca="1" si="459"/>
        <v/>
      </c>
      <c r="JI1168" t="str">
        <f t="shared" ca="1" si="460"/>
        <v/>
      </c>
    </row>
    <row r="1169" spans="264:269">
      <c r="JD1169">
        <f t="shared" si="455"/>
        <v>0</v>
      </c>
      <c r="JE1169">
        <f t="shared" si="456"/>
        <v>0</v>
      </c>
      <c r="JF1169" t="str">
        <f t="shared" ca="1" si="457"/>
        <v/>
      </c>
      <c r="JG1169" t="str">
        <f t="shared" ca="1" si="458"/>
        <v/>
      </c>
      <c r="JH1169" t="str">
        <f t="shared" ca="1" si="459"/>
        <v/>
      </c>
      <c r="JI1169" t="str">
        <f t="shared" ca="1" si="460"/>
        <v/>
      </c>
    </row>
    <row r="1170" spans="264:269">
      <c r="JD1170">
        <f t="shared" si="455"/>
        <v>0</v>
      </c>
      <c r="JE1170">
        <f t="shared" si="456"/>
        <v>0</v>
      </c>
      <c r="JF1170" t="str">
        <f t="shared" ca="1" si="457"/>
        <v/>
      </c>
      <c r="JG1170" t="str">
        <f t="shared" ca="1" si="458"/>
        <v/>
      </c>
      <c r="JH1170" t="str">
        <f t="shared" ca="1" si="459"/>
        <v/>
      </c>
      <c r="JI1170" t="str">
        <f t="shared" ca="1" si="460"/>
        <v/>
      </c>
    </row>
    <row r="1171" spans="264:269">
      <c r="JD1171">
        <f t="shared" si="455"/>
        <v>0</v>
      </c>
      <c r="JE1171">
        <f t="shared" si="456"/>
        <v>0</v>
      </c>
      <c r="JF1171" t="str">
        <f t="shared" ca="1" si="457"/>
        <v/>
      </c>
      <c r="JG1171" t="str">
        <f t="shared" ca="1" si="458"/>
        <v/>
      </c>
      <c r="JH1171" t="str">
        <f t="shared" ca="1" si="459"/>
        <v/>
      </c>
      <c r="JI1171" t="str">
        <f t="shared" ca="1" si="460"/>
        <v/>
      </c>
    </row>
    <row r="1172" spans="264:269">
      <c r="JD1172">
        <f t="shared" si="455"/>
        <v>0</v>
      </c>
      <c r="JE1172">
        <f t="shared" si="456"/>
        <v>0</v>
      </c>
      <c r="JF1172" t="str">
        <f t="shared" ca="1" si="457"/>
        <v/>
      </c>
      <c r="JG1172" t="str">
        <f t="shared" ca="1" si="458"/>
        <v/>
      </c>
      <c r="JH1172" t="str">
        <f t="shared" ca="1" si="459"/>
        <v/>
      </c>
      <c r="JI1172" t="str">
        <f t="shared" ca="1" si="460"/>
        <v/>
      </c>
    </row>
    <row r="1173" spans="264:269">
      <c r="JD1173">
        <f t="shared" si="455"/>
        <v>0</v>
      </c>
      <c r="JE1173">
        <f t="shared" si="456"/>
        <v>0</v>
      </c>
      <c r="JF1173" t="str">
        <f t="shared" ca="1" si="457"/>
        <v/>
      </c>
      <c r="JG1173" t="str">
        <f t="shared" ca="1" si="458"/>
        <v/>
      </c>
      <c r="JH1173" t="str">
        <f t="shared" ca="1" si="459"/>
        <v/>
      </c>
      <c r="JI1173" t="str">
        <f t="shared" ca="1" si="460"/>
        <v/>
      </c>
    </row>
    <row r="1174" spans="264:269">
      <c r="JD1174">
        <f t="shared" si="455"/>
        <v>0</v>
      </c>
      <c r="JE1174">
        <f t="shared" si="456"/>
        <v>0</v>
      </c>
      <c r="JF1174" t="str">
        <f t="shared" ca="1" si="457"/>
        <v/>
      </c>
      <c r="JG1174" t="str">
        <f t="shared" ca="1" si="458"/>
        <v/>
      </c>
      <c r="JH1174" t="str">
        <f t="shared" ca="1" si="459"/>
        <v/>
      </c>
      <c r="JI1174" t="str">
        <f t="shared" ca="1" si="460"/>
        <v/>
      </c>
    </row>
    <row r="1175" spans="264:269">
      <c r="JD1175">
        <f t="shared" si="455"/>
        <v>0</v>
      </c>
      <c r="JE1175">
        <f t="shared" si="456"/>
        <v>0</v>
      </c>
      <c r="JF1175" t="str">
        <f t="shared" ca="1" si="457"/>
        <v/>
      </c>
      <c r="JG1175" t="str">
        <f t="shared" ca="1" si="458"/>
        <v/>
      </c>
      <c r="JH1175" t="str">
        <f t="shared" ca="1" si="459"/>
        <v/>
      </c>
      <c r="JI1175" t="str">
        <f t="shared" ca="1" si="460"/>
        <v/>
      </c>
    </row>
    <row r="1176" spans="264:269">
      <c r="JD1176">
        <f t="shared" si="455"/>
        <v>0</v>
      </c>
      <c r="JE1176">
        <f t="shared" si="456"/>
        <v>0</v>
      </c>
      <c r="JF1176" t="str">
        <f t="shared" ca="1" si="457"/>
        <v/>
      </c>
      <c r="JG1176" t="str">
        <f t="shared" ca="1" si="458"/>
        <v/>
      </c>
      <c r="JH1176" t="str">
        <f t="shared" ca="1" si="459"/>
        <v/>
      </c>
      <c r="JI1176" t="str">
        <f t="shared" ca="1" si="460"/>
        <v/>
      </c>
    </row>
    <row r="1177" spans="264:269">
      <c r="JD1177">
        <f t="shared" si="455"/>
        <v>0</v>
      </c>
      <c r="JE1177">
        <f t="shared" si="456"/>
        <v>0</v>
      </c>
      <c r="JF1177" t="str">
        <f t="shared" ca="1" si="457"/>
        <v/>
      </c>
      <c r="JG1177" t="str">
        <f t="shared" ca="1" si="458"/>
        <v/>
      </c>
      <c r="JH1177" t="str">
        <f t="shared" ca="1" si="459"/>
        <v/>
      </c>
      <c r="JI1177" t="str">
        <f t="shared" ca="1" si="460"/>
        <v/>
      </c>
    </row>
    <row r="1178" spans="264:269">
      <c r="JD1178">
        <f t="shared" si="455"/>
        <v>0</v>
      </c>
      <c r="JE1178">
        <f t="shared" si="456"/>
        <v>0</v>
      </c>
      <c r="JF1178" t="str">
        <f t="shared" ca="1" si="457"/>
        <v/>
      </c>
      <c r="JG1178" t="str">
        <f t="shared" ca="1" si="458"/>
        <v/>
      </c>
      <c r="JH1178" t="str">
        <f t="shared" ca="1" si="459"/>
        <v/>
      </c>
      <c r="JI1178" t="str">
        <f t="shared" ca="1" si="460"/>
        <v/>
      </c>
    </row>
    <row r="1179" spans="264:269">
      <c r="JD1179">
        <f t="shared" si="455"/>
        <v>0</v>
      </c>
      <c r="JE1179">
        <f t="shared" si="456"/>
        <v>0</v>
      </c>
      <c r="JF1179" t="str">
        <f t="shared" ca="1" si="457"/>
        <v/>
      </c>
      <c r="JG1179" t="str">
        <f t="shared" ca="1" si="458"/>
        <v/>
      </c>
      <c r="JH1179" t="str">
        <f t="shared" ca="1" si="459"/>
        <v/>
      </c>
      <c r="JI1179" t="str">
        <f t="shared" ca="1" si="460"/>
        <v/>
      </c>
    </row>
    <row r="1180" spans="264:269">
      <c r="JD1180">
        <f t="shared" ref="JD1180:JD1243" si="461">IF(JD1179&lt;&gt;0,JD1179-1,0)</f>
        <v>0</v>
      </c>
      <c r="JE1180">
        <f t="shared" ref="JE1180:JE1243" si="462">IF(JD1180&lt;&gt;0,JE1179+1,0)</f>
        <v>0</v>
      </c>
      <c r="JF1180" t="str">
        <f t="shared" ref="JF1180:JF1243" ca="1" si="463">IF(ScenarioType&lt;&gt;"ALL",IF(ISERROR(IF(INDIRECT("SCENARIOMETA!B"&amp;JE1180)=ScenarioType,INDIRECT("SCENARIOMETA!A"&amp;JE1180)," ")),"",IF(INDIRECT("SCENARIOMETA!B"&amp;JE1180)=ScenarioType,INDIRECT("SCENARIOMETA!A"&amp;JE1180)," ")),IF(JD1180&lt;&gt;0,INDIRECT("SCENARIOMETA!A"&amp;JE1180),""))</f>
        <v/>
      </c>
      <c r="JG1180" t="str">
        <f t="shared" ref="JG1180:JG1243" ca="1" si="464">IF(ScenarioType&lt;&gt;"ALL",IF(ISERROR(IF(INDIRECT("SCENARIOMETA!B"&amp;JE1180)=ScenarioType,INDIRECT("SCENARIOMETA!B"&amp;JE1180)," ")),"",IF(INDIRECT("SCENARIOMETA!B"&amp;JE1180)=ScenarioType,INDIRECT("SCENARIOMETA!B"&amp;JE1180)," ")),IF(JD1180&lt;&gt;0,INDIRECT("SCENARIOMETA!B"&amp;JE1180),""))</f>
        <v/>
      </c>
      <c r="JH1180" t="str">
        <f t="shared" ref="JH1180:JH1243" ca="1" si="465">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466">IF(ScenarioType&lt;&gt;"ALL",IF(ISERROR(IF(INDIRECT("SCENARIOMETA!B"&amp;JE1180)=ScenarioType,INDIRECT("SCENARIOMETA!E"&amp;JE1180)," ")),"",IF(INDIRECT("SCENARIOMETA!B"&amp;JE1180)=ScenarioType,INDIRECT("SCENARIOMETA!E"&amp;JE1180)," ")+14),IF(JD1180&lt;&gt;0,INDIRECT("SCENARIOMETA!E"&amp;JE1180)+14,""))</f>
        <v/>
      </c>
    </row>
    <row r="1181" spans="264:269">
      <c r="JD1181">
        <f t="shared" si="461"/>
        <v>0</v>
      </c>
      <c r="JE1181">
        <f t="shared" si="462"/>
        <v>0</v>
      </c>
      <c r="JF1181" t="str">
        <f t="shared" ca="1" si="463"/>
        <v/>
      </c>
      <c r="JG1181" t="str">
        <f t="shared" ca="1" si="464"/>
        <v/>
      </c>
      <c r="JH1181" t="str">
        <f t="shared" ca="1" si="465"/>
        <v/>
      </c>
      <c r="JI1181" t="str">
        <f t="shared" ca="1" si="466"/>
        <v/>
      </c>
    </row>
    <row r="1182" spans="264:269">
      <c r="JD1182">
        <f t="shared" si="461"/>
        <v>0</v>
      </c>
      <c r="JE1182">
        <f t="shared" si="462"/>
        <v>0</v>
      </c>
      <c r="JF1182" t="str">
        <f t="shared" ca="1" si="463"/>
        <v/>
      </c>
      <c r="JG1182" t="str">
        <f t="shared" ca="1" si="464"/>
        <v/>
      </c>
      <c r="JH1182" t="str">
        <f t="shared" ca="1" si="465"/>
        <v/>
      </c>
      <c r="JI1182" t="str">
        <f t="shared" ca="1" si="466"/>
        <v/>
      </c>
    </row>
    <row r="1183" spans="264:269">
      <c r="JD1183">
        <f t="shared" si="461"/>
        <v>0</v>
      </c>
      <c r="JE1183">
        <f t="shared" si="462"/>
        <v>0</v>
      </c>
      <c r="JF1183" t="str">
        <f t="shared" ca="1" si="463"/>
        <v/>
      </c>
      <c r="JG1183" t="str">
        <f t="shared" ca="1" si="464"/>
        <v/>
      </c>
      <c r="JH1183" t="str">
        <f t="shared" ca="1" si="465"/>
        <v/>
      </c>
      <c r="JI1183" t="str">
        <f t="shared" ca="1" si="466"/>
        <v/>
      </c>
    </row>
    <row r="1184" spans="264:269">
      <c r="JD1184">
        <f t="shared" si="461"/>
        <v>0</v>
      </c>
      <c r="JE1184">
        <f t="shared" si="462"/>
        <v>0</v>
      </c>
      <c r="JF1184" t="str">
        <f t="shared" ca="1" si="463"/>
        <v/>
      </c>
      <c r="JG1184" t="str">
        <f t="shared" ca="1" si="464"/>
        <v/>
      </c>
      <c r="JH1184" t="str">
        <f t="shared" ca="1" si="465"/>
        <v/>
      </c>
      <c r="JI1184" t="str">
        <f t="shared" ca="1" si="466"/>
        <v/>
      </c>
    </row>
    <row r="1185" spans="264:269">
      <c r="JD1185">
        <f t="shared" si="461"/>
        <v>0</v>
      </c>
      <c r="JE1185">
        <f t="shared" si="462"/>
        <v>0</v>
      </c>
      <c r="JF1185" t="str">
        <f t="shared" ca="1" si="463"/>
        <v/>
      </c>
      <c r="JG1185" t="str">
        <f t="shared" ca="1" si="464"/>
        <v/>
      </c>
      <c r="JH1185" t="str">
        <f t="shared" ca="1" si="465"/>
        <v/>
      </c>
      <c r="JI1185" t="str">
        <f t="shared" ca="1" si="466"/>
        <v/>
      </c>
    </row>
    <row r="1186" spans="264:269">
      <c r="JD1186">
        <f t="shared" si="461"/>
        <v>0</v>
      </c>
      <c r="JE1186">
        <f t="shared" si="462"/>
        <v>0</v>
      </c>
      <c r="JF1186" t="str">
        <f t="shared" ca="1" si="463"/>
        <v/>
      </c>
      <c r="JG1186" t="str">
        <f t="shared" ca="1" si="464"/>
        <v/>
      </c>
      <c r="JH1186" t="str">
        <f t="shared" ca="1" si="465"/>
        <v/>
      </c>
      <c r="JI1186" t="str">
        <f t="shared" ca="1" si="466"/>
        <v/>
      </c>
    </row>
    <row r="1187" spans="264:269">
      <c r="JD1187">
        <f t="shared" si="461"/>
        <v>0</v>
      </c>
      <c r="JE1187">
        <f t="shared" si="462"/>
        <v>0</v>
      </c>
      <c r="JF1187" t="str">
        <f t="shared" ca="1" si="463"/>
        <v/>
      </c>
      <c r="JG1187" t="str">
        <f t="shared" ca="1" si="464"/>
        <v/>
      </c>
      <c r="JH1187" t="str">
        <f t="shared" ca="1" si="465"/>
        <v/>
      </c>
      <c r="JI1187" t="str">
        <f t="shared" ca="1" si="466"/>
        <v/>
      </c>
    </row>
    <row r="1188" spans="264:269">
      <c r="JD1188">
        <f t="shared" si="461"/>
        <v>0</v>
      </c>
      <c r="JE1188">
        <f t="shared" si="462"/>
        <v>0</v>
      </c>
      <c r="JF1188" t="str">
        <f t="shared" ca="1" si="463"/>
        <v/>
      </c>
      <c r="JG1188" t="str">
        <f t="shared" ca="1" si="464"/>
        <v/>
      </c>
      <c r="JH1188" t="str">
        <f t="shared" ca="1" si="465"/>
        <v/>
      </c>
      <c r="JI1188" t="str">
        <f t="shared" ca="1" si="466"/>
        <v/>
      </c>
    </row>
    <row r="1189" spans="264:269">
      <c r="JD1189">
        <f t="shared" si="461"/>
        <v>0</v>
      </c>
      <c r="JE1189">
        <f t="shared" si="462"/>
        <v>0</v>
      </c>
      <c r="JF1189" t="str">
        <f t="shared" ca="1" si="463"/>
        <v/>
      </c>
      <c r="JG1189" t="str">
        <f t="shared" ca="1" si="464"/>
        <v/>
      </c>
      <c r="JH1189" t="str">
        <f t="shared" ca="1" si="465"/>
        <v/>
      </c>
      <c r="JI1189" t="str">
        <f t="shared" ca="1" si="466"/>
        <v/>
      </c>
    </row>
    <row r="1190" spans="264:269">
      <c r="JD1190">
        <f t="shared" si="461"/>
        <v>0</v>
      </c>
      <c r="JE1190">
        <f t="shared" si="462"/>
        <v>0</v>
      </c>
      <c r="JF1190" t="str">
        <f t="shared" ca="1" si="463"/>
        <v/>
      </c>
      <c r="JG1190" t="str">
        <f t="shared" ca="1" si="464"/>
        <v/>
      </c>
      <c r="JH1190" t="str">
        <f t="shared" ca="1" si="465"/>
        <v/>
      </c>
      <c r="JI1190" t="str">
        <f t="shared" ca="1" si="466"/>
        <v/>
      </c>
    </row>
    <row r="1191" spans="264:269">
      <c r="JD1191">
        <f t="shared" si="461"/>
        <v>0</v>
      </c>
      <c r="JE1191">
        <f t="shared" si="462"/>
        <v>0</v>
      </c>
      <c r="JF1191" t="str">
        <f t="shared" ca="1" si="463"/>
        <v/>
      </c>
      <c r="JG1191" t="str">
        <f t="shared" ca="1" si="464"/>
        <v/>
      </c>
      <c r="JH1191" t="str">
        <f t="shared" ca="1" si="465"/>
        <v/>
      </c>
      <c r="JI1191" t="str">
        <f t="shared" ca="1" si="466"/>
        <v/>
      </c>
    </row>
    <row r="1192" spans="264:269">
      <c r="JD1192">
        <f t="shared" si="461"/>
        <v>0</v>
      </c>
      <c r="JE1192">
        <f t="shared" si="462"/>
        <v>0</v>
      </c>
      <c r="JF1192" t="str">
        <f t="shared" ca="1" si="463"/>
        <v/>
      </c>
      <c r="JG1192" t="str">
        <f t="shared" ca="1" si="464"/>
        <v/>
      </c>
      <c r="JH1192" t="str">
        <f t="shared" ca="1" si="465"/>
        <v/>
      </c>
      <c r="JI1192" t="str">
        <f t="shared" ca="1" si="466"/>
        <v/>
      </c>
    </row>
    <row r="1193" spans="264:269">
      <c r="JD1193">
        <f t="shared" si="461"/>
        <v>0</v>
      </c>
      <c r="JE1193">
        <f t="shared" si="462"/>
        <v>0</v>
      </c>
      <c r="JF1193" t="str">
        <f t="shared" ca="1" si="463"/>
        <v/>
      </c>
      <c r="JG1193" t="str">
        <f t="shared" ca="1" si="464"/>
        <v/>
      </c>
      <c r="JH1193" t="str">
        <f t="shared" ca="1" si="465"/>
        <v/>
      </c>
      <c r="JI1193" t="str">
        <f t="shared" ca="1" si="466"/>
        <v/>
      </c>
    </row>
    <row r="1194" spans="264:269">
      <c r="JD1194">
        <f t="shared" si="461"/>
        <v>0</v>
      </c>
      <c r="JE1194">
        <f t="shared" si="462"/>
        <v>0</v>
      </c>
      <c r="JF1194" t="str">
        <f t="shared" ca="1" si="463"/>
        <v/>
      </c>
      <c r="JG1194" t="str">
        <f t="shared" ca="1" si="464"/>
        <v/>
      </c>
      <c r="JH1194" t="str">
        <f t="shared" ca="1" si="465"/>
        <v/>
      </c>
      <c r="JI1194" t="str">
        <f t="shared" ca="1" si="466"/>
        <v/>
      </c>
    </row>
    <row r="1195" spans="264:269">
      <c r="JD1195">
        <f t="shared" si="461"/>
        <v>0</v>
      </c>
      <c r="JE1195">
        <f t="shared" si="462"/>
        <v>0</v>
      </c>
      <c r="JF1195" t="str">
        <f t="shared" ca="1" si="463"/>
        <v/>
      </c>
      <c r="JG1195" t="str">
        <f t="shared" ca="1" si="464"/>
        <v/>
      </c>
      <c r="JH1195" t="str">
        <f t="shared" ca="1" si="465"/>
        <v/>
      </c>
      <c r="JI1195" t="str">
        <f t="shared" ca="1" si="466"/>
        <v/>
      </c>
    </row>
    <row r="1196" spans="264:269">
      <c r="JD1196">
        <f t="shared" si="461"/>
        <v>0</v>
      </c>
      <c r="JE1196">
        <f t="shared" si="462"/>
        <v>0</v>
      </c>
      <c r="JF1196" t="str">
        <f t="shared" ca="1" si="463"/>
        <v/>
      </c>
      <c r="JG1196" t="str">
        <f t="shared" ca="1" si="464"/>
        <v/>
      </c>
      <c r="JH1196" t="str">
        <f t="shared" ca="1" si="465"/>
        <v/>
      </c>
      <c r="JI1196" t="str">
        <f t="shared" ca="1" si="466"/>
        <v/>
      </c>
    </row>
    <row r="1197" spans="264:269">
      <c r="JD1197">
        <f t="shared" si="461"/>
        <v>0</v>
      </c>
      <c r="JE1197">
        <f t="shared" si="462"/>
        <v>0</v>
      </c>
      <c r="JF1197" t="str">
        <f t="shared" ca="1" si="463"/>
        <v/>
      </c>
      <c r="JG1197" t="str">
        <f t="shared" ca="1" si="464"/>
        <v/>
      </c>
      <c r="JH1197" t="str">
        <f t="shared" ca="1" si="465"/>
        <v/>
      </c>
      <c r="JI1197" t="str">
        <f t="shared" ca="1" si="466"/>
        <v/>
      </c>
    </row>
    <row r="1198" spans="264:269">
      <c r="JD1198">
        <f t="shared" si="461"/>
        <v>0</v>
      </c>
      <c r="JE1198">
        <f t="shared" si="462"/>
        <v>0</v>
      </c>
      <c r="JF1198" t="str">
        <f t="shared" ca="1" si="463"/>
        <v/>
      </c>
      <c r="JG1198" t="str">
        <f t="shared" ca="1" si="464"/>
        <v/>
      </c>
      <c r="JH1198" t="str">
        <f t="shared" ca="1" si="465"/>
        <v/>
      </c>
      <c r="JI1198" t="str">
        <f t="shared" ca="1" si="466"/>
        <v/>
      </c>
    </row>
    <row r="1199" spans="264:269">
      <c r="JD1199">
        <f t="shared" si="461"/>
        <v>0</v>
      </c>
      <c r="JE1199">
        <f t="shared" si="462"/>
        <v>0</v>
      </c>
      <c r="JF1199" t="str">
        <f t="shared" ca="1" si="463"/>
        <v/>
      </c>
      <c r="JG1199" t="str">
        <f t="shared" ca="1" si="464"/>
        <v/>
      </c>
      <c r="JH1199" t="str">
        <f t="shared" ca="1" si="465"/>
        <v/>
      </c>
      <c r="JI1199" t="str">
        <f t="shared" ca="1" si="466"/>
        <v/>
      </c>
    </row>
    <row r="1200" spans="264:269">
      <c r="JD1200">
        <f t="shared" si="461"/>
        <v>0</v>
      </c>
      <c r="JE1200">
        <f t="shared" si="462"/>
        <v>0</v>
      </c>
      <c r="JF1200" t="str">
        <f t="shared" ca="1" si="463"/>
        <v/>
      </c>
      <c r="JG1200" t="str">
        <f t="shared" ca="1" si="464"/>
        <v/>
      </c>
      <c r="JH1200" t="str">
        <f t="shared" ca="1" si="465"/>
        <v/>
      </c>
      <c r="JI1200" t="str">
        <f t="shared" ca="1" si="466"/>
        <v/>
      </c>
    </row>
    <row r="1201" spans="264:269">
      <c r="JD1201">
        <f t="shared" si="461"/>
        <v>0</v>
      </c>
      <c r="JE1201">
        <f t="shared" si="462"/>
        <v>0</v>
      </c>
      <c r="JF1201" t="str">
        <f t="shared" ca="1" si="463"/>
        <v/>
      </c>
      <c r="JG1201" t="str">
        <f t="shared" ca="1" si="464"/>
        <v/>
      </c>
      <c r="JH1201" t="str">
        <f t="shared" ca="1" si="465"/>
        <v/>
      </c>
      <c r="JI1201" t="str">
        <f t="shared" ca="1" si="466"/>
        <v/>
      </c>
    </row>
    <row r="1202" spans="264:269">
      <c r="JD1202">
        <f t="shared" si="461"/>
        <v>0</v>
      </c>
      <c r="JE1202">
        <f t="shared" si="462"/>
        <v>0</v>
      </c>
      <c r="JF1202" t="str">
        <f t="shared" ca="1" si="463"/>
        <v/>
      </c>
      <c r="JG1202" t="str">
        <f t="shared" ca="1" si="464"/>
        <v/>
      </c>
      <c r="JH1202" t="str">
        <f t="shared" ca="1" si="465"/>
        <v/>
      </c>
      <c r="JI1202" t="str">
        <f t="shared" ca="1" si="466"/>
        <v/>
      </c>
    </row>
    <row r="1203" spans="264:269">
      <c r="JD1203">
        <f t="shared" si="461"/>
        <v>0</v>
      </c>
      <c r="JE1203">
        <f t="shared" si="462"/>
        <v>0</v>
      </c>
      <c r="JF1203" t="str">
        <f t="shared" ca="1" si="463"/>
        <v/>
      </c>
      <c r="JG1203" t="str">
        <f t="shared" ca="1" si="464"/>
        <v/>
      </c>
      <c r="JH1203" t="str">
        <f t="shared" ca="1" si="465"/>
        <v/>
      </c>
      <c r="JI1203" t="str">
        <f t="shared" ca="1" si="466"/>
        <v/>
      </c>
    </row>
    <row r="1204" spans="264:269">
      <c r="JD1204">
        <f t="shared" si="461"/>
        <v>0</v>
      </c>
      <c r="JE1204">
        <f t="shared" si="462"/>
        <v>0</v>
      </c>
      <c r="JF1204" t="str">
        <f t="shared" ca="1" si="463"/>
        <v/>
      </c>
      <c r="JG1204" t="str">
        <f t="shared" ca="1" si="464"/>
        <v/>
      </c>
      <c r="JH1204" t="str">
        <f t="shared" ca="1" si="465"/>
        <v/>
      </c>
      <c r="JI1204" t="str">
        <f t="shared" ca="1" si="466"/>
        <v/>
      </c>
    </row>
    <row r="1205" spans="264:269">
      <c r="JD1205">
        <f t="shared" si="461"/>
        <v>0</v>
      </c>
      <c r="JE1205">
        <f t="shared" si="462"/>
        <v>0</v>
      </c>
      <c r="JF1205" t="str">
        <f t="shared" ca="1" si="463"/>
        <v/>
      </c>
      <c r="JG1205" t="str">
        <f t="shared" ca="1" si="464"/>
        <v/>
      </c>
      <c r="JH1205" t="str">
        <f t="shared" ca="1" si="465"/>
        <v/>
      </c>
      <c r="JI1205" t="str">
        <f t="shared" ca="1" si="466"/>
        <v/>
      </c>
    </row>
    <row r="1206" spans="264:269">
      <c r="JD1206">
        <f t="shared" si="461"/>
        <v>0</v>
      </c>
      <c r="JE1206">
        <f t="shared" si="462"/>
        <v>0</v>
      </c>
      <c r="JF1206" t="str">
        <f t="shared" ca="1" si="463"/>
        <v/>
      </c>
      <c r="JG1206" t="str">
        <f t="shared" ca="1" si="464"/>
        <v/>
      </c>
      <c r="JH1206" t="str">
        <f t="shared" ca="1" si="465"/>
        <v/>
      </c>
      <c r="JI1206" t="str">
        <f t="shared" ca="1" si="466"/>
        <v/>
      </c>
    </row>
    <row r="1207" spans="264:269">
      <c r="JD1207">
        <f t="shared" si="461"/>
        <v>0</v>
      </c>
      <c r="JE1207">
        <f t="shared" si="462"/>
        <v>0</v>
      </c>
      <c r="JF1207" t="str">
        <f t="shared" ca="1" si="463"/>
        <v/>
      </c>
      <c r="JG1207" t="str">
        <f t="shared" ca="1" si="464"/>
        <v/>
      </c>
      <c r="JH1207" t="str">
        <f t="shared" ca="1" si="465"/>
        <v/>
      </c>
      <c r="JI1207" t="str">
        <f t="shared" ca="1" si="466"/>
        <v/>
      </c>
    </row>
    <row r="1208" spans="264:269">
      <c r="JD1208">
        <f t="shared" si="461"/>
        <v>0</v>
      </c>
      <c r="JE1208">
        <f t="shared" si="462"/>
        <v>0</v>
      </c>
      <c r="JF1208" t="str">
        <f t="shared" ca="1" si="463"/>
        <v/>
      </c>
      <c r="JG1208" t="str">
        <f t="shared" ca="1" si="464"/>
        <v/>
      </c>
      <c r="JH1208" t="str">
        <f t="shared" ca="1" si="465"/>
        <v/>
      </c>
      <c r="JI1208" t="str">
        <f t="shared" ca="1" si="466"/>
        <v/>
      </c>
    </row>
    <row r="1209" spans="264:269">
      <c r="JD1209">
        <f t="shared" si="461"/>
        <v>0</v>
      </c>
      <c r="JE1209">
        <f t="shared" si="462"/>
        <v>0</v>
      </c>
      <c r="JF1209" t="str">
        <f t="shared" ca="1" si="463"/>
        <v/>
      </c>
      <c r="JG1209" t="str">
        <f t="shared" ca="1" si="464"/>
        <v/>
      </c>
      <c r="JH1209" t="str">
        <f t="shared" ca="1" si="465"/>
        <v/>
      </c>
      <c r="JI1209" t="str">
        <f t="shared" ca="1" si="466"/>
        <v/>
      </c>
    </row>
    <row r="1210" spans="264:269">
      <c r="JD1210">
        <f t="shared" si="461"/>
        <v>0</v>
      </c>
      <c r="JE1210">
        <f t="shared" si="462"/>
        <v>0</v>
      </c>
      <c r="JF1210" t="str">
        <f t="shared" ca="1" si="463"/>
        <v/>
      </c>
      <c r="JG1210" t="str">
        <f t="shared" ca="1" si="464"/>
        <v/>
      </c>
      <c r="JH1210" t="str">
        <f t="shared" ca="1" si="465"/>
        <v/>
      </c>
      <c r="JI1210" t="str">
        <f t="shared" ca="1" si="466"/>
        <v/>
      </c>
    </row>
    <row r="1211" spans="264:269">
      <c r="JD1211">
        <f t="shared" si="461"/>
        <v>0</v>
      </c>
      <c r="JE1211">
        <f t="shared" si="462"/>
        <v>0</v>
      </c>
      <c r="JF1211" t="str">
        <f t="shared" ca="1" si="463"/>
        <v/>
      </c>
      <c r="JG1211" t="str">
        <f t="shared" ca="1" si="464"/>
        <v/>
      </c>
      <c r="JH1211" t="str">
        <f t="shared" ca="1" si="465"/>
        <v/>
      </c>
      <c r="JI1211" t="str">
        <f t="shared" ca="1" si="466"/>
        <v/>
      </c>
    </row>
    <row r="1212" spans="264:269">
      <c r="JD1212">
        <f t="shared" si="461"/>
        <v>0</v>
      </c>
      <c r="JE1212">
        <f t="shared" si="462"/>
        <v>0</v>
      </c>
      <c r="JF1212" t="str">
        <f t="shared" ca="1" si="463"/>
        <v/>
      </c>
      <c r="JG1212" t="str">
        <f t="shared" ca="1" si="464"/>
        <v/>
      </c>
      <c r="JH1212" t="str">
        <f t="shared" ca="1" si="465"/>
        <v/>
      </c>
      <c r="JI1212" t="str">
        <f t="shared" ca="1" si="466"/>
        <v/>
      </c>
    </row>
    <row r="1213" spans="264:269">
      <c r="JD1213">
        <f t="shared" si="461"/>
        <v>0</v>
      </c>
      <c r="JE1213">
        <f t="shared" si="462"/>
        <v>0</v>
      </c>
      <c r="JF1213" t="str">
        <f t="shared" ca="1" si="463"/>
        <v/>
      </c>
      <c r="JG1213" t="str">
        <f t="shared" ca="1" si="464"/>
        <v/>
      </c>
      <c r="JH1213" t="str">
        <f t="shared" ca="1" si="465"/>
        <v/>
      </c>
      <c r="JI1213" t="str">
        <f t="shared" ca="1" si="466"/>
        <v/>
      </c>
    </row>
    <row r="1214" spans="264:269">
      <c r="JD1214">
        <f t="shared" si="461"/>
        <v>0</v>
      </c>
      <c r="JE1214">
        <f t="shared" si="462"/>
        <v>0</v>
      </c>
      <c r="JF1214" t="str">
        <f t="shared" ca="1" si="463"/>
        <v/>
      </c>
      <c r="JG1214" t="str">
        <f t="shared" ca="1" si="464"/>
        <v/>
      </c>
      <c r="JH1214" t="str">
        <f t="shared" ca="1" si="465"/>
        <v/>
      </c>
      <c r="JI1214" t="str">
        <f t="shared" ca="1" si="466"/>
        <v/>
      </c>
    </row>
    <row r="1215" spans="264:269">
      <c r="JD1215">
        <f t="shared" si="461"/>
        <v>0</v>
      </c>
      <c r="JE1215">
        <f t="shared" si="462"/>
        <v>0</v>
      </c>
      <c r="JF1215" t="str">
        <f t="shared" ca="1" si="463"/>
        <v/>
      </c>
      <c r="JG1215" t="str">
        <f t="shared" ca="1" si="464"/>
        <v/>
      </c>
      <c r="JH1215" t="str">
        <f t="shared" ca="1" si="465"/>
        <v/>
      </c>
      <c r="JI1215" t="str">
        <f t="shared" ca="1" si="466"/>
        <v/>
      </c>
    </row>
    <row r="1216" spans="264:269">
      <c r="JD1216">
        <f t="shared" si="461"/>
        <v>0</v>
      </c>
      <c r="JE1216">
        <f t="shared" si="462"/>
        <v>0</v>
      </c>
      <c r="JF1216" t="str">
        <f t="shared" ca="1" si="463"/>
        <v/>
      </c>
      <c r="JG1216" t="str">
        <f t="shared" ca="1" si="464"/>
        <v/>
      </c>
      <c r="JH1216" t="str">
        <f t="shared" ca="1" si="465"/>
        <v/>
      </c>
      <c r="JI1216" t="str">
        <f t="shared" ca="1" si="466"/>
        <v/>
      </c>
    </row>
    <row r="1217" spans="264:269">
      <c r="JD1217">
        <f t="shared" si="461"/>
        <v>0</v>
      </c>
      <c r="JE1217">
        <f t="shared" si="462"/>
        <v>0</v>
      </c>
      <c r="JF1217" t="str">
        <f t="shared" ca="1" si="463"/>
        <v/>
      </c>
      <c r="JG1217" t="str">
        <f t="shared" ca="1" si="464"/>
        <v/>
      </c>
      <c r="JH1217" t="str">
        <f t="shared" ca="1" si="465"/>
        <v/>
      </c>
      <c r="JI1217" t="str">
        <f t="shared" ca="1" si="466"/>
        <v/>
      </c>
    </row>
    <row r="1218" spans="264:269">
      <c r="JD1218">
        <f t="shared" si="461"/>
        <v>0</v>
      </c>
      <c r="JE1218">
        <f t="shared" si="462"/>
        <v>0</v>
      </c>
      <c r="JF1218" t="str">
        <f t="shared" ca="1" si="463"/>
        <v/>
      </c>
      <c r="JG1218" t="str">
        <f t="shared" ca="1" si="464"/>
        <v/>
      </c>
      <c r="JH1218" t="str">
        <f t="shared" ca="1" si="465"/>
        <v/>
      </c>
      <c r="JI1218" t="str">
        <f t="shared" ca="1" si="466"/>
        <v/>
      </c>
    </row>
    <row r="1219" spans="264:269">
      <c r="JD1219">
        <f t="shared" si="461"/>
        <v>0</v>
      </c>
      <c r="JE1219">
        <f t="shared" si="462"/>
        <v>0</v>
      </c>
      <c r="JF1219" t="str">
        <f t="shared" ca="1" si="463"/>
        <v/>
      </c>
      <c r="JG1219" t="str">
        <f t="shared" ca="1" si="464"/>
        <v/>
      </c>
      <c r="JH1219" t="str">
        <f t="shared" ca="1" si="465"/>
        <v/>
      </c>
      <c r="JI1219" t="str">
        <f t="shared" ca="1" si="466"/>
        <v/>
      </c>
    </row>
    <row r="1220" spans="264:269">
      <c r="JD1220">
        <f t="shared" si="461"/>
        <v>0</v>
      </c>
      <c r="JE1220">
        <f t="shared" si="462"/>
        <v>0</v>
      </c>
      <c r="JF1220" t="str">
        <f t="shared" ca="1" si="463"/>
        <v/>
      </c>
      <c r="JG1220" t="str">
        <f t="shared" ca="1" si="464"/>
        <v/>
      </c>
      <c r="JH1220" t="str">
        <f t="shared" ca="1" si="465"/>
        <v/>
      </c>
      <c r="JI1220" t="str">
        <f t="shared" ca="1" si="466"/>
        <v/>
      </c>
    </row>
    <row r="1221" spans="264:269">
      <c r="JD1221">
        <f t="shared" si="461"/>
        <v>0</v>
      </c>
      <c r="JE1221">
        <f t="shared" si="462"/>
        <v>0</v>
      </c>
      <c r="JF1221" t="str">
        <f t="shared" ca="1" si="463"/>
        <v/>
      </c>
      <c r="JG1221" t="str">
        <f t="shared" ca="1" si="464"/>
        <v/>
      </c>
      <c r="JH1221" t="str">
        <f t="shared" ca="1" si="465"/>
        <v/>
      </c>
      <c r="JI1221" t="str">
        <f t="shared" ca="1" si="466"/>
        <v/>
      </c>
    </row>
    <row r="1222" spans="264:269">
      <c r="JD1222">
        <f t="shared" si="461"/>
        <v>0</v>
      </c>
      <c r="JE1222">
        <f t="shared" si="462"/>
        <v>0</v>
      </c>
      <c r="JF1222" t="str">
        <f t="shared" ca="1" si="463"/>
        <v/>
      </c>
      <c r="JG1222" t="str">
        <f t="shared" ca="1" si="464"/>
        <v/>
      </c>
      <c r="JH1222" t="str">
        <f t="shared" ca="1" si="465"/>
        <v/>
      </c>
      <c r="JI1222" t="str">
        <f t="shared" ca="1" si="466"/>
        <v/>
      </c>
    </row>
    <row r="1223" spans="264:269">
      <c r="JD1223">
        <f t="shared" si="461"/>
        <v>0</v>
      </c>
      <c r="JE1223">
        <f t="shared" si="462"/>
        <v>0</v>
      </c>
      <c r="JF1223" t="str">
        <f t="shared" ca="1" si="463"/>
        <v/>
      </c>
      <c r="JG1223" t="str">
        <f t="shared" ca="1" si="464"/>
        <v/>
      </c>
      <c r="JH1223" t="str">
        <f t="shared" ca="1" si="465"/>
        <v/>
      </c>
      <c r="JI1223" t="str">
        <f t="shared" ca="1" si="466"/>
        <v/>
      </c>
    </row>
    <row r="1224" spans="264:269">
      <c r="JD1224">
        <f t="shared" si="461"/>
        <v>0</v>
      </c>
      <c r="JE1224">
        <f t="shared" si="462"/>
        <v>0</v>
      </c>
      <c r="JF1224" t="str">
        <f t="shared" ca="1" si="463"/>
        <v/>
      </c>
      <c r="JG1224" t="str">
        <f t="shared" ca="1" si="464"/>
        <v/>
      </c>
      <c r="JH1224" t="str">
        <f t="shared" ca="1" si="465"/>
        <v/>
      </c>
      <c r="JI1224" t="str">
        <f t="shared" ca="1" si="466"/>
        <v/>
      </c>
    </row>
    <row r="1225" spans="264:269">
      <c r="JD1225">
        <f t="shared" si="461"/>
        <v>0</v>
      </c>
      <c r="JE1225">
        <f t="shared" si="462"/>
        <v>0</v>
      </c>
      <c r="JF1225" t="str">
        <f t="shared" ca="1" si="463"/>
        <v/>
      </c>
      <c r="JG1225" t="str">
        <f t="shared" ca="1" si="464"/>
        <v/>
      </c>
      <c r="JH1225" t="str">
        <f t="shared" ca="1" si="465"/>
        <v/>
      </c>
      <c r="JI1225" t="str">
        <f t="shared" ca="1" si="466"/>
        <v/>
      </c>
    </row>
    <row r="1226" spans="264:269">
      <c r="JD1226">
        <f t="shared" si="461"/>
        <v>0</v>
      </c>
      <c r="JE1226">
        <f t="shared" si="462"/>
        <v>0</v>
      </c>
      <c r="JF1226" t="str">
        <f t="shared" ca="1" si="463"/>
        <v/>
      </c>
      <c r="JG1226" t="str">
        <f t="shared" ca="1" si="464"/>
        <v/>
      </c>
      <c r="JH1226" t="str">
        <f t="shared" ca="1" si="465"/>
        <v/>
      </c>
      <c r="JI1226" t="str">
        <f t="shared" ca="1" si="466"/>
        <v/>
      </c>
    </row>
    <row r="1227" spans="264:269">
      <c r="JD1227">
        <f t="shared" si="461"/>
        <v>0</v>
      </c>
      <c r="JE1227">
        <f t="shared" si="462"/>
        <v>0</v>
      </c>
      <c r="JF1227" t="str">
        <f t="shared" ca="1" si="463"/>
        <v/>
      </c>
      <c r="JG1227" t="str">
        <f t="shared" ca="1" si="464"/>
        <v/>
      </c>
      <c r="JH1227" t="str">
        <f t="shared" ca="1" si="465"/>
        <v/>
      </c>
      <c r="JI1227" t="str">
        <f t="shared" ca="1" si="466"/>
        <v/>
      </c>
    </row>
    <row r="1228" spans="264:269">
      <c r="JD1228">
        <f t="shared" si="461"/>
        <v>0</v>
      </c>
      <c r="JE1228">
        <f t="shared" si="462"/>
        <v>0</v>
      </c>
      <c r="JF1228" t="str">
        <f t="shared" ca="1" si="463"/>
        <v/>
      </c>
      <c r="JG1228" t="str">
        <f t="shared" ca="1" si="464"/>
        <v/>
      </c>
      <c r="JH1228" t="str">
        <f t="shared" ca="1" si="465"/>
        <v/>
      </c>
      <c r="JI1228" t="str">
        <f t="shared" ca="1" si="466"/>
        <v/>
      </c>
    </row>
    <row r="1229" spans="264:269">
      <c r="JD1229">
        <f t="shared" si="461"/>
        <v>0</v>
      </c>
      <c r="JE1229">
        <f t="shared" si="462"/>
        <v>0</v>
      </c>
      <c r="JF1229" t="str">
        <f t="shared" ca="1" si="463"/>
        <v/>
      </c>
      <c r="JG1229" t="str">
        <f t="shared" ca="1" si="464"/>
        <v/>
      </c>
      <c r="JH1229" t="str">
        <f t="shared" ca="1" si="465"/>
        <v/>
      </c>
      <c r="JI1229" t="str">
        <f t="shared" ca="1" si="466"/>
        <v/>
      </c>
    </row>
    <row r="1230" spans="264:269">
      <c r="JD1230">
        <f t="shared" si="461"/>
        <v>0</v>
      </c>
      <c r="JE1230">
        <f t="shared" si="462"/>
        <v>0</v>
      </c>
      <c r="JF1230" t="str">
        <f t="shared" ca="1" si="463"/>
        <v/>
      </c>
      <c r="JG1230" t="str">
        <f t="shared" ca="1" si="464"/>
        <v/>
      </c>
      <c r="JH1230" t="str">
        <f t="shared" ca="1" si="465"/>
        <v/>
      </c>
      <c r="JI1230" t="str">
        <f t="shared" ca="1" si="466"/>
        <v/>
      </c>
    </row>
    <row r="1231" spans="264:269">
      <c r="JD1231">
        <f t="shared" si="461"/>
        <v>0</v>
      </c>
      <c r="JE1231">
        <f t="shared" si="462"/>
        <v>0</v>
      </c>
      <c r="JF1231" t="str">
        <f t="shared" ca="1" si="463"/>
        <v/>
      </c>
      <c r="JG1231" t="str">
        <f t="shared" ca="1" si="464"/>
        <v/>
      </c>
      <c r="JH1231" t="str">
        <f t="shared" ca="1" si="465"/>
        <v/>
      </c>
      <c r="JI1231" t="str">
        <f t="shared" ca="1" si="466"/>
        <v/>
      </c>
    </row>
    <row r="1232" spans="264:269">
      <c r="JD1232">
        <f t="shared" si="461"/>
        <v>0</v>
      </c>
      <c r="JE1232">
        <f t="shared" si="462"/>
        <v>0</v>
      </c>
      <c r="JF1232" t="str">
        <f t="shared" ca="1" si="463"/>
        <v/>
      </c>
      <c r="JG1232" t="str">
        <f t="shared" ca="1" si="464"/>
        <v/>
      </c>
      <c r="JH1232" t="str">
        <f t="shared" ca="1" si="465"/>
        <v/>
      </c>
      <c r="JI1232" t="str">
        <f t="shared" ca="1" si="466"/>
        <v/>
      </c>
    </row>
    <row r="1233" spans="264:269">
      <c r="JD1233">
        <f t="shared" si="461"/>
        <v>0</v>
      </c>
      <c r="JE1233">
        <f t="shared" si="462"/>
        <v>0</v>
      </c>
      <c r="JF1233" t="str">
        <f t="shared" ca="1" si="463"/>
        <v/>
      </c>
      <c r="JG1233" t="str">
        <f t="shared" ca="1" si="464"/>
        <v/>
      </c>
      <c r="JH1233" t="str">
        <f t="shared" ca="1" si="465"/>
        <v/>
      </c>
      <c r="JI1233" t="str">
        <f t="shared" ca="1" si="466"/>
        <v/>
      </c>
    </row>
    <row r="1234" spans="264:269">
      <c r="JD1234">
        <f t="shared" si="461"/>
        <v>0</v>
      </c>
      <c r="JE1234">
        <f t="shared" si="462"/>
        <v>0</v>
      </c>
      <c r="JF1234" t="str">
        <f t="shared" ca="1" si="463"/>
        <v/>
      </c>
      <c r="JG1234" t="str">
        <f t="shared" ca="1" si="464"/>
        <v/>
      </c>
      <c r="JH1234" t="str">
        <f t="shared" ca="1" si="465"/>
        <v/>
      </c>
      <c r="JI1234" t="str">
        <f t="shared" ca="1" si="466"/>
        <v/>
      </c>
    </row>
    <row r="1235" spans="264:269">
      <c r="JD1235">
        <f t="shared" si="461"/>
        <v>0</v>
      </c>
      <c r="JE1235">
        <f t="shared" si="462"/>
        <v>0</v>
      </c>
      <c r="JF1235" t="str">
        <f t="shared" ca="1" si="463"/>
        <v/>
      </c>
      <c r="JG1235" t="str">
        <f t="shared" ca="1" si="464"/>
        <v/>
      </c>
      <c r="JH1235" t="str">
        <f t="shared" ca="1" si="465"/>
        <v/>
      </c>
      <c r="JI1235" t="str">
        <f t="shared" ca="1" si="466"/>
        <v/>
      </c>
    </row>
    <row r="1236" spans="264:269">
      <c r="JD1236">
        <f t="shared" si="461"/>
        <v>0</v>
      </c>
      <c r="JE1236">
        <f t="shared" si="462"/>
        <v>0</v>
      </c>
      <c r="JF1236" t="str">
        <f t="shared" ca="1" si="463"/>
        <v/>
      </c>
      <c r="JG1236" t="str">
        <f t="shared" ca="1" si="464"/>
        <v/>
      </c>
      <c r="JH1236" t="str">
        <f t="shared" ca="1" si="465"/>
        <v/>
      </c>
      <c r="JI1236" t="str">
        <f t="shared" ca="1" si="466"/>
        <v/>
      </c>
    </row>
    <row r="1237" spans="264:269">
      <c r="JD1237">
        <f t="shared" si="461"/>
        <v>0</v>
      </c>
      <c r="JE1237">
        <f t="shared" si="462"/>
        <v>0</v>
      </c>
      <c r="JF1237" t="str">
        <f t="shared" ca="1" si="463"/>
        <v/>
      </c>
      <c r="JG1237" t="str">
        <f t="shared" ca="1" si="464"/>
        <v/>
      </c>
      <c r="JH1237" t="str">
        <f t="shared" ca="1" si="465"/>
        <v/>
      </c>
      <c r="JI1237" t="str">
        <f t="shared" ca="1" si="466"/>
        <v/>
      </c>
    </row>
    <row r="1238" spans="264:269">
      <c r="JD1238">
        <f t="shared" si="461"/>
        <v>0</v>
      </c>
      <c r="JE1238">
        <f t="shared" si="462"/>
        <v>0</v>
      </c>
      <c r="JF1238" t="str">
        <f t="shared" ca="1" si="463"/>
        <v/>
      </c>
      <c r="JG1238" t="str">
        <f t="shared" ca="1" si="464"/>
        <v/>
      </c>
      <c r="JH1238" t="str">
        <f t="shared" ca="1" si="465"/>
        <v/>
      </c>
      <c r="JI1238" t="str">
        <f t="shared" ca="1" si="466"/>
        <v/>
      </c>
    </row>
    <row r="1239" spans="264:269">
      <c r="JD1239">
        <f t="shared" si="461"/>
        <v>0</v>
      </c>
      <c r="JE1239">
        <f t="shared" si="462"/>
        <v>0</v>
      </c>
      <c r="JF1239" t="str">
        <f t="shared" ca="1" si="463"/>
        <v/>
      </c>
      <c r="JG1239" t="str">
        <f t="shared" ca="1" si="464"/>
        <v/>
      </c>
      <c r="JH1239" t="str">
        <f t="shared" ca="1" si="465"/>
        <v/>
      </c>
      <c r="JI1239" t="str">
        <f t="shared" ca="1" si="466"/>
        <v/>
      </c>
    </row>
    <row r="1240" spans="264:269">
      <c r="JD1240">
        <f t="shared" si="461"/>
        <v>0</v>
      </c>
      <c r="JE1240">
        <f t="shared" si="462"/>
        <v>0</v>
      </c>
      <c r="JF1240" t="str">
        <f t="shared" ca="1" si="463"/>
        <v/>
      </c>
      <c r="JG1240" t="str">
        <f t="shared" ca="1" si="464"/>
        <v/>
      </c>
      <c r="JH1240" t="str">
        <f t="shared" ca="1" si="465"/>
        <v/>
      </c>
      <c r="JI1240" t="str">
        <f t="shared" ca="1" si="466"/>
        <v/>
      </c>
    </row>
    <row r="1241" spans="264:269">
      <c r="JD1241">
        <f t="shared" si="461"/>
        <v>0</v>
      </c>
      <c r="JE1241">
        <f t="shared" si="462"/>
        <v>0</v>
      </c>
      <c r="JF1241" t="str">
        <f t="shared" ca="1" si="463"/>
        <v/>
      </c>
      <c r="JG1241" t="str">
        <f t="shared" ca="1" si="464"/>
        <v/>
      </c>
      <c r="JH1241" t="str">
        <f t="shared" ca="1" si="465"/>
        <v/>
      </c>
      <c r="JI1241" t="str">
        <f t="shared" ca="1" si="466"/>
        <v/>
      </c>
    </row>
    <row r="1242" spans="264:269">
      <c r="JD1242">
        <f t="shared" si="461"/>
        <v>0</v>
      </c>
      <c r="JE1242">
        <f t="shared" si="462"/>
        <v>0</v>
      </c>
      <c r="JF1242" t="str">
        <f t="shared" ca="1" si="463"/>
        <v/>
      </c>
      <c r="JG1242" t="str">
        <f t="shared" ca="1" si="464"/>
        <v/>
      </c>
      <c r="JH1242" t="str">
        <f t="shared" ca="1" si="465"/>
        <v/>
      </c>
      <c r="JI1242" t="str">
        <f t="shared" ca="1" si="466"/>
        <v/>
      </c>
    </row>
    <row r="1243" spans="264:269">
      <c r="JD1243">
        <f t="shared" si="461"/>
        <v>0</v>
      </c>
      <c r="JE1243">
        <f t="shared" si="462"/>
        <v>0</v>
      </c>
      <c r="JF1243" t="str">
        <f t="shared" ca="1" si="463"/>
        <v/>
      </c>
      <c r="JG1243" t="str">
        <f t="shared" ca="1" si="464"/>
        <v/>
      </c>
      <c r="JH1243" t="str">
        <f t="shared" ca="1" si="465"/>
        <v/>
      </c>
      <c r="JI1243" t="str">
        <f t="shared" ca="1" si="466"/>
        <v/>
      </c>
    </row>
    <row r="1244" spans="264:269">
      <c r="JD1244">
        <f t="shared" ref="JD1244:JD1307" si="467">IF(JD1243&lt;&gt;0,JD1243-1,0)</f>
        <v>0</v>
      </c>
      <c r="JE1244">
        <f t="shared" ref="JE1244:JE1307" si="468">IF(JD1244&lt;&gt;0,JE1243+1,0)</f>
        <v>0</v>
      </c>
      <c r="JF1244" t="str">
        <f t="shared" ref="JF1244:JF1307" ca="1" si="469">IF(ScenarioType&lt;&gt;"ALL",IF(ISERROR(IF(INDIRECT("SCENARIOMETA!B"&amp;JE1244)=ScenarioType,INDIRECT("SCENARIOMETA!A"&amp;JE1244)," ")),"",IF(INDIRECT("SCENARIOMETA!B"&amp;JE1244)=ScenarioType,INDIRECT("SCENARIOMETA!A"&amp;JE1244)," ")),IF(JD1244&lt;&gt;0,INDIRECT("SCENARIOMETA!A"&amp;JE1244),""))</f>
        <v/>
      </c>
      <c r="JG1244" t="str">
        <f t="shared" ref="JG1244:JG1307" ca="1" si="470">IF(ScenarioType&lt;&gt;"ALL",IF(ISERROR(IF(INDIRECT("SCENARIOMETA!B"&amp;JE1244)=ScenarioType,INDIRECT("SCENARIOMETA!B"&amp;JE1244)," ")),"",IF(INDIRECT("SCENARIOMETA!B"&amp;JE1244)=ScenarioType,INDIRECT("SCENARIOMETA!B"&amp;JE1244)," ")),IF(JD1244&lt;&gt;0,INDIRECT("SCENARIOMETA!B"&amp;JE1244),""))</f>
        <v/>
      </c>
      <c r="JH1244" t="str">
        <f t="shared" ref="JH1244:JH1307" ca="1" si="471">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472">IF(ScenarioType&lt;&gt;"ALL",IF(ISERROR(IF(INDIRECT("SCENARIOMETA!B"&amp;JE1244)=ScenarioType,INDIRECT("SCENARIOMETA!E"&amp;JE1244)," ")),"",IF(INDIRECT("SCENARIOMETA!B"&amp;JE1244)=ScenarioType,INDIRECT("SCENARIOMETA!E"&amp;JE1244)," ")+14),IF(JD1244&lt;&gt;0,INDIRECT("SCENARIOMETA!E"&amp;JE1244)+14,""))</f>
        <v/>
      </c>
    </row>
    <row r="1245" spans="264:269">
      <c r="JD1245">
        <f t="shared" si="467"/>
        <v>0</v>
      </c>
      <c r="JE1245">
        <f t="shared" si="468"/>
        <v>0</v>
      </c>
      <c r="JF1245" t="str">
        <f t="shared" ca="1" si="469"/>
        <v/>
      </c>
      <c r="JG1245" t="str">
        <f t="shared" ca="1" si="470"/>
        <v/>
      </c>
      <c r="JH1245" t="str">
        <f t="shared" ca="1" si="471"/>
        <v/>
      </c>
      <c r="JI1245" t="str">
        <f t="shared" ca="1" si="472"/>
        <v/>
      </c>
    </row>
    <row r="1246" spans="264:269">
      <c r="JD1246">
        <f t="shared" si="467"/>
        <v>0</v>
      </c>
      <c r="JE1246">
        <f t="shared" si="468"/>
        <v>0</v>
      </c>
      <c r="JF1246" t="str">
        <f t="shared" ca="1" si="469"/>
        <v/>
      </c>
      <c r="JG1246" t="str">
        <f t="shared" ca="1" si="470"/>
        <v/>
      </c>
      <c r="JH1246" t="str">
        <f t="shared" ca="1" si="471"/>
        <v/>
      </c>
      <c r="JI1246" t="str">
        <f t="shared" ca="1" si="472"/>
        <v/>
      </c>
    </row>
    <row r="1247" spans="264:269">
      <c r="JD1247">
        <f t="shared" si="467"/>
        <v>0</v>
      </c>
      <c r="JE1247">
        <f t="shared" si="468"/>
        <v>0</v>
      </c>
      <c r="JF1247" t="str">
        <f t="shared" ca="1" si="469"/>
        <v/>
      </c>
      <c r="JG1247" t="str">
        <f t="shared" ca="1" si="470"/>
        <v/>
      </c>
      <c r="JH1247" t="str">
        <f t="shared" ca="1" si="471"/>
        <v/>
      </c>
      <c r="JI1247" t="str">
        <f t="shared" ca="1" si="472"/>
        <v/>
      </c>
    </row>
    <row r="1248" spans="264:269">
      <c r="JD1248">
        <f t="shared" si="467"/>
        <v>0</v>
      </c>
      <c r="JE1248">
        <f t="shared" si="468"/>
        <v>0</v>
      </c>
      <c r="JF1248" t="str">
        <f t="shared" ca="1" si="469"/>
        <v/>
      </c>
      <c r="JG1248" t="str">
        <f t="shared" ca="1" si="470"/>
        <v/>
      </c>
      <c r="JH1248" t="str">
        <f t="shared" ca="1" si="471"/>
        <v/>
      </c>
      <c r="JI1248" t="str">
        <f t="shared" ca="1" si="472"/>
        <v/>
      </c>
    </row>
    <row r="1249" spans="264:269">
      <c r="JD1249">
        <f t="shared" si="467"/>
        <v>0</v>
      </c>
      <c r="JE1249">
        <f t="shared" si="468"/>
        <v>0</v>
      </c>
      <c r="JF1249" t="str">
        <f t="shared" ca="1" si="469"/>
        <v/>
      </c>
      <c r="JG1249" t="str">
        <f t="shared" ca="1" si="470"/>
        <v/>
      </c>
      <c r="JH1249" t="str">
        <f t="shared" ca="1" si="471"/>
        <v/>
      </c>
      <c r="JI1249" t="str">
        <f t="shared" ca="1" si="472"/>
        <v/>
      </c>
    </row>
    <row r="1250" spans="264:269">
      <c r="JD1250">
        <f t="shared" si="467"/>
        <v>0</v>
      </c>
      <c r="JE1250">
        <f t="shared" si="468"/>
        <v>0</v>
      </c>
      <c r="JF1250" t="str">
        <f t="shared" ca="1" si="469"/>
        <v/>
      </c>
      <c r="JG1250" t="str">
        <f t="shared" ca="1" si="470"/>
        <v/>
      </c>
      <c r="JH1250" t="str">
        <f t="shared" ca="1" si="471"/>
        <v/>
      </c>
      <c r="JI1250" t="str">
        <f t="shared" ca="1" si="472"/>
        <v/>
      </c>
    </row>
    <row r="1251" spans="264:269">
      <c r="JD1251">
        <f t="shared" si="467"/>
        <v>0</v>
      </c>
      <c r="JE1251">
        <f t="shared" si="468"/>
        <v>0</v>
      </c>
      <c r="JF1251" t="str">
        <f t="shared" ca="1" si="469"/>
        <v/>
      </c>
      <c r="JG1251" t="str">
        <f t="shared" ca="1" si="470"/>
        <v/>
      </c>
      <c r="JH1251" t="str">
        <f t="shared" ca="1" si="471"/>
        <v/>
      </c>
      <c r="JI1251" t="str">
        <f t="shared" ca="1" si="472"/>
        <v/>
      </c>
    </row>
    <row r="1252" spans="264:269">
      <c r="JD1252">
        <f t="shared" si="467"/>
        <v>0</v>
      </c>
      <c r="JE1252">
        <f t="shared" si="468"/>
        <v>0</v>
      </c>
      <c r="JF1252" t="str">
        <f t="shared" ca="1" si="469"/>
        <v/>
      </c>
      <c r="JG1252" t="str">
        <f t="shared" ca="1" si="470"/>
        <v/>
      </c>
      <c r="JH1252" t="str">
        <f t="shared" ca="1" si="471"/>
        <v/>
      </c>
      <c r="JI1252" t="str">
        <f t="shared" ca="1" si="472"/>
        <v/>
      </c>
    </row>
    <row r="1253" spans="264:269">
      <c r="JD1253">
        <f t="shared" si="467"/>
        <v>0</v>
      </c>
      <c r="JE1253">
        <f t="shared" si="468"/>
        <v>0</v>
      </c>
      <c r="JF1253" t="str">
        <f t="shared" ca="1" si="469"/>
        <v/>
      </c>
      <c r="JG1253" t="str">
        <f t="shared" ca="1" si="470"/>
        <v/>
      </c>
      <c r="JH1253" t="str">
        <f t="shared" ca="1" si="471"/>
        <v/>
      </c>
      <c r="JI1253" t="str">
        <f t="shared" ca="1" si="472"/>
        <v/>
      </c>
    </row>
    <row r="1254" spans="264:269">
      <c r="JD1254">
        <f t="shared" si="467"/>
        <v>0</v>
      </c>
      <c r="JE1254">
        <f t="shared" si="468"/>
        <v>0</v>
      </c>
      <c r="JF1254" t="str">
        <f t="shared" ca="1" si="469"/>
        <v/>
      </c>
      <c r="JG1254" t="str">
        <f t="shared" ca="1" si="470"/>
        <v/>
      </c>
      <c r="JH1254" t="str">
        <f t="shared" ca="1" si="471"/>
        <v/>
      </c>
      <c r="JI1254" t="str">
        <f t="shared" ca="1" si="472"/>
        <v/>
      </c>
    </row>
    <row r="1255" spans="264:269">
      <c r="JD1255">
        <f t="shared" si="467"/>
        <v>0</v>
      </c>
      <c r="JE1255">
        <f t="shared" si="468"/>
        <v>0</v>
      </c>
      <c r="JF1255" t="str">
        <f t="shared" ca="1" si="469"/>
        <v/>
      </c>
      <c r="JG1255" t="str">
        <f t="shared" ca="1" si="470"/>
        <v/>
      </c>
      <c r="JH1255" t="str">
        <f t="shared" ca="1" si="471"/>
        <v/>
      </c>
      <c r="JI1255" t="str">
        <f t="shared" ca="1" si="472"/>
        <v/>
      </c>
    </row>
    <row r="1256" spans="264:269">
      <c r="JD1256">
        <f t="shared" si="467"/>
        <v>0</v>
      </c>
      <c r="JE1256">
        <f t="shared" si="468"/>
        <v>0</v>
      </c>
      <c r="JF1256" t="str">
        <f t="shared" ca="1" si="469"/>
        <v/>
      </c>
      <c r="JG1256" t="str">
        <f t="shared" ca="1" si="470"/>
        <v/>
      </c>
      <c r="JH1256" t="str">
        <f t="shared" ca="1" si="471"/>
        <v/>
      </c>
      <c r="JI1256" t="str">
        <f t="shared" ca="1" si="472"/>
        <v/>
      </c>
    </row>
    <row r="1257" spans="264:269">
      <c r="JD1257">
        <f t="shared" si="467"/>
        <v>0</v>
      </c>
      <c r="JE1257">
        <f t="shared" si="468"/>
        <v>0</v>
      </c>
      <c r="JF1257" t="str">
        <f t="shared" ca="1" si="469"/>
        <v/>
      </c>
      <c r="JG1257" t="str">
        <f t="shared" ca="1" si="470"/>
        <v/>
      </c>
      <c r="JH1257" t="str">
        <f t="shared" ca="1" si="471"/>
        <v/>
      </c>
      <c r="JI1257" t="str">
        <f t="shared" ca="1" si="472"/>
        <v/>
      </c>
    </row>
    <row r="1258" spans="264:269">
      <c r="JD1258">
        <f t="shared" si="467"/>
        <v>0</v>
      </c>
      <c r="JE1258">
        <f t="shared" si="468"/>
        <v>0</v>
      </c>
      <c r="JF1258" t="str">
        <f t="shared" ca="1" si="469"/>
        <v/>
      </c>
      <c r="JG1258" t="str">
        <f t="shared" ca="1" si="470"/>
        <v/>
      </c>
      <c r="JH1258" t="str">
        <f t="shared" ca="1" si="471"/>
        <v/>
      </c>
      <c r="JI1258" t="str">
        <f t="shared" ca="1" si="472"/>
        <v/>
      </c>
    </row>
    <row r="1259" spans="264:269">
      <c r="JD1259">
        <f t="shared" si="467"/>
        <v>0</v>
      </c>
      <c r="JE1259">
        <f t="shared" si="468"/>
        <v>0</v>
      </c>
      <c r="JF1259" t="str">
        <f t="shared" ca="1" si="469"/>
        <v/>
      </c>
      <c r="JG1259" t="str">
        <f t="shared" ca="1" si="470"/>
        <v/>
      </c>
      <c r="JH1259" t="str">
        <f t="shared" ca="1" si="471"/>
        <v/>
      </c>
      <c r="JI1259" t="str">
        <f t="shared" ca="1" si="472"/>
        <v/>
      </c>
    </row>
    <row r="1260" spans="264:269">
      <c r="JD1260">
        <f t="shared" si="467"/>
        <v>0</v>
      </c>
      <c r="JE1260">
        <f t="shared" si="468"/>
        <v>0</v>
      </c>
      <c r="JF1260" t="str">
        <f t="shared" ca="1" si="469"/>
        <v/>
      </c>
      <c r="JG1260" t="str">
        <f t="shared" ca="1" si="470"/>
        <v/>
      </c>
      <c r="JH1260" t="str">
        <f t="shared" ca="1" si="471"/>
        <v/>
      </c>
      <c r="JI1260" t="str">
        <f t="shared" ca="1" si="472"/>
        <v/>
      </c>
    </row>
    <row r="1261" spans="264:269">
      <c r="JD1261">
        <f t="shared" si="467"/>
        <v>0</v>
      </c>
      <c r="JE1261">
        <f t="shared" si="468"/>
        <v>0</v>
      </c>
      <c r="JF1261" t="str">
        <f t="shared" ca="1" si="469"/>
        <v/>
      </c>
      <c r="JG1261" t="str">
        <f t="shared" ca="1" si="470"/>
        <v/>
      </c>
      <c r="JH1261" t="str">
        <f t="shared" ca="1" si="471"/>
        <v/>
      </c>
      <c r="JI1261" t="str">
        <f t="shared" ca="1" si="472"/>
        <v/>
      </c>
    </row>
    <row r="1262" spans="264:269">
      <c r="JD1262">
        <f t="shared" si="467"/>
        <v>0</v>
      </c>
      <c r="JE1262">
        <f t="shared" si="468"/>
        <v>0</v>
      </c>
      <c r="JF1262" t="str">
        <f t="shared" ca="1" si="469"/>
        <v/>
      </c>
      <c r="JG1262" t="str">
        <f t="shared" ca="1" si="470"/>
        <v/>
      </c>
      <c r="JH1262" t="str">
        <f t="shared" ca="1" si="471"/>
        <v/>
      </c>
      <c r="JI1262" t="str">
        <f t="shared" ca="1" si="472"/>
        <v/>
      </c>
    </row>
    <row r="1263" spans="264:269">
      <c r="JD1263">
        <f t="shared" si="467"/>
        <v>0</v>
      </c>
      <c r="JE1263">
        <f t="shared" si="468"/>
        <v>0</v>
      </c>
      <c r="JF1263" t="str">
        <f t="shared" ca="1" si="469"/>
        <v/>
      </c>
      <c r="JG1263" t="str">
        <f t="shared" ca="1" si="470"/>
        <v/>
      </c>
      <c r="JH1263" t="str">
        <f t="shared" ca="1" si="471"/>
        <v/>
      </c>
      <c r="JI1263" t="str">
        <f t="shared" ca="1" si="472"/>
        <v/>
      </c>
    </row>
    <row r="1264" spans="264:269">
      <c r="JD1264">
        <f t="shared" si="467"/>
        <v>0</v>
      </c>
      <c r="JE1264">
        <f t="shared" si="468"/>
        <v>0</v>
      </c>
      <c r="JF1264" t="str">
        <f t="shared" ca="1" si="469"/>
        <v/>
      </c>
      <c r="JG1264" t="str">
        <f t="shared" ca="1" si="470"/>
        <v/>
      </c>
      <c r="JH1264" t="str">
        <f t="shared" ca="1" si="471"/>
        <v/>
      </c>
      <c r="JI1264" t="str">
        <f t="shared" ca="1" si="472"/>
        <v/>
      </c>
    </row>
    <row r="1265" spans="264:269">
      <c r="JD1265">
        <f t="shared" si="467"/>
        <v>0</v>
      </c>
      <c r="JE1265">
        <f t="shared" si="468"/>
        <v>0</v>
      </c>
      <c r="JF1265" t="str">
        <f t="shared" ca="1" si="469"/>
        <v/>
      </c>
      <c r="JG1265" t="str">
        <f t="shared" ca="1" si="470"/>
        <v/>
      </c>
      <c r="JH1265" t="str">
        <f t="shared" ca="1" si="471"/>
        <v/>
      </c>
      <c r="JI1265" t="str">
        <f t="shared" ca="1" si="472"/>
        <v/>
      </c>
    </row>
    <row r="1266" spans="264:269">
      <c r="JD1266">
        <f t="shared" si="467"/>
        <v>0</v>
      </c>
      <c r="JE1266">
        <f t="shared" si="468"/>
        <v>0</v>
      </c>
      <c r="JF1266" t="str">
        <f t="shared" ca="1" si="469"/>
        <v/>
      </c>
      <c r="JG1266" t="str">
        <f t="shared" ca="1" si="470"/>
        <v/>
      </c>
      <c r="JH1266" t="str">
        <f t="shared" ca="1" si="471"/>
        <v/>
      </c>
      <c r="JI1266" t="str">
        <f t="shared" ca="1" si="472"/>
        <v/>
      </c>
    </row>
    <row r="1267" spans="264:269">
      <c r="JD1267">
        <f t="shared" si="467"/>
        <v>0</v>
      </c>
      <c r="JE1267">
        <f t="shared" si="468"/>
        <v>0</v>
      </c>
      <c r="JF1267" t="str">
        <f t="shared" ca="1" si="469"/>
        <v/>
      </c>
      <c r="JG1267" t="str">
        <f t="shared" ca="1" si="470"/>
        <v/>
      </c>
      <c r="JH1267" t="str">
        <f t="shared" ca="1" si="471"/>
        <v/>
      </c>
      <c r="JI1267" t="str">
        <f t="shared" ca="1" si="472"/>
        <v/>
      </c>
    </row>
    <row r="1268" spans="264:269">
      <c r="JD1268">
        <f t="shared" si="467"/>
        <v>0</v>
      </c>
      <c r="JE1268">
        <f t="shared" si="468"/>
        <v>0</v>
      </c>
      <c r="JF1268" t="str">
        <f t="shared" ca="1" si="469"/>
        <v/>
      </c>
      <c r="JG1268" t="str">
        <f t="shared" ca="1" si="470"/>
        <v/>
      </c>
      <c r="JH1268" t="str">
        <f t="shared" ca="1" si="471"/>
        <v/>
      </c>
      <c r="JI1268" t="str">
        <f t="shared" ca="1" si="472"/>
        <v/>
      </c>
    </row>
    <row r="1269" spans="264:269">
      <c r="JD1269">
        <f t="shared" si="467"/>
        <v>0</v>
      </c>
      <c r="JE1269">
        <f t="shared" si="468"/>
        <v>0</v>
      </c>
      <c r="JF1269" t="str">
        <f t="shared" ca="1" si="469"/>
        <v/>
      </c>
      <c r="JG1269" t="str">
        <f t="shared" ca="1" si="470"/>
        <v/>
      </c>
      <c r="JH1269" t="str">
        <f t="shared" ca="1" si="471"/>
        <v/>
      </c>
      <c r="JI1269" t="str">
        <f t="shared" ca="1" si="472"/>
        <v/>
      </c>
    </row>
    <row r="1270" spans="264:269">
      <c r="JD1270">
        <f t="shared" si="467"/>
        <v>0</v>
      </c>
      <c r="JE1270">
        <f t="shared" si="468"/>
        <v>0</v>
      </c>
      <c r="JF1270" t="str">
        <f t="shared" ca="1" si="469"/>
        <v/>
      </c>
      <c r="JG1270" t="str">
        <f t="shared" ca="1" si="470"/>
        <v/>
      </c>
      <c r="JH1270" t="str">
        <f t="shared" ca="1" si="471"/>
        <v/>
      </c>
      <c r="JI1270" t="str">
        <f t="shared" ca="1" si="472"/>
        <v/>
      </c>
    </row>
    <row r="1271" spans="264:269">
      <c r="JD1271">
        <f t="shared" si="467"/>
        <v>0</v>
      </c>
      <c r="JE1271">
        <f t="shared" si="468"/>
        <v>0</v>
      </c>
      <c r="JF1271" t="str">
        <f t="shared" ca="1" si="469"/>
        <v/>
      </c>
      <c r="JG1271" t="str">
        <f t="shared" ca="1" si="470"/>
        <v/>
      </c>
      <c r="JH1271" t="str">
        <f t="shared" ca="1" si="471"/>
        <v/>
      </c>
      <c r="JI1271" t="str">
        <f t="shared" ca="1" si="472"/>
        <v/>
      </c>
    </row>
    <row r="1272" spans="264:269">
      <c r="JD1272">
        <f t="shared" si="467"/>
        <v>0</v>
      </c>
      <c r="JE1272">
        <f t="shared" si="468"/>
        <v>0</v>
      </c>
      <c r="JF1272" t="str">
        <f t="shared" ca="1" si="469"/>
        <v/>
      </c>
      <c r="JG1272" t="str">
        <f t="shared" ca="1" si="470"/>
        <v/>
      </c>
      <c r="JH1272" t="str">
        <f t="shared" ca="1" si="471"/>
        <v/>
      </c>
      <c r="JI1272" t="str">
        <f t="shared" ca="1" si="472"/>
        <v/>
      </c>
    </row>
    <row r="1273" spans="264:269">
      <c r="JD1273">
        <f t="shared" si="467"/>
        <v>0</v>
      </c>
      <c r="JE1273">
        <f t="shared" si="468"/>
        <v>0</v>
      </c>
      <c r="JF1273" t="str">
        <f t="shared" ca="1" si="469"/>
        <v/>
      </c>
      <c r="JG1273" t="str">
        <f t="shared" ca="1" si="470"/>
        <v/>
      </c>
      <c r="JH1273" t="str">
        <f t="shared" ca="1" si="471"/>
        <v/>
      </c>
      <c r="JI1273" t="str">
        <f t="shared" ca="1" si="472"/>
        <v/>
      </c>
    </row>
    <row r="1274" spans="264:269">
      <c r="JD1274">
        <f t="shared" si="467"/>
        <v>0</v>
      </c>
      <c r="JE1274">
        <f t="shared" si="468"/>
        <v>0</v>
      </c>
      <c r="JF1274" t="str">
        <f t="shared" ca="1" si="469"/>
        <v/>
      </c>
      <c r="JG1274" t="str">
        <f t="shared" ca="1" si="470"/>
        <v/>
      </c>
      <c r="JH1274" t="str">
        <f t="shared" ca="1" si="471"/>
        <v/>
      </c>
      <c r="JI1274" t="str">
        <f t="shared" ca="1" si="472"/>
        <v/>
      </c>
    </row>
    <row r="1275" spans="264:269">
      <c r="JD1275">
        <f t="shared" si="467"/>
        <v>0</v>
      </c>
      <c r="JE1275">
        <f t="shared" si="468"/>
        <v>0</v>
      </c>
      <c r="JF1275" t="str">
        <f t="shared" ca="1" si="469"/>
        <v/>
      </c>
      <c r="JG1275" t="str">
        <f t="shared" ca="1" si="470"/>
        <v/>
      </c>
      <c r="JH1275" t="str">
        <f t="shared" ca="1" si="471"/>
        <v/>
      </c>
      <c r="JI1275" t="str">
        <f t="shared" ca="1" si="472"/>
        <v/>
      </c>
    </row>
    <row r="1276" spans="264:269">
      <c r="JD1276">
        <f t="shared" si="467"/>
        <v>0</v>
      </c>
      <c r="JE1276">
        <f t="shared" si="468"/>
        <v>0</v>
      </c>
      <c r="JF1276" t="str">
        <f t="shared" ca="1" si="469"/>
        <v/>
      </c>
      <c r="JG1276" t="str">
        <f t="shared" ca="1" si="470"/>
        <v/>
      </c>
      <c r="JH1276" t="str">
        <f t="shared" ca="1" si="471"/>
        <v/>
      </c>
      <c r="JI1276" t="str">
        <f t="shared" ca="1" si="472"/>
        <v/>
      </c>
    </row>
    <row r="1277" spans="264:269">
      <c r="JD1277">
        <f t="shared" si="467"/>
        <v>0</v>
      </c>
      <c r="JE1277">
        <f t="shared" si="468"/>
        <v>0</v>
      </c>
      <c r="JF1277" t="str">
        <f t="shared" ca="1" si="469"/>
        <v/>
      </c>
      <c r="JG1277" t="str">
        <f t="shared" ca="1" si="470"/>
        <v/>
      </c>
      <c r="JH1277" t="str">
        <f t="shared" ca="1" si="471"/>
        <v/>
      </c>
      <c r="JI1277" t="str">
        <f t="shared" ca="1" si="472"/>
        <v/>
      </c>
    </row>
    <row r="1278" spans="264:269">
      <c r="JD1278">
        <f t="shared" si="467"/>
        <v>0</v>
      </c>
      <c r="JE1278">
        <f t="shared" si="468"/>
        <v>0</v>
      </c>
      <c r="JF1278" t="str">
        <f t="shared" ca="1" si="469"/>
        <v/>
      </c>
      <c r="JG1278" t="str">
        <f t="shared" ca="1" si="470"/>
        <v/>
      </c>
      <c r="JH1278" t="str">
        <f t="shared" ca="1" si="471"/>
        <v/>
      </c>
      <c r="JI1278" t="str">
        <f t="shared" ca="1" si="472"/>
        <v/>
      </c>
    </row>
    <row r="1279" spans="264:269">
      <c r="JD1279">
        <f t="shared" si="467"/>
        <v>0</v>
      </c>
      <c r="JE1279">
        <f t="shared" si="468"/>
        <v>0</v>
      </c>
      <c r="JF1279" t="str">
        <f t="shared" ca="1" si="469"/>
        <v/>
      </c>
      <c r="JG1279" t="str">
        <f t="shared" ca="1" si="470"/>
        <v/>
      </c>
      <c r="JH1279" t="str">
        <f t="shared" ca="1" si="471"/>
        <v/>
      </c>
      <c r="JI1279" t="str">
        <f t="shared" ca="1" si="472"/>
        <v/>
      </c>
    </row>
    <row r="1280" spans="264:269">
      <c r="JD1280">
        <f t="shared" si="467"/>
        <v>0</v>
      </c>
      <c r="JE1280">
        <f t="shared" si="468"/>
        <v>0</v>
      </c>
      <c r="JF1280" t="str">
        <f t="shared" ca="1" si="469"/>
        <v/>
      </c>
      <c r="JG1280" t="str">
        <f t="shared" ca="1" si="470"/>
        <v/>
      </c>
      <c r="JH1280" t="str">
        <f t="shared" ca="1" si="471"/>
        <v/>
      </c>
      <c r="JI1280" t="str">
        <f t="shared" ca="1" si="472"/>
        <v/>
      </c>
    </row>
    <row r="1281" spans="264:269">
      <c r="JD1281">
        <f t="shared" si="467"/>
        <v>0</v>
      </c>
      <c r="JE1281">
        <f t="shared" si="468"/>
        <v>0</v>
      </c>
      <c r="JF1281" t="str">
        <f t="shared" ca="1" si="469"/>
        <v/>
      </c>
      <c r="JG1281" t="str">
        <f t="shared" ca="1" si="470"/>
        <v/>
      </c>
      <c r="JH1281" t="str">
        <f t="shared" ca="1" si="471"/>
        <v/>
      </c>
      <c r="JI1281" t="str">
        <f t="shared" ca="1" si="472"/>
        <v/>
      </c>
    </row>
    <row r="1282" spans="264:269">
      <c r="JD1282">
        <f t="shared" si="467"/>
        <v>0</v>
      </c>
      <c r="JE1282">
        <f t="shared" si="468"/>
        <v>0</v>
      </c>
      <c r="JF1282" t="str">
        <f t="shared" ca="1" si="469"/>
        <v/>
      </c>
      <c r="JG1282" t="str">
        <f t="shared" ca="1" si="470"/>
        <v/>
      </c>
      <c r="JH1282" t="str">
        <f t="shared" ca="1" si="471"/>
        <v/>
      </c>
      <c r="JI1282" t="str">
        <f t="shared" ca="1" si="472"/>
        <v/>
      </c>
    </row>
    <row r="1283" spans="264:269">
      <c r="JD1283">
        <f t="shared" si="467"/>
        <v>0</v>
      </c>
      <c r="JE1283">
        <f t="shared" si="468"/>
        <v>0</v>
      </c>
      <c r="JF1283" t="str">
        <f t="shared" ca="1" si="469"/>
        <v/>
      </c>
      <c r="JG1283" t="str">
        <f t="shared" ca="1" si="470"/>
        <v/>
      </c>
      <c r="JH1283" t="str">
        <f t="shared" ca="1" si="471"/>
        <v/>
      </c>
      <c r="JI1283" t="str">
        <f t="shared" ca="1" si="472"/>
        <v/>
      </c>
    </row>
    <row r="1284" spans="264:269">
      <c r="JD1284">
        <f t="shared" si="467"/>
        <v>0</v>
      </c>
      <c r="JE1284">
        <f t="shared" si="468"/>
        <v>0</v>
      </c>
      <c r="JF1284" t="str">
        <f t="shared" ca="1" si="469"/>
        <v/>
      </c>
      <c r="JG1284" t="str">
        <f t="shared" ca="1" si="470"/>
        <v/>
      </c>
      <c r="JH1284" t="str">
        <f t="shared" ca="1" si="471"/>
        <v/>
      </c>
      <c r="JI1284" t="str">
        <f t="shared" ca="1" si="472"/>
        <v/>
      </c>
    </row>
    <row r="1285" spans="264:269">
      <c r="JD1285">
        <f t="shared" si="467"/>
        <v>0</v>
      </c>
      <c r="JE1285">
        <f t="shared" si="468"/>
        <v>0</v>
      </c>
      <c r="JF1285" t="str">
        <f t="shared" ca="1" si="469"/>
        <v/>
      </c>
      <c r="JG1285" t="str">
        <f t="shared" ca="1" si="470"/>
        <v/>
      </c>
      <c r="JH1285" t="str">
        <f t="shared" ca="1" si="471"/>
        <v/>
      </c>
      <c r="JI1285" t="str">
        <f t="shared" ca="1" si="472"/>
        <v/>
      </c>
    </row>
    <row r="1286" spans="264:269">
      <c r="JD1286">
        <f t="shared" si="467"/>
        <v>0</v>
      </c>
      <c r="JE1286">
        <f t="shared" si="468"/>
        <v>0</v>
      </c>
      <c r="JF1286" t="str">
        <f t="shared" ca="1" si="469"/>
        <v/>
      </c>
      <c r="JG1286" t="str">
        <f t="shared" ca="1" si="470"/>
        <v/>
      </c>
      <c r="JH1286" t="str">
        <f t="shared" ca="1" si="471"/>
        <v/>
      </c>
      <c r="JI1286" t="str">
        <f t="shared" ca="1" si="472"/>
        <v/>
      </c>
    </row>
    <row r="1287" spans="264:269">
      <c r="JD1287">
        <f t="shared" si="467"/>
        <v>0</v>
      </c>
      <c r="JE1287">
        <f t="shared" si="468"/>
        <v>0</v>
      </c>
      <c r="JF1287" t="str">
        <f t="shared" ca="1" si="469"/>
        <v/>
      </c>
      <c r="JG1287" t="str">
        <f t="shared" ca="1" si="470"/>
        <v/>
      </c>
      <c r="JH1287" t="str">
        <f t="shared" ca="1" si="471"/>
        <v/>
      </c>
      <c r="JI1287" t="str">
        <f t="shared" ca="1" si="472"/>
        <v/>
      </c>
    </row>
    <row r="1288" spans="264:269">
      <c r="JD1288">
        <f t="shared" si="467"/>
        <v>0</v>
      </c>
      <c r="JE1288">
        <f t="shared" si="468"/>
        <v>0</v>
      </c>
      <c r="JF1288" t="str">
        <f t="shared" ca="1" si="469"/>
        <v/>
      </c>
      <c r="JG1288" t="str">
        <f t="shared" ca="1" si="470"/>
        <v/>
      </c>
      <c r="JH1288" t="str">
        <f t="shared" ca="1" si="471"/>
        <v/>
      </c>
      <c r="JI1288" t="str">
        <f t="shared" ca="1" si="472"/>
        <v/>
      </c>
    </row>
    <row r="1289" spans="264:269">
      <c r="JD1289">
        <f t="shared" si="467"/>
        <v>0</v>
      </c>
      <c r="JE1289">
        <f t="shared" si="468"/>
        <v>0</v>
      </c>
      <c r="JF1289" t="str">
        <f t="shared" ca="1" si="469"/>
        <v/>
      </c>
      <c r="JG1289" t="str">
        <f t="shared" ca="1" si="470"/>
        <v/>
      </c>
      <c r="JH1289" t="str">
        <f t="shared" ca="1" si="471"/>
        <v/>
      </c>
      <c r="JI1289" t="str">
        <f t="shared" ca="1" si="472"/>
        <v/>
      </c>
    </row>
    <row r="1290" spans="264:269">
      <c r="JD1290">
        <f t="shared" si="467"/>
        <v>0</v>
      </c>
      <c r="JE1290">
        <f t="shared" si="468"/>
        <v>0</v>
      </c>
      <c r="JF1290" t="str">
        <f t="shared" ca="1" si="469"/>
        <v/>
      </c>
      <c r="JG1290" t="str">
        <f t="shared" ca="1" si="470"/>
        <v/>
      </c>
      <c r="JH1290" t="str">
        <f t="shared" ca="1" si="471"/>
        <v/>
      </c>
      <c r="JI1290" t="str">
        <f t="shared" ca="1" si="472"/>
        <v/>
      </c>
    </row>
    <row r="1291" spans="264:269">
      <c r="JD1291">
        <f t="shared" si="467"/>
        <v>0</v>
      </c>
      <c r="JE1291">
        <f t="shared" si="468"/>
        <v>0</v>
      </c>
      <c r="JF1291" t="str">
        <f t="shared" ca="1" si="469"/>
        <v/>
      </c>
      <c r="JG1291" t="str">
        <f t="shared" ca="1" si="470"/>
        <v/>
      </c>
      <c r="JH1291" t="str">
        <f t="shared" ca="1" si="471"/>
        <v/>
      </c>
      <c r="JI1291" t="str">
        <f t="shared" ca="1" si="472"/>
        <v/>
      </c>
    </row>
    <row r="1292" spans="264:269">
      <c r="JD1292">
        <f t="shared" si="467"/>
        <v>0</v>
      </c>
      <c r="JE1292">
        <f t="shared" si="468"/>
        <v>0</v>
      </c>
      <c r="JF1292" t="str">
        <f t="shared" ca="1" si="469"/>
        <v/>
      </c>
      <c r="JG1292" t="str">
        <f t="shared" ca="1" si="470"/>
        <v/>
      </c>
      <c r="JH1292" t="str">
        <f t="shared" ca="1" si="471"/>
        <v/>
      </c>
      <c r="JI1292" t="str">
        <f t="shared" ca="1" si="472"/>
        <v/>
      </c>
    </row>
    <row r="1293" spans="264:269">
      <c r="JD1293">
        <f t="shared" si="467"/>
        <v>0</v>
      </c>
      <c r="JE1293">
        <f t="shared" si="468"/>
        <v>0</v>
      </c>
      <c r="JF1293" t="str">
        <f t="shared" ca="1" si="469"/>
        <v/>
      </c>
      <c r="JG1293" t="str">
        <f t="shared" ca="1" si="470"/>
        <v/>
      </c>
      <c r="JH1293" t="str">
        <f t="shared" ca="1" si="471"/>
        <v/>
      </c>
      <c r="JI1293" t="str">
        <f t="shared" ca="1" si="472"/>
        <v/>
      </c>
    </row>
    <row r="1294" spans="264:269">
      <c r="JD1294">
        <f t="shared" si="467"/>
        <v>0</v>
      </c>
      <c r="JE1294">
        <f t="shared" si="468"/>
        <v>0</v>
      </c>
      <c r="JF1294" t="str">
        <f t="shared" ca="1" si="469"/>
        <v/>
      </c>
      <c r="JG1294" t="str">
        <f t="shared" ca="1" si="470"/>
        <v/>
      </c>
      <c r="JH1294" t="str">
        <f t="shared" ca="1" si="471"/>
        <v/>
      </c>
      <c r="JI1294" t="str">
        <f t="shared" ca="1" si="472"/>
        <v/>
      </c>
    </row>
    <row r="1295" spans="264:269">
      <c r="JD1295">
        <f t="shared" si="467"/>
        <v>0</v>
      </c>
      <c r="JE1295">
        <f t="shared" si="468"/>
        <v>0</v>
      </c>
      <c r="JF1295" t="str">
        <f t="shared" ca="1" si="469"/>
        <v/>
      </c>
      <c r="JG1295" t="str">
        <f t="shared" ca="1" si="470"/>
        <v/>
      </c>
      <c r="JH1295" t="str">
        <f t="shared" ca="1" si="471"/>
        <v/>
      </c>
      <c r="JI1295" t="str">
        <f t="shared" ca="1" si="472"/>
        <v/>
      </c>
    </row>
    <row r="1296" spans="264:269">
      <c r="JD1296">
        <f t="shared" si="467"/>
        <v>0</v>
      </c>
      <c r="JE1296">
        <f t="shared" si="468"/>
        <v>0</v>
      </c>
      <c r="JF1296" t="str">
        <f t="shared" ca="1" si="469"/>
        <v/>
      </c>
      <c r="JG1296" t="str">
        <f t="shared" ca="1" si="470"/>
        <v/>
      </c>
      <c r="JH1296" t="str">
        <f t="shared" ca="1" si="471"/>
        <v/>
      </c>
      <c r="JI1296" t="str">
        <f t="shared" ca="1" si="472"/>
        <v/>
      </c>
    </row>
    <row r="1297" spans="264:269">
      <c r="JD1297">
        <f t="shared" si="467"/>
        <v>0</v>
      </c>
      <c r="JE1297">
        <f t="shared" si="468"/>
        <v>0</v>
      </c>
      <c r="JF1297" t="str">
        <f t="shared" ca="1" si="469"/>
        <v/>
      </c>
      <c r="JG1297" t="str">
        <f t="shared" ca="1" si="470"/>
        <v/>
      </c>
      <c r="JH1297" t="str">
        <f t="shared" ca="1" si="471"/>
        <v/>
      </c>
      <c r="JI1297" t="str">
        <f t="shared" ca="1" si="472"/>
        <v/>
      </c>
    </row>
    <row r="1298" spans="264:269">
      <c r="JD1298">
        <f t="shared" si="467"/>
        <v>0</v>
      </c>
      <c r="JE1298">
        <f t="shared" si="468"/>
        <v>0</v>
      </c>
      <c r="JF1298" t="str">
        <f t="shared" ca="1" si="469"/>
        <v/>
      </c>
      <c r="JG1298" t="str">
        <f t="shared" ca="1" si="470"/>
        <v/>
      </c>
      <c r="JH1298" t="str">
        <f t="shared" ca="1" si="471"/>
        <v/>
      </c>
      <c r="JI1298" t="str">
        <f t="shared" ca="1" si="472"/>
        <v/>
      </c>
    </row>
    <row r="1299" spans="264:269">
      <c r="JD1299">
        <f t="shared" si="467"/>
        <v>0</v>
      </c>
      <c r="JE1299">
        <f t="shared" si="468"/>
        <v>0</v>
      </c>
      <c r="JF1299" t="str">
        <f t="shared" ca="1" si="469"/>
        <v/>
      </c>
      <c r="JG1299" t="str">
        <f t="shared" ca="1" si="470"/>
        <v/>
      </c>
      <c r="JH1299" t="str">
        <f t="shared" ca="1" si="471"/>
        <v/>
      </c>
      <c r="JI1299" t="str">
        <f t="shared" ca="1" si="472"/>
        <v/>
      </c>
    </row>
    <row r="1300" spans="264:269">
      <c r="JD1300">
        <f t="shared" si="467"/>
        <v>0</v>
      </c>
      <c r="JE1300">
        <f t="shared" si="468"/>
        <v>0</v>
      </c>
      <c r="JF1300" t="str">
        <f t="shared" ca="1" si="469"/>
        <v/>
      </c>
      <c r="JG1300" t="str">
        <f t="shared" ca="1" si="470"/>
        <v/>
      </c>
      <c r="JH1300" t="str">
        <f t="shared" ca="1" si="471"/>
        <v/>
      </c>
      <c r="JI1300" t="str">
        <f t="shared" ca="1" si="472"/>
        <v/>
      </c>
    </row>
    <row r="1301" spans="264:269">
      <c r="JD1301">
        <f t="shared" si="467"/>
        <v>0</v>
      </c>
      <c r="JE1301">
        <f t="shared" si="468"/>
        <v>0</v>
      </c>
      <c r="JF1301" t="str">
        <f t="shared" ca="1" si="469"/>
        <v/>
      </c>
      <c r="JG1301" t="str">
        <f t="shared" ca="1" si="470"/>
        <v/>
      </c>
      <c r="JH1301" t="str">
        <f t="shared" ca="1" si="471"/>
        <v/>
      </c>
      <c r="JI1301" t="str">
        <f t="shared" ca="1" si="472"/>
        <v/>
      </c>
    </row>
    <row r="1302" spans="264:269">
      <c r="JD1302">
        <f t="shared" si="467"/>
        <v>0</v>
      </c>
      <c r="JE1302">
        <f t="shared" si="468"/>
        <v>0</v>
      </c>
      <c r="JF1302" t="str">
        <f t="shared" ca="1" si="469"/>
        <v/>
      </c>
      <c r="JG1302" t="str">
        <f t="shared" ca="1" si="470"/>
        <v/>
      </c>
      <c r="JH1302" t="str">
        <f t="shared" ca="1" si="471"/>
        <v/>
      </c>
      <c r="JI1302" t="str">
        <f t="shared" ca="1" si="472"/>
        <v/>
      </c>
    </row>
    <row r="1303" spans="264:269">
      <c r="JD1303">
        <f t="shared" si="467"/>
        <v>0</v>
      </c>
      <c r="JE1303">
        <f t="shared" si="468"/>
        <v>0</v>
      </c>
      <c r="JF1303" t="str">
        <f t="shared" ca="1" si="469"/>
        <v/>
      </c>
      <c r="JG1303" t="str">
        <f t="shared" ca="1" si="470"/>
        <v/>
      </c>
      <c r="JH1303" t="str">
        <f t="shared" ca="1" si="471"/>
        <v/>
      </c>
      <c r="JI1303" t="str">
        <f t="shared" ca="1" si="472"/>
        <v/>
      </c>
    </row>
    <row r="1304" spans="264:269">
      <c r="JD1304">
        <f t="shared" si="467"/>
        <v>0</v>
      </c>
      <c r="JE1304">
        <f t="shared" si="468"/>
        <v>0</v>
      </c>
      <c r="JF1304" t="str">
        <f t="shared" ca="1" si="469"/>
        <v/>
      </c>
      <c r="JG1304" t="str">
        <f t="shared" ca="1" si="470"/>
        <v/>
      </c>
      <c r="JH1304" t="str">
        <f t="shared" ca="1" si="471"/>
        <v/>
      </c>
      <c r="JI1304" t="str">
        <f t="shared" ca="1" si="472"/>
        <v/>
      </c>
    </row>
    <row r="1305" spans="264:269">
      <c r="JD1305">
        <f t="shared" si="467"/>
        <v>0</v>
      </c>
      <c r="JE1305">
        <f t="shared" si="468"/>
        <v>0</v>
      </c>
      <c r="JF1305" t="str">
        <f t="shared" ca="1" si="469"/>
        <v/>
      </c>
      <c r="JG1305" t="str">
        <f t="shared" ca="1" si="470"/>
        <v/>
      </c>
      <c r="JH1305" t="str">
        <f t="shared" ca="1" si="471"/>
        <v/>
      </c>
      <c r="JI1305" t="str">
        <f t="shared" ca="1" si="472"/>
        <v/>
      </c>
    </row>
    <row r="1306" spans="264:269">
      <c r="JD1306">
        <f t="shared" si="467"/>
        <v>0</v>
      </c>
      <c r="JE1306">
        <f t="shared" si="468"/>
        <v>0</v>
      </c>
      <c r="JF1306" t="str">
        <f t="shared" ca="1" si="469"/>
        <v/>
      </c>
      <c r="JG1306" t="str">
        <f t="shared" ca="1" si="470"/>
        <v/>
      </c>
      <c r="JH1306" t="str">
        <f t="shared" ca="1" si="471"/>
        <v/>
      </c>
      <c r="JI1306" t="str">
        <f t="shared" ca="1" si="472"/>
        <v/>
      </c>
    </row>
    <row r="1307" spans="264:269">
      <c r="JD1307">
        <f t="shared" si="467"/>
        <v>0</v>
      </c>
      <c r="JE1307">
        <f t="shared" si="468"/>
        <v>0</v>
      </c>
      <c r="JF1307" t="str">
        <f t="shared" ca="1" si="469"/>
        <v/>
      </c>
      <c r="JG1307" t="str">
        <f t="shared" ca="1" si="470"/>
        <v/>
      </c>
      <c r="JH1307" t="str">
        <f t="shared" ca="1" si="471"/>
        <v/>
      </c>
      <c r="JI1307" t="str">
        <f t="shared" ca="1" si="472"/>
        <v/>
      </c>
    </row>
    <row r="1308" spans="264:269">
      <c r="JD1308">
        <f t="shared" ref="JD1308:JD1371" si="473">IF(JD1307&lt;&gt;0,JD1307-1,0)</f>
        <v>0</v>
      </c>
      <c r="JE1308">
        <f t="shared" ref="JE1308:JE1371" si="474">IF(JD1308&lt;&gt;0,JE1307+1,0)</f>
        <v>0</v>
      </c>
      <c r="JF1308" t="str">
        <f t="shared" ref="JF1308:JF1371" ca="1" si="475">IF(ScenarioType&lt;&gt;"ALL",IF(ISERROR(IF(INDIRECT("SCENARIOMETA!B"&amp;JE1308)=ScenarioType,INDIRECT("SCENARIOMETA!A"&amp;JE1308)," ")),"",IF(INDIRECT("SCENARIOMETA!B"&amp;JE1308)=ScenarioType,INDIRECT("SCENARIOMETA!A"&amp;JE1308)," ")),IF(JD1308&lt;&gt;0,INDIRECT("SCENARIOMETA!A"&amp;JE1308),""))</f>
        <v/>
      </c>
      <c r="JG1308" t="str">
        <f t="shared" ref="JG1308:JG1371" ca="1" si="476">IF(ScenarioType&lt;&gt;"ALL",IF(ISERROR(IF(INDIRECT("SCENARIOMETA!B"&amp;JE1308)=ScenarioType,INDIRECT("SCENARIOMETA!B"&amp;JE1308)," ")),"",IF(INDIRECT("SCENARIOMETA!B"&amp;JE1308)=ScenarioType,INDIRECT("SCENARIOMETA!B"&amp;JE1308)," ")),IF(JD1308&lt;&gt;0,INDIRECT("SCENARIOMETA!B"&amp;JE1308),""))</f>
        <v/>
      </c>
      <c r="JH1308" t="str">
        <f t="shared" ref="JH1308:JH1371" ca="1" si="477">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478">IF(ScenarioType&lt;&gt;"ALL",IF(ISERROR(IF(INDIRECT("SCENARIOMETA!B"&amp;JE1308)=ScenarioType,INDIRECT("SCENARIOMETA!E"&amp;JE1308)," ")),"",IF(INDIRECT("SCENARIOMETA!B"&amp;JE1308)=ScenarioType,INDIRECT("SCENARIOMETA!E"&amp;JE1308)," ")+14),IF(JD1308&lt;&gt;0,INDIRECT("SCENARIOMETA!E"&amp;JE1308)+14,""))</f>
        <v/>
      </c>
    </row>
    <row r="1309" spans="264:269">
      <c r="JD1309">
        <f t="shared" si="473"/>
        <v>0</v>
      </c>
      <c r="JE1309">
        <f t="shared" si="474"/>
        <v>0</v>
      </c>
      <c r="JF1309" t="str">
        <f t="shared" ca="1" si="475"/>
        <v/>
      </c>
      <c r="JG1309" t="str">
        <f t="shared" ca="1" si="476"/>
        <v/>
      </c>
      <c r="JH1309" t="str">
        <f t="shared" ca="1" si="477"/>
        <v/>
      </c>
      <c r="JI1309" t="str">
        <f t="shared" ca="1" si="478"/>
        <v/>
      </c>
    </row>
    <row r="1310" spans="264:269">
      <c r="JD1310">
        <f t="shared" si="473"/>
        <v>0</v>
      </c>
      <c r="JE1310">
        <f t="shared" si="474"/>
        <v>0</v>
      </c>
      <c r="JF1310" t="str">
        <f t="shared" ca="1" si="475"/>
        <v/>
      </c>
      <c r="JG1310" t="str">
        <f t="shared" ca="1" si="476"/>
        <v/>
      </c>
      <c r="JH1310" t="str">
        <f t="shared" ca="1" si="477"/>
        <v/>
      </c>
      <c r="JI1310" t="str">
        <f t="shared" ca="1" si="478"/>
        <v/>
      </c>
    </row>
    <row r="1311" spans="264:269">
      <c r="JD1311">
        <f t="shared" si="473"/>
        <v>0</v>
      </c>
      <c r="JE1311">
        <f t="shared" si="474"/>
        <v>0</v>
      </c>
      <c r="JF1311" t="str">
        <f t="shared" ca="1" si="475"/>
        <v/>
      </c>
      <c r="JG1311" t="str">
        <f t="shared" ca="1" si="476"/>
        <v/>
      </c>
      <c r="JH1311" t="str">
        <f t="shared" ca="1" si="477"/>
        <v/>
      </c>
      <c r="JI1311" t="str">
        <f t="shared" ca="1" si="478"/>
        <v/>
      </c>
    </row>
    <row r="1312" spans="264:269">
      <c r="JD1312">
        <f t="shared" si="473"/>
        <v>0</v>
      </c>
      <c r="JE1312">
        <f t="shared" si="474"/>
        <v>0</v>
      </c>
      <c r="JF1312" t="str">
        <f t="shared" ca="1" si="475"/>
        <v/>
      </c>
      <c r="JG1312" t="str">
        <f t="shared" ca="1" si="476"/>
        <v/>
      </c>
      <c r="JH1312" t="str">
        <f t="shared" ca="1" si="477"/>
        <v/>
      </c>
      <c r="JI1312" t="str">
        <f t="shared" ca="1" si="478"/>
        <v/>
      </c>
    </row>
    <row r="1313" spans="264:269">
      <c r="JD1313">
        <f t="shared" si="473"/>
        <v>0</v>
      </c>
      <c r="JE1313">
        <f t="shared" si="474"/>
        <v>0</v>
      </c>
      <c r="JF1313" t="str">
        <f t="shared" ca="1" si="475"/>
        <v/>
      </c>
      <c r="JG1313" t="str">
        <f t="shared" ca="1" si="476"/>
        <v/>
      </c>
      <c r="JH1313" t="str">
        <f t="shared" ca="1" si="477"/>
        <v/>
      </c>
      <c r="JI1313" t="str">
        <f t="shared" ca="1" si="478"/>
        <v/>
      </c>
    </row>
    <row r="1314" spans="264:269">
      <c r="JD1314">
        <f t="shared" si="473"/>
        <v>0</v>
      </c>
      <c r="JE1314">
        <f t="shared" si="474"/>
        <v>0</v>
      </c>
      <c r="JF1314" t="str">
        <f t="shared" ca="1" si="475"/>
        <v/>
      </c>
      <c r="JG1314" t="str">
        <f t="shared" ca="1" si="476"/>
        <v/>
      </c>
      <c r="JH1314" t="str">
        <f t="shared" ca="1" si="477"/>
        <v/>
      </c>
      <c r="JI1314" t="str">
        <f t="shared" ca="1" si="478"/>
        <v/>
      </c>
    </row>
    <row r="1315" spans="264:269">
      <c r="JD1315">
        <f t="shared" si="473"/>
        <v>0</v>
      </c>
      <c r="JE1315">
        <f t="shared" si="474"/>
        <v>0</v>
      </c>
      <c r="JF1315" t="str">
        <f t="shared" ca="1" si="475"/>
        <v/>
      </c>
      <c r="JG1315" t="str">
        <f t="shared" ca="1" si="476"/>
        <v/>
      </c>
      <c r="JH1315" t="str">
        <f t="shared" ca="1" si="477"/>
        <v/>
      </c>
      <c r="JI1315" t="str">
        <f t="shared" ca="1" si="478"/>
        <v/>
      </c>
    </row>
    <row r="1316" spans="264:269">
      <c r="JD1316">
        <f t="shared" si="473"/>
        <v>0</v>
      </c>
      <c r="JE1316">
        <f t="shared" si="474"/>
        <v>0</v>
      </c>
      <c r="JF1316" t="str">
        <f t="shared" ca="1" si="475"/>
        <v/>
      </c>
      <c r="JG1316" t="str">
        <f t="shared" ca="1" si="476"/>
        <v/>
      </c>
      <c r="JH1316" t="str">
        <f t="shared" ca="1" si="477"/>
        <v/>
      </c>
      <c r="JI1316" t="str">
        <f t="shared" ca="1" si="478"/>
        <v/>
      </c>
    </row>
    <row r="1317" spans="264:269">
      <c r="JD1317">
        <f t="shared" si="473"/>
        <v>0</v>
      </c>
      <c r="JE1317">
        <f t="shared" si="474"/>
        <v>0</v>
      </c>
      <c r="JF1317" t="str">
        <f t="shared" ca="1" si="475"/>
        <v/>
      </c>
      <c r="JG1317" t="str">
        <f t="shared" ca="1" si="476"/>
        <v/>
      </c>
      <c r="JH1317" t="str">
        <f t="shared" ca="1" si="477"/>
        <v/>
      </c>
      <c r="JI1317" t="str">
        <f t="shared" ca="1" si="478"/>
        <v/>
      </c>
    </row>
    <row r="1318" spans="264:269">
      <c r="JD1318">
        <f t="shared" si="473"/>
        <v>0</v>
      </c>
      <c r="JE1318">
        <f t="shared" si="474"/>
        <v>0</v>
      </c>
      <c r="JF1318" t="str">
        <f t="shared" ca="1" si="475"/>
        <v/>
      </c>
      <c r="JG1318" t="str">
        <f t="shared" ca="1" si="476"/>
        <v/>
      </c>
      <c r="JH1318" t="str">
        <f t="shared" ca="1" si="477"/>
        <v/>
      </c>
      <c r="JI1318" t="str">
        <f t="shared" ca="1" si="478"/>
        <v/>
      </c>
    </row>
    <row r="1319" spans="264:269">
      <c r="JD1319">
        <f t="shared" si="473"/>
        <v>0</v>
      </c>
      <c r="JE1319">
        <f t="shared" si="474"/>
        <v>0</v>
      </c>
      <c r="JF1319" t="str">
        <f t="shared" ca="1" si="475"/>
        <v/>
      </c>
      <c r="JG1319" t="str">
        <f t="shared" ca="1" si="476"/>
        <v/>
      </c>
      <c r="JH1319" t="str">
        <f t="shared" ca="1" si="477"/>
        <v/>
      </c>
      <c r="JI1319" t="str">
        <f t="shared" ca="1" si="478"/>
        <v/>
      </c>
    </row>
    <row r="1320" spans="264:269">
      <c r="JD1320">
        <f t="shared" si="473"/>
        <v>0</v>
      </c>
      <c r="JE1320">
        <f t="shared" si="474"/>
        <v>0</v>
      </c>
      <c r="JF1320" t="str">
        <f t="shared" ca="1" si="475"/>
        <v/>
      </c>
      <c r="JG1320" t="str">
        <f t="shared" ca="1" si="476"/>
        <v/>
      </c>
      <c r="JH1320" t="str">
        <f t="shared" ca="1" si="477"/>
        <v/>
      </c>
      <c r="JI1320" t="str">
        <f t="shared" ca="1" si="478"/>
        <v/>
      </c>
    </row>
    <row r="1321" spans="264:269">
      <c r="JD1321">
        <f t="shared" si="473"/>
        <v>0</v>
      </c>
      <c r="JE1321">
        <f t="shared" si="474"/>
        <v>0</v>
      </c>
      <c r="JF1321" t="str">
        <f t="shared" ca="1" si="475"/>
        <v/>
      </c>
      <c r="JG1321" t="str">
        <f t="shared" ca="1" si="476"/>
        <v/>
      </c>
      <c r="JH1321" t="str">
        <f t="shared" ca="1" si="477"/>
        <v/>
      </c>
      <c r="JI1321" t="str">
        <f t="shared" ca="1" si="478"/>
        <v/>
      </c>
    </row>
    <row r="1322" spans="264:269">
      <c r="JD1322">
        <f t="shared" si="473"/>
        <v>0</v>
      </c>
      <c r="JE1322">
        <f t="shared" si="474"/>
        <v>0</v>
      </c>
      <c r="JF1322" t="str">
        <f t="shared" ca="1" si="475"/>
        <v/>
      </c>
      <c r="JG1322" t="str">
        <f t="shared" ca="1" si="476"/>
        <v/>
      </c>
      <c r="JH1322" t="str">
        <f t="shared" ca="1" si="477"/>
        <v/>
      </c>
      <c r="JI1322" t="str">
        <f t="shared" ca="1" si="478"/>
        <v/>
      </c>
    </row>
    <row r="1323" spans="264:269">
      <c r="JD1323">
        <f t="shared" si="473"/>
        <v>0</v>
      </c>
      <c r="JE1323">
        <f t="shared" si="474"/>
        <v>0</v>
      </c>
      <c r="JF1323" t="str">
        <f t="shared" ca="1" si="475"/>
        <v/>
      </c>
      <c r="JG1323" t="str">
        <f t="shared" ca="1" si="476"/>
        <v/>
      </c>
      <c r="JH1323" t="str">
        <f t="shared" ca="1" si="477"/>
        <v/>
      </c>
      <c r="JI1323" t="str">
        <f t="shared" ca="1" si="478"/>
        <v/>
      </c>
    </row>
    <row r="1324" spans="264:269">
      <c r="JD1324">
        <f t="shared" si="473"/>
        <v>0</v>
      </c>
      <c r="JE1324">
        <f t="shared" si="474"/>
        <v>0</v>
      </c>
      <c r="JF1324" t="str">
        <f t="shared" ca="1" si="475"/>
        <v/>
      </c>
      <c r="JG1324" t="str">
        <f t="shared" ca="1" si="476"/>
        <v/>
      </c>
      <c r="JH1324" t="str">
        <f t="shared" ca="1" si="477"/>
        <v/>
      </c>
      <c r="JI1324" t="str">
        <f t="shared" ca="1" si="478"/>
        <v/>
      </c>
    </row>
    <row r="1325" spans="264:269">
      <c r="JD1325">
        <f t="shared" si="473"/>
        <v>0</v>
      </c>
      <c r="JE1325">
        <f t="shared" si="474"/>
        <v>0</v>
      </c>
      <c r="JF1325" t="str">
        <f t="shared" ca="1" si="475"/>
        <v/>
      </c>
      <c r="JG1325" t="str">
        <f t="shared" ca="1" si="476"/>
        <v/>
      </c>
      <c r="JH1325" t="str">
        <f t="shared" ca="1" si="477"/>
        <v/>
      </c>
      <c r="JI1325" t="str">
        <f t="shared" ca="1" si="478"/>
        <v/>
      </c>
    </row>
    <row r="1326" spans="264:269">
      <c r="JD1326">
        <f t="shared" si="473"/>
        <v>0</v>
      </c>
      <c r="JE1326">
        <f t="shared" si="474"/>
        <v>0</v>
      </c>
      <c r="JF1326" t="str">
        <f t="shared" ca="1" si="475"/>
        <v/>
      </c>
      <c r="JG1326" t="str">
        <f t="shared" ca="1" si="476"/>
        <v/>
      </c>
      <c r="JH1326" t="str">
        <f t="shared" ca="1" si="477"/>
        <v/>
      </c>
      <c r="JI1326" t="str">
        <f t="shared" ca="1" si="478"/>
        <v/>
      </c>
    </row>
    <row r="1327" spans="264:269">
      <c r="JD1327">
        <f t="shared" si="473"/>
        <v>0</v>
      </c>
      <c r="JE1327">
        <f t="shared" si="474"/>
        <v>0</v>
      </c>
      <c r="JF1327" t="str">
        <f t="shared" ca="1" si="475"/>
        <v/>
      </c>
      <c r="JG1327" t="str">
        <f t="shared" ca="1" si="476"/>
        <v/>
      </c>
      <c r="JH1327" t="str">
        <f t="shared" ca="1" si="477"/>
        <v/>
      </c>
      <c r="JI1327" t="str">
        <f t="shared" ca="1" si="478"/>
        <v/>
      </c>
    </row>
    <row r="1328" spans="264:269">
      <c r="JD1328">
        <f t="shared" si="473"/>
        <v>0</v>
      </c>
      <c r="JE1328">
        <f t="shared" si="474"/>
        <v>0</v>
      </c>
      <c r="JF1328" t="str">
        <f t="shared" ca="1" si="475"/>
        <v/>
      </c>
      <c r="JG1328" t="str">
        <f t="shared" ca="1" si="476"/>
        <v/>
      </c>
      <c r="JH1328" t="str">
        <f t="shared" ca="1" si="477"/>
        <v/>
      </c>
      <c r="JI1328" t="str">
        <f t="shared" ca="1" si="478"/>
        <v/>
      </c>
    </row>
    <row r="1329" spans="264:269">
      <c r="JD1329">
        <f t="shared" si="473"/>
        <v>0</v>
      </c>
      <c r="JE1329">
        <f t="shared" si="474"/>
        <v>0</v>
      </c>
      <c r="JF1329" t="str">
        <f t="shared" ca="1" si="475"/>
        <v/>
      </c>
      <c r="JG1329" t="str">
        <f t="shared" ca="1" si="476"/>
        <v/>
      </c>
      <c r="JH1329" t="str">
        <f t="shared" ca="1" si="477"/>
        <v/>
      </c>
      <c r="JI1329" t="str">
        <f t="shared" ca="1" si="478"/>
        <v/>
      </c>
    </row>
    <row r="1330" spans="264:269">
      <c r="JD1330">
        <f t="shared" si="473"/>
        <v>0</v>
      </c>
      <c r="JE1330">
        <f t="shared" si="474"/>
        <v>0</v>
      </c>
      <c r="JF1330" t="str">
        <f t="shared" ca="1" si="475"/>
        <v/>
      </c>
      <c r="JG1330" t="str">
        <f t="shared" ca="1" si="476"/>
        <v/>
      </c>
      <c r="JH1330" t="str">
        <f t="shared" ca="1" si="477"/>
        <v/>
      </c>
      <c r="JI1330" t="str">
        <f t="shared" ca="1" si="478"/>
        <v/>
      </c>
    </row>
    <row r="1331" spans="264:269">
      <c r="JD1331">
        <f t="shared" si="473"/>
        <v>0</v>
      </c>
      <c r="JE1331">
        <f t="shared" si="474"/>
        <v>0</v>
      </c>
      <c r="JF1331" t="str">
        <f t="shared" ca="1" si="475"/>
        <v/>
      </c>
      <c r="JG1331" t="str">
        <f t="shared" ca="1" si="476"/>
        <v/>
      </c>
      <c r="JH1331" t="str">
        <f t="shared" ca="1" si="477"/>
        <v/>
      </c>
      <c r="JI1331" t="str">
        <f t="shared" ca="1" si="478"/>
        <v/>
      </c>
    </row>
    <row r="1332" spans="264:269">
      <c r="JD1332">
        <f t="shared" si="473"/>
        <v>0</v>
      </c>
      <c r="JE1332">
        <f t="shared" si="474"/>
        <v>0</v>
      </c>
      <c r="JF1332" t="str">
        <f t="shared" ca="1" si="475"/>
        <v/>
      </c>
      <c r="JG1332" t="str">
        <f t="shared" ca="1" si="476"/>
        <v/>
      </c>
      <c r="JH1332" t="str">
        <f t="shared" ca="1" si="477"/>
        <v/>
      </c>
      <c r="JI1332" t="str">
        <f t="shared" ca="1" si="478"/>
        <v/>
      </c>
    </row>
    <row r="1333" spans="264:269">
      <c r="JD1333">
        <f t="shared" si="473"/>
        <v>0</v>
      </c>
      <c r="JE1333">
        <f t="shared" si="474"/>
        <v>0</v>
      </c>
      <c r="JF1333" t="str">
        <f t="shared" ca="1" si="475"/>
        <v/>
      </c>
      <c r="JG1333" t="str">
        <f t="shared" ca="1" si="476"/>
        <v/>
      </c>
      <c r="JH1333" t="str">
        <f t="shared" ca="1" si="477"/>
        <v/>
      </c>
      <c r="JI1333" t="str">
        <f t="shared" ca="1" si="478"/>
        <v/>
      </c>
    </row>
    <row r="1334" spans="264:269">
      <c r="JD1334">
        <f t="shared" si="473"/>
        <v>0</v>
      </c>
      <c r="JE1334">
        <f t="shared" si="474"/>
        <v>0</v>
      </c>
      <c r="JF1334" t="str">
        <f t="shared" ca="1" si="475"/>
        <v/>
      </c>
      <c r="JG1334" t="str">
        <f t="shared" ca="1" si="476"/>
        <v/>
      </c>
      <c r="JH1334" t="str">
        <f t="shared" ca="1" si="477"/>
        <v/>
      </c>
      <c r="JI1334" t="str">
        <f t="shared" ca="1" si="478"/>
        <v/>
      </c>
    </row>
    <row r="1335" spans="264:269">
      <c r="JD1335">
        <f t="shared" si="473"/>
        <v>0</v>
      </c>
      <c r="JE1335">
        <f t="shared" si="474"/>
        <v>0</v>
      </c>
      <c r="JF1335" t="str">
        <f t="shared" ca="1" si="475"/>
        <v/>
      </c>
      <c r="JG1335" t="str">
        <f t="shared" ca="1" si="476"/>
        <v/>
      </c>
      <c r="JH1335" t="str">
        <f t="shared" ca="1" si="477"/>
        <v/>
      </c>
      <c r="JI1335" t="str">
        <f t="shared" ca="1" si="478"/>
        <v/>
      </c>
    </row>
    <row r="1336" spans="264:269">
      <c r="JD1336">
        <f t="shared" si="473"/>
        <v>0</v>
      </c>
      <c r="JE1336">
        <f t="shared" si="474"/>
        <v>0</v>
      </c>
      <c r="JF1336" t="str">
        <f t="shared" ca="1" si="475"/>
        <v/>
      </c>
      <c r="JG1336" t="str">
        <f t="shared" ca="1" si="476"/>
        <v/>
      </c>
      <c r="JH1336" t="str">
        <f t="shared" ca="1" si="477"/>
        <v/>
      </c>
      <c r="JI1336" t="str">
        <f t="shared" ca="1" si="478"/>
        <v/>
      </c>
    </row>
    <row r="1337" spans="264:269">
      <c r="JD1337">
        <f t="shared" si="473"/>
        <v>0</v>
      </c>
      <c r="JE1337">
        <f t="shared" si="474"/>
        <v>0</v>
      </c>
      <c r="JF1337" t="str">
        <f t="shared" ca="1" si="475"/>
        <v/>
      </c>
      <c r="JG1337" t="str">
        <f t="shared" ca="1" si="476"/>
        <v/>
      </c>
      <c r="JH1337" t="str">
        <f t="shared" ca="1" si="477"/>
        <v/>
      </c>
      <c r="JI1337" t="str">
        <f t="shared" ca="1" si="478"/>
        <v/>
      </c>
    </row>
    <row r="1338" spans="264:269">
      <c r="JD1338">
        <f t="shared" si="473"/>
        <v>0</v>
      </c>
      <c r="JE1338">
        <f t="shared" si="474"/>
        <v>0</v>
      </c>
      <c r="JF1338" t="str">
        <f t="shared" ca="1" si="475"/>
        <v/>
      </c>
      <c r="JG1338" t="str">
        <f t="shared" ca="1" si="476"/>
        <v/>
      </c>
      <c r="JH1338" t="str">
        <f t="shared" ca="1" si="477"/>
        <v/>
      </c>
      <c r="JI1338" t="str">
        <f t="shared" ca="1" si="478"/>
        <v/>
      </c>
    </row>
    <row r="1339" spans="264:269">
      <c r="JD1339">
        <f t="shared" si="473"/>
        <v>0</v>
      </c>
      <c r="JE1339">
        <f t="shared" si="474"/>
        <v>0</v>
      </c>
      <c r="JF1339" t="str">
        <f t="shared" ca="1" si="475"/>
        <v/>
      </c>
      <c r="JG1339" t="str">
        <f t="shared" ca="1" si="476"/>
        <v/>
      </c>
      <c r="JH1339" t="str">
        <f t="shared" ca="1" si="477"/>
        <v/>
      </c>
      <c r="JI1339" t="str">
        <f t="shared" ca="1" si="478"/>
        <v/>
      </c>
    </row>
    <row r="1340" spans="264:269">
      <c r="JD1340">
        <f t="shared" si="473"/>
        <v>0</v>
      </c>
      <c r="JE1340">
        <f t="shared" si="474"/>
        <v>0</v>
      </c>
      <c r="JF1340" t="str">
        <f t="shared" ca="1" si="475"/>
        <v/>
      </c>
      <c r="JG1340" t="str">
        <f t="shared" ca="1" si="476"/>
        <v/>
      </c>
      <c r="JH1340" t="str">
        <f t="shared" ca="1" si="477"/>
        <v/>
      </c>
      <c r="JI1340" t="str">
        <f t="shared" ca="1" si="478"/>
        <v/>
      </c>
    </row>
    <row r="1341" spans="264:269">
      <c r="JD1341">
        <f t="shared" si="473"/>
        <v>0</v>
      </c>
      <c r="JE1341">
        <f t="shared" si="474"/>
        <v>0</v>
      </c>
      <c r="JF1341" t="str">
        <f t="shared" ca="1" si="475"/>
        <v/>
      </c>
      <c r="JG1341" t="str">
        <f t="shared" ca="1" si="476"/>
        <v/>
      </c>
      <c r="JH1341" t="str">
        <f t="shared" ca="1" si="477"/>
        <v/>
      </c>
      <c r="JI1341" t="str">
        <f t="shared" ca="1" si="478"/>
        <v/>
      </c>
    </row>
    <row r="1342" spans="264:269">
      <c r="JD1342">
        <f t="shared" si="473"/>
        <v>0</v>
      </c>
      <c r="JE1342">
        <f t="shared" si="474"/>
        <v>0</v>
      </c>
      <c r="JF1342" t="str">
        <f t="shared" ca="1" si="475"/>
        <v/>
      </c>
      <c r="JG1342" t="str">
        <f t="shared" ca="1" si="476"/>
        <v/>
      </c>
      <c r="JH1342" t="str">
        <f t="shared" ca="1" si="477"/>
        <v/>
      </c>
      <c r="JI1342" t="str">
        <f t="shared" ca="1" si="478"/>
        <v/>
      </c>
    </row>
    <row r="1343" spans="264:269">
      <c r="JD1343">
        <f t="shared" si="473"/>
        <v>0</v>
      </c>
      <c r="JE1343">
        <f t="shared" si="474"/>
        <v>0</v>
      </c>
      <c r="JF1343" t="str">
        <f t="shared" ca="1" si="475"/>
        <v/>
      </c>
      <c r="JG1343" t="str">
        <f t="shared" ca="1" si="476"/>
        <v/>
      </c>
      <c r="JH1343" t="str">
        <f t="shared" ca="1" si="477"/>
        <v/>
      </c>
      <c r="JI1343" t="str">
        <f t="shared" ca="1" si="478"/>
        <v/>
      </c>
    </row>
    <row r="1344" spans="264:269">
      <c r="JD1344">
        <f t="shared" si="473"/>
        <v>0</v>
      </c>
      <c r="JE1344">
        <f t="shared" si="474"/>
        <v>0</v>
      </c>
      <c r="JF1344" t="str">
        <f t="shared" ca="1" si="475"/>
        <v/>
      </c>
      <c r="JG1344" t="str">
        <f t="shared" ca="1" si="476"/>
        <v/>
      </c>
      <c r="JH1344" t="str">
        <f t="shared" ca="1" si="477"/>
        <v/>
      </c>
      <c r="JI1344" t="str">
        <f t="shared" ca="1" si="478"/>
        <v/>
      </c>
    </row>
    <row r="1345" spans="264:269">
      <c r="JD1345">
        <f t="shared" si="473"/>
        <v>0</v>
      </c>
      <c r="JE1345">
        <f t="shared" si="474"/>
        <v>0</v>
      </c>
      <c r="JF1345" t="str">
        <f t="shared" ca="1" si="475"/>
        <v/>
      </c>
      <c r="JG1345" t="str">
        <f t="shared" ca="1" si="476"/>
        <v/>
      </c>
      <c r="JH1345" t="str">
        <f t="shared" ca="1" si="477"/>
        <v/>
      </c>
      <c r="JI1345" t="str">
        <f t="shared" ca="1" si="478"/>
        <v/>
      </c>
    </row>
    <row r="1346" spans="264:269">
      <c r="JD1346">
        <f t="shared" si="473"/>
        <v>0</v>
      </c>
      <c r="JE1346">
        <f t="shared" si="474"/>
        <v>0</v>
      </c>
      <c r="JF1346" t="str">
        <f t="shared" ca="1" si="475"/>
        <v/>
      </c>
      <c r="JG1346" t="str">
        <f t="shared" ca="1" si="476"/>
        <v/>
      </c>
      <c r="JH1346" t="str">
        <f t="shared" ca="1" si="477"/>
        <v/>
      </c>
      <c r="JI1346" t="str">
        <f t="shared" ca="1" si="478"/>
        <v/>
      </c>
    </row>
    <row r="1347" spans="264:269">
      <c r="JD1347">
        <f t="shared" si="473"/>
        <v>0</v>
      </c>
      <c r="JE1347">
        <f t="shared" si="474"/>
        <v>0</v>
      </c>
      <c r="JF1347" t="str">
        <f t="shared" ca="1" si="475"/>
        <v/>
      </c>
      <c r="JG1347" t="str">
        <f t="shared" ca="1" si="476"/>
        <v/>
      </c>
      <c r="JH1347" t="str">
        <f t="shared" ca="1" si="477"/>
        <v/>
      </c>
      <c r="JI1347" t="str">
        <f t="shared" ca="1" si="478"/>
        <v/>
      </c>
    </row>
    <row r="1348" spans="264:269">
      <c r="JD1348">
        <f t="shared" si="473"/>
        <v>0</v>
      </c>
      <c r="JE1348">
        <f t="shared" si="474"/>
        <v>0</v>
      </c>
      <c r="JF1348" t="str">
        <f t="shared" ca="1" si="475"/>
        <v/>
      </c>
      <c r="JG1348" t="str">
        <f t="shared" ca="1" si="476"/>
        <v/>
      </c>
      <c r="JH1348" t="str">
        <f t="shared" ca="1" si="477"/>
        <v/>
      </c>
      <c r="JI1348" t="str">
        <f t="shared" ca="1" si="478"/>
        <v/>
      </c>
    </row>
    <row r="1349" spans="264:269">
      <c r="JD1349">
        <f t="shared" si="473"/>
        <v>0</v>
      </c>
      <c r="JE1349">
        <f t="shared" si="474"/>
        <v>0</v>
      </c>
      <c r="JF1349" t="str">
        <f t="shared" ca="1" si="475"/>
        <v/>
      </c>
      <c r="JG1349" t="str">
        <f t="shared" ca="1" si="476"/>
        <v/>
      </c>
      <c r="JH1349" t="str">
        <f t="shared" ca="1" si="477"/>
        <v/>
      </c>
      <c r="JI1349" t="str">
        <f t="shared" ca="1" si="478"/>
        <v/>
      </c>
    </row>
    <row r="1350" spans="264:269">
      <c r="JD1350">
        <f t="shared" si="473"/>
        <v>0</v>
      </c>
      <c r="JE1350">
        <f t="shared" si="474"/>
        <v>0</v>
      </c>
      <c r="JF1350" t="str">
        <f t="shared" ca="1" si="475"/>
        <v/>
      </c>
      <c r="JG1350" t="str">
        <f t="shared" ca="1" si="476"/>
        <v/>
      </c>
      <c r="JH1350" t="str">
        <f t="shared" ca="1" si="477"/>
        <v/>
      </c>
      <c r="JI1350" t="str">
        <f t="shared" ca="1" si="478"/>
        <v/>
      </c>
    </row>
    <row r="1351" spans="264:269">
      <c r="JD1351">
        <f t="shared" si="473"/>
        <v>0</v>
      </c>
      <c r="JE1351">
        <f t="shared" si="474"/>
        <v>0</v>
      </c>
      <c r="JF1351" t="str">
        <f t="shared" ca="1" si="475"/>
        <v/>
      </c>
      <c r="JG1351" t="str">
        <f t="shared" ca="1" si="476"/>
        <v/>
      </c>
      <c r="JH1351" t="str">
        <f t="shared" ca="1" si="477"/>
        <v/>
      </c>
      <c r="JI1351" t="str">
        <f t="shared" ca="1" si="478"/>
        <v/>
      </c>
    </row>
    <row r="1352" spans="264:269">
      <c r="JD1352">
        <f t="shared" si="473"/>
        <v>0</v>
      </c>
      <c r="JE1352">
        <f t="shared" si="474"/>
        <v>0</v>
      </c>
      <c r="JF1352" t="str">
        <f t="shared" ca="1" si="475"/>
        <v/>
      </c>
      <c r="JG1352" t="str">
        <f t="shared" ca="1" si="476"/>
        <v/>
      </c>
      <c r="JH1352" t="str">
        <f t="shared" ca="1" si="477"/>
        <v/>
      </c>
      <c r="JI1352" t="str">
        <f t="shared" ca="1" si="478"/>
        <v/>
      </c>
    </row>
    <row r="1353" spans="264:269">
      <c r="JD1353">
        <f t="shared" si="473"/>
        <v>0</v>
      </c>
      <c r="JE1353">
        <f t="shared" si="474"/>
        <v>0</v>
      </c>
      <c r="JF1353" t="str">
        <f t="shared" ca="1" si="475"/>
        <v/>
      </c>
      <c r="JG1353" t="str">
        <f t="shared" ca="1" si="476"/>
        <v/>
      </c>
      <c r="JH1353" t="str">
        <f t="shared" ca="1" si="477"/>
        <v/>
      </c>
      <c r="JI1353" t="str">
        <f t="shared" ca="1" si="478"/>
        <v/>
      </c>
    </row>
    <row r="1354" spans="264:269">
      <c r="JD1354">
        <f t="shared" si="473"/>
        <v>0</v>
      </c>
      <c r="JE1354">
        <f t="shared" si="474"/>
        <v>0</v>
      </c>
      <c r="JF1354" t="str">
        <f t="shared" ca="1" si="475"/>
        <v/>
      </c>
      <c r="JG1354" t="str">
        <f t="shared" ca="1" si="476"/>
        <v/>
      </c>
      <c r="JH1354" t="str">
        <f t="shared" ca="1" si="477"/>
        <v/>
      </c>
      <c r="JI1354" t="str">
        <f t="shared" ca="1" si="478"/>
        <v/>
      </c>
    </row>
    <row r="1355" spans="264:269">
      <c r="JD1355">
        <f t="shared" si="473"/>
        <v>0</v>
      </c>
      <c r="JE1355">
        <f t="shared" si="474"/>
        <v>0</v>
      </c>
      <c r="JF1355" t="str">
        <f t="shared" ca="1" si="475"/>
        <v/>
      </c>
      <c r="JG1355" t="str">
        <f t="shared" ca="1" si="476"/>
        <v/>
      </c>
      <c r="JH1355" t="str">
        <f t="shared" ca="1" si="477"/>
        <v/>
      </c>
      <c r="JI1355" t="str">
        <f t="shared" ca="1" si="478"/>
        <v/>
      </c>
    </row>
    <row r="1356" spans="264:269">
      <c r="JD1356">
        <f t="shared" si="473"/>
        <v>0</v>
      </c>
      <c r="JE1356">
        <f t="shared" si="474"/>
        <v>0</v>
      </c>
      <c r="JF1356" t="str">
        <f t="shared" ca="1" si="475"/>
        <v/>
      </c>
      <c r="JG1356" t="str">
        <f t="shared" ca="1" si="476"/>
        <v/>
      </c>
      <c r="JH1356" t="str">
        <f t="shared" ca="1" si="477"/>
        <v/>
      </c>
      <c r="JI1356" t="str">
        <f t="shared" ca="1" si="478"/>
        <v/>
      </c>
    </row>
    <row r="1357" spans="264:269">
      <c r="JD1357">
        <f t="shared" si="473"/>
        <v>0</v>
      </c>
      <c r="JE1357">
        <f t="shared" si="474"/>
        <v>0</v>
      </c>
      <c r="JF1357" t="str">
        <f t="shared" ca="1" si="475"/>
        <v/>
      </c>
      <c r="JG1357" t="str">
        <f t="shared" ca="1" si="476"/>
        <v/>
      </c>
      <c r="JH1357" t="str">
        <f t="shared" ca="1" si="477"/>
        <v/>
      </c>
      <c r="JI1357" t="str">
        <f t="shared" ca="1" si="478"/>
        <v/>
      </c>
    </row>
    <row r="1358" spans="264:269">
      <c r="JD1358">
        <f t="shared" si="473"/>
        <v>0</v>
      </c>
      <c r="JE1358">
        <f t="shared" si="474"/>
        <v>0</v>
      </c>
      <c r="JF1358" t="str">
        <f t="shared" ca="1" si="475"/>
        <v/>
      </c>
      <c r="JG1358" t="str">
        <f t="shared" ca="1" si="476"/>
        <v/>
      </c>
      <c r="JH1358" t="str">
        <f t="shared" ca="1" si="477"/>
        <v/>
      </c>
      <c r="JI1358" t="str">
        <f t="shared" ca="1" si="478"/>
        <v/>
      </c>
    </row>
    <row r="1359" spans="264:269">
      <c r="JD1359">
        <f t="shared" si="473"/>
        <v>0</v>
      </c>
      <c r="JE1359">
        <f t="shared" si="474"/>
        <v>0</v>
      </c>
      <c r="JF1359" t="str">
        <f t="shared" ca="1" si="475"/>
        <v/>
      </c>
      <c r="JG1359" t="str">
        <f t="shared" ca="1" si="476"/>
        <v/>
      </c>
      <c r="JH1359" t="str">
        <f t="shared" ca="1" si="477"/>
        <v/>
      </c>
      <c r="JI1359" t="str">
        <f t="shared" ca="1" si="478"/>
        <v/>
      </c>
    </row>
    <row r="1360" spans="264:269">
      <c r="JD1360">
        <f t="shared" si="473"/>
        <v>0</v>
      </c>
      <c r="JE1360">
        <f t="shared" si="474"/>
        <v>0</v>
      </c>
      <c r="JF1360" t="str">
        <f t="shared" ca="1" si="475"/>
        <v/>
      </c>
      <c r="JG1360" t="str">
        <f t="shared" ca="1" si="476"/>
        <v/>
      </c>
      <c r="JH1360" t="str">
        <f t="shared" ca="1" si="477"/>
        <v/>
      </c>
      <c r="JI1360" t="str">
        <f t="shared" ca="1" si="478"/>
        <v/>
      </c>
    </row>
    <row r="1361" spans="264:269">
      <c r="JD1361">
        <f t="shared" si="473"/>
        <v>0</v>
      </c>
      <c r="JE1361">
        <f t="shared" si="474"/>
        <v>0</v>
      </c>
      <c r="JF1361" t="str">
        <f t="shared" ca="1" si="475"/>
        <v/>
      </c>
      <c r="JG1361" t="str">
        <f t="shared" ca="1" si="476"/>
        <v/>
      </c>
      <c r="JH1361" t="str">
        <f t="shared" ca="1" si="477"/>
        <v/>
      </c>
      <c r="JI1361" t="str">
        <f t="shared" ca="1" si="478"/>
        <v/>
      </c>
    </row>
    <row r="1362" spans="264:269">
      <c r="JD1362">
        <f t="shared" si="473"/>
        <v>0</v>
      </c>
      <c r="JE1362">
        <f t="shared" si="474"/>
        <v>0</v>
      </c>
      <c r="JF1362" t="str">
        <f t="shared" ca="1" si="475"/>
        <v/>
      </c>
      <c r="JG1362" t="str">
        <f t="shared" ca="1" si="476"/>
        <v/>
      </c>
      <c r="JH1362" t="str">
        <f t="shared" ca="1" si="477"/>
        <v/>
      </c>
      <c r="JI1362" t="str">
        <f t="shared" ca="1" si="478"/>
        <v/>
      </c>
    </row>
    <row r="1363" spans="264:269">
      <c r="JD1363">
        <f t="shared" si="473"/>
        <v>0</v>
      </c>
      <c r="JE1363">
        <f t="shared" si="474"/>
        <v>0</v>
      </c>
      <c r="JF1363" t="str">
        <f t="shared" ca="1" si="475"/>
        <v/>
      </c>
      <c r="JG1363" t="str">
        <f t="shared" ca="1" si="476"/>
        <v/>
      </c>
      <c r="JH1363" t="str">
        <f t="shared" ca="1" si="477"/>
        <v/>
      </c>
      <c r="JI1363" t="str">
        <f t="shared" ca="1" si="478"/>
        <v/>
      </c>
    </row>
    <row r="1364" spans="264:269">
      <c r="JD1364">
        <f t="shared" si="473"/>
        <v>0</v>
      </c>
      <c r="JE1364">
        <f t="shared" si="474"/>
        <v>0</v>
      </c>
      <c r="JF1364" t="str">
        <f t="shared" ca="1" si="475"/>
        <v/>
      </c>
      <c r="JG1364" t="str">
        <f t="shared" ca="1" si="476"/>
        <v/>
      </c>
      <c r="JH1364" t="str">
        <f t="shared" ca="1" si="477"/>
        <v/>
      </c>
      <c r="JI1364" t="str">
        <f t="shared" ca="1" si="478"/>
        <v/>
      </c>
    </row>
    <row r="1365" spans="264:269">
      <c r="JD1365">
        <f t="shared" si="473"/>
        <v>0</v>
      </c>
      <c r="JE1365">
        <f t="shared" si="474"/>
        <v>0</v>
      </c>
      <c r="JF1365" t="str">
        <f t="shared" ca="1" si="475"/>
        <v/>
      </c>
      <c r="JG1365" t="str">
        <f t="shared" ca="1" si="476"/>
        <v/>
      </c>
      <c r="JH1365" t="str">
        <f t="shared" ca="1" si="477"/>
        <v/>
      </c>
      <c r="JI1365" t="str">
        <f t="shared" ca="1" si="478"/>
        <v/>
      </c>
    </row>
    <row r="1366" spans="264:269">
      <c r="JD1366">
        <f t="shared" si="473"/>
        <v>0</v>
      </c>
      <c r="JE1366">
        <f t="shared" si="474"/>
        <v>0</v>
      </c>
      <c r="JF1366" t="str">
        <f t="shared" ca="1" si="475"/>
        <v/>
      </c>
      <c r="JG1366" t="str">
        <f t="shared" ca="1" si="476"/>
        <v/>
      </c>
      <c r="JH1366" t="str">
        <f t="shared" ca="1" si="477"/>
        <v/>
      </c>
      <c r="JI1366" t="str">
        <f t="shared" ca="1" si="478"/>
        <v/>
      </c>
    </row>
    <row r="1367" spans="264:269">
      <c r="JD1367">
        <f t="shared" si="473"/>
        <v>0</v>
      </c>
      <c r="JE1367">
        <f t="shared" si="474"/>
        <v>0</v>
      </c>
      <c r="JF1367" t="str">
        <f t="shared" ca="1" si="475"/>
        <v/>
      </c>
      <c r="JG1367" t="str">
        <f t="shared" ca="1" si="476"/>
        <v/>
      </c>
      <c r="JH1367" t="str">
        <f t="shared" ca="1" si="477"/>
        <v/>
      </c>
      <c r="JI1367" t="str">
        <f t="shared" ca="1" si="478"/>
        <v/>
      </c>
    </row>
    <row r="1368" spans="264:269">
      <c r="JD1368">
        <f t="shared" si="473"/>
        <v>0</v>
      </c>
      <c r="JE1368">
        <f t="shared" si="474"/>
        <v>0</v>
      </c>
      <c r="JF1368" t="str">
        <f t="shared" ca="1" si="475"/>
        <v/>
      </c>
      <c r="JG1368" t="str">
        <f t="shared" ca="1" si="476"/>
        <v/>
      </c>
      <c r="JH1368" t="str">
        <f t="shared" ca="1" si="477"/>
        <v/>
      </c>
      <c r="JI1368" t="str">
        <f t="shared" ca="1" si="478"/>
        <v/>
      </c>
    </row>
    <row r="1369" spans="264:269">
      <c r="JD1369">
        <f t="shared" si="473"/>
        <v>0</v>
      </c>
      <c r="JE1369">
        <f t="shared" si="474"/>
        <v>0</v>
      </c>
      <c r="JF1369" t="str">
        <f t="shared" ca="1" si="475"/>
        <v/>
      </c>
      <c r="JG1369" t="str">
        <f t="shared" ca="1" si="476"/>
        <v/>
      </c>
      <c r="JH1369" t="str">
        <f t="shared" ca="1" si="477"/>
        <v/>
      </c>
      <c r="JI1369" t="str">
        <f t="shared" ca="1" si="478"/>
        <v/>
      </c>
    </row>
    <row r="1370" spans="264:269">
      <c r="JD1370">
        <f t="shared" si="473"/>
        <v>0</v>
      </c>
      <c r="JE1370">
        <f t="shared" si="474"/>
        <v>0</v>
      </c>
      <c r="JF1370" t="str">
        <f t="shared" ca="1" si="475"/>
        <v/>
      </c>
      <c r="JG1370" t="str">
        <f t="shared" ca="1" si="476"/>
        <v/>
      </c>
      <c r="JH1370" t="str">
        <f t="shared" ca="1" si="477"/>
        <v/>
      </c>
      <c r="JI1370" t="str">
        <f t="shared" ca="1" si="478"/>
        <v/>
      </c>
    </row>
    <row r="1371" spans="264:269">
      <c r="JD1371">
        <f t="shared" si="473"/>
        <v>0</v>
      </c>
      <c r="JE1371">
        <f t="shared" si="474"/>
        <v>0</v>
      </c>
      <c r="JF1371" t="str">
        <f t="shared" ca="1" si="475"/>
        <v/>
      </c>
      <c r="JG1371" t="str">
        <f t="shared" ca="1" si="476"/>
        <v/>
      </c>
      <c r="JH1371" t="str">
        <f t="shared" ca="1" si="477"/>
        <v/>
      </c>
      <c r="JI1371" t="str">
        <f t="shared" ca="1" si="478"/>
        <v/>
      </c>
    </row>
    <row r="1372" spans="264:269">
      <c r="JD1372">
        <f t="shared" ref="JD1372:JD1435" si="479">IF(JD1371&lt;&gt;0,JD1371-1,0)</f>
        <v>0</v>
      </c>
      <c r="JE1372">
        <f t="shared" ref="JE1372:JE1435" si="480">IF(JD1372&lt;&gt;0,JE1371+1,0)</f>
        <v>0</v>
      </c>
      <c r="JF1372" t="str">
        <f t="shared" ref="JF1372:JF1435" ca="1" si="481">IF(ScenarioType&lt;&gt;"ALL",IF(ISERROR(IF(INDIRECT("SCENARIOMETA!B"&amp;JE1372)=ScenarioType,INDIRECT("SCENARIOMETA!A"&amp;JE1372)," ")),"",IF(INDIRECT("SCENARIOMETA!B"&amp;JE1372)=ScenarioType,INDIRECT("SCENARIOMETA!A"&amp;JE1372)," ")),IF(JD1372&lt;&gt;0,INDIRECT("SCENARIOMETA!A"&amp;JE1372),""))</f>
        <v/>
      </c>
      <c r="JG1372" t="str">
        <f t="shared" ref="JG1372:JG1435" ca="1" si="482">IF(ScenarioType&lt;&gt;"ALL",IF(ISERROR(IF(INDIRECT("SCENARIOMETA!B"&amp;JE1372)=ScenarioType,INDIRECT("SCENARIOMETA!B"&amp;JE1372)," ")),"",IF(INDIRECT("SCENARIOMETA!B"&amp;JE1372)=ScenarioType,INDIRECT("SCENARIOMETA!B"&amp;JE1372)," ")),IF(JD1372&lt;&gt;0,INDIRECT("SCENARIOMETA!B"&amp;JE1372),""))</f>
        <v/>
      </c>
      <c r="JH1372" t="str">
        <f t="shared" ref="JH1372:JH1435" ca="1" si="483">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484">IF(ScenarioType&lt;&gt;"ALL",IF(ISERROR(IF(INDIRECT("SCENARIOMETA!B"&amp;JE1372)=ScenarioType,INDIRECT("SCENARIOMETA!E"&amp;JE1372)," ")),"",IF(INDIRECT("SCENARIOMETA!B"&amp;JE1372)=ScenarioType,INDIRECT("SCENARIOMETA!E"&amp;JE1372)," ")+14),IF(JD1372&lt;&gt;0,INDIRECT("SCENARIOMETA!E"&amp;JE1372)+14,""))</f>
        <v/>
      </c>
    </row>
    <row r="1373" spans="264:269">
      <c r="JD1373">
        <f t="shared" si="479"/>
        <v>0</v>
      </c>
      <c r="JE1373">
        <f t="shared" si="480"/>
        <v>0</v>
      </c>
      <c r="JF1373" t="str">
        <f t="shared" ca="1" si="481"/>
        <v/>
      </c>
      <c r="JG1373" t="str">
        <f t="shared" ca="1" si="482"/>
        <v/>
      </c>
      <c r="JH1373" t="str">
        <f t="shared" ca="1" si="483"/>
        <v/>
      </c>
      <c r="JI1373" t="str">
        <f t="shared" ca="1" si="484"/>
        <v/>
      </c>
    </row>
    <row r="1374" spans="264:269">
      <c r="JD1374">
        <f t="shared" si="479"/>
        <v>0</v>
      </c>
      <c r="JE1374">
        <f t="shared" si="480"/>
        <v>0</v>
      </c>
      <c r="JF1374" t="str">
        <f t="shared" ca="1" si="481"/>
        <v/>
      </c>
      <c r="JG1374" t="str">
        <f t="shared" ca="1" si="482"/>
        <v/>
      </c>
      <c r="JH1374" t="str">
        <f t="shared" ca="1" si="483"/>
        <v/>
      </c>
      <c r="JI1374" t="str">
        <f t="shared" ca="1" si="484"/>
        <v/>
      </c>
    </row>
    <row r="1375" spans="264:269">
      <c r="JD1375">
        <f t="shared" si="479"/>
        <v>0</v>
      </c>
      <c r="JE1375">
        <f t="shared" si="480"/>
        <v>0</v>
      </c>
      <c r="JF1375" t="str">
        <f t="shared" ca="1" si="481"/>
        <v/>
      </c>
      <c r="JG1375" t="str">
        <f t="shared" ca="1" si="482"/>
        <v/>
      </c>
      <c r="JH1375" t="str">
        <f t="shared" ca="1" si="483"/>
        <v/>
      </c>
      <c r="JI1375" t="str">
        <f t="shared" ca="1" si="484"/>
        <v/>
      </c>
    </row>
    <row r="1376" spans="264:269">
      <c r="JD1376">
        <f t="shared" si="479"/>
        <v>0</v>
      </c>
      <c r="JE1376">
        <f t="shared" si="480"/>
        <v>0</v>
      </c>
      <c r="JF1376" t="str">
        <f t="shared" ca="1" si="481"/>
        <v/>
      </c>
      <c r="JG1376" t="str">
        <f t="shared" ca="1" si="482"/>
        <v/>
      </c>
      <c r="JH1376" t="str">
        <f t="shared" ca="1" si="483"/>
        <v/>
      </c>
      <c r="JI1376" t="str">
        <f t="shared" ca="1" si="484"/>
        <v/>
      </c>
    </row>
    <row r="1377" spans="264:269">
      <c r="JD1377">
        <f t="shared" si="479"/>
        <v>0</v>
      </c>
      <c r="JE1377">
        <f t="shared" si="480"/>
        <v>0</v>
      </c>
      <c r="JF1377" t="str">
        <f t="shared" ca="1" si="481"/>
        <v/>
      </c>
      <c r="JG1377" t="str">
        <f t="shared" ca="1" si="482"/>
        <v/>
      </c>
      <c r="JH1377" t="str">
        <f t="shared" ca="1" si="483"/>
        <v/>
      </c>
      <c r="JI1377" t="str">
        <f t="shared" ca="1" si="484"/>
        <v/>
      </c>
    </row>
    <row r="1378" spans="264:269">
      <c r="JD1378">
        <f t="shared" si="479"/>
        <v>0</v>
      </c>
      <c r="JE1378">
        <f t="shared" si="480"/>
        <v>0</v>
      </c>
      <c r="JF1378" t="str">
        <f t="shared" ca="1" si="481"/>
        <v/>
      </c>
      <c r="JG1378" t="str">
        <f t="shared" ca="1" si="482"/>
        <v/>
      </c>
      <c r="JH1378" t="str">
        <f t="shared" ca="1" si="483"/>
        <v/>
      </c>
      <c r="JI1378" t="str">
        <f t="shared" ca="1" si="484"/>
        <v/>
      </c>
    </row>
    <row r="1379" spans="264:269">
      <c r="JD1379">
        <f t="shared" si="479"/>
        <v>0</v>
      </c>
      <c r="JE1379">
        <f t="shared" si="480"/>
        <v>0</v>
      </c>
      <c r="JF1379" t="str">
        <f t="shared" ca="1" si="481"/>
        <v/>
      </c>
      <c r="JG1379" t="str">
        <f t="shared" ca="1" si="482"/>
        <v/>
      </c>
      <c r="JH1379" t="str">
        <f t="shared" ca="1" si="483"/>
        <v/>
      </c>
      <c r="JI1379" t="str">
        <f t="shared" ca="1" si="484"/>
        <v/>
      </c>
    </row>
    <row r="1380" spans="264:269">
      <c r="JD1380">
        <f t="shared" si="479"/>
        <v>0</v>
      </c>
      <c r="JE1380">
        <f t="shared" si="480"/>
        <v>0</v>
      </c>
      <c r="JF1380" t="str">
        <f t="shared" ca="1" si="481"/>
        <v/>
      </c>
      <c r="JG1380" t="str">
        <f t="shared" ca="1" si="482"/>
        <v/>
      </c>
      <c r="JH1380" t="str">
        <f t="shared" ca="1" si="483"/>
        <v/>
      </c>
      <c r="JI1380" t="str">
        <f t="shared" ca="1" si="484"/>
        <v/>
      </c>
    </row>
    <row r="1381" spans="264:269">
      <c r="JD1381">
        <f t="shared" si="479"/>
        <v>0</v>
      </c>
      <c r="JE1381">
        <f t="shared" si="480"/>
        <v>0</v>
      </c>
      <c r="JF1381" t="str">
        <f t="shared" ca="1" si="481"/>
        <v/>
      </c>
      <c r="JG1381" t="str">
        <f t="shared" ca="1" si="482"/>
        <v/>
      </c>
      <c r="JH1381" t="str">
        <f t="shared" ca="1" si="483"/>
        <v/>
      </c>
      <c r="JI1381" t="str">
        <f t="shared" ca="1" si="484"/>
        <v/>
      </c>
    </row>
    <row r="1382" spans="264:269">
      <c r="JD1382">
        <f t="shared" si="479"/>
        <v>0</v>
      </c>
      <c r="JE1382">
        <f t="shared" si="480"/>
        <v>0</v>
      </c>
      <c r="JF1382" t="str">
        <f t="shared" ca="1" si="481"/>
        <v/>
      </c>
      <c r="JG1382" t="str">
        <f t="shared" ca="1" si="482"/>
        <v/>
      </c>
      <c r="JH1382" t="str">
        <f t="shared" ca="1" si="483"/>
        <v/>
      </c>
      <c r="JI1382" t="str">
        <f t="shared" ca="1" si="484"/>
        <v/>
      </c>
    </row>
    <row r="1383" spans="264:269">
      <c r="JD1383">
        <f t="shared" si="479"/>
        <v>0</v>
      </c>
      <c r="JE1383">
        <f t="shared" si="480"/>
        <v>0</v>
      </c>
      <c r="JF1383" t="str">
        <f t="shared" ca="1" si="481"/>
        <v/>
      </c>
      <c r="JG1383" t="str">
        <f t="shared" ca="1" si="482"/>
        <v/>
      </c>
      <c r="JH1383" t="str">
        <f t="shared" ca="1" si="483"/>
        <v/>
      </c>
      <c r="JI1383" t="str">
        <f t="shared" ca="1" si="484"/>
        <v/>
      </c>
    </row>
    <row r="1384" spans="264:269">
      <c r="JD1384">
        <f t="shared" si="479"/>
        <v>0</v>
      </c>
      <c r="JE1384">
        <f t="shared" si="480"/>
        <v>0</v>
      </c>
      <c r="JF1384" t="str">
        <f t="shared" ca="1" si="481"/>
        <v/>
      </c>
      <c r="JG1384" t="str">
        <f t="shared" ca="1" si="482"/>
        <v/>
      </c>
      <c r="JH1384" t="str">
        <f t="shared" ca="1" si="483"/>
        <v/>
      </c>
      <c r="JI1384" t="str">
        <f t="shared" ca="1" si="484"/>
        <v/>
      </c>
    </row>
    <row r="1385" spans="264:269">
      <c r="JD1385">
        <f t="shared" si="479"/>
        <v>0</v>
      </c>
      <c r="JE1385">
        <f t="shared" si="480"/>
        <v>0</v>
      </c>
      <c r="JF1385" t="str">
        <f t="shared" ca="1" si="481"/>
        <v/>
      </c>
      <c r="JG1385" t="str">
        <f t="shared" ca="1" si="482"/>
        <v/>
      </c>
      <c r="JH1385" t="str">
        <f t="shared" ca="1" si="483"/>
        <v/>
      </c>
      <c r="JI1385" t="str">
        <f t="shared" ca="1" si="484"/>
        <v/>
      </c>
    </row>
    <row r="1386" spans="264:269">
      <c r="JD1386">
        <f t="shared" si="479"/>
        <v>0</v>
      </c>
      <c r="JE1386">
        <f t="shared" si="480"/>
        <v>0</v>
      </c>
      <c r="JF1386" t="str">
        <f t="shared" ca="1" si="481"/>
        <v/>
      </c>
      <c r="JG1386" t="str">
        <f t="shared" ca="1" si="482"/>
        <v/>
      </c>
      <c r="JH1386" t="str">
        <f t="shared" ca="1" si="483"/>
        <v/>
      </c>
      <c r="JI1386" t="str">
        <f t="shared" ca="1" si="484"/>
        <v/>
      </c>
    </row>
    <row r="1387" spans="264:269">
      <c r="JD1387">
        <f t="shared" si="479"/>
        <v>0</v>
      </c>
      <c r="JE1387">
        <f t="shared" si="480"/>
        <v>0</v>
      </c>
      <c r="JF1387" t="str">
        <f t="shared" ca="1" si="481"/>
        <v/>
      </c>
      <c r="JG1387" t="str">
        <f t="shared" ca="1" si="482"/>
        <v/>
      </c>
      <c r="JH1387" t="str">
        <f t="shared" ca="1" si="483"/>
        <v/>
      </c>
      <c r="JI1387" t="str">
        <f t="shared" ca="1" si="484"/>
        <v/>
      </c>
    </row>
    <row r="1388" spans="264:269">
      <c r="JD1388">
        <f t="shared" si="479"/>
        <v>0</v>
      </c>
      <c r="JE1388">
        <f t="shared" si="480"/>
        <v>0</v>
      </c>
      <c r="JF1388" t="str">
        <f t="shared" ca="1" si="481"/>
        <v/>
      </c>
      <c r="JG1388" t="str">
        <f t="shared" ca="1" si="482"/>
        <v/>
      </c>
      <c r="JH1388" t="str">
        <f t="shared" ca="1" si="483"/>
        <v/>
      </c>
      <c r="JI1388" t="str">
        <f t="shared" ca="1" si="484"/>
        <v/>
      </c>
    </row>
    <row r="1389" spans="264:269">
      <c r="JD1389">
        <f t="shared" si="479"/>
        <v>0</v>
      </c>
      <c r="JE1389">
        <f t="shared" si="480"/>
        <v>0</v>
      </c>
      <c r="JF1389" t="str">
        <f t="shared" ca="1" si="481"/>
        <v/>
      </c>
      <c r="JG1389" t="str">
        <f t="shared" ca="1" si="482"/>
        <v/>
      </c>
      <c r="JH1389" t="str">
        <f t="shared" ca="1" si="483"/>
        <v/>
      </c>
      <c r="JI1389" t="str">
        <f t="shared" ca="1" si="484"/>
        <v/>
      </c>
    </row>
    <row r="1390" spans="264:269">
      <c r="JD1390">
        <f t="shared" si="479"/>
        <v>0</v>
      </c>
      <c r="JE1390">
        <f t="shared" si="480"/>
        <v>0</v>
      </c>
      <c r="JF1390" t="str">
        <f t="shared" ca="1" si="481"/>
        <v/>
      </c>
      <c r="JG1390" t="str">
        <f t="shared" ca="1" si="482"/>
        <v/>
      </c>
      <c r="JH1390" t="str">
        <f t="shared" ca="1" si="483"/>
        <v/>
      </c>
      <c r="JI1390" t="str">
        <f t="shared" ca="1" si="484"/>
        <v/>
      </c>
    </row>
    <row r="1391" spans="264:269">
      <c r="JD1391">
        <f t="shared" si="479"/>
        <v>0</v>
      </c>
      <c r="JE1391">
        <f t="shared" si="480"/>
        <v>0</v>
      </c>
      <c r="JF1391" t="str">
        <f t="shared" ca="1" si="481"/>
        <v/>
      </c>
      <c r="JG1391" t="str">
        <f t="shared" ca="1" si="482"/>
        <v/>
      </c>
      <c r="JH1391" t="str">
        <f t="shared" ca="1" si="483"/>
        <v/>
      </c>
      <c r="JI1391" t="str">
        <f t="shared" ca="1" si="484"/>
        <v/>
      </c>
    </row>
    <row r="1392" spans="264:269">
      <c r="JD1392">
        <f t="shared" si="479"/>
        <v>0</v>
      </c>
      <c r="JE1392">
        <f t="shared" si="480"/>
        <v>0</v>
      </c>
      <c r="JF1392" t="str">
        <f t="shared" ca="1" si="481"/>
        <v/>
      </c>
      <c r="JG1392" t="str">
        <f t="shared" ca="1" si="482"/>
        <v/>
      </c>
      <c r="JH1392" t="str">
        <f t="shared" ca="1" si="483"/>
        <v/>
      </c>
      <c r="JI1392" t="str">
        <f t="shared" ca="1" si="484"/>
        <v/>
      </c>
    </row>
    <row r="1393" spans="264:269">
      <c r="JD1393">
        <f t="shared" si="479"/>
        <v>0</v>
      </c>
      <c r="JE1393">
        <f t="shared" si="480"/>
        <v>0</v>
      </c>
      <c r="JF1393" t="str">
        <f t="shared" ca="1" si="481"/>
        <v/>
      </c>
      <c r="JG1393" t="str">
        <f t="shared" ca="1" si="482"/>
        <v/>
      </c>
      <c r="JH1393" t="str">
        <f t="shared" ca="1" si="483"/>
        <v/>
      </c>
      <c r="JI1393" t="str">
        <f t="shared" ca="1" si="484"/>
        <v/>
      </c>
    </row>
    <row r="1394" spans="264:269">
      <c r="JD1394">
        <f t="shared" si="479"/>
        <v>0</v>
      </c>
      <c r="JE1394">
        <f t="shared" si="480"/>
        <v>0</v>
      </c>
      <c r="JF1394" t="str">
        <f t="shared" ca="1" si="481"/>
        <v/>
      </c>
      <c r="JG1394" t="str">
        <f t="shared" ca="1" si="482"/>
        <v/>
      </c>
      <c r="JH1394" t="str">
        <f t="shared" ca="1" si="483"/>
        <v/>
      </c>
      <c r="JI1394" t="str">
        <f t="shared" ca="1" si="484"/>
        <v/>
      </c>
    </row>
    <row r="1395" spans="264:269">
      <c r="JD1395">
        <f t="shared" si="479"/>
        <v>0</v>
      </c>
      <c r="JE1395">
        <f t="shared" si="480"/>
        <v>0</v>
      </c>
      <c r="JF1395" t="str">
        <f t="shared" ca="1" si="481"/>
        <v/>
      </c>
      <c r="JG1395" t="str">
        <f t="shared" ca="1" si="482"/>
        <v/>
      </c>
      <c r="JH1395" t="str">
        <f t="shared" ca="1" si="483"/>
        <v/>
      </c>
      <c r="JI1395" t="str">
        <f t="shared" ca="1" si="484"/>
        <v/>
      </c>
    </row>
    <row r="1396" spans="264:269">
      <c r="JD1396">
        <f t="shared" si="479"/>
        <v>0</v>
      </c>
      <c r="JE1396">
        <f t="shared" si="480"/>
        <v>0</v>
      </c>
      <c r="JF1396" t="str">
        <f t="shared" ca="1" si="481"/>
        <v/>
      </c>
      <c r="JG1396" t="str">
        <f t="shared" ca="1" si="482"/>
        <v/>
      </c>
      <c r="JH1396" t="str">
        <f t="shared" ca="1" si="483"/>
        <v/>
      </c>
      <c r="JI1396" t="str">
        <f t="shared" ca="1" si="484"/>
        <v/>
      </c>
    </row>
    <row r="1397" spans="264:269">
      <c r="JD1397">
        <f t="shared" si="479"/>
        <v>0</v>
      </c>
      <c r="JE1397">
        <f t="shared" si="480"/>
        <v>0</v>
      </c>
      <c r="JF1397" t="str">
        <f t="shared" ca="1" si="481"/>
        <v/>
      </c>
      <c r="JG1397" t="str">
        <f t="shared" ca="1" si="482"/>
        <v/>
      </c>
      <c r="JH1397" t="str">
        <f t="shared" ca="1" si="483"/>
        <v/>
      </c>
      <c r="JI1397" t="str">
        <f t="shared" ca="1" si="484"/>
        <v/>
      </c>
    </row>
    <row r="1398" spans="264:269">
      <c r="JD1398">
        <f t="shared" si="479"/>
        <v>0</v>
      </c>
      <c r="JE1398">
        <f t="shared" si="480"/>
        <v>0</v>
      </c>
      <c r="JF1398" t="str">
        <f t="shared" ca="1" si="481"/>
        <v/>
      </c>
      <c r="JG1398" t="str">
        <f t="shared" ca="1" si="482"/>
        <v/>
      </c>
      <c r="JH1398" t="str">
        <f t="shared" ca="1" si="483"/>
        <v/>
      </c>
      <c r="JI1398" t="str">
        <f t="shared" ca="1" si="484"/>
        <v/>
      </c>
    </row>
    <row r="1399" spans="264:269">
      <c r="JD1399">
        <f t="shared" si="479"/>
        <v>0</v>
      </c>
      <c r="JE1399">
        <f t="shared" si="480"/>
        <v>0</v>
      </c>
      <c r="JF1399" t="str">
        <f t="shared" ca="1" si="481"/>
        <v/>
      </c>
      <c r="JG1399" t="str">
        <f t="shared" ca="1" si="482"/>
        <v/>
      </c>
      <c r="JH1399" t="str">
        <f t="shared" ca="1" si="483"/>
        <v/>
      </c>
      <c r="JI1399" t="str">
        <f t="shared" ca="1" si="484"/>
        <v/>
      </c>
    </row>
    <row r="1400" spans="264:269">
      <c r="JD1400">
        <f t="shared" si="479"/>
        <v>0</v>
      </c>
      <c r="JE1400">
        <f t="shared" si="480"/>
        <v>0</v>
      </c>
      <c r="JF1400" t="str">
        <f t="shared" ca="1" si="481"/>
        <v/>
      </c>
      <c r="JG1400" t="str">
        <f t="shared" ca="1" si="482"/>
        <v/>
      </c>
      <c r="JH1400" t="str">
        <f t="shared" ca="1" si="483"/>
        <v/>
      </c>
      <c r="JI1400" t="str">
        <f t="shared" ca="1" si="484"/>
        <v/>
      </c>
    </row>
    <row r="1401" spans="264:269">
      <c r="JD1401">
        <f t="shared" si="479"/>
        <v>0</v>
      </c>
      <c r="JE1401">
        <f t="shared" si="480"/>
        <v>0</v>
      </c>
      <c r="JF1401" t="str">
        <f t="shared" ca="1" si="481"/>
        <v/>
      </c>
      <c r="JG1401" t="str">
        <f t="shared" ca="1" si="482"/>
        <v/>
      </c>
      <c r="JH1401" t="str">
        <f t="shared" ca="1" si="483"/>
        <v/>
      </c>
      <c r="JI1401" t="str">
        <f t="shared" ca="1" si="484"/>
        <v/>
      </c>
    </row>
    <row r="1402" spans="264:269">
      <c r="JD1402">
        <f t="shared" si="479"/>
        <v>0</v>
      </c>
      <c r="JE1402">
        <f t="shared" si="480"/>
        <v>0</v>
      </c>
      <c r="JF1402" t="str">
        <f t="shared" ca="1" si="481"/>
        <v/>
      </c>
      <c r="JG1402" t="str">
        <f t="shared" ca="1" si="482"/>
        <v/>
      </c>
      <c r="JH1402" t="str">
        <f t="shared" ca="1" si="483"/>
        <v/>
      </c>
      <c r="JI1402" t="str">
        <f t="shared" ca="1" si="484"/>
        <v/>
      </c>
    </row>
    <row r="1403" spans="264:269">
      <c r="JD1403">
        <f t="shared" si="479"/>
        <v>0</v>
      </c>
      <c r="JE1403">
        <f t="shared" si="480"/>
        <v>0</v>
      </c>
      <c r="JF1403" t="str">
        <f t="shared" ca="1" si="481"/>
        <v/>
      </c>
      <c r="JG1403" t="str">
        <f t="shared" ca="1" si="482"/>
        <v/>
      </c>
      <c r="JH1403" t="str">
        <f t="shared" ca="1" si="483"/>
        <v/>
      </c>
      <c r="JI1403" t="str">
        <f t="shared" ca="1" si="484"/>
        <v/>
      </c>
    </row>
    <row r="1404" spans="264:269">
      <c r="JD1404">
        <f t="shared" si="479"/>
        <v>0</v>
      </c>
      <c r="JE1404">
        <f t="shared" si="480"/>
        <v>0</v>
      </c>
      <c r="JF1404" t="str">
        <f t="shared" ca="1" si="481"/>
        <v/>
      </c>
      <c r="JG1404" t="str">
        <f t="shared" ca="1" si="482"/>
        <v/>
      </c>
      <c r="JH1404" t="str">
        <f t="shared" ca="1" si="483"/>
        <v/>
      </c>
      <c r="JI1404" t="str">
        <f t="shared" ca="1" si="484"/>
        <v/>
      </c>
    </row>
    <row r="1405" spans="264:269">
      <c r="JD1405">
        <f t="shared" si="479"/>
        <v>0</v>
      </c>
      <c r="JE1405">
        <f t="shared" si="480"/>
        <v>0</v>
      </c>
      <c r="JF1405" t="str">
        <f t="shared" ca="1" si="481"/>
        <v/>
      </c>
      <c r="JG1405" t="str">
        <f t="shared" ca="1" si="482"/>
        <v/>
      </c>
      <c r="JH1405" t="str">
        <f t="shared" ca="1" si="483"/>
        <v/>
      </c>
      <c r="JI1405" t="str">
        <f t="shared" ca="1" si="484"/>
        <v/>
      </c>
    </row>
    <row r="1406" spans="264:269">
      <c r="JD1406">
        <f t="shared" si="479"/>
        <v>0</v>
      </c>
      <c r="JE1406">
        <f t="shared" si="480"/>
        <v>0</v>
      </c>
      <c r="JF1406" t="str">
        <f t="shared" ca="1" si="481"/>
        <v/>
      </c>
      <c r="JG1406" t="str">
        <f t="shared" ca="1" si="482"/>
        <v/>
      </c>
      <c r="JH1406" t="str">
        <f t="shared" ca="1" si="483"/>
        <v/>
      </c>
      <c r="JI1406" t="str">
        <f t="shared" ca="1" si="484"/>
        <v/>
      </c>
    </row>
    <row r="1407" spans="264:269">
      <c r="JD1407">
        <f t="shared" si="479"/>
        <v>0</v>
      </c>
      <c r="JE1407">
        <f t="shared" si="480"/>
        <v>0</v>
      </c>
      <c r="JF1407" t="str">
        <f t="shared" ca="1" si="481"/>
        <v/>
      </c>
      <c r="JG1407" t="str">
        <f t="shared" ca="1" si="482"/>
        <v/>
      </c>
      <c r="JH1407" t="str">
        <f t="shared" ca="1" si="483"/>
        <v/>
      </c>
      <c r="JI1407" t="str">
        <f t="shared" ca="1" si="484"/>
        <v/>
      </c>
    </row>
    <row r="1408" spans="264:269">
      <c r="JD1408">
        <f t="shared" si="479"/>
        <v>0</v>
      </c>
      <c r="JE1408">
        <f t="shared" si="480"/>
        <v>0</v>
      </c>
      <c r="JF1408" t="str">
        <f t="shared" ca="1" si="481"/>
        <v/>
      </c>
      <c r="JG1408" t="str">
        <f t="shared" ca="1" si="482"/>
        <v/>
      </c>
      <c r="JH1408" t="str">
        <f t="shared" ca="1" si="483"/>
        <v/>
      </c>
      <c r="JI1408" t="str">
        <f t="shared" ca="1" si="484"/>
        <v/>
      </c>
    </row>
    <row r="1409" spans="264:269">
      <c r="JD1409">
        <f t="shared" si="479"/>
        <v>0</v>
      </c>
      <c r="JE1409">
        <f t="shared" si="480"/>
        <v>0</v>
      </c>
      <c r="JF1409" t="str">
        <f t="shared" ca="1" si="481"/>
        <v/>
      </c>
      <c r="JG1409" t="str">
        <f t="shared" ca="1" si="482"/>
        <v/>
      </c>
      <c r="JH1409" t="str">
        <f t="shared" ca="1" si="483"/>
        <v/>
      </c>
      <c r="JI1409" t="str">
        <f t="shared" ca="1" si="484"/>
        <v/>
      </c>
    </row>
    <row r="1410" spans="264:269">
      <c r="JD1410">
        <f t="shared" si="479"/>
        <v>0</v>
      </c>
      <c r="JE1410">
        <f t="shared" si="480"/>
        <v>0</v>
      </c>
      <c r="JF1410" t="str">
        <f t="shared" ca="1" si="481"/>
        <v/>
      </c>
      <c r="JG1410" t="str">
        <f t="shared" ca="1" si="482"/>
        <v/>
      </c>
      <c r="JH1410" t="str">
        <f t="shared" ca="1" si="483"/>
        <v/>
      </c>
      <c r="JI1410" t="str">
        <f t="shared" ca="1" si="484"/>
        <v/>
      </c>
    </row>
    <row r="1411" spans="264:269">
      <c r="JD1411">
        <f t="shared" si="479"/>
        <v>0</v>
      </c>
      <c r="JE1411">
        <f t="shared" si="480"/>
        <v>0</v>
      </c>
      <c r="JF1411" t="str">
        <f t="shared" ca="1" si="481"/>
        <v/>
      </c>
      <c r="JG1411" t="str">
        <f t="shared" ca="1" si="482"/>
        <v/>
      </c>
      <c r="JH1411" t="str">
        <f t="shared" ca="1" si="483"/>
        <v/>
      </c>
      <c r="JI1411" t="str">
        <f t="shared" ca="1" si="484"/>
        <v/>
      </c>
    </row>
    <row r="1412" spans="264:269">
      <c r="JD1412">
        <f t="shared" si="479"/>
        <v>0</v>
      </c>
      <c r="JE1412">
        <f t="shared" si="480"/>
        <v>0</v>
      </c>
      <c r="JF1412" t="str">
        <f t="shared" ca="1" si="481"/>
        <v/>
      </c>
      <c r="JG1412" t="str">
        <f t="shared" ca="1" si="482"/>
        <v/>
      </c>
      <c r="JH1412" t="str">
        <f t="shared" ca="1" si="483"/>
        <v/>
      </c>
      <c r="JI1412" t="str">
        <f t="shared" ca="1" si="484"/>
        <v/>
      </c>
    </row>
    <row r="1413" spans="264:269">
      <c r="JD1413">
        <f t="shared" si="479"/>
        <v>0</v>
      </c>
      <c r="JE1413">
        <f t="shared" si="480"/>
        <v>0</v>
      </c>
      <c r="JF1413" t="str">
        <f t="shared" ca="1" si="481"/>
        <v/>
      </c>
      <c r="JG1413" t="str">
        <f t="shared" ca="1" si="482"/>
        <v/>
      </c>
      <c r="JH1413" t="str">
        <f t="shared" ca="1" si="483"/>
        <v/>
      </c>
      <c r="JI1413" t="str">
        <f t="shared" ca="1" si="484"/>
        <v/>
      </c>
    </row>
    <row r="1414" spans="264:269">
      <c r="JD1414">
        <f t="shared" si="479"/>
        <v>0</v>
      </c>
      <c r="JE1414">
        <f t="shared" si="480"/>
        <v>0</v>
      </c>
      <c r="JF1414" t="str">
        <f t="shared" ca="1" si="481"/>
        <v/>
      </c>
      <c r="JG1414" t="str">
        <f t="shared" ca="1" si="482"/>
        <v/>
      </c>
      <c r="JH1414" t="str">
        <f t="shared" ca="1" si="483"/>
        <v/>
      </c>
      <c r="JI1414" t="str">
        <f t="shared" ca="1" si="484"/>
        <v/>
      </c>
    </row>
    <row r="1415" spans="264:269">
      <c r="JD1415">
        <f t="shared" si="479"/>
        <v>0</v>
      </c>
      <c r="JE1415">
        <f t="shared" si="480"/>
        <v>0</v>
      </c>
      <c r="JF1415" t="str">
        <f t="shared" ca="1" si="481"/>
        <v/>
      </c>
      <c r="JG1415" t="str">
        <f t="shared" ca="1" si="482"/>
        <v/>
      </c>
      <c r="JH1415" t="str">
        <f t="shared" ca="1" si="483"/>
        <v/>
      </c>
      <c r="JI1415" t="str">
        <f t="shared" ca="1" si="484"/>
        <v/>
      </c>
    </row>
    <row r="1416" spans="264:269">
      <c r="JD1416">
        <f t="shared" si="479"/>
        <v>0</v>
      </c>
      <c r="JE1416">
        <f t="shared" si="480"/>
        <v>0</v>
      </c>
      <c r="JF1416" t="str">
        <f t="shared" ca="1" si="481"/>
        <v/>
      </c>
      <c r="JG1416" t="str">
        <f t="shared" ca="1" si="482"/>
        <v/>
      </c>
      <c r="JH1416" t="str">
        <f t="shared" ca="1" si="483"/>
        <v/>
      </c>
      <c r="JI1416" t="str">
        <f t="shared" ca="1" si="484"/>
        <v/>
      </c>
    </row>
    <row r="1417" spans="264:269">
      <c r="JD1417">
        <f t="shared" si="479"/>
        <v>0</v>
      </c>
      <c r="JE1417">
        <f t="shared" si="480"/>
        <v>0</v>
      </c>
      <c r="JF1417" t="str">
        <f t="shared" ca="1" si="481"/>
        <v/>
      </c>
      <c r="JG1417" t="str">
        <f t="shared" ca="1" si="482"/>
        <v/>
      </c>
      <c r="JH1417" t="str">
        <f t="shared" ca="1" si="483"/>
        <v/>
      </c>
      <c r="JI1417" t="str">
        <f t="shared" ca="1" si="484"/>
        <v/>
      </c>
    </row>
    <row r="1418" spans="264:269">
      <c r="JD1418">
        <f t="shared" si="479"/>
        <v>0</v>
      </c>
      <c r="JE1418">
        <f t="shared" si="480"/>
        <v>0</v>
      </c>
      <c r="JF1418" t="str">
        <f t="shared" ca="1" si="481"/>
        <v/>
      </c>
      <c r="JG1418" t="str">
        <f t="shared" ca="1" si="482"/>
        <v/>
      </c>
      <c r="JH1418" t="str">
        <f t="shared" ca="1" si="483"/>
        <v/>
      </c>
      <c r="JI1418" t="str">
        <f t="shared" ca="1" si="484"/>
        <v/>
      </c>
    </row>
    <row r="1419" spans="264:269">
      <c r="JD1419">
        <f t="shared" si="479"/>
        <v>0</v>
      </c>
      <c r="JE1419">
        <f t="shared" si="480"/>
        <v>0</v>
      </c>
      <c r="JF1419" t="str">
        <f t="shared" ca="1" si="481"/>
        <v/>
      </c>
      <c r="JG1419" t="str">
        <f t="shared" ca="1" si="482"/>
        <v/>
      </c>
      <c r="JH1419" t="str">
        <f t="shared" ca="1" si="483"/>
        <v/>
      </c>
      <c r="JI1419" t="str">
        <f t="shared" ca="1" si="484"/>
        <v/>
      </c>
    </row>
    <row r="1420" spans="264:269">
      <c r="JD1420">
        <f t="shared" si="479"/>
        <v>0</v>
      </c>
      <c r="JE1420">
        <f t="shared" si="480"/>
        <v>0</v>
      </c>
      <c r="JF1420" t="str">
        <f t="shared" ca="1" si="481"/>
        <v/>
      </c>
      <c r="JG1420" t="str">
        <f t="shared" ca="1" si="482"/>
        <v/>
      </c>
      <c r="JH1420" t="str">
        <f t="shared" ca="1" si="483"/>
        <v/>
      </c>
      <c r="JI1420" t="str">
        <f t="shared" ca="1" si="484"/>
        <v/>
      </c>
    </row>
    <row r="1421" spans="264:269">
      <c r="JD1421">
        <f t="shared" si="479"/>
        <v>0</v>
      </c>
      <c r="JE1421">
        <f t="shared" si="480"/>
        <v>0</v>
      </c>
      <c r="JF1421" t="str">
        <f t="shared" ca="1" si="481"/>
        <v/>
      </c>
      <c r="JG1421" t="str">
        <f t="shared" ca="1" si="482"/>
        <v/>
      </c>
      <c r="JH1421" t="str">
        <f t="shared" ca="1" si="483"/>
        <v/>
      </c>
      <c r="JI1421" t="str">
        <f t="shared" ca="1" si="484"/>
        <v/>
      </c>
    </row>
    <row r="1422" spans="264:269">
      <c r="JD1422">
        <f t="shared" si="479"/>
        <v>0</v>
      </c>
      <c r="JE1422">
        <f t="shared" si="480"/>
        <v>0</v>
      </c>
      <c r="JF1422" t="str">
        <f t="shared" ca="1" si="481"/>
        <v/>
      </c>
      <c r="JG1422" t="str">
        <f t="shared" ca="1" si="482"/>
        <v/>
      </c>
      <c r="JH1422" t="str">
        <f t="shared" ca="1" si="483"/>
        <v/>
      </c>
      <c r="JI1422" t="str">
        <f t="shared" ca="1" si="484"/>
        <v/>
      </c>
    </row>
    <row r="1423" spans="264:269">
      <c r="JD1423">
        <f t="shared" si="479"/>
        <v>0</v>
      </c>
      <c r="JE1423">
        <f t="shared" si="480"/>
        <v>0</v>
      </c>
      <c r="JF1423" t="str">
        <f t="shared" ca="1" si="481"/>
        <v/>
      </c>
      <c r="JG1423" t="str">
        <f t="shared" ca="1" si="482"/>
        <v/>
      </c>
      <c r="JH1423" t="str">
        <f t="shared" ca="1" si="483"/>
        <v/>
      </c>
      <c r="JI1423" t="str">
        <f t="shared" ca="1" si="484"/>
        <v/>
      </c>
    </row>
    <row r="1424" spans="264:269">
      <c r="JD1424">
        <f t="shared" si="479"/>
        <v>0</v>
      </c>
      <c r="JE1424">
        <f t="shared" si="480"/>
        <v>0</v>
      </c>
      <c r="JF1424" t="str">
        <f t="shared" ca="1" si="481"/>
        <v/>
      </c>
      <c r="JG1424" t="str">
        <f t="shared" ca="1" si="482"/>
        <v/>
      </c>
      <c r="JH1424" t="str">
        <f t="shared" ca="1" si="483"/>
        <v/>
      </c>
      <c r="JI1424" t="str">
        <f t="shared" ca="1" si="484"/>
        <v/>
      </c>
    </row>
    <row r="1425" spans="264:269">
      <c r="JD1425">
        <f t="shared" si="479"/>
        <v>0</v>
      </c>
      <c r="JE1425">
        <f t="shared" si="480"/>
        <v>0</v>
      </c>
      <c r="JF1425" t="str">
        <f t="shared" ca="1" si="481"/>
        <v/>
      </c>
      <c r="JG1425" t="str">
        <f t="shared" ca="1" si="482"/>
        <v/>
      </c>
      <c r="JH1425" t="str">
        <f t="shared" ca="1" si="483"/>
        <v/>
      </c>
      <c r="JI1425" t="str">
        <f t="shared" ca="1" si="484"/>
        <v/>
      </c>
    </row>
    <row r="1426" spans="264:269">
      <c r="JD1426">
        <f t="shared" si="479"/>
        <v>0</v>
      </c>
      <c r="JE1426">
        <f t="shared" si="480"/>
        <v>0</v>
      </c>
      <c r="JF1426" t="str">
        <f t="shared" ca="1" si="481"/>
        <v/>
      </c>
      <c r="JG1426" t="str">
        <f t="shared" ca="1" si="482"/>
        <v/>
      </c>
      <c r="JH1426" t="str">
        <f t="shared" ca="1" si="483"/>
        <v/>
      </c>
      <c r="JI1426" t="str">
        <f t="shared" ca="1" si="484"/>
        <v/>
      </c>
    </row>
    <row r="1427" spans="264:269">
      <c r="JD1427">
        <f t="shared" si="479"/>
        <v>0</v>
      </c>
      <c r="JE1427">
        <f t="shared" si="480"/>
        <v>0</v>
      </c>
      <c r="JF1427" t="str">
        <f t="shared" ca="1" si="481"/>
        <v/>
      </c>
      <c r="JG1427" t="str">
        <f t="shared" ca="1" si="482"/>
        <v/>
      </c>
      <c r="JH1427" t="str">
        <f t="shared" ca="1" si="483"/>
        <v/>
      </c>
      <c r="JI1427" t="str">
        <f t="shared" ca="1" si="484"/>
        <v/>
      </c>
    </row>
    <row r="1428" spans="264:269">
      <c r="JD1428">
        <f t="shared" si="479"/>
        <v>0</v>
      </c>
      <c r="JE1428">
        <f t="shared" si="480"/>
        <v>0</v>
      </c>
      <c r="JF1428" t="str">
        <f t="shared" ca="1" si="481"/>
        <v/>
      </c>
      <c r="JG1428" t="str">
        <f t="shared" ca="1" si="482"/>
        <v/>
      </c>
      <c r="JH1428" t="str">
        <f t="shared" ca="1" si="483"/>
        <v/>
      </c>
      <c r="JI1428" t="str">
        <f t="shared" ca="1" si="484"/>
        <v/>
      </c>
    </row>
    <row r="1429" spans="264:269">
      <c r="JD1429">
        <f t="shared" si="479"/>
        <v>0</v>
      </c>
      <c r="JE1429">
        <f t="shared" si="480"/>
        <v>0</v>
      </c>
      <c r="JF1429" t="str">
        <f t="shared" ca="1" si="481"/>
        <v/>
      </c>
      <c r="JG1429" t="str">
        <f t="shared" ca="1" si="482"/>
        <v/>
      </c>
      <c r="JH1429" t="str">
        <f t="shared" ca="1" si="483"/>
        <v/>
      </c>
      <c r="JI1429" t="str">
        <f t="shared" ca="1" si="484"/>
        <v/>
      </c>
    </row>
    <row r="1430" spans="264:269">
      <c r="JD1430">
        <f t="shared" si="479"/>
        <v>0</v>
      </c>
      <c r="JE1430">
        <f t="shared" si="480"/>
        <v>0</v>
      </c>
      <c r="JF1430" t="str">
        <f t="shared" ca="1" si="481"/>
        <v/>
      </c>
      <c r="JG1430" t="str">
        <f t="shared" ca="1" si="482"/>
        <v/>
      </c>
      <c r="JH1430" t="str">
        <f t="shared" ca="1" si="483"/>
        <v/>
      </c>
      <c r="JI1430" t="str">
        <f t="shared" ca="1" si="484"/>
        <v/>
      </c>
    </row>
    <row r="1431" spans="264:269">
      <c r="JD1431">
        <f t="shared" si="479"/>
        <v>0</v>
      </c>
      <c r="JE1431">
        <f t="shared" si="480"/>
        <v>0</v>
      </c>
      <c r="JF1431" t="str">
        <f t="shared" ca="1" si="481"/>
        <v/>
      </c>
      <c r="JG1431" t="str">
        <f t="shared" ca="1" si="482"/>
        <v/>
      </c>
      <c r="JH1431" t="str">
        <f t="shared" ca="1" si="483"/>
        <v/>
      </c>
      <c r="JI1431" t="str">
        <f t="shared" ca="1" si="484"/>
        <v/>
      </c>
    </row>
    <row r="1432" spans="264:269">
      <c r="JD1432">
        <f t="shared" si="479"/>
        <v>0</v>
      </c>
      <c r="JE1432">
        <f t="shared" si="480"/>
        <v>0</v>
      </c>
      <c r="JF1432" t="str">
        <f t="shared" ca="1" si="481"/>
        <v/>
      </c>
      <c r="JG1432" t="str">
        <f t="shared" ca="1" si="482"/>
        <v/>
      </c>
      <c r="JH1432" t="str">
        <f t="shared" ca="1" si="483"/>
        <v/>
      </c>
      <c r="JI1432" t="str">
        <f t="shared" ca="1" si="484"/>
        <v/>
      </c>
    </row>
    <row r="1433" spans="264:269">
      <c r="JD1433">
        <f t="shared" si="479"/>
        <v>0</v>
      </c>
      <c r="JE1433">
        <f t="shared" si="480"/>
        <v>0</v>
      </c>
      <c r="JF1433" t="str">
        <f t="shared" ca="1" si="481"/>
        <v/>
      </c>
      <c r="JG1433" t="str">
        <f t="shared" ca="1" si="482"/>
        <v/>
      </c>
      <c r="JH1433" t="str">
        <f t="shared" ca="1" si="483"/>
        <v/>
      </c>
      <c r="JI1433" t="str">
        <f t="shared" ca="1" si="484"/>
        <v/>
      </c>
    </row>
    <row r="1434" spans="264:269">
      <c r="JD1434">
        <f t="shared" si="479"/>
        <v>0</v>
      </c>
      <c r="JE1434">
        <f t="shared" si="480"/>
        <v>0</v>
      </c>
      <c r="JF1434" t="str">
        <f t="shared" ca="1" si="481"/>
        <v/>
      </c>
      <c r="JG1434" t="str">
        <f t="shared" ca="1" si="482"/>
        <v/>
      </c>
      <c r="JH1434" t="str">
        <f t="shared" ca="1" si="483"/>
        <v/>
      </c>
      <c r="JI1434" t="str">
        <f t="shared" ca="1" si="484"/>
        <v/>
      </c>
    </row>
    <row r="1435" spans="264:269">
      <c r="JD1435">
        <f t="shared" si="479"/>
        <v>0</v>
      </c>
      <c r="JE1435">
        <f t="shared" si="480"/>
        <v>0</v>
      </c>
      <c r="JF1435" t="str">
        <f t="shared" ca="1" si="481"/>
        <v/>
      </c>
      <c r="JG1435" t="str">
        <f t="shared" ca="1" si="482"/>
        <v/>
      </c>
      <c r="JH1435" t="str">
        <f t="shared" ca="1" si="483"/>
        <v/>
      </c>
      <c r="JI1435" t="str">
        <f t="shared" ca="1" si="484"/>
        <v/>
      </c>
    </row>
    <row r="1436" spans="264:269">
      <c r="JD1436">
        <f t="shared" ref="JD1436:JD1499" si="485">IF(JD1435&lt;&gt;0,JD1435-1,0)</f>
        <v>0</v>
      </c>
      <c r="JE1436">
        <f t="shared" ref="JE1436:JE1499" si="486">IF(JD1436&lt;&gt;0,JE1435+1,0)</f>
        <v>0</v>
      </c>
      <c r="JF1436" t="str">
        <f t="shared" ref="JF1436:JF1499" ca="1" si="487">IF(ScenarioType&lt;&gt;"ALL",IF(ISERROR(IF(INDIRECT("SCENARIOMETA!B"&amp;JE1436)=ScenarioType,INDIRECT("SCENARIOMETA!A"&amp;JE1436)," ")),"",IF(INDIRECT("SCENARIOMETA!B"&amp;JE1436)=ScenarioType,INDIRECT("SCENARIOMETA!A"&amp;JE1436)," ")),IF(JD1436&lt;&gt;0,INDIRECT("SCENARIOMETA!A"&amp;JE1436),""))</f>
        <v/>
      </c>
      <c r="JG1436" t="str">
        <f t="shared" ref="JG1436:JG1499" ca="1" si="488">IF(ScenarioType&lt;&gt;"ALL",IF(ISERROR(IF(INDIRECT("SCENARIOMETA!B"&amp;JE1436)=ScenarioType,INDIRECT("SCENARIOMETA!B"&amp;JE1436)," ")),"",IF(INDIRECT("SCENARIOMETA!B"&amp;JE1436)=ScenarioType,INDIRECT("SCENARIOMETA!B"&amp;JE1436)," ")),IF(JD1436&lt;&gt;0,INDIRECT("SCENARIOMETA!B"&amp;JE1436),""))</f>
        <v/>
      </c>
      <c r="JH1436" t="str">
        <f t="shared" ref="JH1436:JH1499" ca="1" si="489">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490">IF(ScenarioType&lt;&gt;"ALL",IF(ISERROR(IF(INDIRECT("SCENARIOMETA!B"&amp;JE1436)=ScenarioType,INDIRECT("SCENARIOMETA!E"&amp;JE1436)," ")),"",IF(INDIRECT("SCENARIOMETA!B"&amp;JE1436)=ScenarioType,INDIRECT("SCENARIOMETA!E"&amp;JE1436)," ")+14),IF(JD1436&lt;&gt;0,INDIRECT("SCENARIOMETA!E"&amp;JE1436)+14,""))</f>
        <v/>
      </c>
    </row>
    <row r="1437" spans="264:269">
      <c r="JD1437">
        <f t="shared" si="485"/>
        <v>0</v>
      </c>
      <c r="JE1437">
        <f t="shared" si="486"/>
        <v>0</v>
      </c>
      <c r="JF1437" t="str">
        <f t="shared" ca="1" si="487"/>
        <v/>
      </c>
      <c r="JG1437" t="str">
        <f t="shared" ca="1" si="488"/>
        <v/>
      </c>
      <c r="JH1437" t="str">
        <f t="shared" ca="1" si="489"/>
        <v/>
      </c>
      <c r="JI1437" t="str">
        <f t="shared" ca="1" si="490"/>
        <v/>
      </c>
    </row>
    <row r="1438" spans="264:269">
      <c r="JD1438">
        <f t="shared" si="485"/>
        <v>0</v>
      </c>
      <c r="JE1438">
        <f t="shared" si="486"/>
        <v>0</v>
      </c>
      <c r="JF1438" t="str">
        <f t="shared" ca="1" si="487"/>
        <v/>
      </c>
      <c r="JG1438" t="str">
        <f t="shared" ca="1" si="488"/>
        <v/>
      </c>
      <c r="JH1438" t="str">
        <f t="shared" ca="1" si="489"/>
        <v/>
      </c>
      <c r="JI1438" t="str">
        <f t="shared" ca="1" si="490"/>
        <v/>
      </c>
    </row>
    <row r="1439" spans="264:269">
      <c r="JD1439">
        <f t="shared" si="485"/>
        <v>0</v>
      </c>
      <c r="JE1439">
        <f t="shared" si="486"/>
        <v>0</v>
      </c>
      <c r="JF1439" t="str">
        <f t="shared" ca="1" si="487"/>
        <v/>
      </c>
      <c r="JG1439" t="str">
        <f t="shared" ca="1" si="488"/>
        <v/>
      </c>
      <c r="JH1439" t="str">
        <f t="shared" ca="1" si="489"/>
        <v/>
      </c>
      <c r="JI1439" t="str">
        <f t="shared" ca="1" si="490"/>
        <v/>
      </c>
    </row>
    <row r="1440" spans="264:269">
      <c r="JD1440">
        <f t="shared" si="485"/>
        <v>0</v>
      </c>
      <c r="JE1440">
        <f t="shared" si="486"/>
        <v>0</v>
      </c>
      <c r="JF1440" t="str">
        <f t="shared" ca="1" si="487"/>
        <v/>
      </c>
      <c r="JG1440" t="str">
        <f t="shared" ca="1" si="488"/>
        <v/>
      </c>
      <c r="JH1440" t="str">
        <f t="shared" ca="1" si="489"/>
        <v/>
      </c>
      <c r="JI1440" t="str">
        <f t="shared" ca="1" si="490"/>
        <v/>
      </c>
    </row>
    <row r="1441" spans="264:269">
      <c r="JD1441">
        <f t="shared" si="485"/>
        <v>0</v>
      </c>
      <c r="JE1441">
        <f t="shared" si="486"/>
        <v>0</v>
      </c>
      <c r="JF1441" t="str">
        <f t="shared" ca="1" si="487"/>
        <v/>
      </c>
      <c r="JG1441" t="str">
        <f t="shared" ca="1" si="488"/>
        <v/>
      </c>
      <c r="JH1441" t="str">
        <f t="shared" ca="1" si="489"/>
        <v/>
      </c>
      <c r="JI1441" t="str">
        <f t="shared" ca="1" si="490"/>
        <v/>
      </c>
    </row>
    <row r="1442" spans="264:269">
      <c r="JD1442">
        <f t="shared" si="485"/>
        <v>0</v>
      </c>
      <c r="JE1442">
        <f t="shared" si="486"/>
        <v>0</v>
      </c>
      <c r="JF1442" t="str">
        <f t="shared" ca="1" si="487"/>
        <v/>
      </c>
      <c r="JG1442" t="str">
        <f t="shared" ca="1" si="488"/>
        <v/>
      </c>
      <c r="JH1442" t="str">
        <f t="shared" ca="1" si="489"/>
        <v/>
      </c>
      <c r="JI1442" t="str">
        <f t="shared" ca="1" si="490"/>
        <v/>
      </c>
    </row>
    <row r="1443" spans="264:269">
      <c r="JD1443">
        <f t="shared" si="485"/>
        <v>0</v>
      </c>
      <c r="JE1443">
        <f t="shared" si="486"/>
        <v>0</v>
      </c>
      <c r="JF1443" t="str">
        <f t="shared" ca="1" si="487"/>
        <v/>
      </c>
      <c r="JG1443" t="str">
        <f t="shared" ca="1" si="488"/>
        <v/>
      </c>
      <c r="JH1443" t="str">
        <f t="shared" ca="1" si="489"/>
        <v/>
      </c>
      <c r="JI1443" t="str">
        <f t="shared" ca="1" si="490"/>
        <v/>
      </c>
    </row>
    <row r="1444" spans="264:269">
      <c r="JD1444">
        <f t="shared" si="485"/>
        <v>0</v>
      </c>
      <c r="JE1444">
        <f t="shared" si="486"/>
        <v>0</v>
      </c>
      <c r="JF1444" t="str">
        <f t="shared" ca="1" si="487"/>
        <v/>
      </c>
      <c r="JG1444" t="str">
        <f t="shared" ca="1" si="488"/>
        <v/>
      </c>
      <c r="JH1444" t="str">
        <f t="shared" ca="1" si="489"/>
        <v/>
      </c>
      <c r="JI1444" t="str">
        <f t="shared" ca="1" si="490"/>
        <v/>
      </c>
    </row>
    <row r="1445" spans="264:269">
      <c r="JD1445">
        <f t="shared" si="485"/>
        <v>0</v>
      </c>
      <c r="JE1445">
        <f t="shared" si="486"/>
        <v>0</v>
      </c>
      <c r="JF1445" t="str">
        <f t="shared" ca="1" si="487"/>
        <v/>
      </c>
      <c r="JG1445" t="str">
        <f t="shared" ca="1" si="488"/>
        <v/>
      </c>
      <c r="JH1445" t="str">
        <f t="shared" ca="1" si="489"/>
        <v/>
      </c>
      <c r="JI1445" t="str">
        <f t="shared" ca="1" si="490"/>
        <v/>
      </c>
    </row>
    <row r="1446" spans="264:269">
      <c r="JD1446">
        <f t="shared" si="485"/>
        <v>0</v>
      </c>
      <c r="JE1446">
        <f t="shared" si="486"/>
        <v>0</v>
      </c>
      <c r="JF1446" t="str">
        <f t="shared" ca="1" si="487"/>
        <v/>
      </c>
      <c r="JG1446" t="str">
        <f t="shared" ca="1" si="488"/>
        <v/>
      </c>
      <c r="JH1446" t="str">
        <f t="shared" ca="1" si="489"/>
        <v/>
      </c>
      <c r="JI1446" t="str">
        <f t="shared" ca="1" si="490"/>
        <v/>
      </c>
    </row>
    <row r="1447" spans="264:269">
      <c r="JD1447">
        <f t="shared" si="485"/>
        <v>0</v>
      </c>
      <c r="JE1447">
        <f t="shared" si="486"/>
        <v>0</v>
      </c>
      <c r="JF1447" t="str">
        <f t="shared" ca="1" si="487"/>
        <v/>
      </c>
      <c r="JG1447" t="str">
        <f t="shared" ca="1" si="488"/>
        <v/>
      </c>
      <c r="JH1447" t="str">
        <f t="shared" ca="1" si="489"/>
        <v/>
      </c>
      <c r="JI1447" t="str">
        <f t="shared" ca="1" si="490"/>
        <v/>
      </c>
    </row>
    <row r="1448" spans="264:269">
      <c r="JD1448">
        <f t="shared" si="485"/>
        <v>0</v>
      </c>
      <c r="JE1448">
        <f t="shared" si="486"/>
        <v>0</v>
      </c>
      <c r="JF1448" t="str">
        <f t="shared" ca="1" si="487"/>
        <v/>
      </c>
      <c r="JG1448" t="str">
        <f t="shared" ca="1" si="488"/>
        <v/>
      </c>
      <c r="JH1448" t="str">
        <f t="shared" ca="1" si="489"/>
        <v/>
      </c>
      <c r="JI1448" t="str">
        <f t="shared" ca="1" si="490"/>
        <v/>
      </c>
    </row>
    <row r="1449" spans="264:269">
      <c r="JD1449">
        <f t="shared" si="485"/>
        <v>0</v>
      </c>
      <c r="JE1449">
        <f t="shared" si="486"/>
        <v>0</v>
      </c>
      <c r="JF1449" t="str">
        <f t="shared" ca="1" si="487"/>
        <v/>
      </c>
      <c r="JG1449" t="str">
        <f t="shared" ca="1" si="488"/>
        <v/>
      </c>
      <c r="JH1449" t="str">
        <f t="shared" ca="1" si="489"/>
        <v/>
      </c>
      <c r="JI1449" t="str">
        <f t="shared" ca="1" si="490"/>
        <v/>
      </c>
    </row>
    <row r="1450" spans="264:269">
      <c r="JD1450">
        <f t="shared" si="485"/>
        <v>0</v>
      </c>
      <c r="JE1450">
        <f t="shared" si="486"/>
        <v>0</v>
      </c>
      <c r="JF1450" t="str">
        <f t="shared" ca="1" si="487"/>
        <v/>
      </c>
      <c r="JG1450" t="str">
        <f t="shared" ca="1" si="488"/>
        <v/>
      </c>
      <c r="JH1450" t="str">
        <f t="shared" ca="1" si="489"/>
        <v/>
      </c>
      <c r="JI1450" t="str">
        <f t="shared" ca="1" si="490"/>
        <v/>
      </c>
    </row>
    <row r="1451" spans="264:269">
      <c r="JD1451">
        <f t="shared" si="485"/>
        <v>0</v>
      </c>
      <c r="JE1451">
        <f t="shared" si="486"/>
        <v>0</v>
      </c>
      <c r="JF1451" t="str">
        <f t="shared" ca="1" si="487"/>
        <v/>
      </c>
      <c r="JG1451" t="str">
        <f t="shared" ca="1" si="488"/>
        <v/>
      </c>
      <c r="JH1451" t="str">
        <f t="shared" ca="1" si="489"/>
        <v/>
      </c>
      <c r="JI1451" t="str">
        <f t="shared" ca="1" si="490"/>
        <v/>
      </c>
    </row>
    <row r="1452" spans="264:269">
      <c r="JD1452">
        <f t="shared" si="485"/>
        <v>0</v>
      </c>
      <c r="JE1452">
        <f t="shared" si="486"/>
        <v>0</v>
      </c>
      <c r="JF1452" t="str">
        <f t="shared" ca="1" si="487"/>
        <v/>
      </c>
      <c r="JG1452" t="str">
        <f t="shared" ca="1" si="488"/>
        <v/>
      </c>
      <c r="JH1452" t="str">
        <f t="shared" ca="1" si="489"/>
        <v/>
      </c>
      <c r="JI1452" t="str">
        <f t="shared" ca="1" si="490"/>
        <v/>
      </c>
    </row>
    <row r="1453" spans="264:269">
      <c r="JD1453">
        <f t="shared" si="485"/>
        <v>0</v>
      </c>
      <c r="JE1453">
        <f t="shared" si="486"/>
        <v>0</v>
      </c>
      <c r="JF1453" t="str">
        <f t="shared" ca="1" si="487"/>
        <v/>
      </c>
      <c r="JG1453" t="str">
        <f t="shared" ca="1" si="488"/>
        <v/>
      </c>
      <c r="JH1453" t="str">
        <f t="shared" ca="1" si="489"/>
        <v/>
      </c>
      <c r="JI1453" t="str">
        <f t="shared" ca="1" si="490"/>
        <v/>
      </c>
    </row>
    <row r="1454" spans="264:269">
      <c r="JD1454">
        <f t="shared" si="485"/>
        <v>0</v>
      </c>
      <c r="JE1454">
        <f t="shared" si="486"/>
        <v>0</v>
      </c>
      <c r="JF1454" t="str">
        <f t="shared" ca="1" si="487"/>
        <v/>
      </c>
      <c r="JG1454" t="str">
        <f t="shared" ca="1" si="488"/>
        <v/>
      </c>
      <c r="JH1454" t="str">
        <f t="shared" ca="1" si="489"/>
        <v/>
      </c>
      <c r="JI1454" t="str">
        <f t="shared" ca="1" si="490"/>
        <v/>
      </c>
    </row>
    <row r="1455" spans="264:269">
      <c r="JD1455">
        <f t="shared" si="485"/>
        <v>0</v>
      </c>
      <c r="JE1455">
        <f t="shared" si="486"/>
        <v>0</v>
      </c>
      <c r="JF1455" t="str">
        <f t="shared" ca="1" si="487"/>
        <v/>
      </c>
      <c r="JG1455" t="str">
        <f t="shared" ca="1" si="488"/>
        <v/>
      </c>
      <c r="JH1455" t="str">
        <f t="shared" ca="1" si="489"/>
        <v/>
      </c>
      <c r="JI1455" t="str">
        <f t="shared" ca="1" si="490"/>
        <v/>
      </c>
    </row>
    <row r="1456" spans="264:269">
      <c r="JD1456">
        <f t="shared" si="485"/>
        <v>0</v>
      </c>
      <c r="JE1456">
        <f t="shared" si="486"/>
        <v>0</v>
      </c>
      <c r="JF1456" t="str">
        <f t="shared" ca="1" si="487"/>
        <v/>
      </c>
      <c r="JG1456" t="str">
        <f t="shared" ca="1" si="488"/>
        <v/>
      </c>
      <c r="JH1456" t="str">
        <f t="shared" ca="1" si="489"/>
        <v/>
      </c>
      <c r="JI1456" t="str">
        <f t="shared" ca="1" si="490"/>
        <v/>
      </c>
    </row>
    <row r="1457" spans="264:269">
      <c r="JD1457">
        <f t="shared" si="485"/>
        <v>0</v>
      </c>
      <c r="JE1457">
        <f t="shared" si="486"/>
        <v>0</v>
      </c>
      <c r="JF1457" t="str">
        <f t="shared" ca="1" si="487"/>
        <v/>
      </c>
      <c r="JG1457" t="str">
        <f t="shared" ca="1" si="488"/>
        <v/>
      </c>
      <c r="JH1457" t="str">
        <f t="shared" ca="1" si="489"/>
        <v/>
      </c>
      <c r="JI1457" t="str">
        <f t="shared" ca="1" si="490"/>
        <v/>
      </c>
    </row>
    <row r="1458" spans="264:269">
      <c r="JD1458">
        <f t="shared" si="485"/>
        <v>0</v>
      </c>
      <c r="JE1458">
        <f t="shared" si="486"/>
        <v>0</v>
      </c>
      <c r="JF1458" t="str">
        <f t="shared" ca="1" si="487"/>
        <v/>
      </c>
      <c r="JG1458" t="str">
        <f t="shared" ca="1" si="488"/>
        <v/>
      </c>
      <c r="JH1458" t="str">
        <f t="shared" ca="1" si="489"/>
        <v/>
      </c>
      <c r="JI1458" t="str">
        <f t="shared" ca="1" si="490"/>
        <v/>
      </c>
    </row>
    <row r="1459" spans="264:269">
      <c r="JD1459">
        <f t="shared" si="485"/>
        <v>0</v>
      </c>
      <c r="JE1459">
        <f t="shared" si="486"/>
        <v>0</v>
      </c>
      <c r="JF1459" t="str">
        <f t="shared" ca="1" si="487"/>
        <v/>
      </c>
      <c r="JG1459" t="str">
        <f t="shared" ca="1" si="488"/>
        <v/>
      </c>
      <c r="JH1459" t="str">
        <f t="shared" ca="1" si="489"/>
        <v/>
      </c>
      <c r="JI1459" t="str">
        <f t="shared" ca="1" si="490"/>
        <v/>
      </c>
    </row>
    <row r="1460" spans="264:269">
      <c r="JD1460">
        <f t="shared" si="485"/>
        <v>0</v>
      </c>
      <c r="JE1460">
        <f t="shared" si="486"/>
        <v>0</v>
      </c>
      <c r="JF1460" t="str">
        <f t="shared" ca="1" si="487"/>
        <v/>
      </c>
      <c r="JG1460" t="str">
        <f t="shared" ca="1" si="488"/>
        <v/>
      </c>
      <c r="JH1460" t="str">
        <f t="shared" ca="1" si="489"/>
        <v/>
      </c>
      <c r="JI1460" t="str">
        <f t="shared" ca="1" si="490"/>
        <v/>
      </c>
    </row>
    <row r="1461" spans="264:269">
      <c r="JD1461">
        <f t="shared" si="485"/>
        <v>0</v>
      </c>
      <c r="JE1461">
        <f t="shared" si="486"/>
        <v>0</v>
      </c>
      <c r="JF1461" t="str">
        <f t="shared" ca="1" si="487"/>
        <v/>
      </c>
      <c r="JG1461" t="str">
        <f t="shared" ca="1" si="488"/>
        <v/>
      </c>
      <c r="JH1461" t="str">
        <f t="shared" ca="1" si="489"/>
        <v/>
      </c>
      <c r="JI1461" t="str">
        <f t="shared" ca="1" si="490"/>
        <v/>
      </c>
    </row>
    <row r="1462" spans="264:269">
      <c r="JD1462">
        <f t="shared" si="485"/>
        <v>0</v>
      </c>
      <c r="JE1462">
        <f t="shared" si="486"/>
        <v>0</v>
      </c>
      <c r="JF1462" t="str">
        <f t="shared" ca="1" si="487"/>
        <v/>
      </c>
      <c r="JG1462" t="str">
        <f t="shared" ca="1" si="488"/>
        <v/>
      </c>
      <c r="JH1462" t="str">
        <f t="shared" ca="1" si="489"/>
        <v/>
      </c>
      <c r="JI1462" t="str">
        <f t="shared" ca="1" si="490"/>
        <v/>
      </c>
    </row>
    <row r="1463" spans="264:269">
      <c r="JD1463">
        <f t="shared" si="485"/>
        <v>0</v>
      </c>
      <c r="JE1463">
        <f t="shared" si="486"/>
        <v>0</v>
      </c>
      <c r="JF1463" t="str">
        <f t="shared" ca="1" si="487"/>
        <v/>
      </c>
      <c r="JG1463" t="str">
        <f t="shared" ca="1" si="488"/>
        <v/>
      </c>
      <c r="JH1463" t="str">
        <f t="shared" ca="1" si="489"/>
        <v/>
      </c>
      <c r="JI1463" t="str">
        <f t="shared" ca="1" si="490"/>
        <v/>
      </c>
    </row>
    <row r="1464" spans="264:269">
      <c r="JD1464">
        <f t="shared" si="485"/>
        <v>0</v>
      </c>
      <c r="JE1464">
        <f t="shared" si="486"/>
        <v>0</v>
      </c>
      <c r="JF1464" t="str">
        <f t="shared" ca="1" si="487"/>
        <v/>
      </c>
      <c r="JG1464" t="str">
        <f t="shared" ca="1" si="488"/>
        <v/>
      </c>
      <c r="JH1464" t="str">
        <f t="shared" ca="1" si="489"/>
        <v/>
      </c>
      <c r="JI1464" t="str">
        <f t="shared" ca="1" si="490"/>
        <v/>
      </c>
    </row>
    <row r="1465" spans="264:269">
      <c r="JD1465">
        <f t="shared" si="485"/>
        <v>0</v>
      </c>
      <c r="JE1465">
        <f t="shared" si="486"/>
        <v>0</v>
      </c>
      <c r="JF1465" t="str">
        <f t="shared" ca="1" si="487"/>
        <v/>
      </c>
      <c r="JG1465" t="str">
        <f t="shared" ca="1" si="488"/>
        <v/>
      </c>
      <c r="JH1465" t="str">
        <f t="shared" ca="1" si="489"/>
        <v/>
      </c>
      <c r="JI1465" t="str">
        <f t="shared" ca="1" si="490"/>
        <v/>
      </c>
    </row>
    <row r="1466" spans="264:269">
      <c r="JD1466">
        <f t="shared" si="485"/>
        <v>0</v>
      </c>
      <c r="JE1466">
        <f t="shared" si="486"/>
        <v>0</v>
      </c>
      <c r="JF1466" t="str">
        <f t="shared" ca="1" si="487"/>
        <v/>
      </c>
      <c r="JG1466" t="str">
        <f t="shared" ca="1" si="488"/>
        <v/>
      </c>
      <c r="JH1466" t="str">
        <f t="shared" ca="1" si="489"/>
        <v/>
      </c>
      <c r="JI1466" t="str">
        <f t="shared" ca="1" si="490"/>
        <v/>
      </c>
    </row>
    <row r="1467" spans="264:269">
      <c r="JD1467">
        <f t="shared" si="485"/>
        <v>0</v>
      </c>
      <c r="JE1467">
        <f t="shared" si="486"/>
        <v>0</v>
      </c>
      <c r="JF1467" t="str">
        <f t="shared" ca="1" si="487"/>
        <v/>
      </c>
      <c r="JG1467" t="str">
        <f t="shared" ca="1" si="488"/>
        <v/>
      </c>
      <c r="JH1467" t="str">
        <f t="shared" ca="1" si="489"/>
        <v/>
      </c>
      <c r="JI1467" t="str">
        <f t="shared" ca="1" si="490"/>
        <v/>
      </c>
    </row>
    <row r="1468" spans="264:269">
      <c r="JD1468">
        <f t="shared" si="485"/>
        <v>0</v>
      </c>
      <c r="JE1468">
        <f t="shared" si="486"/>
        <v>0</v>
      </c>
      <c r="JF1468" t="str">
        <f t="shared" ca="1" si="487"/>
        <v/>
      </c>
      <c r="JG1468" t="str">
        <f t="shared" ca="1" si="488"/>
        <v/>
      </c>
      <c r="JH1468" t="str">
        <f t="shared" ca="1" si="489"/>
        <v/>
      </c>
      <c r="JI1468" t="str">
        <f t="shared" ca="1" si="490"/>
        <v/>
      </c>
    </row>
    <row r="1469" spans="264:269">
      <c r="JD1469">
        <f t="shared" si="485"/>
        <v>0</v>
      </c>
      <c r="JE1469">
        <f t="shared" si="486"/>
        <v>0</v>
      </c>
      <c r="JF1469" t="str">
        <f t="shared" ca="1" si="487"/>
        <v/>
      </c>
      <c r="JG1469" t="str">
        <f t="shared" ca="1" si="488"/>
        <v/>
      </c>
      <c r="JH1469" t="str">
        <f t="shared" ca="1" si="489"/>
        <v/>
      </c>
      <c r="JI1469" t="str">
        <f t="shared" ca="1" si="490"/>
        <v/>
      </c>
    </row>
    <row r="1470" spans="264:269">
      <c r="JD1470">
        <f t="shared" si="485"/>
        <v>0</v>
      </c>
      <c r="JE1470">
        <f t="shared" si="486"/>
        <v>0</v>
      </c>
      <c r="JF1470" t="str">
        <f t="shared" ca="1" si="487"/>
        <v/>
      </c>
      <c r="JG1470" t="str">
        <f t="shared" ca="1" si="488"/>
        <v/>
      </c>
      <c r="JH1470" t="str">
        <f t="shared" ca="1" si="489"/>
        <v/>
      </c>
      <c r="JI1470" t="str">
        <f t="shared" ca="1" si="490"/>
        <v/>
      </c>
    </row>
    <row r="1471" spans="264:269">
      <c r="JD1471">
        <f t="shared" si="485"/>
        <v>0</v>
      </c>
      <c r="JE1471">
        <f t="shared" si="486"/>
        <v>0</v>
      </c>
      <c r="JF1471" t="str">
        <f t="shared" ca="1" si="487"/>
        <v/>
      </c>
      <c r="JG1471" t="str">
        <f t="shared" ca="1" si="488"/>
        <v/>
      </c>
      <c r="JH1471" t="str">
        <f t="shared" ca="1" si="489"/>
        <v/>
      </c>
      <c r="JI1471" t="str">
        <f t="shared" ca="1" si="490"/>
        <v/>
      </c>
    </row>
    <row r="1472" spans="264:269">
      <c r="JD1472">
        <f t="shared" si="485"/>
        <v>0</v>
      </c>
      <c r="JE1472">
        <f t="shared" si="486"/>
        <v>0</v>
      </c>
      <c r="JF1472" t="str">
        <f t="shared" ca="1" si="487"/>
        <v/>
      </c>
      <c r="JG1472" t="str">
        <f t="shared" ca="1" si="488"/>
        <v/>
      </c>
      <c r="JH1472" t="str">
        <f t="shared" ca="1" si="489"/>
        <v/>
      </c>
      <c r="JI1472" t="str">
        <f t="shared" ca="1" si="490"/>
        <v/>
      </c>
    </row>
    <row r="1473" spans="264:269">
      <c r="JD1473">
        <f t="shared" si="485"/>
        <v>0</v>
      </c>
      <c r="JE1473">
        <f t="shared" si="486"/>
        <v>0</v>
      </c>
      <c r="JF1473" t="str">
        <f t="shared" ca="1" si="487"/>
        <v/>
      </c>
      <c r="JG1473" t="str">
        <f t="shared" ca="1" si="488"/>
        <v/>
      </c>
      <c r="JH1473" t="str">
        <f t="shared" ca="1" si="489"/>
        <v/>
      </c>
      <c r="JI1473" t="str">
        <f t="shared" ca="1" si="490"/>
        <v/>
      </c>
    </row>
    <row r="1474" spans="264:269">
      <c r="JD1474">
        <f t="shared" si="485"/>
        <v>0</v>
      </c>
      <c r="JE1474">
        <f t="shared" si="486"/>
        <v>0</v>
      </c>
      <c r="JF1474" t="str">
        <f t="shared" ca="1" si="487"/>
        <v/>
      </c>
      <c r="JG1474" t="str">
        <f t="shared" ca="1" si="488"/>
        <v/>
      </c>
      <c r="JH1474" t="str">
        <f t="shared" ca="1" si="489"/>
        <v/>
      </c>
      <c r="JI1474" t="str">
        <f t="shared" ca="1" si="490"/>
        <v/>
      </c>
    </row>
    <row r="1475" spans="264:269">
      <c r="JD1475">
        <f t="shared" si="485"/>
        <v>0</v>
      </c>
      <c r="JE1475">
        <f t="shared" si="486"/>
        <v>0</v>
      </c>
      <c r="JF1475" t="str">
        <f t="shared" ca="1" si="487"/>
        <v/>
      </c>
      <c r="JG1475" t="str">
        <f t="shared" ca="1" si="488"/>
        <v/>
      </c>
      <c r="JH1475" t="str">
        <f t="shared" ca="1" si="489"/>
        <v/>
      </c>
      <c r="JI1475" t="str">
        <f t="shared" ca="1" si="490"/>
        <v/>
      </c>
    </row>
    <row r="1476" spans="264:269">
      <c r="JD1476">
        <f t="shared" si="485"/>
        <v>0</v>
      </c>
      <c r="JE1476">
        <f t="shared" si="486"/>
        <v>0</v>
      </c>
      <c r="JF1476" t="str">
        <f t="shared" ca="1" si="487"/>
        <v/>
      </c>
      <c r="JG1476" t="str">
        <f t="shared" ca="1" si="488"/>
        <v/>
      </c>
      <c r="JH1476" t="str">
        <f t="shared" ca="1" si="489"/>
        <v/>
      </c>
      <c r="JI1476" t="str">
        <f t="shared" ca="1" si="490"/>
        <v/>
      </c>
    </row>
    <row r="1477" spans="264:269">
      <c r="JD1477">
        <f t="shared" si="485"/>
        <v>0</v>
      </c>
      <c r="JE1477">
        <f t="shared" si="486"/>
        <v>0</v>
      </c>
      <c r="JF1477" t="str">
        <f t="shared" ca="1" si="487"/>
        <v/>
      </c>
      <c r="JG1477" t="str">
        <f t="shared" ca="1" si="488"/>
        <v/>
      </c>
      <c r="JH1477" t="str">
        <f t="shared" ca="1" si="489"/>
        <v/>
      </c>
      <c r="JI1477" t="str">
        <f t="shared" ca="1" si="490"/>
        <v/>
      </c>
    </row>
    <row r="1478" spans="264:269">
      <c r="JD1478">
        <f t="shared" si="485"/>
        <v>0</v>
      </c>
      <c r="JE1478">
        <f t="shared" si="486"/>
        <v>0</v>
      </c>
      <c r="JF1478" t="str">
        <f t="shared" ca="1" si="487"/>
        <v/>
      </c>
      <c r="JG1478" t="str">
        <f t="shared" ca="1" si="488"/>
        <v/>
      </c>
      <c r="JH1478" t="str">
        <f t="shared" ca="1" si="489"/>
        <v/>
      </c>
      <c r="JI1478" t="str">
        <f t="shared" ca="1" si="490"/>
        <v/>
      </c>
    </row>
    <row r="1479" spans="264:269">
      <c r="JD1479">
        <f t="shared" si="485"/>
        <v>0</v>
      </c>
      <c r="JE1479">
        <f t="shared" si="486"/>
        <v>0</v>
      </c>
      <c r="JF1479" t="str">
        <f t="shared" ca="1" si="487"/>
        <v/>
      </c>
      <c r="JG1479" t="str">
        <f t="shared" ca="1" si="488"/>
        <v/>
      </c>
      <c r="JH1479" t="str">
        <f t="shared" ca="1" si="489"/>
        <v/>
      </c>
      <c r="JI1479" t="str">
        <f t="shared" ca="1" si="490"/>
        <v/>
      </c>
    </row>
    <row r="1480" spans="264:269">
      <c r="JD1480">
        <f t="shared" si="485"/>
        <v>0</v>
      </c>
      <c r="JE1480">
        <f t="shared" si="486"/>
        <v>0</v>
      </c>
      <c r="JF1480" t="str">
        <f t="shared" ca="1" si="487"/>
        <v/>
      </c>
      <c r="JG1480" t="str">
        <f t="shared" ca="1" si="488"/>
        <v/>
      </c>
      <c r="JH1480" t="str">
        <f t="shared" ca="1" si="489"/>
        <v/>
      </c>
      <c r="JI1480" t="str">
        <f t="shared" ca="1" si="490"/>
        <v/>
      </c>
    </row>
    <row r="1481" spans="264:269">
      <c r="JD1481">
        <f t="shared" si="485"/>
        <v>0</v>
      </c>
      <c r="JE1481">
        <f t="shared" si="486"/>
        <v>0</v>
      </c>
      <c r="JF1481" t="str">
        <f t="shared" ca="1" si="487"/>
        <v/>
      </c>
      <c r="JG1481" t="str">
        <f t="shared" ca="1" si="488"/>
        <v/>
      </c>
      <c r="JH1481" t="str">
        <f t="shared" ca="1" si="489"/>
        <v/>
      </c>
      <c r="JI1481" t="str">
        <f t="shared" ca="1" si="490"/>
        <v/>
      </c>
    </row>
    <row r="1482" spans="264:269">
      <c r="JD1482">
        <f t="shared" si="485"/>
        <v>0</v>
      </c>
      <c r="JE1482">
        <f t="shared" si="486"/>
        <v>0</v>
      </c>
      <c r="JF1482" t="str">
        <f t="shared" ca="1" si="487"/>
        <v/>
      </c>
      <c r="JG1482" t="str">
        <f t="shared" ca="1" si="488"/>
        <v/>
      </c>
      <c r="JH1482" t="str">
        <f t="shared" ca="1" si="489"/>
        <v/>
      </c>
      <c r="JI1482" t="str">
        <f t="shared" ca="1" si="490"/>
        <v/>
      </c>
    </row>
    <row r="1483" spans="264:269">
      <c r="JD1483">
        <f t="shared" si="485"/>
        <v>0</v>
      </c>
      <c r="JE1483">
        <f t="shared" si="486"/>
        <v>0</v>
      </c>
      <c r="JF1483" t="str">
        <f t="shared" ca="1" si="487"/>
        <v/>
      </c>
      <c r="JG1483" t="str">
        <f t="shared" ca="1" si="488"/>
        <v/>
      </c>
      <c r="JH1483" t="str">
        <f t="shared" ca="1" si="489"/>
        <v/>
      </c>
      <c r="JI1483" t="str">
        <f t="shared" ca="1" si="490"/>
        <v/>
      </c>
    </row>
    <row r="1484" spans="264:269">
      <c r="JD1484">
        <f t="shared" si="485"/>
        <v>0</v>
      </c>
      <c r="JE1484">
        <f t="shared" si="486"/>
        <v>0</v>
      </c>
      <c r="JF1484" t="str">
        <f t="shared" ca="1" si="487"/>
        <v/>
      </c>
      <c r="JG1484" t="str">
        <f t="shared" ca="1" si="488"/>
        <v/>
      </c>
      <c r="JH1484" t="str">
        <f t="shared" ca="1" si="489"/>
        <v/>
      </c>
      <c r="JI1484" t="str">
        <f t="shared" ca="1" si="490"/>
        <v/>
      </c>
    </row>
    <row r="1485" spans="264:269">
      <c r="JD1485">
        <f t="shared" si="485"/>
        <v>0</v>
      </c>
      <c r="JE1485">
        <f t="shared" si="486"/>
        <v>0</v>
      </c>
      <c r="JF1485" t="str">
        <f t="shared" ca="1" si="487"/>
        <v/>
      </c>
      <c r="JG1485" t="str">
        <f t="shared" ca="1" si="488"/>
        <v/>
      </c>
      <c r="JH1485" t="str">
        <f t="shared" ca="1" si="489"/>
        <v/>
      </c>
      <c r="JI1485" t="str">
        <f t="shared" ca="1" si="490"/>
        <v/>
      </c>
    </row>
    <row r="1486" spans="264:269">
      <c r="JD1486">
        <f t="shared" si="485"/>
        <v>0</v>
      </c>
      <c r="JE1486">
        <f t="shared" si="486"/>
        <v>0</v>
      </c>
      <c r="JF1486" t="str">
        <f t="shared" ca="1" si="487"/>
        <v/>
      </c>
      <c r="JG1486" t="str">
        <f t="shared" ca="1" si="488"/>
        <v/>
      </c>
      <c r="JH1486" t="str">
        <f t="shared" ca="1" si="489"/>
        <v/>
      </c>
      <c r="JI1486" t="str">
        <f t="shared" ca="1" si="490"/>
        <v/>
      </c>
    </row>
    <row r="1487" spans="264:269">
      <c r="JD1487">
        <f t="shared" si="485"/>
        <v>0</v>
      </c>
      <c r="JE1487">
        <f t="shared" si="486"/>
        <v>0</v>
      </c>
      <c r="JF1487" t="str">
        <f t="shared" ca="1" si="487"/>
        <v/>
      </c>
      <c r="JG1487" t="str">
        <f t="shared" ca="1" si="488"/>
        <v/>
      </c>
      <c r="JH1487" t="str">
        <f t="shared" ca="1" si="489"/>
        <v/>
      </c>
      <c r="JI1487" t="str">
        <f t="shared" ca="1" si="490"/>
        <v/>
      </c>
    </row>
    <row r="1488" spans="264:269">
      <c r="JD1488">
        <f t="shared" si="485"/>
        <v>0</v>
      </c>
      <c r="JE1488">
        <f t="shared" si="486"/>
        <v>0</v>
      </c>
      <c r="JF1488" t="str">
        <f t="shared" ca="1" si="487"/>
        <v/>
      </c>
      <c r="JG1488" t="str">
        <f t="shared" ca="1" si="488"/>
        <v/>
      </c>
      <c r="JH1488" t="str">
        <f t="shared" ca="1" si="489"/>
        <v/>
      </c>
      <c r="JI1488" t="str">
        <f t="shared" ca="1" si="490"/>
        <v/>
      </c>
    </row>
    <row r="1489" spans="264:269">
      <c r="JD1489">
        <f t="shared" si="485"/>
        <v>0</v>
      </c>
      <c r="JE1489">
        <f t="shared" si="486"/>
        <v>0</v>
      </c>
      <c r="JF1489" t="str">
        <f t="shared" ca="1" si="487"/>
        <v/>
      </c>
      <c r="JG1489" t="str">
        <f t="shared" ca="1" si="488"/>
        <v/>
      </c>
      <c r="JH1489" t="str">
        <f t="shared" ca="1" si="489"/>
        <v/>
      </c>
      <c r="JI1489" t="str">
        <f t="shared" ca="1" si="490"/>
        <v/>
      </c>
    </row>
    <row r="1490" spans="264:269">
      <c r="JD1490">
        <f t="shared" si="485"/>
        <v>0</v>
      </c>
      <c r="JE1490">
        <f t="shared" si="486"/>
        <v>0</v>
      </c>
      <c r="JF1490" t="str">
        <f t="shared" ca="1" si="487"/>
        <v/>
      </c>
      <c r="JG1490" t="str">
        <f t="shared" ca="1" si="488"/>
        <v/>
      </c>
      <c r="JH1490" t="str">
        <f t="shared" ca="1" si="489"/>
        <v/>
      </c>
      <c r="JI1490" t="str">
        <f t="shared" ca="1" si="490"/>
        <v/>
      </c>
    </row>
    <row r="1491" spans="264:269">
      <c r="JD1491">
        <f t="shared" si="485"/>
        <v>0</v>
      </c>
      <c r="JE1491">
        <f t="shared" si="486"/>
        <v>0</v>
      </c>
      <c r="JF1491" t="str">
        <f t="shared" ca="1" si="487"/>
        <v/>
      </c>
      <c r="JG1491" t="str">
        <f t="shared" ca="1" si="488"/>
        <v/>
      </c>
      <c r="JH1491" t="str">
        <f t="shared" ca="1" si="489"/>
        <v/>
      </c>
      <c r="JI1491" t="str">
        <f t="shared" ca="1" si="490"/>
        <v/>
      </c>
    </row>
    <row r="1492" spans="264:269">
      <c r="JD1492">
        <f t="shared" si="485"/>
        <v>0</v>
      </c>
      <c r="JE1492">
        <f t="shared" si="486"/>
        <v>0</v>
      </c>
      <c r="JF1492" t="str">
        <f t="shared" ca="1" si="487"/>
        <v/>
      </c>
      <c r="JG1492" t="str">
        <f t="shared" ca="1" si="488"/>
        <v/>
      </c>
      <c r="JH1492" t="str">
        <f t="shared" ca="1" si="489"/>
        <v/>
      </c>
      <c r="JI1492" t="str">
        <f t="shared" ca="1" si="490"/>
        <v/>
      </c>
    </row>
    <row r="1493" spans="264:269">
      <c r="JD1493">
        <f t="shared" si="485"/>
        <v>0</v>
      </c>
      <c r="JE1493">
        <f t="shared" si="486"/>
        <v>0</v>
      </c>
      <c r="JF1493" t="str">
        <f t="shared" ca="1" si="487"/>
        <v/>
      </c>
      <c r="JG1493" t="str">
        <f t="shared" ca="1" si="488"/>
        <v/>
      </c>
      <c r="JH1493" t="str">
        <f t="shared" ca="1" si="489"/>
        <v/>
      </c>
      <c r="JI1493" t="str">
        <f t="shared" ca="1" si="490"/>
        <v/>
      </c>
    </row>
    <row r="1494" spans="264:269">
      <c r="JD1494">
        <f t="shared" si="485"/>
        <v>0</v>
      </c>
      <c r="JE1494">
        <f t="shared" si="486"/>
        <v>0</v>
      </c>
      <c r="JF1494" t="str">
        <f t="shared" ca="1" si="487"/>
        <v/>
      </c>
      <c r="JG1494" t="str">
        <f t="shared" ca="1" si="488"/>
        <v/>
      </c>
      <c r="JH1494" t="str">
        <f t="shared" ca="1" si="489"/>
        <v/>
      </c>
      <c r="JI1494" t="str">
        <f t="shared" ca="1" si="490"/>
        <v/>
      </c>
    </row>
    <row r="1495" spans="264:269">
      <c r="JD1495">
        <f t="shared" si="485"/>
        <v>0</v>
      </c>
      <c r="JE1495">
        <f t="shared" si="486"/>
        <v>0</v>
      </c>
      <c r="JF1495" t="str">
        <f t="shared" ca="1" si="487"/>
        <v/>
      </c>
      <c r="JG1495" t="str">
        <f t="shared" ca="1" si="488"/>
        <v/>
      </c>
      <c r="JH1495" t="str">
        <f t="shared" ca="1" si="489"/>
        <v/>
      </c>
      <c r="JI1495" t="str">
        <f t="shared" ca="1" si="490"/>
        <v/>
      </c>
    </row>
    <row r="1496" spans="264:269">
      <c r="JD1496">
        <f t="shared" si="485"/>
        <v>0</v>
      </c>
      <c r="JE1496">
        <f t="shared" si="486"/>
        <v>0</v>
      </c>
      <c r="JF1496" t="str">
        <f t="shared" ca="1" si="487"/>
        <v/>
      </c>
      <c r="JG1496" t="str">
        <f t="shared" ca="1" si="488"/>
        <v/>
      </c>
      <c r="JH1496" t="str">
        <f t="shared" ca="1" si="489"/>
        <v/>
      </c>
      <c r="JI1496" t="str">
        <f t="shared" ca="1" si="490"/>
        <v/>
      </c>
    </row>
    <row r="1497" spans="264:269">
      <c r="JD1497">
        <f t="shared" si="485"/>
        <v>0</v>
      </c>
      <c r="JE1497">
        <f t="shared" si="486"/>
        <v>0</v>
      </c>
      <c r="JF1497" t="str">
        <f t="shared" ca="1" si="487"/>
        <v/>
      </c>
      <c r="JG1497" t="str">
        <f t="shared" ca="1" si="488"/>
        <v/>
      </c>
      <c r="JH1497" t="str">
        <f t="shared" ca="1" si="489"/>
        <v/>
      </c>
      <c r="JI1497" t="str">
        <f t="shared" ca="1" si="490"/>
        <v/>
      </c>
    </row>
    <row r="1498" spans="264:269">
      <c r="JD1498">
        <f t="shared" si="485"/>
        <v>0</v>
      </c>
      <c r="JE1498">
        <f t="shared" si="486"/>
        <v>0</v>
      </c>
      <c r="JF1498" t="str">
        <f t="shared" ca="1" si="487"/>
        <v/>
      </c>
      <c r="JG1498" t="str">
        <f t="shared" ca="1" si="488"/>
        <v/>
      </c>
      <c r="JH1498" t="str">
        <f t="shared" ca="1" si="489"/>
        <v/>
      </c>
      <c r="JI1498" t="str">
        <f t="shared" ca="1" si="490"/>
        <v/>
      </c>
    </row>
    <row r="1499" spans="264:269">
      <c r="JD1499">
        <f t="shared" si="485"/>
        <v>0</v>
      </c>
      <c r="JE1499">
        <f t="shared" si="486"/>
        <v>0</v>
      </c>
      <c r="JF1499" t="str">
        <f t="shared" ca="1" si="487"/>
        <v/>
      </c>
      <c r="JG1499" t="str">
        <f t="shared" ca="1" si="488"/>
        <v/>
      </c>
      <c r="JH1499" t="str">
        <f t="shared" ca="1" si="489"/>
        <v/>
      </c>
      <c r="JI1499" t="str">
        <f t="shared" ca="1" si="490"/>
        <v/>
      </c>
    </row>
    <row r="1500" spans="264:269">
      <c r="JD1500">
        <f t="shared" ref="JD1500:JD1563" si="491">IF(JD1499&lt;&gt;0,JD1499-1,0)</f>
        <v>0</v>
      </c>
      <c r="JE1500">
        <f t="shared" ref="JE1500:JE1563" si="492">IF(JD1500&lt;&gt;0,JE1499+1,0)</f>
        <v>0</v>
      </c>
      <c r="JF1500" t="str">
        <f t="shared" ref="JF1500:JF1563" ca="1" si="493">IF(ScenarioType&lt;&gt;"ALL",IF(ISERROR(IF(INDIRECT("SCENARIOMETA!B"&amp;JE1500)=ScenarioType,INDIRECT("SCENARIOMETA!A"&amp;JE1500)," ")),"",IF(INDIRECT("SCENARIOMETA!B"&amp;JE1500)=ScenarioType,INDIRECT("SCENARIOMETA!A"&amp;JE1500)," ")),IF(JD1500&lt;&gt;0,INDIRECT("SCENARIOMETA!A"&amp;JE1500),""))</f>
        <v/>
      </c>
      <c r="JG1500" t="str">
        <f t="shared" ref="JG1500:JG1563" ca="1" si="494">IF(ScenarioType&lt;&gt;"ALL",IF(ISERROR(IF(INDIRECT("SCENARIOMETA!B"&amp;JE1500)=ScenarioType,INDIRECT("SCENARIOMETA!B"&amp;JE1500)," ")),"",IF(INDIRECT("SCENARIOMETA!B"&amp;JE1500)=ScenarioType,INDIRECT("SCENARIOMETA!B"&amp;JE1500)," ")),IF(JD1500&lt;&gt;0,INDIRECT("SCENARIOMETA!B"&amp;JE1500),""))</f>
        <v/>
      </c>
      <c r="JH1500" t="str">
        <f t="shared" ref="JH1500:JH1563" ca="1" si="495">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496">IF(ScenarioType&lt;&gt;"ALL",IF(ISERROR(IF(INDIRECT("SCENARIOMETA!B"&amp;JE1500)=ScenarioType,INDIRECT("SCENARIOMETA!E"&amp;JE1500)," ")),"",IF(INDIRECT("SCENARIOMETA!B"&amp;JE1500)=ScenarioType,INDIRECT("SCENARIOMETA!E"&amp;JE1500)," ")+14),IF(JD1500&lt;&gt;0,INDIRECT("SCENARIOMETA!E"&amp;JE1500)+14,""))</f>
        <v/>
      </c>
    </row>
    <row r="1501" spans="264:269">
      <c r="JD1501">
        <f t="shared" si="491"/>
        <v>0</v>
      </c>
      <c r="JE1501">
        <f t="shared" si="492"/>
        <v>0</v>
      </c>
      <c r="JF1501" t="str">
        <f t="shared" ca="1" si="493"/>
        <v/>
      </c>
      <c r="JG1501" t="str">
        <f t="shared" ca="1" si="494"/>
        <v/>
      </c>
      <c r="JH1501" t="str">
        <f t="shared" ca="1" si="495"/>
        <v/>
      </c>
      <c r="JI1501" t="str">
        <f t="shared" ca="1" si="496"/>
        <v/>
      </c>
    </row>
    <row r="1502" spans="264:269">
      <c r="JD1502">
        <f t="shared" si="491"/>
        <v>0</v>
      </c>
      <c r="JE1502">
        <f t="shared" si="492"/>
        <v>0</v>
      </c>
      <c r="JF1502" t="str">
        <f t="shared" ca="1" si="493"/>
        <v/>
      </c>
      <c r="JG1502" t="str">
        <f t="shared" ca="1" si="494"/>
        <v/>
      </c>
      <c r="JH1502" t="str">
        <f t="shared" ca="1" si="495"/>
        <v/>
      </c>
      <c r="JI1502" t="str">
        <f t="shared" ca="1" si="496"/>
        <v/>
      </c>
    </row>
    <row r="1503" spans="264:269">
      <c r="JD1503">
        <f t="shared" si="491"/>
        <v>0</v>
      </c>
      <c r="JE1503">
        <f t="shared" si="492"/>
        <v>0</v>
      </c>
      <c r="JF1503" t="str">
        <f t="shared" ca="1" si="493"/>
        <v/>
      </c>
      <c r="JG1503" t="str">
        <f t="shared" ca="1" si="494"/>
        <v/>
      </c>
      <c r="JH1503" t="str">
        <f t="shared" ca="1" si="495"/>
        <v/>
      </c>
      <c r="JI1503" t="str">
        <f t="shared" ca="1" si="496"/>
        <v/>
      </c>
    </row>
    <row r="1504" spans="264:269">
      <c r="JD1504">
        <f t="shared" si="491"/>
        <v>0</v>
      </c>
      <c r="JE1504">
        <f t="shared" si="492"/>
        <v>0</v>
      </c>
      <c r="JF1504" t="str">
        <f t="shared" ca="1" si="493"/>
        <v/>
      </c>
      <c r="JG1504" t="str">
        <f t="shared" ca="1" si="494"/>
        <v/>
      </c>
      <c r="JH1504" t="str">
        <f t="shared" ca="1" si="495"/>
        <v/>
      </c>
      <c r="JI1504" t="str">
        <f t="shared" ca="1" si="496"/>
        <v/>
      </c>
    </row>
    <row r="1505" spans="264:269">
      <c r="JD1505">
        <f t="shared" si="491"/>
        <v>0</v>
      </c>
      <c r="JE1505">
        <f t="shared" si="492"/>
        <v>0</v>
      </c>
      <c r="JF1505" t="str">
        <f t="shared" ca="1" si="493"/>
        <v/>
      </c>
      <c r="JG1505" t="str">
        <f t="shared" ca="1" si="494"/>
        <v/>
      </c>
      <c r="JH1505" t="str">
        <f t="shared" ca="1" si="495"/>
        <v/>
      </c>
      <c r="JI1505" t="str">
        <f t="shared" ca="1" si="496"/>
        <v/>
      </c>
    </row>
    <row r="1506" spans="264:269">
      <c r="JD1506">
        <f t="shared" si="491"/>
        <v>0</v>
      </c>
      <c r="JE1506">
        <f t="shared" si="492"/>
        <v>0</v>
      </c>
      <c r="JF1506" t="str">
        <f t="shared" ca="1" si="493"/>
        <v/>
      </c>
      <c r="JG1506" t="str">
        <f t="shared" ca="1" si="494"/>
        <v/>
      </c>
      <c r="JH1506" t="str">
        <f t="shared" ca="1" si="495"/>
        <v/>
      </c>
      <c r="JI1506" t="str">
        <f t="shared" ca="1" si="496"/>
        <v/>
      </c>
    </row>
    <row r="1507" spans="264:269">
      <c r="JD1507">
        <f t="shared" si="491"/>
        <v>0</v>
      </c>
      <c r="JE1507">
        <f t="shared" si="492"/>
        <v>0</v>
      </c>
      <c r="JF1507" t="str">
        <f t="shared" ca="1" si="493"/>
        <v/>
      </c>
      <c r="JG1507" t="str">
        <f t="shared" ca="1" si="494"/>
        <v/>
      </c>
      <c r="JH1507" t="str">
        <f t="shared" ca="1" si="495"/>
        <v/>
      </c>
      <c r="JI1507" t="str">
        <f t="shared" ca="1" si="496"/>
        <v/>
      </c>
    </row>
    <row r="1508" spans="264:269">
      <c r="JD1508">
        <f t="shared" si="491"/>
        <v>0</v>
      </c>
      <c r="JE1508">
        <f t="shared" si="492"/>
        <v>0</v>
      </c>
      <c r="JF1508" t="str">
        <f t="shared" ca="1" si="493"/>
        <v/>
      </c>
      <c r="JG1508" t="str">
        <f t="shared" ca="1" si="494"/>
        <v/>
      </c>
      <c r="JH1508" t="str">
        <f t="shared" ca="1" si="495"/>
        <v/>
      </c>
      <c r="JI1508" t="str">
        <f t="shared" ca="1" si="496"/>
        <v/>
      </c>
    </row>
    <row r="1509" spans="264:269">
      <c r="JD1509">
        <f t="shared" si="491"/>
        <v>0</v>
      </c>
      <c r="JE1509">
        <f t="shared" si="492"/>
        <v>0</v>
      </c>
      <c r="JF1509" t="str">
        <f t="shared" ca="1" si="493"/>
        <v/>
      </c>
      <c r="JG1509" t="str">
        <f t="shared" ca="1" si="494"/>
        <v/>
      </c>
      <c r="JH1509" t="str">
        <f t="shared" ca="1" si="495"/>
        <v/>
      </c>
      <c r="JI1509" t="str">
        <f t="shared" ca="1" si="496"/>
        <v/>
      </c>
    </row>
    <row r="1510" spans="264:269">
      <c r="JD1510">
        <f t="shared" si="491"/>
        <v>0</v>
      </c>
      <c r="JE1510">
        <f t="shared" si="492"/>
        <v>0</v>
      </c>
      <c r="JF1510" t="str">
        <f t="shared" ca="1" si="493"/>
        <v/>
      </c>
      <c r="JG1510" t="str">
        <f t="shared" ca="1" si="494"/>
        <v/>
      </c>
      <c r="JH1510" t="str">
        <f t="shared" ca="1" si="495"/>
        <v/>
      </c>
      <c r="JI1510" t="str">
        <f t="shared" ca="1" si="496"/>
        <v/>
      </c>
    </row>
    <row r="1511" spans="264:269">
      <c r="JD1511">
        <f t="shared" si="491"/>
        <v>0</v>
      </c>
      <c r="JE1511">
        <f t="shared" si="492"/>
        <v>0</v>
      </c>
      <c r="JF1511" t="str">
        <f t="shared" ca="1" si="493"/>
        <v/>
      </c>
      <c r="JG1511" t="str">
        <f t="shared" ca="1" si="494"/>
        <v/>
      </c>
      <c r="JH1511" t="str">
        <f t="shared" ca="1" si="495"/>
        <v/>
      </c>
      <c r="JI1511" t="str">
        <f t="shared" ca="1" si="496"/>
        <v/>
      </c>
    </row>
    <row r="1512" spans="264:269">
      <c r="JD1512">
        <f t="shared" si="491"/>
        <v>0</v>
      </c>
      <c r="JE1512">
        <f t="shared" si="492"/>
        <v>0</v>
      </c>
      <c r="JF1512" t="str">
        <f t="shared" ca="1" si="493"/>
        <v/>
      </c>
      <c r="JG1512" t="str">
        <f t="shared" ca="1" si="494"/>
        <v/>
      </c>
      <c r="JH1512" t="str">
        <f t="shared" ca="1" si="495"/>
        <v/>
      </c>
      <c r="JI1512" t="str">
        <f t="shared" ca="1" si="496"/>
        <v/>
      </c>
    </row>
    <row r="1513" spans="264:269">
      <c r="JD1513">
        <f t="shared" si="491"/>
        <v>0</v>
      </c>
      <c r="JE1513">
        <f t="shared" si="492"/>
        <v>0</v>
      </c>
      <c r="JF1513" t="str">
        <f t="shared" ca="1" si="493"/>
        <v/>
      </c>
      <c r="JG1513" t="str">
        <f t="shared" ca="1" si="494"/>
        <v/>
      </c>
      <c r="JH1513" t="str">
        <f t="shared" ca="1" si="495"/>
        <v/>
      </c>
      <c r="JI1513" t="str">
        <f t="shared" ca="1" si="496"/>
        <v/>
      </c>
    </row>
    <row r="1514" spans="264:269">
      <c r="JD1514">
        <f t="shared" si="491"/>
        <v>0</v>
      </c>
      <c r="JE1514">
        <f t="shared" si="492"/>
        <v>0</v>
      </c>
      <c r="JF1514" t="str">
        <f t="shared" ca="1" si="493"/>
        <v/>
      </c>
      <c r="JG1514" t="str">
        <f t="shared" ca="1" si="494"/>
        <v/>
      </c>
      <c r="JH1514" t="str">
        <f t="shared" ca="1" si="495"/>
        <v/>
      </c>
      <c r="JI1514" t="str">
        <f t="shared" ca="1" si="496"/>
        <v/>
      </c>
    </row>
    <row r="1515" spans="264:269">
      <c r="JD1515">
        <f t="shared" si="491"/>
        <v>0</v>
      </c>
      <c r="JE1515">
        <f t="shared" si="492"/>
        <v>0</v>
      </c>
      <c r="JF1515" t="str">
        <f t="shared" ca="1" si="493"/>
        <v/>
      </c>
      <c r="JG1515" t="str">
        <f t="shared" ca="1" si="494"/>
        <v/>
      </c>
      <c r="JH1515" t="str">
        <f t="shared" ca="1" si="495"/>
        <v/>
      </c>
      <c r="JI1515" t="str">
        <f t="shared" ca="1" si="496"/>
        <v/>
      </c>
    </row>
    <row r="1516" spans="264:269">
      <c r="JD1516">
        <f t="shared" si="491"/>
        <v>0</v>
      </c>
      <c r="JE1516">
        <f t="shared" si="492"/>
        <v>0</v>
      </c>
      <c r="JF1516" t="str">
        <f t="shared" ca="1" si="493"/>
        <v/>
      </c>
      <c r="JG1516" t="str">
        <f t="shared" ca="1" si="494"/>
        <v/>
      </c>
      <c r="JH1516" t="str">
        <f t="shared" ca="1" si="495"/>
        <v/>
      </c>
      <c r="JI1516" t="str">
        <f t="shared" ca="1" si="496"/>
        <v/>
      </c>
    </row>
    <row r="1517" spans="264:269">
      <c r="JD1517">
        <f t="shared" si="491"/>
        <v>0</v>
      </c>
      <c r="JE1517">
        <f t="shared" si="492"/>
        <v>0</v>
      </c>
      <c r="JF1517" t="str">
        <f t="shared" ca="1" si="493"/>
        <v/>
      </c>
      <c r="JG1517" t="str">
        <f t="shared" ca="1" si="494"/>
        <v/>
      </c>
      <c r="JH1517" t="str">
        <f t="shared" ca="1" si="495"/>
        <v/>
      </c>
      <c r="JI1517" t="str">
        <f t="shared" ca="1" si="496"/>
        <v/>
      </c>
    </row>
    <row r="1518" spans="264:269">
      <c r="JD1518">
        <f t="shared" si="491"/>
        <v>0</v>
      </c>
      <c r="JE1518">
        <f t="shared" si="492"/>
        <v>0</v>
      </c>
      <c r="JF1518" t="str">
        <f t="shared" ca="1" si="493"/>
        <v/>
      </c>
      <c r="JG1518" t="str">
        <f t="shared" ca="1" si="494"/>
        <v/>
      </c>
      <c r="JH1518" t="str">
        <f t="shared" ca="1" si="495"/>
        <v/>
      </c>
      <c r="JI1518" t="str">
        <f t="shared" ca="1" si="496"/>
        <v/>
      </c>
    </row>
    <row r="1519" spans="264:269">
      <c r="JD1519">
        <f t="shared" si="491"/>
        <v>0</v>
      </c>
      <c r="JE1519">
        <f t="shared" si="492"/>
        <v>0</v>
      </c>
      <c r="JF1519" t="str">
        <f t="shared" ca="1" si="493"/>
        <v/>
      </c>
      <c r="JG1519" t="str">
        <f t="shared" ca="1" si="494"/>
        <v/>
      </c>
      <c r="JH1519" t="str">
        <f t="shared" ca="1" si="495"/>
        <v/>
      </c>
      <c r="JI1519" t="str">
        <f t="shared" ca="1" si="496"/>
        <v/>
      </c>
    </row>
    <row r="1520" spans="264:269">
      <c r="JD1520">
        <f t="shared" si="491"/>
        <v>0</v>
      </c>
      <c r="JE1520">
        <f t="shared" si="492"/>
        <v>0</v>
      </c>
      <c r="JF1520" t="str">
        <f t="shared" ca="1" si="493"/>
        <v/>
      </c>
      <c r="JG1520" t="str">
        <f t="shared" ca="1" si="494"/>
        <v/>
      </c>
      <c r="JH1520" t="str">
        <f t="shared" ca="1" si="495"/>
        <v/>
      </c>
      <c r="JI1520" t="str">
        <f t="shared" ca="1" si="496"/>
        <v/>
      </c>
    </row>
    <row r="1521" spans="264:269">
      <c r="JD1521">
        <f t="shared" si="491"/>
        <v>0</v>
      </c>
      <c r="JE1521">
        <f t="shared" si="492"/>
        <v>0</v>
      </c>
      <c r="JF1521" t="str">
        <f t="shared" ca="1" si="493"/>
        <v/>
      </c>
      <c r="JG1521" t="str">
        <f t="shared" ca="1" si="494"/>
        <v/>
      </c>
      <c r="JH1521" t="str">
        <f t="shared" ca="1" si="495"/>
        <v/>
      </c>
      <c r="JI1521" t="str">
        <f t="shared" ca="1" si="496"/>
        <v/>
      </c>
    </row>
    <row r="1522" spans="264:269">
      <c r="JD1522">
        <f t="shared" si="491"/>
        <v>0</v>
      </c>
      <c r="JE1522">
        <f t="shared" si="492"/>
        <v>0</v>
      </c>
      <c r="JF1522" t="str">
        <f t="shared" ca="1" si="493"/>
        <v/>
      </c>
      <c r="JG1522" t="str">
        <f t="shared" ca="1" si="494"/>
        <v/>
      </c>
      <c r="JH1522" t="str">
        <f t="shared" ca="1" si="495"/>
        <v/>
      </c>
      <c r="JI1522" t="str">
        <f t="shared" ca="1" si="496"/>
        <v/>
      </c>
    </row>
    <row r="1523" spans="264:269">
      <c r="JD1523">
        <f t="shared" si="491"/>
        <v>0</v>
      </c>
      <c r="JE1523">
        <f t="shared" si="492"/>
        <v>0</v>
      </c>
      <c r="JF1523" t="str">
        <f t="shared" ca="1" si="493"/>
        <v/>
      </c>
      <c r="JG1523" t="str">
        <f t="shared" ca="1" si="494"/>
        <v/>
      </c>
      <c r="JH1523" t="str">
        <f t="shared" ca="1" si="495"/>
        <v/>
      </c>
      <c r="JI1523" t="str">
        <f t="shared" ca="1" si="496"/>
        <v/>
      </c>
    </row>
    <row r="1524" spans="264:269">
      <c r="JD1524">
        <f t="shared" si="491"/>
        <v>0</v>
      </c>
      <c r="JE1524">
        <f t="shared" si="492"/>
        <v>0</v>
      </c>
      <c r="JF1524" t="str">
        <f t="shared" ca="1" si="493"/>
        <v/>
      </c>
      <c r="JG1524" t="str">
        <f t="shared" ca="1" si="494"/>
        <v/>
      </c>
      <c r="JH1524" t="str">
        <f t="shared" ca="1" si="495"/>
        <v/>
      </c>
      <c r="JI1524" t="str">
        <f t="shared" ca="1" si="496"/>
        <v/>
      </c>
    </row>
    <row r="1525" spans="264:269">
      <c r="JD1525">
        <f t="shared" si="491"/>
        <v>0</v>
      </c>
      <c r="JE1525">
        <f t="shared" si="492"/>
        <v>0</v>
      </c>
      <c r="JF1525" t="str">
        <f t="shared" ca="1" si="493"/>
        <v/>
      </c>
      <c r="JG1525" t="str">
        <f t="shared" ca="1" si="494"/>
        <v/>
      </c>
      <c r="JH1525" t="str">
        <f t="shared" ca="1" si="495"/>
        <v/>
      </c>
      <c r="JI1525" t="str">
        <f t="shared" ca="1" si="496"/>
        <v/>
      </c>
    </row>
    <row r="1526" spans="264:269">
      <c r="JD1526">
        <f t="shared" si="491"/>
        <v>0</v>
      </c>
      <c r="JE1526">
        <f t="shared" si="492"/>
        <v>0</v>
      </c>
      <c r="JF1526" t="str">
        <f t="shared" ca="1" si="493"/>
        <v/>
      </c>
      <c r="JG1526" t="str">
        <f t="shared" ca="1" si="494"/>
        <v/>
      </c>
      <c r="JH1526" t="str">
        <f t="shared" ca="1" si="495"/>
        <v/>
      </c>
      <c r="JI1526" t="str">
        <f t="shared" ca="1" si="496"/>
        <v/>
      </c>
    </row>
    <row r="1527" spans="264:269">
      <c r="JD1527">
        <f t="shared" si="491"/>
        <v>0</v>
      </c>
      <c r="JE1527">
        <f t="shared" si="492"/>
        <v>0</v>
      </c>
      <c r="JF1527" t="str">
        <f t="shared" ca="1" si="493"/>
        <v/>
      </c>
      <c r="JG1527" t="str">
        <f t="shared" ca="1" si="494"/>
        <v/>
      </c>
      <c r="JH1527" t="str">
        <f t="shared" ca="1" si="495"/>
        <v/>
      </c>
      <c r="JI1527" t="str">
        <f t="shared" ca="1" si="496"/>
        <v/>
      </c>
    </row>
    <row r="1528" spans="264:269">
      <c r="JD1528">
        <f t="shared" si="491"/>
        <v>0</v>
      </c>
      <c r="JE1528">
        <f t="shared" si="492"/>
        <v>0</v>
      </c>
      <c r="JF1528" t="str">
        <f t="shared" ca="1" si="493"/>
        <v/>
      </c>
      <c r="JG1528" t="str">
        <f t="shared" ca="1" si="494"/>
        <v/>
      </c>
      <c r="JH1528" t="str">
        <f t="shared" ca="1" si="495"/>
        <v/>
      </c>
      <c r="JI1528" t="str">
        <f t="shared" ca="1" si="496"/>
        <v/>
      </c>
    </row>
    <row r="1529" spans="264:269">
      <c r="JD1529">
        <f t="shared" si="491"/>
        <v>0</v>
      </c>
      <c r="JE1529">
        <f t="shared" si="492"/>
        <v>0</v>
      </c>
      <c r="JF1529" t="str">
        <f t="shared" ca="1" si="493"/>
        <v/>
      </c>
      <c r="JG1529" t="str">
        <f t="shared" ca="1" si="494"/>
        <v/>
      </c>
      <c r="JH1529" t="str">
        <f t="shared" ca="1" si="495"/>
        <v/>
      </c>
      <c r="JI1529" t="str">
        <f t="shared" ca="1" si="496"/>
        <v/>
      </c>
    </row>
    <row r="1530" spans="264:269">
      <c r="JD1530">
        <f t="shared" si="491"/>
        <v>0</v>
      </c>
      <c r="JE1530">
        <f t="shared" si="492"/>
        <v>0</v>
      </c>
      <c r="JF1530" t="str">
        <f t="shared" ca="1" si="493"/>
        <v/>
      </c>
      <c r="JG1530" t="str">
        <f t="shared" ca="1" si="494"/>
        <v/>
      </c>
      <c r="JH1530" t="str">
        <f t="shared" ca="1" si="495"/>
        <v/>
      </c>
      <c r="JI1530" t="str">
        <f t="shared" ca="1" si="496"/>
        <v/>
      </c>
    </row>
    <row r="1531" spans="264:269">
      <c r="JD1531">
        <f t="shared" si="491"/>
        <v>0</v>
      </c>
      <c r="JE1531">
        <f t="shared" si="492"/>
        <v>0</v>
      </c>
      <c r="JF1531" t="str">
        <f t="shared" ca="1" si="493"/>
        <v/>
      </c>
      <c r="JG1531" t="str">
        <f t="shared" ca="1" si="494"/>
        <v/>
      </c>
      <c r="JH1531" t="str">
        <f t="shared" ca="1" si="495"/>
        <v/>
      </c>
      <c r="JI1531" t="str">
        <f t="shared" ca="1" si="496"/>
        <v/>
      </c>
    </row>
    <row r="1532" spans="264:269">
      <c r="JD1532">
        <f t="shared" si="491"/>
        <v>0</v>
      </c>
      <c r="JE1532">
        <f t="shared" si="492"/>
        <v>0</v>
      </c>
      <c r="JF1532" t="str">
        <f t="shared" ca="1" si="493"/>
        <v/>
      </c>
      <c r="JG1532" t="str">
        <f t="shared" ca="1" si="494"/>
        <v/>
      </c>
      <c r="JH1532" t="str">
        <f t="shared" ca="1" si="495"/>
        <v/>
      </c>
      <c r="JI1532" t="str">
        <f t="shared" ca="1" si="496"/>
        <v/>
      </c>
    </row>
    <row r="1533" spans="264:269">
      <c r="JD1533">
        <f t="shared" si="491"/>
        <v>0</v>
      </c>
      <c r="JE1533">
        <f t="shared" si="492"/>
        <v>0</v>
      </c>
      <c r="JF1533" t="str">
        <f t="shared" ca="1" si="493"/>
        <v/>
      </c>
      <c r="JG1533" t="str">
        <f t="shared" ca="1" si="494"/>
        <v/>
      </c>
      <c r="JH1533" t="str">
        <f t="shared" ca="1" si="495"/>
        <v/>
      </c>
      <c r="JI1533" t="str">
        <f t="shared" ca="1" si="496"/>
        <v/>
      </c>
    </row>
    <row r="1534" spans="264:269">
      <c r="JD1534">
        <f t="shared" si="491"/>
        <v>0</v>
      </c>
      <c r="JE1534">
        <f t="shared" si="492"/>
        <v>0</v>
      </c>
      <c r="JF1534" t="str">
        <f t="shared" ca="1" si="493"/>
        <v/>
      </c>
      <c r="JG1534" t="str">
        <f t="shared" ca="1" si="494"/>
        <v/>
      </c>
      <c r="JH1534" t="str">
        <f t="shared" ca="1" si="495"/>
        <v/>
      </c>
      <c r="JI1534" t="str">
        <f t="shared" ca="1" si="496"/>
        <v/>
      </c>
    </row>
    <row r="1535" spans="264:269">
      <c r="JD1535">
        <f t="shared" si="491"/>
        <v>0</v>
      </c>
      <c r="JE1535">
        <f t="shared" si="492"/>
        <v>0</v>
      </c>
      <c r="JF1535" t="str">
        <f t="shared" ca="1" si="493"/>
        <v/>
      </c>
      <c r="JG1535" t="str">
        <f t="shared" ca="1" si="494"/>
        <v/>
      </c>
      <c r="JH1535" t="str">
        <f t="shared" ca="1" si="495"/>
        <v/>
      </c>
      <c r="JI1535" t="str">
        <f t="shared" ca="1" si="496"/>
        <v/>
      </c>
    </row>
    <row r="1536" spans="264:269">
      <c r="JD1536">
        <f t="shared" si="491"/>
        <v>0</v>
      </c>
      <c r="JE1536">
        <f t="shared" si="492"/>
        <v>0</v>
      </c>
      <c r="JF1536" t="str">
        <f t="shared" ca="1" si="493"/>
        <v/>
      </c>
      <c r="JG1536" t="str">
        <f t="shared" ca="1" si="494"/>
        <v/>
      </c>
      <c r="JH1536" t="str">
        <f t="shared" ca="1" si="495"/>
        <v/>
      </c>
      <c r="JI1536" t="str">
        <f t="shared" ca="1" si="496"/>
        <v/>
      </c>
    </row>
    <row r="1537" spans="264:269">
      <c r="JD1537">
        <f t="shared" si="491"/>
        <v>0</v>
      </c>
      <c r="JE1537">
        <f t="shared" si="492"/>
        <v>0</v>
      </c>
      <c r="JF1537" t="str">
        <f t="shared" ca="1" si="493"/>
        <v/>
      </c>
      <c r="JG1537" t="str">
        <f t="shared" ca="1" si="494"/>
        <v/>
      </c>
      <c r="JH1537" t="str">
        <f t="shared" ca="1" si="495"/>
        <v/>
      </c>
      <c r="JI1537" t="str">
        <f t="shared" ca="1" si="496"/>
        <v/>
      </c>
    </row>
    <row r="1538" spans="264:269">
      <c r="JD1538">
        <f t="shared" si="491"/>
        <v>0</v>
      </c>
      <c r="JE1538">
        <f t="shared" si="492"/>
        <v>0</v>
      </c>
      <c r="JF1538" t="str">
        <f t="shared" ca="1" si="493"/>
        <v/>
      </c>
      <c r="JG1538" t="str">
        <f t="shared" ca="1" si="494"/>
        <v/>
      </c>
      <c r="JH1538" t="str">
        <f t="shared" ca="1" si="495"/>
        <v/>
      </c>
      <c r="JI1538" t="str">
        <f t="shared" ca="1" si="496"/>
        <v/>
      </c>
    </row>
    <row r="1539" spans="264:269">
      <c r="JD1539">
        <f t="shared" si="491"/>
        <v>0</v>
      </c>
      <c r="JE1539">
        <f t="shared" si="492"/>
        <v>0</v>
      </c>
      <c r="JF1539" t="str">
        <f t="shared" ca="1" si="493"/>
        <v/>
      </c>
      <c r="JG1539" t="str">
        <f t="shared" ca="1" si="494"/>
        <v/>
      </c>
      <c r="JH1539" t="str">
        <f t="shared" ca="1" si="495"/>
        <v/>
      </c>
      <c r="JI1539" t="str">
        <f t="shared" ca="1" si="496"/>
        <v/>
      </c>
    </row>
    <row r="1540" spans="264:269">
      <c r="JD1540">
        <f t="shared" si="491"/>
        <v>0</v>
      </c>
      <c r="JE1540">
        <f t="shared" si="492"/>
        <v>0</v>
      </c>
      <c r="JF1540" t="str">
        <f t="shared" ca="1" si="493"/>
        <v/>
      </c>
      <c r="JG1540" t="str">
        <f t="shared" ca="1" si="494"/>
        <v/>
      </c>
      <c r="JH1540" t="str">
        <f t="shared" ca="1" si="495"/>
        <v/>
      </c>
      <c r="JI1540" t="str">
        <f t="shared" ca="1" si="496"/>
        <v/>
      </c>
    </row>
    <row r="1541" spans="264:269">
      <c r="JD1541">
        <f t="shared" si="491"/>
        <v>0</v>
      </c>
      <c r="JE1541">
        <f t="shared" si="492"/>
        <v>0</v>
      </c>
      <c r="JF1541" t="str">
        <f t="shared" ca="1" si="493"/>
        <v/>
      </c>
      <c r="JG1541" t="str">
        <f t="shared" ca="1" si="494"/>
        <v/>
      </c>
      <c r="JH1541" t="str">
        <f t="shared" ca="1" si="495"/>
        <v/>
      </c>
      <c r="JI1541" t="str">
        <f t="shared" ca="1" si="496"/>
        <v/>
      </c>
    </row>
    <row r="1542" spans="264:269">
      <c r="JD1542">
        <f t="shared" si="491"/>
        <v>0</v>
      </c>
      <c r="JE1542">
        <f t="shared" si="492"/>
        <v>0</v>
      </c>
      <c r="JF1542" t="str">
        <f t="shared" ca="1" si="493"/>
        <v/>
      </c>
      <c r="JG1542" t="str">
        <f t="shared" ca="1" si="494"/>
        <v/>
      </c>
      <c r="JH1542" t="str">
        <f t="shared" ca="1" si="495"/>
        <v/>
      </c>
      <c r="JI1542" t="str">
        <f t="shared" ca="1" si="496"/>
        <v/>
      </c>
    </row>
    <row r="1543" spans="264:269">
      <c r="JD1543">
        <f t="shared" si="491"/>
        <v>0</v>
      </c>
      <c r="JE1543">
        <f t="shared" si="492"/>
        <v>0</v>
      </c>
      <c r="JF1543" t="str">
        <f t="shared" ca="1" si="493"/>
        <v/>
      </c>
      <c r="JG1543" t="str">
        <f t="shared" ca="1" si="494"/>
        <v/>
      </c>
      <c r="JH1543" t="str">
        <f t="shared" ca="1" si="495"/>
        <v/>
      </c>
      <c r="JI1543" t="str">
        <f t="shared" ca="1" si="496"/>
        <v/>
      </c>
    </row>
    <row r="1544" spans="264:269">
      <c r="JD1544">
        <f t="shared" si="491"/>
        <v>0</v>
      </c>
      <c r="JE1544">
        <f t="shared" si="492"/>
        <v>0</v>
      </c>
      <c r="JF1544" t="str">
        <f t="shared" ca="1" si="493"/>
        <v/>
      </c>
      <c r="JG1544" t="str">
        <f t="shared" ca="1" si="494"/>
        <v/>
      </c>
      <c r="JH1544" t="str">
        <f t="shared" ca="1" si="495"/>
        <v/>
      </c>
      <c r="JI1544" t="str">
        <f t="shared" ca="1" si="496"/>
        <v/>
      </c>
    </row>
    <row r="1545" spans="264:269">
      <c r="JD1545">
        <f t="shared" si="491"/>
        <v>0</v>
      </c>
      <c r="JE1545">
        <f t="shared" si="492"/>
        <v>0</v>
      </c>
      <c r="JF1545" t="str">
        <f t="shared" ca="1" si="493"/>
        <v/>
      </c>
      <c r="JG1545" t="str">
        <f t="shared" ca="1" si="494"/>
        <v/>
      </c>
      <c r="JH1545" t="str">
        <f t="shared" ca="1" si="495"/>
        <v/>
      </c>
      <c r="JI1545" t="str">
        <f t="shared" ca="1" si="496"/>
        <v/>
      </c>
    </row>
    <row r="1546" spans="264:269">
      <c r="JD1546">
        <f t="shared" si="491"/>
        <v>0</v>
      </c>
      <c r="JE1546">
        <f t="shared" si="492"/>
        <v>0</v>
      </c>
      <c r="JF1546" t="str">
        <f t="shared" ca="1" si="493"/>
        <v/>
      </c>
      <c r="JG1546" t="str">
        <f t="shared" ca="1" si="494"/>
        <v/>
      </c>
      <c r="JH1546" t="str">
        <f t="shared" ca="1" si="495"/>
        <v/>
      </c>
      <c r="JI1546" t="str">
        <f t="shared" ca="1" si="496"/>
        <v/>
      </c>
    </row>
    <row r="1547" spans="264:269">
      <c r="JD1547">
        <f t="shared" si="491"/>
        <v>0</v>
      </c>
      <c r="JE1547">
        <f t="shared" si="492"/>
        <v>0</v>
      </c>
      <c r="JF1547" t="str">
        <f t="shared" ca="1" si="493"/>
        <v/>
      </c>
      <c r="JG1547" t="str">
        <f t="shared" ca="1" si="494"/>
        <v/>
      </c>
      <c r="JH1547" t="str">
        <f t="shared" ca="1" si="495"/>
        <v/>
      </c>
      <c r="JI1547" t="str">
        <f t="shared" ca="1" si="496"/>
        <v/>
      </c>
    </row>
    <row r="1548" spans="264:269">
      <c r="JD1548">
        <f t="shared" si="491"/>
        <v>0</v>
      </c>
      <c r="JE1548">
        <f t="shared" si="492"/>
        <v>0</v>
      </c>
      <c r="JF1548" t="str">
        <f t="shared" ca="1" si="493"/>
        <v/>
      </c>
      <c r="JG1548" t="str">
        <f t="shared" ca="1" si="494"/>
        <v/>
      </c>
      <c r="JH1548" t="str">
        <f t="shared" ca="1" si="495"/>
        <v/>
      </c>
      <c r="JI1548" t="str">
        <f t="shared" ca="1" si="496"/>
        <v/>
      </c>
    </row>
    <row r="1549" spans="264:269">
      <c r="JD1549">
        <f t="shared" si="491"/>
        <v>0</v>
      </c>
      <c r="JE1549">
        <f t="shared" si="492"/>
        <v>0</v>
      </c>
      <c r="JF1549" t="str">
        <f t="shared" ca="1" si="493"/>
        <v/>
      </c>
      <c r="JG1549" t="str">
        <f t="shared" ca="1" si="494"/>
        <v/>
      </c>
      <c r="JH1549" t="str">
        <f t="shared" ca="1" si="495"/>
        <v/>
      </c>
      <c r="JI1549" t="str">
        <f t="shared" ca="1" si="496"/>
        <v/>
      </c>
    </row>
    <row r="1550" spans="264:269">
      <c r="JD1550">
        <f t="shared" si="491"/>
        <v>0</v>
      </c>
      <c r="JE1550">
        <f t="shared" si="492"/>
        <v>0</v>
      </c>
      <c r="JF1550" t="str">
        <f t="shared" ca="1" si="493"/>
        <v/>
      </c>
      <c r="JG1550" t="str">
        <f t="shared" ca="1" si="494"/>
        <v/>
      </c>
      <c r="JH1550" t="str">
        <f t="shared" ca="1" si="495"/>
        <v/>
      </c>
      <c r="JI1550" t="str">
        <f t="shared" ca="1" si="496"/>
        <v/>
      </c>
    </row>
    <row r="1551" spans="264:269">
      <c r="JD1551">
        <f t="shared" si="491"/>
        <v>0</v>
      </c>
      <c r="JE1551">
        <f t="shared" si="492"/>
        <v>0</v>
      </c>
      <c r="JF1551" t="str">
        <f t="shared" ca="1" si="493"/>
        <v/>
      </c>
      <c r="JG1551" t="str">
        <f t="shared" ca="1" si="494"/>
        <v/>
      </c>
      <c r="JH1551" t="str">
        <f t="shared" ca="1" si="495"/>
        <v/>
      </c>
      <c r="JI1551" t="str">
        <f t="shared" ca="1" si="496"/>
        <v/>
      </c>
    </row>
    <row r="1552" spans="264:269">
      <c r="JD1552">
        <f t="shared" si="491"/>
        <v>0</v>
      </c>
      <c r="JE1552">
        <f t="shared" si="492"/>
        <v>0</v>
      </c>
      <c r="JF1552" t="str">
        <f t="shared" ca="1" si="493"/>
        <v/>
      </c>
      <c r="JG1552" t="str">
        <f t="shared" ca="1" si="494"/>
        <v/>
      </c>
      <c r="JH1552" t="str">
        <f t="shared" ca="1" si="495"/>
        <v/>
      </c>
      <c r="JI1552" t="str">
        <f t="shared" ca="1" si="496"/>
        <v/>
      </c>
    </row>
    <row r="1553" spans="264:269">
      <c r="JD1553">
        <f t="shared" si="491"/>
        <v>0</v>
      </c>
      <c r="JE1553">
        <f t="shared" si="492"/>
        <v>0</v>
      </c>
      <c r="JF1553" t="str">
        <f t="shared" ca="1" si="493"/>
        <v/>
      </c>
      <c r="JG1553" t="str">
        <f t="shared" ca="1" si="494"/>
        <v/>
      </c>
      <c r="JH1553" t="str">
        <f t="shared" ca="1" si="495"/>
        <v/>
      </c>
      <c r="JI1553" t="str">
        <f t="shared" ca="1" si="496"/>
        <v/>
      </c>
    </row>
    <row r="1554" spans="264:269">
      <c r="JD1554">
        <f t="shared" si="491"/>
        <v>0</v>
      </c>
      <c r="JE1554">
        <f t="shared" si="492"/>
        <v>0</v>
      </c>
      <c r="JF1554" t="str">
        <f t="shared" ca="1" si="493"/>
        <v/>
      </c>
      <c r="JG1554" t="str">
        <f t="shared" ca="1" si="494"/>
        <v/>
      </c>
      <c r="JH1554" t="str">
        <f t="shared" ca="1" si="495"/>
        <v/>
      </c>
      <c r="JI1554" t="str">
        <f t="shared" ca="1" si="496"/>
        <v/>
      </c>
    </row>
    <row r="1555" spans="264:269">
      <c r="JD1555">
        <f t="shared" si="491"/>
        <v>0</v>
      </c>
      <c r="JE1555">
        <f t="shared" si="492"/>
        <v>0</v>
      </c>
      <c r="JF1555" t="str">
        <f t="shared" ca="1" si="493"/>
        <v/>
      </c>
      <c r="JG1555" t="str">
        <f t="shared" ca="1" si="494"/>
        <v/>
      </c>
      <c r="JH1555" t="str">
        <f t="shared" ca="1" si="495"/>
        <v/>
      </c>
      <c r="JI1555" t="str">
        <f t="shared" ca="1" si="496"/>
        <v/>
      </c>
    </row>
    <row r="1556" spans="264:269">
      <c r="JD1556">
        <f t="shared" si="491"/>
        <v>0</v>
      </c>
      <c r="JE1556">
        <f t="shared" si="492"/>
        <v>0</v>
      </c>
      <c r="JF1556" t="str">
        <f t="shared" ca="1" si="493"/>
        <v/>
      </c>
      <c r="JG1556" t="str">
        <f t="shared" ca="1" si="494"/>
        <v/>
      </c>
      <c r="JH1556" t="str">
        <f t="shared" ca="1" si="495"/>
        <v/>
      </c>
      <c r="JI1556" t="str">
        <f t="shared" ca="1" si="496"/>
        <v/>
      </c>
    </row>
    <row r="1557" spans="264:269">
      <c r="JD1557">
        <f t="shared" si="491"/>
        <v>0</v>
      </c>
      <c r="JE1557">
        <f t="shared" si="492"/>
        <v>0</v>
      </c>
      <c r="JF1557" t="str">
        <f t="shared" ca="1" si="493"/>
        <v/>
      </c>
      <c r="JG1557" t="str">
        <f t="shared" ca="1" si="494"/>
        <v/>
      </c>
      <c r="JH1557" t="str">
        <f t="shared" ca="1" si="495"/>
        <v/>
      </c>
      <c r="JI1557" t="str">
        <f t="shared" ca="1" si="496"/>
        <v/>
      </c>
    </row>
    <row r="1558" spans="264:269">
      <c r="JD1558">
        <f t="shared" si="491"/>
        <v>0</v>
      </c>
      <c r="JE1558">
        <f t="shared" si="492"/>
        <v>0</v>
      </c>
      <c r="JF1558" t="str">
        <f t="shared" ca="1" si="493"/>
        <v/>
      </c>
      <c r="JG1558" t="str">
        <f t="shared" ca="1" si="494"/>
        <v/>
      </c>
      <c r="JH1558" t="str">
        <f t="shared" ca="1" si="495"/>
        <v/>
      </c>
      <c r="JI1558" t="str">
        <f t="shared" ca="1" si="496"/>
        <v/>
      </c>
    </row>
    <row r="1559" spans="264:269">
      <c r="JD1559">
        <f t="shared" si="491"/>
        <v>0</v>
      </c>
      <c r="JE1559">
        <f t="shared" si="492"/>
        <v>0</v>
      </c>
      <c r="JF1559" t="str">
        <f t="shared" ca="1" si="493"/>
        <v/>
      </c>
      <c r="JG1559" t="str">
        <f t="shared" ca="1" si="494"/>
        <v/>
      </c>
      <c r="JH1559" t="str">
        <f t="shared" ca="1" si="495"/>
        <v/>
      </c>
      <c r="JI1559" t="str">
        <f t="shared" ca="1" si="496"/>
        <v/>
      </c>
    </row>
    <row r="1560" spans="264:269">
      <c r="JD1560">
        <f t="shared" si="491"/>
        <v>0</v>
      </c>
      <c r="JE1560">
        <f t="shared" si="492"/>
        <v>0</v>
      </c>
      <c r="JF1560" t="str">
        <f t="shared" ca="1" si="493"/>
        <v/>
      </c>
      <c r="JG1560" t="str">
        <f t="shared" ca="1" si="494"/>
        <v/>
      </c>
      <c r="JH1560" t="str">
        <f t="shared" ca="1" si="495"/>
        <v/>
      </c>
      <c r="JI1560" t="str">
        <f t="shared" ca="1" si="496"/>
        <v/>
      </c>
    </row>
    <row r="1561" spans="264:269">
      <c r="JD1561">
        <f t="shared" si="491"/>
        <v>0</v>
      </c>
      <c r="JE1561">
        <f t="shared" si="492"/>
        <v>0</v>
      </c>
      <c r="JF1561" t="str">
        <f t="shared" ca="1" si="493"/>
        <v/>
      </c>
      <c r="JG1561" t="str">
        <f t="shared" ca="1" si="494"/>
        <v/>
      </c>
      <c r="JH1561" t="str">
        <f t="shared" ca="1" si="495"/>
        <v/>
      </c>
      <c r="JI1561" t="str">
        <f t="shared" ca="1" si="496"/>
        <v/>
      </c>
    </row>
    <row r="1562" spans="264:269">
      <c r="JD1562">
        <f t="shared" si="491"/>
        <v>0</v>
      </c>
      <c r="JE1562">
        <f t="shared" si="492"/>
        <v>0</v>
      </c>
      <c r="JF1562" t="str">
        <f t="shared" ca="1" si="493"/>
        <v/>
      </c>
      <c r="JG1562" t="str">
        <f t="shared" ca="1" si="494"/>
        <v/>
      </c>
      <c r="JH1562" t="str">
        <f t="shared" ca="1" si="495"/>
        <v/>
      </c>
      <c r="JI1562" t="str">
        <f t="shared" ca="1" si="496"/>
        <v/>
      </c>
    </row>
    <row r="1563" spans="264:269">
      <c r="JD1563">
        <f t="shared" si="491"/>
        <v>0</v>
      </c>
      <c r="JE1563">
        <f t="shared" si="492"/>
        <v>0</v>
      </c>
      <c r="JF1563" t="str">
        <f t="shared" ca="1" si="493"/>
        <v/>
      </c>
      <c r="JG1563" t="str">
        <f t="shared" ca="1" si="494"/>
        <v/>
      </c>
      <c r="JH1563" t="str">
        <f t="shared" ca="1" si="495"/>
        <v/>
      </c>
      <c r="JI1563" t="str">
        <f t="shared" ca="1" si="496"/>
        <v/>
      </c>
    </row>
    <row r="1564" spans="264:269">
      <c r="JD1564">
        <f t="shared" ref="JD1564:JD1627" si="497">IF(JD1563&lt;&gt;0,JD1563-1,0)</f>
        <v>0</v>
      </c>
      <c r="JE1564">
        <f t="shared" ref="JE1564:JE1627" si="498">IF(JD1564&lt;&gt;0,JE1563+1,0)</f>
        <v>0</v>
      </c>
      <c r="JF1564" t="str">
        <f t="shared" ref="JF1564:JF1627" ca="1" si="499">IF(ScenarioType&lt;&gt;"ALL",IF(ISERROR(IF(INDIRECT("SCENARIOMETA!B"&amp;JE1564)=ScenarioType,INDIRECT("SCENARIOMETA!A"&amp;JE1564)," ")),"",IF(INDIRECT("SCENARIOMETA!B"&amp;JE1564)=ScenarioType,INDIRECT("SCENARIOMETA!A"&amp;JE1564)," ")),IF(JD1564&lt;&gt;0,INDIRECT("SCENARIOMETA!A"&amp;JE1564),""))</f>
        <v/>
      </c>
      <c r="JG1564" t="str">
        <f t="shared" ref="JG1564:JG1627" ca="1" si="500">IF(ScenarioType&lt;&gt;"ALL",IF(ISERROR(IF(INDIRECT("SCENARIOMETA!B"&amp;JE1564)=ScenarioType,INDIRECT("SCENARIOMETA!B"&amp;JE1564)," ")),"",IF(INDIRECT("SCENARIOMETA!B"&amp;JE1564)=ScenarioType,INDIRECT("SCENARIOMETA!B"&amp;JE1564)," ")),IF(JD1564&lt;&gt;0,INDIRECT("SCENARIOMETA!B"&amp;JE1564),""))</f>
        <v/>
      </c>
      <c r="JH1564" t="str">
        <f t="shared" ref="JH1564:JH1627" ca="1" si="501">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502">IF(ScenarioType&lt;&gt;"ALL",IF(ISERROR(IF(INDIRECT("SCENARIOMETA!B"&amp;JE1564)=ScenarioType,INDIRECT("SCENARIOMETA!E"&amp;JE1564)," ")),"",IF(INDIRECT("SCENARIOMETA!B"&amp;JE1564)=ScenarioType,INDIRECT("SCENARIOMETA!E"&amp;JE1564)," ")+14),IF(JD1564&lt;&gt;0,INDIRECT("SCENARIOMETA!E"&amp;JE1564)+14,""))</f>
        <v/>
      </c>
    </row>
    <row r="1565" spans="264:269">
      <c r="JD1565">
        <f t="shared" si="497"/>
        <v>0</v>
      </c>
      <c r="JE1565">
        <f t="shared" si="498"/>
        <v>0</v>
      </c>
      <c r="JF1565" t="str">
        <f t="shared" ca="1" si="499"/>
        <v/>
      </c>
      <c r="JG1565" t="str">
        <f t="shared" ca="1" si="500"/>
        <v/>
      </c>
      <c r="JH1565" t="str">
        <f t="shared" ca="1" si="501"/>
        <v/>
      </c>
      <c r="JI1565" t="str">
        <f t="shared" ca="1" si="502"/>
        <v/>
      </c>
    </row>
    <row r="1566" spans="264:269">
      <c r="JD1566">
        <f t="shared" si="497"/>
        <v>0</v>
      </c>
      <c r="JE1566">
        <f t="shared" si="498"/>
        <v>0</v>
      </c>
      <c r="JF1566" t="str">
        <f t="shared" ca="1" si="499"/>
        <v/>
      </c>
      <c r="JG1566" t="str">
        <f t="shared" ca="1" si="500"/>
        <v/>
      </c>
      <c r="JH1566" t="str">
        <f t="shared" ca="1" si="501"/>
        <v/>
      </c>
      <c r="JI1566" t="str">
        <f t="shared" ca="1" si="502"/>
        <v/>
      </c>
    </row>
    <row r="1567" spans="264:269">
      <c r="JD1567">
        <f t="shared" si="497"/>
        <v>0</v>
      </c>
      <c r="JE1567">
        <f t="shared" si="498"/>
        <v>0</v>
      </c>
      <c r="JF1567" t="str">
        <f t="shared" ca="1" si="499"/>
        <v/>
      </c>
      <c r="JG1567" t="str">
        <f t="shared" ca="1" si="500"/>
        <v/>
      </c>
      <c r="JH1567" t="str">
        <f t="shared" ca="1" si="501"/>
        <v/>
      </c>
      <c r="JI1567" t="str">
        <f t="shared" ca="1" si="502"/>
        <v/>
      </c>
    </row>
    <row r="1568" spans="264:269">
      <c r="JD1568">
        <f t="shared" si="497"/>
        <v>0</v>
      </c>
      <c r="JE1568">
        <f t="shared" si="498"/>
        <v>0</v>
      </c>
      <c r="JF1568" t="str">
        <f t="shared" ca="1" si="499"/>
        <v/>
      </c>
      <c r="JG1568" t="str">
        <f t="shared" ca="1" si="500"/>
        <v/>
      </c>
      <c r="JH1568" t="str">
        <f t="shared" ca="1" si="501"/>
        <v/>
      </c>
      <c r="JI1568" t="str">
        <f t="shared" ca="1" si="502"/>
        <v/>
      </c>
    </row>
    <row r="1569" spans="264:269">
      <c r="JD1569">
        <f t="shared" si="497"/>
        <v>0</v>
      </c>
      <c r="JE1569">
        <f t="shared" si="498"/>
        <v>0</v>
      </c>
      <c r="JF1569" t="str">
        <f t="shared" ca="1" si="499"/>
        <v/>
      </c>
      <c r="JG1569" t="str">
        <f t="shared" ca="1" si="500"/>
        <v/>
      </c>
      <c r="JH1569" t="str">
        <f t="shared" ca="1" si="501"/>
        <v/>
      </c>
      <c r="JI1569" t="str">
        <f t="shared" ca="1" si="502"/>
        <v/>
      </c>
    </row>
    <row r="1570" spans="264:269">
      <c r="JD1570">
        <f t="shared" si="497"/>
        <v>0</v>
      </c>
      <c r="JE1570">
        <f t="shared" si="498"/>
        <v>0</v>
      </c>
      <c r="JF1570" t="str">
        <f t="shared" ca="1" si="499"/>
        <v/>
      </c>
      <c r="JG1570" t="str">
        <f t="shared" ca="1" si="500"/>
        <v/>
      </c>
      <c r="JH1570" t="str">
        <f t="shared" ca="1" si="501"/>
        <v/>
      </c>
      <c r="JI1570" t="str">
        <f t="shared" ca="1" si="502"/>
        <v/>
      </c>
    </row>
    <row r="1571" spans="264:269">
      <c r="JD1571">
        <f t="shared" si="497"/>
        <v>0</v>
      </c>
      <c r="JE1571">
        <f t="shared" si="498"/>
        <v>0</v>
      </c>
      <c r="JF1571" t="str">
        <f t="shared" ca="1" si="499"/>
        <v/>
      </c>
      <c r="JG1571" t="str">
        <f t="shared" ca="1" si="500"/>
        <v/>
      </c>
      <c r="JH1571" t="str">
        <f t="shared" ca="1" si="501"/>
        <v/>
      </c>
      <c r="JI1571" t="str">
        <f t="shared" ca="1" si="502"/>
        <v/>
      </c>
    </row>
    <row r="1572" spans="264:269">
      <c r="JD1572">
        <f t="shared" si="497"/>
        <v>0</v>
      </c>
      <c r="JE1572">
        <f t="shared" si="498"/>
        <v>0</v>
      </c>
      <c r="JF1572" t="str">
        <f t="shared" ca="1" si="499"/>
        <v/>
      </c>
      <c r="JG1572" t="str">
        <f t="shared" ca="1" si="500"/>
        <v/>
      </c>
      <c r="JH1572" t="str">
        <f t="shared" ca="1" si="501"/>
        <v/>
      </c>
      <c r="JI1572" t="str">
        <f t="shared" ca="1" si="502"/>
        <v/>
      </c>
    </row>
    <row r="1573" spans="264:269">
      <c r="JD1573">
        <f t="shared" si="497"/>
        <v>0</v>
      </c>
      <c r="JE1573">
        <f t="shared" si="498"/>
        <v>0</v>
      </c>
      <c r="JF1573" t="str">
        <f t="shared" ca="1" si="499"/>
        <v/>
      </c>
      <c r="JG1573" t="str">
        <f t="shared" ca="1" si="500"/>
        <v/>
      </c>
      <c r="JH1573" t="str">
        <f t="shared" ca="1" si="501"/>
        <v/>
      </c>
      <c r="JI1573" t="str">
        <f t="shared" ca="1" si="502"/>
        <v/>
      </c>
    </row>
    <row r="1574" spans="264:269">
      <c r="JD1574">
        <f t="shared" si="497"/>
        <v>0</v>
      </c>
      <c r="JE1574">
        <f t="shared" si="498"/>
        <v>0</v>
      </c>
      <c r="JF1574" t="str">
        <f t="shared" ca="1" si="499"/>
        <v/>
      </c>
      <c r="JG1574" t="str">
        <f t="shared" ca="1" si="500"/>
        <v/>
      </c>
      <c r="JH1574" t="str">
        <f t="shared" ca="1" si="501"/>
        <v/>
      </c>
      <c r="JI1574" t="str">
        <f t="shared" ca="1" si="502"/>
        <v/>
      </c>
    </row>
    <row r="1575" spans="264:269">
      <c r="JD1575">
        <f t="shared" si="497"/>
        <v>0</v>
      </c>
      <c r="JE1575">
        <f t="shared" si="498"/>
        <v>0</v>
      </c>
      <c r="JF1575" t="str">
        <f t="shared" ca="1" si="499"/>
        <v/>
      </c>
      <c r="JG1575" t="str">
        <f t="shared" ca="1" si="500"/>
        <v/>
      </c>
      <c r="JH1575" t="str">
        <f t="shared" ca="1" si="501"/>
        <v/>
      </c>
      <c r="JI1575" t="str">
        <f t="shared" ca="1" si="502"/>
        <v/>
      </c>
    </row>
    <row r="1576" spans="264:269">
      <c r="JD1576">
        <f t="shared" si="497"/>
        <v>0</v>
      </c>
      <c r="JE1576">
        <f t="shared" si="498"/>
        <v>0</v>
      </c>
      <c r="JF1576" t="str">
        <f t="shared" ca="1" si="499"/>
        <v/>
      </c>
      <c r="JG1576" t="str">
        <f t="shared" ca="1" si="500"/>
        <v/>
      </c>
      <c r="JH1576" t="str">
        <f t="shared" ca="1" si="501"/>
        <v/>
      </c>
      <c r="JI1576" t="str">
        <f t="shared" ca="1" si="502"/>
        <v/>
      </c>
    </row>
    <row r="1577" spans="264:269">
      <c r="JD1577">
        <f t="shared" si="497"/>
        <v>0</v>
      </c>
      <c r="JE1577">
        <f t="shared" si="498"/>
        <v>0</v>
      </c>
      <c r="JF1577" t="str">
        <f t="shared" ca="1" si="499"/>
        <v/>
      </c>
      <c r="JG1577" t="str">
        <f t="shared" ca="1" si="500"/>
        <v/>
      </c>
      <c r="JH1577" t="str">
        <f t="shared" ca="1" si="501"/>
        <v/>
      </c>
      <c r="JI1577" t="str">
        <f t="shared" ca="1" si="502"/>
        <v/>
      </c>
    </row>
    <row r="1578" spans="264:269">
      <c r="JD1578">
        <f t="shared" si="497"/>
        <v>0</v>
      </c>
      <c r="JE1578">
        <f t="shared" si="498"/>
        <v>0</v>
      </c>
      <c r="JF1578" t="str">
        <f t="shared" ca="1" si="499"/>
        <v/>
      </c>
      <c r="JG1578" t="str">
        <f t="shared" ca="1" si="500"/>
        <v/>
      </c>
      <c r="JH1578" t="str">
        <f t="shared" ca="1" si="501"/>
        <v/>
      </c>
      <c r="JI1578" t="str">
        <f t="shared" ca="1" si="502"/>
        <v/>
      </c>
    </row>
    <row r="1579" spans="264:269">
      <c r="JD1579">
        <f t="shared" si="497"/>
        <v>0</v>
      </c>
      <c r="JE1579">
        <f t="shared" si="498"/>
        <v>0</v>
      </c>
      <c r="JF1579" t="str">
        <f t="shared" ca="1" si="499"/>
        <v/>
      </c>
      <c r="JG1579" t="str">
        <f t="shared" ca="1" si="500"/>
        <v/>
      </c>
      <c r="JH1579" t="str">
        <f t="shared" ca="1" si="501"/>
        <v/>
      </c>
      <c r="JI1579" t="str">
        <f t="shared" ca="1" si="502"/>
        <v/>
      </c>
    </row>
    <row r="1580" spans="264:269">
      <c r="JD1580">
        <f t="shared" si="497"/>
        <v>0</v>
      </c>
      <c r="JE1580">
        <f t="shared" si="498"/>
        <v>0</v>
      </c>
      <c r="JF1580" t="str">
        <f t="shared" ca="1" si="499"/>
        <v/>
      </c>
      <c r="JG1580" t="str">
        <f t="shared" ca="1" si="500"/>
        <v/>
      </c>
      <c r="JH1580" t="str">
        <f t="shared" ca="1" si="501"/>
        <v/>
      </c>
      <c r="JI1580" t="str">
        <f t="shared" ca="1" si="502"/>
        <v/>
      </c>
    </row>
    <row r="1581" spans="264:269">
      <c r="JD1581">
        <f t="shared" si="497"/>
        <v>0</v>
      </c>
      <c r="JE1581">
        <f t="shared" si="498"/>
        <v>0</v>
      </c>
      <c r="JF1581" t="str">
        <f t="shared" ca="1" si="499"/>
        <v/>
      </c>
      <c r="JG1581" t="str">
        <f t="shared" ca="1" si="500"/>
        <v/>
      </c>
      <c r="JH1581" t="str">
        <f t="shared" ca="1" si="501"/>
        <v/>
      </c>
      <c r="JI1581" t="str">
        <f t="shared" ca="1" si="502"/>
        <v/>
      </c>
    </row>
    <row r="1582" spans="264:269">
      <c r="JD1582">
        <f t="shared" si="497"/>
        <v>0</v>
      </c>
      <c r="JE1582">
        <f t="shared" si="498"/>
        <v>0</v>
      </c>
      <c r="JF1582" t="str">
        <f t="shared" ca="1" si="499"/>
        <v/>
      </c>
      <c r="JG1582" t="str">
        <f t="shared" ca="1" si="500"/>
        <v/>
      </c>
      <c r="JH1582" t="str">
        <f t="shared" ca="1" si="501"/>
        <v/>
      </c>
      <c r="JI1582" t="str">
        <f t="shared" ca="1" si="502"/>
        <v/>
      </c>
    </row>
    <row r="1583" spans="264:269">
      <c r="JD1583">
        <f t="shared" si="497"/>
        <v>0</v>
      </c>
      <c r="JE1583">
        <f t="shared" si="498"/>
        <v>0</v>
      </c>
      <c r="JF1583" t="str">
        <f t="shared" ca="1" si="499"/>
        <v/>
      </c>
      <c r="JG1583" t="str">
        <f t="shared" ca="1" si="500"/>
        <v/>
      </c>
      <c r="JH1583" t="str">
        <f t="shared" ca="1" si="501"/>
        <v/>
      </c>
      <c r="JI1583" t="str">
        <f t="shared" ca="1" si="502"/>
        <v/>
      </c>
    </row>
    <row r="1584" spans="264:269">
      <c r="JD1584">
        <f t="shared" si="497"/>
        <v>0</v>
      </c>
      <c r="JE1584">
        <f t="shared" si="498"/>
        <v>0</v>
      </c>
      <c r="JF1584" t="str">
        <f t="shared" ca="1" si="499"/>
        <v/>
      </c>
      <c r="JG1584" t="str">
        <f t="shared" ca="1" si="500"/>
        <v/>
      </c>
      <c r="JH1584" t="str">
        <f t="shared" ca="1" si="501"/>
        <v/>
      </c>
      <c r="JI1584" t="str">
        <f t="shared" ca="1" si="502"/>
        <v/>
      </c>
    </row>
    <row r="1585" spans="264:269">
      <c r="JD1585">
        <f t="shared" si="497"/>
        <v>0</v>
      </c>
      <c r="JE1585">
        <f t="shared" si="498"/>
        <v>0</v>
      </c>
      <c r="JF1585" t="str">
        <f t="shared" ca="1" si="499"/>
        <v/>
      </c>
      <c r="JG1585" t="str">
        <f t="shared" ca="1" si="500"/>
        <v/>
      </c>
      <c r="JH1585" t="str">
        <f t="shared" ca="1" si="501"/>
        <v/>
      </c>
      <c r="JI1585" t="str">
        <f t="shared" ca="1" si="502"/>
        <v/>
      </c>
    </row>
    <row r="1586" spans="264:269">
      <c r="JD1586">
        <f t="shared" si="497"/>
        <v>0</v>
      </c>
      <c r="JE1586">
        <f t="shared" si="498"/>
        <v>0</v>
      </c>
      <c r="JF1586" t="str">
        <f t="shared" ca="1" si="499"/>
        <v/>
      </c>
      <c r="JG1586" t="str">
        <f t="shared" ca="1" si="500"/>
        <v/>
      </c>
      <c r="JH1586" t="str">
        <f t="shared" ca="1" si="501"/>
        <v/>
      </c>
      <c r="JI1586" t="str">
        <f t="shared" ca="1" si="502"/>
        <v/>
      </c>
    </row>
    <row r="1587" spans="264:269">
      <c r="JD1587">
        <f t="shared" si="497"/>
        <v>0</v>
      </c>
      <c r="JE1587">
        <f t="shared" si="498"/>
        <v>0</v>
      </c>
      <c r="JF1587" t="str">
        <f t="shared" ca="1" si="499"/>
        <v/>
      </c>
      <c r="JG1587" t="str">
        <f t="shared" ca="1" si="500"/>
        <v/>
      </c>
      <c r="JH1587" t="str">
        <f t="shared" ca="1" si="501"/>
        <v/>
      </c>
      <c r="JI1587" t="str">
        <f t="shared" ca="1" si="502"/>
        <v/>
      </c>
    </row>
    <row r="1588" spans="264:269">
      <c r="JD1588">
        <f t="shared" si="497"/>
        <v>0</v>
      </c>
      <c r="JE1588">
        <f t="shared" si="498"/>
        <v>0</v>
      </c>
      <c r="JF1588" t="str">
        <f t="shared" ca="1" si="499"/>
        <v/>
      </c>
      <c r="JG1588" t="str">
        <f t="shared" ca="1" si="500"/>
        <v/>
      </c>
      <c r="JH1588" t="str">
        <f t="shared" ca="1" si="501"/>
        <v/>
      </c>
      <c r="JI1588" t="str">
        <f t="shared" ca="1" si="502"/>
        <v/>
      </c>
    </row>
    <row r="1589" spans="264:269">
      <c r="JD1589">
        <f t="shared" si="497"/>
        <v>0</v>
      </c>
      <c r="JE1589">
        <f t="shared" si="498"/>
        <v>0</v>
      </c>
      <c r="JF1589" t="str">
        <f t="shared" ca="1" si="499"/>
        <v/>
      </c>
      <c r="JG1589" t="str">
        <f t="shared" ca="1" si="500"/>
        <v/>
      </c>
      <c r="JH1589" t="str">
        <f t="shared" ca="1" si="501"/>
        <v/>
      </c>
      <c r="JI1589" t="str">
        <f t="shared" ca="1" si="502"/>
        <v/>
      </c>
    </row>
    <row r="1590" spans="264:269">
      <c r="JD1590">
        <f t="shared" si="497"/>
        <v>0</v>
      </c>
      <c r="JE1590">
        <f t="shared" si="498"/>
        <v>0</v>
      </c>
      <c r="JF1590" t="str">
        <f t="shared" ca="1" si="499"/>
        <v/>
      </c>
      <c r="JG1590" t="str">
        <f t="shared" ca="1" si="500"/>
        <v/>
      </c>
      <c r="JH1590" t="str">
        <f t="shared" ca="1" si="501"/>
        <v/>
      </c>
      <c r="JI1590" t="str">
        <f t="shared" ca="1" si="502"/>
        <v/>
      </c>
    </row>
    <row r="1591" spans="264:269">
      <c r="JD1591">
        <f t="shared" si="497"/>
        <v>0</v>
      </c>
      <c r="JE1591">
        <f t="shared" si="498"/>
        <v>0</v>
      </c>
      <c r="JF1591" t="str">
        <f t="shared" ca="1" si="499"/>
        <v/>
      </c>
      <c r="JG1591" t="str">
        <f t="shared" ca="1" si="500"/>
        <v/>
      </c>
      <c r="JH1591" t="str">
        <f t="shared" ca="1" si="501"/>
        <v/>
      </c>
      <c r="JI1591" t="str">
        <f t="shared" ca="1" si="502"/>
        <v/>
      </c>
    </row>
    <row r="1592" spans="264:269">
      <c r="JD1592">
        <f t="shared" si="497"/>
        <v>0</v>
      </c>
      <c r="JE1592">
        <f t="shared" si="498"/>
        <v>0</v>
      </c>
      <c r="JF1592" t="str">
        <f t="shared" ca="1" si="499"/>
        <v/>
      </c>
      <c r="JG1592" t="str">
        <f t="shared" ca="1" si="500"/>
        <v/>
      </c>
      <c r="JH1592" t="str">
        <f t="shared" ca="1" si="501"/>
        <v/>
      </c>
      <c r="JI1592" t="str">
        <f t="shared" ca="1" si="502"/>
        <v/>
      </c>
    </row>
    <row r="1593" spans="264:269">
      <c r="JD1593">
        <f t="shared" si="497"/>
        <v>0</v>
      </c>
      <c r="JE1593">
        <f t="shared" si="498"/>
        <v>0</v>
      </c>
      <c r="JF1593" t="str">
        <f t="shared" ca="1" si="499"/>
        <v/>
      </c>
      <c r="JG1593" t="str">
        <f t="shared" ca="1" si="500"/>
        <v/>
      </c>
      <c r="JH1593" t="str">
        <f t="shared" ca="1" si="501"/>
        <v/>
      </c>
      <c r="JI1593" t="str">
        <f t="shared" ca="1" si="502"/>
        <v/>
      </c>
    </row>
    <row r="1594" spans="264:269">
      <c r="JD1594">
        <f t="shared" si="497"/>
        <v>0</v>
      </c>
      <c r="JE1594">
        <f t="shared" si="498"/>
        <v>0</v>
      </c>
      <c r="JF1594" t="str">
        <f t="shared" ca="1" si="499"/>
        <v/>
      </c>
      <c r="JG1594" t="str">
        <f t="shared" ca="1" si="500"/>
        <v/>
      </c>
      <c r="JH1594" t="str">
        <f t="shared" ca="1" si="501"/>
        <v/>
      </c>
      <c r="JI1594" t="str">
        <f t="shared" ca="1" si="502"/>
        <v/>
      </c>
    </row>
    <row r="1595" spans="264:269">
      <c r="JD1595">
        <f t="shared" si="497"/>
        <v>0</v>
      </c>
      <c r="JE1595">
        <f t="shared" si="498"/>
        <v>0</v>
      </c>
      <c r="JF1595" t="str">
        <f t="shared" ca="1" si="499"/>
        <v/>
      </c>
      <c r="JG1595" t="str">
        <f t="shared" ca="1" si="500"/>
        <v/>
      </c>
      <c r="JH1595" t="str">
        <f t="shared" ca="1" si="501"/>
        <v/>
      </c>
      <c r="JI1595" t="str">
        <f t="shared" ca="1" si="502"/>
        <v/>
      </c>
    </row>
    <row r="1596" spans="264:269">
      <c r="JD1596">
        <f t="shared" si="497"/>
        <v>0</v>
      </c>
      <c r="JE1596">
        <f t="shared" si="498"/>
        <v>0</v>
      </c>
      <c r="JF1596" t="str">
        <f t="shared" ca="1" si="499"/>
        <v/>
      </c>
      <c r="JG1596" t="str">
        <f t="shared" ca="1" si="500"/>
        <v/>
      </c>
      <c r="JH1596" t="str">
        <f t="shared" ca="1" si="501"/>
        <v/>
      </c>
      <c r="JI1596" t="str">
        <f t="shared" ca="1" si="502"/>
        <v/>
      </c>
    </row>
    <row r="1597" spans="264:269">
      <c r="JD1597">
        <f t="shared" si="497"/>
        <v>0</v>
      </c>
      <c r="JE1597">
        <f t="shared" si="498"/>
        <v>0</v>
      </c>
      <c r="JF1597" t="str">
        <f t="shared" ca="1" si="499"/>
        <v/>
      </c>
      <c r="JG1597" t="str">
        <f t="shared" ca="1" si="500"/>
        <v/>
      </c>
      <c r="JH1597" t="str">
        <f t="shared" ca="1" si="501"/>
        <v/>
      </c>
      <c r="JI1597" t="str">
        <f t="shared" ca="1" si="502"/>
        <v/>
      </c>
    </row>
    <row r="1598" spans="264:269">
      <c r="JD1598">
        <f t="shared" si="497"/>
        <v>0</v>
      </c>
      <c r="JE1598">
        <f t="shared" si="498"/>
        <v>0</v>
      </c>
      <c r="JF1598" t="str">
        <f t="shared" ca="1" si="499"/>
        <v/>
      </c>
      <c r="JG1598" t="str">
        <f t="shared" ca="1" si="500"/>
        <v/>
      </c>
      <c r="JH1598" t="str">
        <f t="shared" ca="1" si="501"/>
        <v/>
      </c>
      <c r="JI1598" t="str">
        <f t="shared" ca="1" si="502"/>
        <v/>
      </c>
    </row>
    <row r="1599" spans="264:269">
      <c r="JD1599">
        <f t="shared" si="497"/>
        <v>0</v>
      </c>
      <c r="JE1599">
        <f t="shared" si="498"/>
        <v>0</v>
      </c>
      <c r="JF1599" t="str">
        <f t="shared" ca="1" si="499"/>
        <v/>
      </c>
      <c r="JG1599" t="str">
        <f t="shared" ca="1" si="500"/>
        <v/>
      </c>
      <c r="JH1599" t="str">
        <f t="shared" ca="1" si="501"/>
        <v/>
      </c>
      <c r="JI1599" t="str">
        <f t="shared" ca="1" si="502"/>
        <v/>
      </c>
    </row>
    <row r="1600" spans="264:269">
      <c r="JD1600">
        <f t="shared" si="497"/>
        <v>0</v>
      </c>
      <c r="JE1600">
        <f t="shared" si="498"/>
        <v>0</v>
      </c>
      <c r="JF1600" t="str">
        <f t="shared" ca="1" si="499"/>
        <v/>
      </c>
      <c r="JG1600" t="str">
        <f t="shared" ca="1" si="500"/>
        <v/>
      </c>
      <c r="JH1600" t="str">
        <f t="shared" ca="1" si="501"/>
        <v/>
      </c>
      <c r="JI1600" t="str">
        <f t="shared" ca="1" si="502"/>
        <v/>
      </c>
    </row>
    <row r="1601" spans="264:269">
      <c r="JD1601">
        <f t="shared" si="497"/>
        <v>0</v>
      </c>
      <c r="JE1601">
        <f t="shared" si="498"/>
        <v>0</v>
      </c>
      <c r="JF1601" t="str">
        <f t="shared" ca="1" si="499"/>
        <v/>
      </c>
      <c r="JG1601" t="str">
        <f t="shared" ca="1" si="500"/>
        <v/>
      </c>
      <c r="JH1601" t="str">
        <f t="shared" ca="1" si="501"/>
        <v/>
      </c>
      <c r="JI1601" t="str">
        <f t="shared" ca="1" si="502"/>
        <v/>
      </c>
    </row>
    <row r="1602" spans="264:269">
      <c r="JD1602">
        <f t="shared" si="497"/>
        <v>0</v>
      </c>
      <c r="JE1602">
        <f t="shared" si="498"/>
        <v>0</v>
      </c>
      <c r="JF1602" t="str">
        <f t="shared" ca="1" si="499"/>
        <v/>
      </c>
      <c r="JG1602" t="str">
        <f t="shared" ca="1" si="500"/>
        <v/>
      </c>
      <c r="JH1602" t="str">
        <f t="shared" ca="1" si="501"/>
        <v/>
      </c>
      <c r="JI1602" t="str">
        <f t="shared" ca="1" si="502"/>
        <v/>
      </c>
    </row>
    <row r="1603" spans="264:269">
      <c r="JD1603">
        <f t="shared" si="497"/>
        <v>0</v>
      </c>
      <c r="JE1603">
        <f t="shared" si="498"/>
        <v>0</v>
      </c>
      <c r="JF1603" t="str">
        <f t="shared" ca="1" si="499"/>
        <v/>
      </c>
      <c r="JG1603" t="str">
        <f t="shared" ca="1" si="500"/>
        <v/>
      </c>
      <c r="JH1603" t="str">
        <f t="shared" ca="1" si="501"/>
        <v/>
      </c>
      <c r="JI1603" t="str">
        <f t="shared" ca="1" si="502"/>
        <v/>
      </c>
    </row>
    <row r="1604" spans="264:269">
      <c r="JD1604">
        <f t="shared" si="497"/>
        <v>0</v>
      </c>
      <c r="JE1604">
        <f t="shared" si="498"/>
        <v>0</v>
      </c>
      <c r="JF1604" t="str">
        <f t="shared" ca="1" si="499"/>
        <v/>
      </c>
      <c r="JG1604" t="str">
        <f t="shared" ca="1" si="500"/>
        <v/>
      </c>
      <c r="JH1604" t="str">
        <f t="shared" ca="1" si="501"/>
        <v/>
      </c>
      <c r="JI1604" t="str">
        <f t="shared" ca="1" si="502"/>
        <v/>
      </c>
    </row>
    <row r="1605" spans="264:269">
      <c r="JD1605">
        <f t="shared" si="497"/>
        <v>0</v>
      </c>
      <c r="JE1605">
        <f t="shared" si="498"/>
        <v>0</v>
      </c>
      <c r="JF1605" t="str">
        <f t="shared" ca="1" si="499"/>
        <v/>
      </c>
      <c r="JG1605" t="str">
        <f t="shared" ca="1" si="500"/>
        <v/>
      </c>
      <c r="JH1605" t="str">
        <f t="shared" ca="1" si="501"/>
        <v/>
      </c>
      <c r="JI1605" t="str">
        <f t="shared" ca="1" si="502"/>
        <v/>
      </c>
    </row>
    <row r="1606" spans="264:269">
      <c r="JD1606">
        <f t="shared" si="497"/>
        <v>0</v>
      </c>
      <c r="JE1606">
        <f t="shared" si="498"/>
        <v>0</v>
      </c>
      <c r="JF1606" t="str">
        <f t="shared" ca="1" si="499"/>
        <v/>
      </c>
      <c r="JG1606" t="str">
        <f t="shared" ca="1" si="500"/>
        <v/>
      </c>
      <c r="JH1606" t="str">
        <f t="shared" ca="1" si="501"/>
        <v/>
      </c>
      <c r="JI1606" t="str">
        <f t="shared" ca="1" si="502"/>
        <v/>
      </c>
    </row>
    <row r="1607" spans="264:269">
      <c r="JD1607">
        <f t="shared" si="497"/>
        <v>0</v>
      </c>
      <c r="JE1607">
        <f t="shared" si="498"/>
        <v>0</v>
      </c>
      <c r="JF1607" t="str">
        <f t="shared" ca="1" si="499"/>
        <v/>
      </c>
      <c r="JG1607" t="str">
        <f t="shared" ca="1" si="500"/>
        <v/>
      </c>
      <c r="JH1607" t="str">
        <f t="shared" ca="1" si="501"/>
        <v/>
      </c>
      <c r="JI1607" t="str">
        <f t="shared" ca="1" si="502"/>
        <v/>
      </c>
    </row>
    <row r="1608" spans="264:269">
      <c r="JD1608">
        <f t="shared" si="497"/>
        <v>0</v>
      </c>
      <c r="JE1608">
        <f t="shared" si="498"/>
        <v>0</v>
      </c>
      <c r="JF1608" t="str">
        <f t="shared" ca="1" si="499"/>
        <v/>
      </c>
      <c r="JG1608" t="str">
        <f t="shared" ca="1" si="500"/>
        <v/>
      </c>
      <c r="JH1608" t="str">
        <f t="shared" ca="1" si="501"/>
        <v/>
      </c>
      <c r="JI1608" t="str">
        <f t="shared" ca="1" si="502"/>
        <v/>
      </c>
    </row>
    <row r="1609" spans="264:269">
      <c r="JD1609">
        <f t="shared" si="497"/>
        <v>0</v>
      </c>
      <c r="JE1609">
        <f t="shared" si="498"/>
        <v>0</v>
      </c>
      <c r="JF1609" t="str">
        <f t="shared" ca="1" si="499"/>
        <v/>
      </c>
      <c r="JG1609" t="str">
        <f t="shared" ca="1" si="500"/>
        <v/>
      </c>
      <c r="JH1609" t="str">
        <f t="shared" ca="1" si="501"/>
        <v/>
      </c>
      <c r="JI1609" t="str">
        <f t="shared" ca="1" si="502"/>
        <v/>
      </c>
    </row>
    <row r="1610" spans="264:269">
      <c r="JD1610">
        <f t="shared" si="497"/>
        <v>0</v>
      </c>
      <c r="JE1610">
        <f t="shared" si="498"/>
        <v>0</v>
      </c>
      <c r="JF1610" t="str">
        <f t="shared" ca="1" si="499"/>
        <v/>
      </c>
      <c r="JG1610" t="str">
        <f t="shared" ca="1" si="500"/>
        <v/>
      </c>
      <c r="JH1610" t="str">
        <f t="shared" ca="1" si="501"/>
        <v/>
      </c>
      <c r="JI1610" t="str">
        <f t="shared" ca="1" si="502"/>
        <v/>
      </c>
    </row>
    <row r="1611" spans="264:269">
      <c r="JD1611">
        <f t="shared" si="497"/>
        <v>0</v>
      </c>
      <c r="JE1611">
        <f t="shared" si="498"/>
        <v>0</v>
      </c>
      <c r="JF1611" t="str">
        <f t="shared" ca="1" si="499"/>
        <v/>
      </c>
      <c r="JG1611" t="str">
        <f t="shared" ca="1" si="500"/>
        <v/>
      </c>
      <c r="JH1611" t="str">
        <f t="shared" ca="1" si="501"/>
        <v/>
      </c>
      <c r="JI1611" t="str">
        <f t="shared" ca="1" si="502"/>
        <v/>
      </c>
    </row>
    <row r="1612" spans="264:269">
      <c r="JD1612">
        <f t="shared" si="497"/>
        <v>0</v>
      </c>
      <c r="JE1612">
        <f t="shared" si="498"/>
        <v>0</v>
      </c>
      <c r="JF1612" t="str">
        <f t="shared" ca="1" si="499"/>
        <v/>
      </c>
      <c r="JG1612" t="str">
        <f t="shared" ca="1" si="500"/>
        <v/>
      </c>
      <c r="JH1612" t="str">
        <f t="shared" ca="1" si="501"/>
        <v/>
      </c>
      <c r="JI1612" t="str">
        <f t="shared" ca="1" si="502"/>
        <v/>
      </c>
    </row>
    <row r="1613" spans="264:269">
      <c r="JD1613">
        <f t="shared" si="497"/>
        <v>0</v>
      </c>
      <c r="JE1613">
        <f t="shared" si="498"/>
        <v>0</v>
      </c>
      <c r="JF1613" t="str">
        <f t="shared" ca="1" si="499"/>
        <v/>
      </c>
      <c r="JG1613" t="str">
        <f t="shared" ca="1" si="500"/>
        <v/>
      </c>
      <c r="JH1613" t="str">
        <f t="shared" ca="1" si="501"/>
        <v/>
      </c>
      <c r="JI1613" t="str">
        <f t="shared" ca="1" si="502"/>
        <v/>
      </c>
    </row>
    <row r="1614" spans="264:269">
      <c r="JD1614">
        <f t="shared" si="497"/>
        <v>0</v>
      </c>
      <c r="JE1614">
        <f t="shared" si="498"/>
        <v>0</v>
      </c>
      <c r="JF1614" t="str">
        <f t="shared" ca="1" si="499"/>
        <v/>
      </c>
      <c r="JG1614" t="str">
        <f t="shared" ca="1" si="500"/>
        <v/>
      </c>
      <c r="JH1614" t="str">
        <f t="shared" ca="1" si="501"/>
        <v/>
      </c>
      <c r="JI1614" t="str">
        <f t="shared" ca="1" si="502"/>
        <v/>
      </c>
    </row>
    <row r="1615" spans="264:269">
      <c r="JD1615">
        <f t="shared" si="497"/>
        <v>0</v>
      </c>
      <c r="JE1615">
        <f t="shared" si="498"/>
        <v>0</v>
      </c>
      <c r="JF1615" t="str">
        <f t="shared" ca="1" si="499"/>
        <v/>
      </c>
      <c r="JG1615" t="str">
        <f t="shared" ca="1" si="500"/>
        <v/>
      </c>
      <c r="JH1615" t="str">
        <f t="shared" ca="1" si="501"/>
        <v/>
      </c>
      <c r="JI1615" t="str">
        <f t="shared" ca="1" si="502"/>
        <v/>
      </c>
    </row>
    <row r="1616" spans="264:269">
      <c r="JD1616">
        <f t="shared" si="497"/>
        <v>0</v>
      </c>
      <c r="JE1616">
        <f t="shared" si="498"/>
        <v>0</v>
      </c>
      <c r="JF1616" t="str">
        <f t="shared" ca="1" si="499"/>
        <v/>
      </c>
      <c r="JG1616" t="str">
        <f t="shared" ca="1" si="500"/>
        <v/>
      </c>
      <c r="JH1616" t="str">
        <f t="shared" ca="1" si="501"/>
        <v/>
      </c>
      <c r="JI1616" t="str">
        <f t="shared" ca="1" si="502"/>
        <v/>
      </c>
    </row>
    <row r="1617" spans="264:269">
      <c r="JD1617">
        <f t="shared" si="497"/>
        <v>0</v>
      </c>
      <c r="JE1617">
        <f t="shared" si="498"/>
        <v>0</v>
      </c>
      <c r="JF1617" t="str">
        <f t="shared" ca="1" si="499"/>
        <v/>
      </c>
      <c r="JG1617" t="str">
        <f t="shared" ca="1" si="500"/>
        <v/>
      </c>
      <c r="JH1617" t="str">
        <f t="shared" ca="1" si="501"/>
        <v/>
      </c>
      <c r="JI1617" t="str">
        <f t="shared" ca="1" si="502"/>
        <v/>
      </c>
    </row>
    <row r="1618" spans="264:269">
      <c r="JD1618">
        <f t="shared" si="497"/>
        <v>0</v>
      </c>
      <c r="JE1618">
        <f t="shared" si="498"/>
        <v>0</v>
      </c>
      <c r="JF1618" t="str">
        <f t="shared" ca="1" si="499"/>
        <v/>
      </c>
      <c r="JG1618" t="str">
        <f t="shared" ca="1" si="500"/>
        <v/>
      </c>
      <c r="JH1618" t="str">
        <f t="shared" ca="1" si="501"/>
        <v/>
      </c>
      <c r="JI1618" t="str">
        <f t="shared" ca="1" si="502"/>
        <v/>
      </c>
    </row>
    <row r="1619" spans="264:269">
      <c r="JD1619">
        <f t="shared" si="497"/>
        <v>0</v>
      </c>
      <c r="JE1619">
        <f t="shared" si="498"/>
        <v>0</v>
      </c>
      <c r="JF1619" t="str">
        <f t="shared" ca="1" si="499"/>
        <v/>
      </c>
      <c r="JG1619" t="str">
        <f t="shared" ca="1" si="500"/>
        <v/>
      </c>
      <c r="JH1619" t="str">
        <f t="shared" ca="1" si="501"/>
        <v/>
      </c>
      <c r="JI1619" t="str">
        <f t="shared" ca="1" si="502"/>
        <v/>
      </c>
    </row>
    <row r="1620" spans="264:269">
      <c r="JD1620">
        <f t="shared" si="497"/>
        <v>0</v>
      </c>
      <c r="JE1620">
        <f t="shared" si="498"/>
        <v>0</v>
      </c>
      <c r="JF1620" t="str">
        <f t="shared" ca="1" si="499"/>
        <v/>
      </c>
      <c r="JG1620" t="str">
        <f t="shared" ca="1" si="500"/>
        <v/>
      </c>
      <c r="JH1620" t="str">
        <f t="shared" ca="1" si="501"/>
        <v/>
      </c>
      <c r="JI1620" t="str">
        <f t="shared" ca="1" si="502"/>
        <v/>
      </c>
    </row>
    <row r="1621" spans="264:269">
      <c r="JD1621">
        <f t="shared" si="497"/>
        <v>0</v>
      </c>
      <c r="JE1621">
        <f t="shared" si="498"/>
        <v>0</v>
      </c>
      <c r="JF1621" t="str">
        <f t="shared" ca="1" si="499"/>
        <v/>
      </c>
      <c r="JG1621" t="str">
        <f t="shared" ca="1" si="500"/>
        <v/>
      </c>
      <c r="JH1621" t="str">
        <f t="shared" ca="1" si="501"/>
        <v/>
      </c>
      <c r="JI1621" t="str">
        <f t="shared" ca="1" si="502"/>
        <v/>
      </c>
    </row>
    <row r="1622" spans="264:269">
      <c r="JD1622">
        <f t="shared" si="497"/>
        <v>0</v>
      </c>
      <c r="JE1622">
        <f t="shared" si="498"/>
        <v>0</v>
      </c>
      <c r="JF1622" t="str">
        <f t="shared" ca="1" si="499"/>
        <v/>
      </c>
      <c r="JG1622" t="str">
        <f t="shared" ca="1" si="500"/>
        <v/>
      </c>
      <c r="JH1622" t="str">
        <f t="shared" ca="1" si="501"/>
        <v/>
      </c>
      <c r="JI1622" t="str">
        <f t="shared" ca="1" si="502"/>
        <v/>
      </c>
    </row>
    <row r="1623" spans="264:269">
      <c r="JD1623">
        <f t="shared" si="497"/>
        <v>0</v>
      </c>
      <c r="JE1623">
        <f t="shared" si="498"/>
        <v>0</v>
      </c>
      <c r="JF1623" t="str">
        <f t="shared" ca="1" si="499"/>
        <v/>
      </c>
      <c r="JG1623" t="str">
        <f t="shared" ca="1" si="500"/>
        <v/>
      </c>
      <c r="JH1623" t="str">
        <f t="shared" ca="1" si="501"/>
        <v/>
      </c>
      <c r="JI1623" t="str">
        <f t="shared" ca="1" si="502"/>
        <v/>
      </c>
    </row>
    <row r="1624" spans="264:269">
      <c r="JD1624">
        <f t="shared" si="497"/>
        <v>0</v>
      </c>
      <c r="JE1624">
        <f t="shared" si="498"/>
        <v>0</v>
      </c>
      <c r="JF1624" t="str">
        <f t="shared" ca="1" si="499"/>
        <v/>
      </c>
      <c r="JG1624" t="str">
        <f t="shared" ca="1" si="500"/>
        <v/>
      </c>
      <c r="JH1624" t="str">
        <f t="shared" ca="1" si="501"/>
        <v/>
      </c>
      <c r="JI1624" t="str">
        <f t="shared" ca="1" si="502"/>
        <v/>
      </c>
    </row>
    <row r="1625" spans="264:269">
      <c r="JD1625">
        <f t="shared" si="497"/>
        <v>0</v>
      </c>
      <c r="JE1625">
        <f t="shared" si="498"/>
        <v>0</v>
      </c>
      <c r="JF1625" t="str">
        <f t="shared" ca="1" si="499"/>
        <v/>
      </c>
      <c r="JG1625" t="str">
        <f t="shared" ca="1" si="500"/>
        <v/>
      </c>
      <c r="JH1625" t="str">
        <f t="shared" ca="1" si="501"/>
        <v/>
      </c>
      <c r="JI1625" t="str">
        <f t="shared" ca="1" si="502"/>
        <v/>
      </c>
    </row>
    <row r="1626" spans="264:269">
      <c r="JD1626">
        <f t="shared" si="497"/>
        <v>0</v>
      </c>
      <c r="JE1626">
        <f t="shared" si="498"/>
        <v>0</v>
      </c>
      <c r="JF1626" t="str">
        <f t="shared" ca="1" si="499"/>
        <v/>
      </c>
      <c r="JG1626" t="str">
        <f t="shared" ca="1" si="500"/>
        <v/>
      </c>
      <c r="JH1626" t="str">
        <f t="shared" ca="1" si="501"/>
        <v/>
      </c>
      <c r="JI1626" t="str">
        <f t="shared" ca="1" si="502"/>
        <v/>
      </c>
    </row>
    <row r="1627" spans="264:269">
      <c r="JD1627">
        <f t="shared" si="497"/>
        <v>0</v>
      </c>
      <c r="JE1627">
        <f t="shared" si="498"/>
        <v>0</v>
      </c>
      <c r="JF1627" t="str">
        <f t="shared" ca="1" si="499"/>
        <v/>
      </c>
      <c r="JG1627" t="str">
        <f t="shared" ca="1" si="500"/>
        <v/>
      </c>
      <c r="JH1627" t="str">
        <f t="shared" ca="1" si="501"/>
        <v/>
      </c>
      <c r="JI1627" t="str">
        <f t="shared" ca="1" si="502"/>
        <v/>
      </c>
    </row>
    <row r="1628" spans="264:269">
      <c r="JD1628">
        <f t="shared" ref="JD1628:JD1691" si="503">IF(JD1627&lt;&gt;0,JD1627-1,0)</f>
        <v>0</v>
      </c>
      <c r="JE1628">
        <f t="shared" ref="JE1628:JE1691" si="504">IF(JD1628&lt;&gt;0,JE1627+1,0)</f>
        <v>0</v>
      </c>
      <c r="JF1628" t="str">
        <f t="shared" ref="JF1628:JF1691" ca="1" si="505">IF(ScenarioType&lt;&gt;"ALL",IF(ISERROR(IF(INDIRECT("SCENARIOMETA!B"&amp;JE1628)=ScenarioType,INDIRECT("SCENARIOMETA!A"&amp;JE1628)," ")),"",IF(INDIRECT("SCENARIOMETA!B"&amp;JE1628)=ScenarioType,INDIRECT("SCENARIOMETA!A"&amp;JE1628)," ")),IF(JD1628&lt;&gt;0,INDIRECT("SCENARIOMETA!A"&amp;JE1628),""))</f>
        <v/>
      </c>
      <c r="JG1628" t="str">
        <f t="shared" ref="JG1628:JG1691" ca="1" si="506">IF(ScenarioType&lt;&gt;"ALL",IF(ISERROR(IF(INDIRECT("SCENARIOMETA!B"&amp;JE1628)=ScenarioType,INDIRECT("SCENARIOMETA!B"&amp;JE1628)," ")),"",IF(INDIRECT("SCENARIOMETA!B"&amp;JE1628)=ScenarioType,INDIRECT("SCENARIOMETA!B"&amp;JE1628)," ")),IF(JD1628&lt;&gt;0,INDIRECT("SCENARIOMETA!B"&amp;JE1628),""))</f>
        <v/>
      </c>
      <c r="JH1628" t="str">
        <f t="shared" ref="JH1628:JH1691" ca="1" si="507">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508">IF(ScenarioType&lt;&gt;"ALL",IF(ISERROR(IF(INDIRECT("SCENARIOMETA!B"&amp;JE1628)=ScenarioType,INDIRECT("SCENARIOMETA!E"&amp;JE1628)," ")),"",IF(INDIRECT("SCENARIOMETA!B"&amp;JE1628)=ScenarioType,INDIRECT("SCENARIOMETA!E"&amp;JE1628)," ")+14),IF(JD1628&lt;&gt;0,INDIRECT("SCENARIOMETA!E"&amp;JE1628)+14,""))</f>
        <v/>
      </c>
    </row>
    <row r="1629" spans="264:269">
      <c r="JD1629">
        <f t="shared" si="503"/>
        <v>0</v>
      </c>
      <c r="JE1629">
        <f t="shared" si="504"/>
        <v>0</v>
      </c>
      <c r="JF1629" t="str">
        <f t="shared" ca="1" si="505"/>
        <v/>
      </c>
      <c r="JG1629" t="str">
        <f t="shared" ca="1" si="506"/>
        <v/>
      </c>
      <c r="JH1629" t="str">
        <f t="shared" ca="1" si="507"/>
        <v/>
      </c>
      <c r="JI1629" t="str">
        <f t="shared" ca="1" si="508"/>
        <v/>
      </c>
    </row>
    <row r="1630" spans="264:269">
      <c r="JD1630">
        <f t="shared" si="503"/>
        <v>0</v>
      </c>
      <c r="JE1630">
        <f t="shared" si="504"/>
        <v>0</v>
      </c>
      <c r="JF1630" t="str">
        <f t="shared" ca="1" si="505"/>
        <v/>
      </c>
      <c r="JG1630" t="str">
        <f t="shared" ca="1" si="506"/>
        <v/>
      </c>
      <c r="JH1630" t="str">
        <f t="shared" ca="1" si="507"/>
        <v/>
      </c>
      <c r="JI1630" t="str">
        <f t="shared" ca="1" si="508"/>
        <v/>
      </c>
    </row>
    <row r="1631" spans="264:269">
      <c r="JD1631">
        <f t="shared" si="503"/>
        <v>0</v>
      </c>
      <c r="JE1631">
        <f t="shared" si="504"/>
        <v>0</v>
      </c>
      <c r="JF1631" t="str">
        <f t="shared" ca="1" si="505"/>
        <v/>
      </c>
      <c r="JG1631" t="str">
        <f t="shared" ca="1" si="506"/>
        <v/>
      </c>
      <c r="JH1631" t="str">
        <f t="shared" ca="1" si="507"/>
        <v/>
      </c>
      <c r="JI1631" t="str">
        <f t="shared" ca="1" si="508"/>
        <v/>
      </c>
    </row>
    <row r="1632" spans="264:269">
      <c r="JD1632">
        <f t="shared" si="503"/>
        <v>0</v>
      </c>
      <c r="JE1632">
        <f t="shared" si="504"/>
        <v>0</v>
      </c>
      <c r="JF1632" t="str">
        <f t="shared" ca="1" si="505"/>
        <v/>
      </c>
      <c r="JG1632" t="str">
        <f t="shared" ca="1" si="506"/>
        <v/>
      </c>
      <c r="JH1632" t="str">
        <f t="shared" ca="1" si="507"/>
        <v/>
      </c>
      <c r="JI1632" t="str">
        <f t="shared" ca="1" si="508"/>
        <v/>
      </c>
    </row>
    <row r="1633" spans="264:269">
      <c r="JD1633">
        <f t="shared" si="503"/>
        <v>0</v>
      </c>
      <c r="JE1633">
        <f t="shared" si="504"/>
        <v>0</v>
      </c>
      <c r="JF1633" t="str">
        <f t="shared" ca="1" si="505"/>
        <v/>
      </c>
      <c r="JG1633" t="str">
        <f t="shared" ca="1" si="506"/>
        <v/>
      </c>
      <c r="JH1633" t="str">
        <f t="shared" ca="1" si="507"/>
        <v/>
      </c>
      <c r="JI1633" t="str">
        <f t="shared" ca="1" si="508"/>
        <v/>
      </c>
    </row>
    <row r="1634" spans="264:269">
      <c r="JD1634">
        <f t="shared" si="503"/>
        <v>0</v>
      </c>
      <c r="JE1634">
        <f t="shared" si="504"/>
        <v>0</v>
      </c>
      <c r="JF1634" t="str">
        <f t="shared" ca="1" si="505"/>
        <v/>
      </c>
      <c r="JG1634" t="str">
        <f t="shared" ca="1" si="506"/>
        <v/>
      </c>
      <c r="JH1634" t="str">
        <f t="shared" ca="1" si="507"/>
        <v/>
      </c>
      <c r="JI1634" t="str">
        <f t="shared" ca="1" si="508"/>
        <v/>
      </c>
    </row>
    <row r="1635" spans="264:269">
      <c r="JD1635">
        <f t="shared" si="503"/>
        <v>0</v>
      </c>
      <c r="JE1635">
        <f t="shared" si="504"/>
        <v>0</v>
      </c>
      <c r="JF1635" t="str">
        <f t="shared" ca="1" si="505"/>
        <v/>
      </c>
      <c r="JG1635" t="str">
        <f t="shared" ca="1" si="506"/>
        <v/>
      </c>
      <c r="JH1635" t="str">
        <f t="shared" ca="1" si="507"/>
        <v/>
      </c>
      <c r="JI1635" t="str">
        <f t="shared" ca="1" si="508"/>
        <v/>
      </c>
    </row>
    <row r="1636" spans="264:269">
      <c r="JD1636">
        <f t="shared" si="503"/>
        <v>0</v>
      </c>
      <c r="JE1636">
        <f t="shared" si="504"/>
        <v>0</v>
      </c>
      <c r="JF1636" t="str">
        <f t="shared" ca="1" si="505"/>
        <v/>
      </c>
      <c r="JG1636" t="str">
        <f t="shared" ca="1" si="506"/>
        <v/>
      </c>
      <c r="JH1636" t="str">
        <f t="shared" ca="1" si="507"/>
        <v/>
      </c>
      <c r="JI1636" t="str">
        <f t="shared" ca="1" si="508"/>
        <v/>
      </c>
    </row>
    <row r="1637" spans="264:269">
      <c r="JD1637">
        <f t="shared" si="503"/>
        <v>0</v>
      </c>
      <c r="JE1637">
        <f t="shared" si="504"/>
        <v>0</v>
      </c>
      <c r="JF1637" t="str">
        <f t="shared" ca="1" si="505"/>
        <v/>
      </c>
      <c r="JG1637" t="str">
        <f t="shared" ca="1" si="506"/>
        <v/>
      </c>
      <c r="JH1637" t="str">
        <f t="shared" ca="1" si="507"/>
        <v/>
      </c>
      <c r="JI1637" t="str">
        <f t="shared" ca="1" si="508"/>
        <v/>
      </c>
    </row>
    <row r="1638" spans="264:269">
      <c r="JD1638">
        <f t="shared" si="503"/>
        <v>0</v>
      </c>
      <c r="JE1638">
        <f t="shared" si="504"/>
        <v>0</v>
      </c>
      <c r="JF1638" t="str">
        <f t="shared" ca="1" si="505"/>
        <v/>
      </c>
      <c r="JG1638" t="str">
        <f t="shared" ca="1" si="506"/>
        <v/>
      </c>
      <c r="JH1638" t="str">
        <f t="shared" ca="1" si="507"/>
        <v/>
      </c>
      <c r="JI1638" t="str">
        <f t="shared" ca="1" si="508"/>
        <v/>
      </c>
    </row>
    <row r="1639" spans="264:269">
      <c r="JD1639">
        <f t="shared" si="503"/>
        <v>0</v>
      </c>
      <c r="JE1639">
        <f t="shared" si="504"/>
        <v>0</v>
      </c>
      <c r="JF1639" t="str">
        <f t="shared" ca="1" si="505"/>
        <v/>
      </c>
      <c r="JG1639" t="str">
        <f t="shared" ca="1" si="506"/>
        <v/>
      </c>
      <c r="JH1639" t="str">
        <f t="shared" ca="1" si="507"/>
        <v/>
      </c>
      <c r="JI1639" t="str">
        <f t="shared" ca="1" si="508"/>
        <v/>
      </c>
    </row>
    <row r="1640" spans="264:269">
      <c r="JD1640">
        <f t="shared" si="503"/>
        <v>0</v>
      </c>
      <c r="JE1640">
        <f t="shared" si="504"/>
        <v>0</v>
      </c>
      <c r="JF1640" t="str">
        <f t="shared" ca="1" si="505"/>
        <v/>
      </c>
      <c r="JG1640" t="str">
        <f t="shared" ca="1" si="506"/>
        <v/>
      </c>
      <c r="JH1640" t="str">
        <f t="shared" ca="1" si="507"/>
        <v/>
      </c>
      <c r="JI1640" t="str">
        <f t="shared" ca="1" si="508"/>
        <v/>
      </c>
    </row>
    <row r="1641" spans="264:269">
      <c r="JD1641">
        <f t="shared" si="503"/>
        <v>0</v>
      </c>
      <c r="JE1641">
        <f t="shared" si="504"/>
        <v>0</v>
      </c>
      <c r="JF1641" t="str">
        <f t="shared" ca="1" si="505"/>
        <v/>
      </c>
      <c r="JG1641" t="str">
        <f t="shared" ca="1" si="506"/>
        <v/>
      </c>
      <c r="JH1641" t="str">
        <f t="shared" ca="1" si="507"/>
        <v/>
      </c>
      <c r="JI1641" t="str">
        <f t="shared" ca="1" si="508"/>
        <v/>
      </c>
    </row>
    <row r="1642" spans="264:269">
      <c r="JD1642">
        <f t="shared" si="503"/>
        <v>0</v>
      </c>
      <c r="JE1642">
        <f t="shared" si="504"/>
        <v>0</v>
      </c>
      <c r="JF1642" t="str">
        <f t="shared" ca="1" si="505"/>
        <v/>
      </c>
      <c r="JG1642" t="str">
        <f t="shared" ca="1" si="506"/>
        <v/>
      </c>
      <c r="JH1642" t="str">
        <f t="shared" ca="1" si="507"/>
        <v/>
      </c>
      <c r="JI1642" t="str">
        <f t="shared" ca="1" si="508"/>
        <v/>
      </c>
    </row>
    <row r="1643" spans="264:269">
      <c r="JD1643">
        <f t="shared" si="503"/>
        <v>0</v>
      </c>
      <c r="JE1643">
        <f t="shared" si="504"/>
        <v>0</v>
      </c>
      <c r="JF1643" t="str">
        <f t="shared" ca="1" si="505"/>
        <v/>
      </c>
      <c r="JG1643" t="str">
        <f t="shared" ca="1" si="506"/>
        <v/>
      </c>
      <c r="JH1643" t="str">
        <f t="shared" ca="1" si="507"/>
        <v/>
      </c>
      <c r="JI1643" t="str">
        <f t="shared" ca="1" si="508"/>
        <v/>
      </c>
    </row>
    <row r="1644" spans="264:269">
      <c r="JD1644">
        <f t="shared" si="503"/>
        <v>0</v>
      </c>
      <c r="JE1644">
        <f t="shared" si="504"/>
        <v>0</v>
      </c>
      <c r="JF1644" t="str">
        <f t="shared" ca="1" si="505"/>
        <v/>
      </c>
      <c r="JG1644" t="str">
        <f t="shared" ca="1" si="506"/>
        <v/>
      </c>
      <c r="JH1644" t="str">
        <f t="shared" ca="1" si="507"/>
        <v/>
      </c>
      <c r="JI1644" t="str">
        <f t="shared" ca="1" si="508"/>
        <v/>
      </c>
    </row>
    <row r="1645" spans="264:269">
      <c r="JD1645">
        <f t="shared" si="503"/>
        <v>0</v>
      </c>
      <c r="JE1645">
        <f t="shared" si="504"/>
        <v>0</v>
      </c>
      <c r="JF1645" t="str">
        <f t="shared" ca="1" si="505"/>
        <v/>
      </c>
      <c r="JG1645" t="str">
        <f t="shared" ca="1" si="506"/>
        <v/>
      </c>
      <c r="JH1645" t="str">
        <f t="shared" ca="1" si="507"/>
        <v/>
      </c>
      <c r="JI1645" t="str">
        <f t="shared" ca="1" si="508"/>
        <v/>
      </c>
    </row>
    <row r="1646" spans="264:269">
      <c r="JD1646">
        <f t="shared" si="503"/>
        <v>0</v>
      </c>
      <c r="JE1646">
        <f t="shared" si="504"/>
        <v>0</v>
      </c>
      <c r="JF1646" t="str">
        <f t="shared" ca="1" si="505"/>
        <v/>
      </c>
      <c r="JG1646" t="str">
        <f t="shared" ca="1" si="506"/>
        <v/>
      </c>
      <c r="JH1646" t="str">
        <f t="shared" ca="1" si="507"/>
        <v/>
      </c>
      <c r="JI1646" t="str">
        <f t="shared" ca="1" si="508"/>
        <v/>
      </c>
    </row>
    <row r="1647" spans="264:269">
      <c r="JD1647">
        <f t="shared" si="503"/>
        <v>0</v>
      </c>
      <c r="JE1647">
        <f t="shared" si="504"/>
        <v>0</v>
      </c>
      <c r="JF1647" t="str">
        <f t="shared" ca="1" si="505"/>
        <v/>
      </c>
      <c r="JG1647" t="str">
        <f t="shared" ca="1" si="506"/>
        <v/>
      </c>
      <c r="JH1647" t="str">
        <f t="shared" ca="1" si="507"/>
        <v/>
      </c>
      <c r="JI1647" t="str">
        <f t="shared" ca="1" si="508"/>
        <v/>
      </c>
    </row>
    <row r="1648" spans="264:269">
      <c r="JD1648">
        <f t="shared" si="503"/>
        <v>0</v>
      </c>
      <c r="JE1648">
        <f t="shared" si="504"/>
        <v>0</v>
      </c>
      <c r="JF1648" t="str">
        <f t="shared" ca="1" si="505"/>
        <v/>
      </c>
      <c r="JG1648" t="str">
        <f t="shared" ca="1" si="506"/>
        <v/>
      </c>
      <c r="JH1648" t="str">
        <f t="shared" ca="1" si="507"/>
        <v/>
      </c>
      <c r="JI1648" t="str">
        <f t="shared" ca="1" si="508"/>
        <v/>
      </c>
    </row>
    <row r="1649" spans="264:269">
      <c r="JD1649">
        <f t="shared" si="503"/>
        <v>0</v>
      </c>
      <c r="JE1649">
        <f t="shared" si="504"/>
        <v>0</v>
      </c>
      <c r="JF1649" t="str">
        <f t="shared" ca="1" si="505"/>
        <v/>
      </c>
      <c r="JG1649" t="str">
        <f t="shared" ca="1" si="506"/>
        <v/>
      </c>
      <c r="JH1649" t="str">
        <f t="shared" ca="1" si="507"/>
        <v/>
      </c>
      <c r="JI1649" t="str">
        <f t="shared" ca="1" si="508"/>
        <v/>
      </c>
    </row>
    <row r="1650" spans="264:269">
      <c r="JD1650">
        <f t="shared" si="503"/>
        <v>0</v>
      </c>
      <c r="JE1650">
        <f t="shared" si="504"/>
        <v>0</v>
      </c>
      <c r="JF1650" t="str">
        <f t="shared" ca="1" si="505"/>
        <v/>
      </c>
      <c r="JG1650" t="str">
        <f t="shared" ca="1" si="506"/>
        <v/>
      </c>
      <c r="JH1650" t="str">
        <f t="shared" ca="1" si="507"/>
        <v/>
      </c>
      <c r="JI1650" t="str">
        <f t="shared" ca="1" si="508"/>
        <v/>
      </c>
    </row>
    <row r="1651" spans="264:269">
      <c r="JD1651">
        <f t="shared" si="503"/>
        <v>0</v>
      </c>
      <c r="JE1651">
        <f t="shared" si="504"/>
        <v>0</v>
      </c>
      <c r="JF1651" t="str">
        <f t="shared" ca="1" si="505"/>
        <v/>
      </c>
      <c r="JG1651" t="str">
        <f t="shared" ca="1" si="506"/>
        <v/>
      </c>
      <c r="JH1651" t="str">
        <f t="shared" ca="1" si="507"/>
        <v/>
      </c>
      <c r="JI1651" t="str">
        <f t="shared" ca="1" si="508"/>
        <v/>
      </c>
    </row>
    <row r="1652" spans="264:269">
      <c r="JD1652">
        <f t="shared" si="503"/>
        <v>0</v>
      </c>
      <c r="JE1652">
        <f t="shared" si="504"/>
        <v>0</v>
      </c>
      <c r="JF1652" t="str">
        <f t="shared" ca="1" si="505"/>
        <v/>
      </c>
      <c r="JG1652" t="str">
        <f t="shared" ca="1" si="506"/>
        <v/>
      </c>
      <c r="JH1652" t="str">
        <f t="shared" ca="1" si="507"/>
        <v/>
      </c>
      <c r="JI1652" t="str">
        <f t="shared" ca="1" si="508"/>
        <v/>
      </c>
    </row>
    <row r="1653" spans="264:269">
      <c r="JD1653">
        <f t="shared" si="503"/>
        <v>0</v>
      </c>
      <c r="JE1653">
        <f t="shared" si="504"/>
        <v>0</v>
      </c>
      <c r="JF1653" t="str">
        <f t="shared" ca="1" si="505"/>
        <v/>
      </c>
      <c r="JG1653" t="str">
        <f t="shared" ca="1" si="506"/>
        <v/>
      </c>
      <c r="JH1653" t="str">
        <f t="shared" ca="1" si="507"/>
        <v/>
      </c>
      <c r="JI1653" t="str">
        <f t="shared" ca="1" si="508"/>
        <v/>
      </c>
    </row>
    <row r="1654" spans="264:269">
      <c r="JD1654">
        <f t="shared" si="503"/>
        <v>0</v>
      </c>
      <c r="JE1654">
        <f t="shared" si="504"/>
        <v>0</v>
      </c>
      <c r="JF1654" t="str">
        <f t="shared" ca="1" si="505"/>
        <v/>
      </c>
      <c r="JG1654" t="str">
        <f t="shared" ca="1" si="506"/>
        <v/>
      </c>
      <c r="JH1654" t="str">
        <f t="shared" ca="1" si="507"/>
        <v/>
      </c>
      <c r="JI1654" t="str">
        <f t="shared" ca="1" si="508"/>
        <v/>
      </c>
    </row>
    <row r="1655" spans="264:269">
      <c r="JD1655">
        <f t="shared" si="503"/>
        <v>0</v>
      </c>
      <c r="JE1655">
        <f t="shared" si="504"/>
        <v>0</v>
      </c>
      <c r="JF1655" t="str">
        <f t="shared" ca="1" si="505"/>
        <v/>
      </c>
      <c r="JG1655" t="str">
        <f t="shared" ca="1" si="506"/>
        <v/>
      </c>
      <c r="JH1655" t="str">
        <f t="shared" ca="1" si="507"/>
        <v/>
      </c>
      <c r="JI1655" t="str">
        <f t="shared" ca="1" si="508"/>
        <v/>
      </c>
    </row>
    <row r="1656" spans="264:269">
      <c r="JD1656">
        <f t="shared" si="503"/>
        <v>0</v>
      </c>
      <c r="JE1656">
        <f t="shared" si="504"/>
        <v>0</v>
      </c>
      <c r="JF1656" t="str">
        <f t="shared" ca="1" si="505"/>
        <v/>
      </c>
      <c r="JG1656" t="str">
        <f t="shared" ca="1" si="506"/>
        <v/>
      </c>
      <c r="JH1656" t="str">
        <f t="shared" ca="1" si="507"/>
        <v/>
      </c>
      <c r="JI1656" t="str">
        <f t="shared" ca="1" si="508"/>
        <v/>
      </c>
    </row>
    <row r="1657" spans="264:269">
      <c r="JD1657">
        <f t="shared" si="503"/>
        <v>0</v>
      </c>
      <c r="JE1657">
        <f t="shared" si="504"/>
        <v>0</v>
      </c>
      <c r="JF1657" t="str">
        <f t="shared" ca="1" si="505"/>
        <v/>
      </c>
      <c r="JG1657" t="str">
        <f t="shared" ca="1" si="506"/>
        <v/>
      </c>
      <c r="JH1657" t="str">
        <f t="shared" ca="1" si="507"/>
        <v/>
      </c>
      <c r="JI1657" t="str">
        <f t="shared" ca="1" si="508"/>
        <v/>
      </c>
    </row>
    <row r="1658" spans="264:269">
      <c r="JD1658">
        <f t="shared" si="503"/>
        <v>0</v>
      </c>
      <c r="JE1658">
        <f t="shared" si="504"/>
        <v>0</v>
      </c>
      <c r="JF1658" t="str">
        <f t="shared" ca="1" si="505"/>
        <v/>
      </c>
      <c r="JG1658" t="str">
        <f t="shared" ca="1" si="506"/>
        <v/>
      </c>
      <c r="JH1658" t="str">
        <f t="shared" ca="1" si="507"/>
        <v/>
      </c>
      <c r="JI1658" t="str">
        <f t="shared" ca="1" si="508"/>
        <v/>
      </c>
    </row>
    <row r="1659" spans="264:269">
      <c r="JD1659">
        <f t="shared" si="503"/>
        <v>0</v>
      </c>
      <c r="JE1659">
        <f t="shared" si="504"/>
        <v>0</v>
      </c>
      <c r="JF1659" t="str">
        <f t="shared" ca="1" si="505"/>
        <v/>
      </c>
      <c r="JG1659" t="str">
        <f t="shared" ca="1" si="506"/>
        <v/>
      </c>
      <c r="JH1659" t="str">
        <f t="shared" ca="1" si="507"/>
        <v/>
      </c>
      <c r="JI1659" t="str">
        <f t="shared" ca="1" si="508"/>
        <v/>
      </c>
    </row>
    <row r="1660" spans="264:269">
      <c r="JD1660">
        <f t="shared" si="503"/>
        <v>0</v>
      </c>
      <c r="JE1660">
        <f t="shared" si="504"/>
        <v>0</v>
      </c>
      <c r="JF1660" t="str">
        <f t="shared" ca="1" si="505"/>
        <v/>
      </c>
      <c r="JG1660" t="str">
        <f t="shared" ca="1" si="506"/>
        <v/>
      </c>
      <c r="JH1660" t="str">
        <f t="shared" ca="1" si="507"/>
        <v/>
      </c>
      <c r="JI1660" t="str">
        <f t="shared" ca="1" si="508"/>
        <v/>
      </c>
    </row>
    <row r="1661" spans="264:269">
      <c r="JD1661">
        <f t="shared" si="503"/>
        <v>0</v>
      </c>
      <c r="JE1661">
        <f t="shared" si="504"/>
        <v>0</v>
      </c>
      <c r="JF1661" t="str">
        <f t="shared" ca="1" si="505"/>
        <v/>
      </c>
      <c r="JG1661" t="str">
        <f t="shared" ca="1" si="506"/>
        <v/>
      </c>
      <c r="JH1661" t="str">
        <f t="shared" ca="1" si="507"/>
        <v/>
      </c>
      <c r="JI1661" t="str">
        <f t="shared" ca="1" si="508"/>
        <v/>
      </c>
    </row>
    <row r="1662" spans="264:269">
      <c r="JD1662">
        <f t="shared" si="503"/>
        <v>0</v>
      </c>
      <c r="JE1662">
        <f t="shared" si="504"/>
        <v>0</v>
      </c>
      <c r="JF1662" t="str">
        <f t="shared" ca="1" si="505"/>
        <v/>
      </c>
      <c r="JG1662" t="str">
        <f t="shared" ca="1" si="506"/>
        <v/>
      </c>
      <c r="JH1662" t="str">
        <f t="shared" ca="1" si="507"/>
        <v/>
      </c>
      <c r="JI1662" t="str">
        <f t="shared" ca="1" si="508"/>
        <v/>
      </c>
    </row>
    <row r="1663" spans="264:269">
      <c r="JD1663">
        <f t="shared" si="503"/>
        <v>0</v>
      </c>
      <c r="JE1663">
        <f t="shared" si="504"/>
        <v>0</v>
      </c>
      <c r="JF1663" t="str">
        <f t="shared" ca="1" si="505"/>
        <v/>
      </c>
      <c r="JG1663" t="str">
        <f t="shared" ca="1" si="506"/>
        <v/>
      </c>
      <c r="JH1663" t="str">
        <f t="shared" ca="1" si="507"/>
        <v/>
      </c>
      <c r="JI1663" t="str">
        <f t="shared" ca="1" si="508"/>
        <v/>
      </c>
    </row>
    <row r="1664" spans="264:269">
      <c r="JD1664">
        <f t="shared" si="503"/>
        <v>0</v>
      </c>
      <c r="JE1664">
        <f t="shared" si="504"/>
        <v>0</v>
      </c>
      <c r="JF1664" t="str">
        <f t="shared" ca="1" si="505"/>
        <v/>
      </c>
      <c r="JG1664" t="str">
        <f t="shared" ca="1" si="506"/>
        <v/>
      </c>
      <c r="JH1664" t="str">
        <f t="shared" ca="1" si="507"/>
        <v/>
      </c>
      <c r="JI1664" t="str">
        <f t="shared" ca="1" si="508"/>
        <v/>
      </c>
    </row>
    <row r="1665" spans="264:269">
      <c r="JD1665">
        <f t="shared" si="503"/>
        <v>0</v>
      </c>
      <c r="JE1665">
        <f t="shared" si="504"/>
        <v>0</v>
      </c>
      <c r="JF1665" t="str">
        <f t="shared" ca="1" si="505"/>
        <v/>
      </c>
      <c r="JG1665" t="str">
        <f t="shared" ca="1" si="506"/>
        <v/>
      </c>
      <c r="JH1665" t="str">
        <f t="shared" ca="1" si="507"/>
        <v/>
      </c>
      <c r="JI1665" t="str">
        <f t="shared" ca="1" si="508"/>
        <v/>
      </c>
    </row>
    <row r="1666" spans="264:269">
      <c r="JD1666">
        <f t="shared" si="503"/>
        <v>0</v>
      </c>
      <c r="JE1666">
        <f t="shared" si="504"/>
        <v>0</v>
      </c>
      <c r="JF1666" t="str">
        <f t="shared" ca="1" si="505"/>
        <v/>
      </c>
      <c r="JG1666" t="str">
        <f t="shared" ca="1" si="506"/>
        <v/>
      </c>
      <c r="JH1666" t="str">
        <f t="shared" ca="1" si="507"/>
        <v/>
      </c>
      <c r="JI1666" t="str">
        <f t="shared" ca="1" si="508"/>
        <v/>
      </c>
    </row>
    <row r="1667" spans="264:269">
      <c r="JD1667">
        <f t="shared" si="503"/>
        <v>0</v>
      </c>
      <c r="JE1667">
        <f t="shared" si="504"/>
        <v>0</v>
      </c>
      <c r="JF1667" t="str">
        <f t="shared" ca="1" si="505"/>
        <v/>
      </c>
      <c r="JG1667" t="str">
        <f t="shared" ca="1" si="506"/>
        <v/>
      </c>
      <c r="JH1667" t="str">
        <f t="shared" ca="1" si="507"/>
        <v/>
      </c>
      <c r="JI1667" t="str">
        <f t="shared" ca="1" si="508"/>
        <v/>
      </c>
    </row>
    <row r="1668" spans="264:269">
      <c r="JD1668">
        <f t="shared" si="503"/>
        <v>0</v>
      </c>
      <c r="JE1668">
        <f t="shared" si="504"/>
        <v>0</v>
      </c>
      <c r="JF1668" t="str">
        <f t="shared" ca="1" si="505"/>
        <v/>
      </c>
      <c r="JG1668" t="str">
        <f t="shared" ca="1" si="506"/>
        <v/>
      </c>
      <c r="JH1668" t="str">
        <f t="shared" ca="1" si="507"/>
        <v/>
      </c>
      <c r="JI1668" t="str">
        <f t="shared" ca="1" si="508"/>
        <v/>
      </c>
    </row>
    <row r="1669" spans="264:269">
      <c r="JD1669">
        <f t="shared" si="503"/>
        <v>0</v>
      </c>
      <c r="JE1669">
        <f t="shared" si="504"/>
        <v>0</v>
      </c>
      <c r="JF1669" t="str">
        <f t="shared" ca="1" si="505"/>
        <v/>
      </c>
      <c r="JG1669" t="str">
        <f t="shared" ca="1" si="506"/>
        <v/>
      </c>
      <c r="JH1669" t="str">
        <f t="shared" ca="1" si="507"/>
        <v/>
      </c>
      <c r="JI1669" t="str">
        <f t="shared" ca="1" si="508"/>
        <v/>
      </c>
    </row>
    <row r="1670" spans="264:269">
      <c r="JD1670">
        <f t="shared" si="503"/>
        <v>0</v>
      </c>
      <c r="JE1670">
        <f t="shared" si="504"/>
        <v>0</v>
      </c>
      <c r="JF1670" t="str">
        <f t="shared" ca="1" si="505"/>
        <v/>
      </c>
      <c r="JG1670" t="str">
        <f t="shared" ca="1" si="506"/>
        <v/>
      </c>
      <c r="JH1670" t="str">
        <f t="shared" ca="1" si="507"/>
        <v/>
      </c>
      <c r="JI1670" t="str">
        <f t="shared" ca="1" si="508"/>
        <v/>
      </c>
    </row>
    <row r="1671" spans="264:269">
      <c r="JD1671">
        <f t="shared" si="503"/>
        <v>0</v>
      </c>
      <c r="JE1671">
        <f t="shared" si="504"/>
        <v>0</v>
      </c>
      <c r="JF1671" t="str">
        <f t="shared" ca="1" si="505"/>
        <v/>
      </c>
      <c r="JG1671" t="str">
        <f t="shared" ca="1" si="506"/>
        <v/>
      </c>
      <c r="JH1671" t="str">
        <f t="shared" ca="1" si="507"/>
        <v/>
      </c>
      <c r="JI1671" t="str">
        <f t="shared" ca="1" si="508"/>
        <v/>
      </c>
    </row>
    <row r="1672" spans="264:269">
      <c r="JD1672">
        <f t="shared" si="503"/>
        <v>0</v>
      </c>
      <c r="JE1672">
        <f t="shared" si="504"/>
        <v>0</v>
      </c>
      <c r="JF1672" t="str">
        <f t="shared" ca="1" si="505"/>
        <v/>
      </c>
      <c r="JG1672" t="str">
        <f t="shared" ca="1" si="506"/>
        <v/>
      </c>
      <c r="JH1672" t="str">
        <f t="shared" ca="1" si="507"/>
        <v/>
      </c>
      <c r="JI1672" t="str">
        <f t="shared" ca="1" si="508"/>
        <v/>
      </c>
    </row>
    <row r="1673" spans="264:269">
      <c r="JD1673">
        <f t="shared" si="503"/>
        <v>0</v>
      </c>
      <c r="JE1673">
        <f t="shared" si="504"/>
        <v>0</v>
      </c>
      <c r="JF1673" t="str">
        <f t="shared" ca="1" si="505"/>
        <v/>
      </c>
      <c r="JG1673" t="str">
        <f t="shared" ca="1" si="506"/>
        <v/>
      </c>
      <c r="JH1673" t="str">
        <f t="shared" ca="1" si="507"/>
        <v/>
      </c>
      <c r="JI1673" t="str">
        <f t="shared" ca="1" si="508"/>
        <v/>
      </c>
    </row>
    <row r="1674" spans="264:269">
      <c r="JD1674">
        <f t="shared" si="503"/>
        <v>0</v>
      </c>
      <c r="JE1674">
        <f t="shared" si="504"/>
        <v>0</v>
      </c>
      <c r="JF1674" t="str">
        <f t="shared" ca="1" si="505"/>
        <v/>
      </c>
      <c r="JG1674" t="str">
        <f t="shared" ca="1" si="506"/>
        <v/>
      </c>
      <c r="JH1674" t="str">
        <f t="shared" ca="1" si="507"/>
        <v/>
      </c>
      <c r="JI1674" t="str">
        <f t="shared" ca="1" si="508"/>
        <v/>
      </c>
    </row>
    <row r="1675" spans="264:269">
      <c r="JD1675">
        <f t="shared" si="503"/>
        <v>0</v>
      </c>
      <c r="JE1675">
        <f t="shared" si="504"/>
        <v>0</v>
      </c>
      <c r="JF1675" t="str">
        <f t="shared" ca="1" si="505"/>
        <v/>
      </c>
      <c r="JG1675" t="str">
        <f t="shared" ca="1" si="506"/>
        <v/>
      </c>
      <c r="JH1675" t="str">
        <f t="shared" ca="1" si="507"/>
        <v/>
      </c>
      <c r="JI1675" t="str">
        <f t="shared" ca="1" si="508"/>
        <v/>
      </c>
    </row>
    <row r="1676" spans="264:269">
      <c r="JD1676">
        <f t="shared" si="503"/>
        <v>0</v>
      </c>
      <c r="JE1676">
        <f t="shared" si="504"/>
        <v>0</v>
      </c>
      <c r="JF1676" t="str">
        <f t="shared" ca="1" si="505"/>
        <v/>
      </c>
      <c r="JG1676" t="str">
        <f t="shared" ca="1" si="506"/>
        <v/>
      </c>
      <c r="JH1676" t="str">
        <f t="shared" ca="1" si="507"/>
        <v/>
      </c>
      <c r="JI1676" t="str">
        <f t="shared" ca="1" si="508"/>
        <v/>
      </c>
    </row>
    <row r="1677" spans="264:269">
      <c r="JD1677">
        <f t="shared" si="503"/>
        <v>0</v>
      </c>
      <c r="JE1677">
        <f t="shared" si="504"/>
        <v>0</v>
      </c>
      <c r="JF1677" t="str">
        <f t="shared" ca="1" si="505"/>
        <v/>
      </c>
      <c r="JG1677" t="str">
        <f t="shared" ca="1" si="506"/>
        <v/>
      </c>
      <c r="JH1677" t="str">
        <f t="shared" ca="1" si="507"/>
        <v/>
      </c>
      <c r="JI1677" t="str">
        <f t="shared" ca="1" si="508"/>
        <v/>
      </c>
    </row>
    <row r="1678" spans="264:269">
      <c r="JD1678">
        <f t="shared" si="503"/>
        <v>0</v>
      </c>
      <c r="JE1678">
        <f t="shared" si="504"/>
        <v>0</v>
      </c>
      <c r="JF1678" t="str">
        <f t="shared" ca="1" si="505"/>
        <v/>
      </c>
      <c r="JG1678" t="str">
        <f t="shared" ca="1" si="506"/>
        <v/>
      </c>
      <c r="JH1678" t="str">
        <f t="shared" ca="1" si="507"/>
        <v/>
      </c>
      <c r="JI1678" t="str">
        <f t="shared" ca="1" si="508"/>
        <v/>
      </c>
    </row>
    <row r="1679" spans="264:269">
      <c r="JD1679">
        <f t="shared" si="503"/>
        <v>0</v>
      </c>
      <c r="JE1679">
        <f t="shared" si="504"/>
        <v>0</v>
      </c>
      <c r="JF1679" t="str">
        <f t="shared" ca="1" si="505"/>
        <v/>
      </c>
      <c r="JG1679" t="str">
        <f t="shared" ca="1" si="506"/>
        <v/>
      </c>
      <c r="JH1679" t="str">
        <f t="shared" ca="1" si="507"/>
        <v/>
      </c>
      <c r="JI1679" t="str">
        <f t="shared" ca="1" si="508"/>
        <v/>
      </c>
    </row>
    <row r="1680" spans="264:269">
      <c r="JD1680">
        <f t="shared" si="503"/>
        <v>0</v>
      </c>
      <c r="JE1680">
        <f t="shared" si="504"/>
        <v>0</v>
      </c>
      <c r="JF1680" t="str">
        <f t="shared" ca="1" si="505"/>
        <v/>
      </c>
      <c r="JG1680" t="str">
        <f t="shared" ca="1" si="506"/>
        <v/>
      </c>
      <c r="JH1680" t="str">
        <f t="shared" ca="1" si="507"/>
        <v/>
      </c>
      <c r="JI1680" t="str">
        <f t="shared" ca="1" si="508"/>
        <v/>
      </c>
    </row>
    <row r="1681" spans="264:269">
      <c r="JD1681">
        <f t="shared" si="503"/>
        <v>0</v>
      </c>
      <c r="JE1681">
        <f t="shared" si="504"/>
        <v>0</v>
      </c>
      <c r="JF1681" t="str">
        <f t="shared" ca="1" si="505"/>
        <v/>
      </c>
      <c r="JG1681" t="str">
        <f t="shared" ca="1" si="506"/>
        <v/>
      </c>
      <c r="JH1681" t="str">
        <f t="shared" ca="1" si="507"/>
        <v/>
      </c>
      <c r="JI1681" t="str">
        <f t="shared" ca="1" si="508"/>
        <v/>
      </c>
    </row>
    <row r="1682" spans="264:269">
      <c r="JD1682">
        <f t="shared" si="503"/>
        <v>0</v>
      </c>
      <c r="JE1682">
        <f t="shared" si="504"/>
        <v>0</v>
      </c>
      <c r="JF1682" t="str">
        <f t="shared" ca="1" si="505"/>
        <v/>
      </c>
      <c r="JG1682" t="str">
        <f t="shared" ca="1" si="506"/>
        <v/>
      </c>
      <c r="JH1682" t="str">
        <f t="shared" ca="1" si="507"/>
        <v/>
      </c>
      <c r="JI1682" t="str">
        <f t="shared" ca="1" si="508"/>
        <v/>
      </c>
    </row>
    <row r="1683" spans="264:269">
      <c r="JD1683">
        <f t="shared" si="503"/>
        <v>0</v>
      </c>
      <c r="JE1683">
        <f t="shared" si="504"/>
        <v>0</v>
      </c>
      <c r="JF1683" t="str">
        <f t="shared" ca="1" si="505"/>
        <v/>
      </c>
      <c r="JG1683" t="str">
        <f t="shared" ca="1" si="506"/>
        <v/>
      </c>
      <c r="JH1683" t="str">
        <f t="shared" ca="1" si="507"/>
        <v/>
      </c>
      <c r="JI1683" t="str">
        <f t="shared" ca="1" si="508"/>
        <v/>
      </c>
    </row>
    <row r="1684" spans="264:269">
      <c r="JD1684">
        <f t="shared" si="503"/>
        <v>0</v>
      </c>
      <c r="JE1684">
        <f t="shared" si="504"/>
        <v>0</v>
      </c>
      <c r="JF1684" t="str">
        <f t="shared" ca="1" si="505"/>
        <v/>
      </c>
      <c r="JG1684" t="str">
        <f t="shared" ca="1" si="506"/>
        <v/>
      </c>
      <c r="JH1684" t="str">
        <f t="shared" ca="1" si="507"/>
        <v/>
      </c>
      <c r="JI1684" t="str">
        <f t="shared" ca="1" si="508"/>
        <v/>
      </c>
    </row>
    <row r="1685" spans="264:269">
      <c r="JD1685">
        <f t="shared" si="503"/>
        <v>0</v>
      </c>
      <c r="JE1685">
        <f t="shared" si="504"/>
        <v>0</v>
      </c>
      <c r="JF1685" t="str">
        <f t="shared" ca="1" si="505"/>
        <v/>
      </c>
      <c r="JG1685" t="str">
        <f t="shared" ca="1" si="506"/>
        <v/>
      </c>
      <c r="JH1685" t="str">
        <f t="shared" ca="1" si="507"/>
        <v/>
      </c>
      <c r="JI1685" t="str">
        <f t="shared" ca="1" si="508"/>
        <v/>
      </c>
    </row>
    <row r="1686" spans="264:269">
      <c r="JD1686">
        <f t="shared" si="503"/>
        <v>0</v>
      </c>
      <c r="JE1686">
        <f t="shared" si="504"/>
        <v>0</v>
      </c>
      <c r="JF1686" t="str">
        <f t="shared" ca="1" si="505"/>
        <v/>
      </c>
      <c r="JG1686" t="str">
        <f t="shared" ca="1" si="506"/>
        <v/>
      </c>
      <c r="JH1686" t="str">
        <f t="shared" ca="1" si="507"/>
        <v/>
      </c>
      <c r="JI1686" t="str">
        <f t="shared" ca="1" si="508"/>
        <v/>
      </c>
    </row>
    <row r="1687" spans="264:269">
      <c r="JD1687">
        <f t="shared" si="503"/>
        <v>0</v>
      </c>
      <c r="JE1687">
        <f t="shared" si="504"/>
        <v>0</v>
      </c>
      <c r="JF1687" t="str">
        <f t="shared" ca="1" si="505"/>
        <v/>
      </c>
      <c r="JG1687" t="str">
        <f t="shared" ca="1" si="506"/>
        <v/>
      </c>
      <c r="JH1687" t="str">
        <f t="shared" ca="1" si="507"/>
        <v/>
      </c>
      <c r="JI1687" t="str">
        <f t="shared" ca="1" si="508"/>
        <v/>
      </c>
    </row>
    <row r="1688" spans="264:269">
      <c r="JD1688">
        <f t="shared" si="503"/>
        <v>0</v>
      </c>
      <c r="JE1688">
        <f t="shared" si="504"/>
        <v>0</v>
      </c>
      <c r="JF1688" t="str">
        <f t="shared" ca="1" si="505"/>
        <v/>
      </c>
      <c r="JG1688" t="str">
        <f t="shared" ca="1" si="506"/>
        <v/>
      </c>
      <c r="JH1688" t="str">
        <f t="shared" ca="1" si="507"/>
        <v/>
      </c>
      <c r="JI1688" t="str">
        <f t="shared" ca="1" si="508"/>
        <v/>
      </c>
    </row>
    <row r="1689" spans="264:269">
      <c r="JD1689">
        <f t="shared" si="503"/>
        <v>0</v>
      </c>
      <c r="JE1689">
        <f t="shared" si="504"/>
        <v>0</v>
      </c>
      <c r="JF1689" t="str">
        <f t="shared" ca="1" si="505"/>
        <v/>
      </c>
      <c r="JG1689" t="str">
        <f t="shared" ca="1" si="506"/>
        <v/>
      </c>
      <c r="JH1689" t="str">
        <f t="shared" ca="1" si="507"/>
        <v/>
      </c>
      <c r="JI1689" t="str">
        <f t="shared" ca="1" si="508"/>
        <v/>
      </c>
    </row>
    <row r="1690" spans="264:269">
      <c r="JD1690">
        <f t="shared" si="503"/>
        <v>0</v>
      </c>
      <c r="JE1690">
        <f t="shared" si="504"/>
        <v>0</v>
      </c>
      <c r="JF1690" t="str">
        <f t="shared" ca="1" si="505"/>
        <v/>
      </c>
      <c r="JG1690" t="str">
        <f t="shared" ca="1" si="506"/>
        <v/>
      </c>
      <c r="JH1690" t="str">
        <f t="shared" ca="1" si="507"/>
        <v/>
      </c>
      <c r="JI1690" t="str">
        <f t="shared" ca="1" si="508"/>
        <v/>
      </c>
    </row>
    <row r="1691" spans="264:269">
      <c r="JD1691">
        <f t="shared" si="503"/>
        <v>0</v>
      </c>
      <c r="JE1691">
        <f t="shared" si="504"/>
        <v>0</v>
      </c>
      <c r="JF1691" t="str">
        <f t="shared" ca="1" si="505"/>
        <v/>
      </c>
      <c r="JG1691" t="str">
        <f t="shared" ca="1" si="506"/>
        <v/>
      </c>
      <c r="JH1691" t="str">
        <f t="shared" ca="1" si="507"/>
        <v/>
      </c>
      <c r="JI1691" t="str">
        <f t="shared" ca="1" si="508"/>
        <v/>
      </c>
    </row>
    <row r="1692" spans="264:269">
      <c r="JD1692">
        <f t="shared" ref="JD1692:JD1755" si="509">IF(JD1691&lt;&gt;0,JD1691-1,0)</f>
        <v>0</v>
      </c>
      <c r="JE1692">
        <f t="shared" ref="JE1692:JE1755" si="510">IF(JD1692&lt;&gt;0,JE1691+1,0)</f>
        <v>0</v>
      </c>
      <c r="JF1692" t="str">
        <f t="shared" ref="JF1692:JF1755" ca="1" si="511">IF(ScenarioType&lt;&gt;"ALL",IF(ISERROR(IF(INDIRECT("SCENARIOMETA!B"&amp;JE1692)=ScenarioType,INDIRECT("SCENARIOMETA!A"&amp;JE1692)," ")),"",IF(INDIRECT("SCENARIOMETA!B"&amp;JE1692)=ScenarioType,INDIRECT("SCENARIOMETA!A"&amp;JE1692)," ")),IF(JD1692&lt;&gt;0,INDIRECT("SCENARIOMETA!A"&amp;JE1692),""))</f>
        <v/>
      </c>
      <c r="JG1692" t="str">
        <f t="shared" ref="JG1692:JG1755" ca="1" si="512">IF(ScenarioType&lt;&gt;"ALL",IF(ISERROR(IF(INDIRECT("SCENARIOMETA!B"&amp;JE1692)=ScenarioType,INDIRECT("SCENARIOMETA!B"&amp;JE1692)," ")),"",IF(INDIRECT("SCENARIOMETA!B"&amp;JE1692)=ScenarioType,INDIRECT("SCENARIOMETA!B"&amp;JE1692)," ")),IF(JD1692&lt;&gt;0,INDIRECT("SCENARIOMETA!B"&amp;JE1692),""))</f>
        <v/>
      </c>
      <c r="JH1692" t="str">
        <f t="shared" ref="JH1692:JH1755" ca="1" si="513">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514">IF(ScenarioType&lt;&gt;"ALL",IF(ISERROR(IF(INDIRECT("SCENARIOMETA!B"&amp;JE1692)=ScenarioType,INDIRECT("SCENARIOMETA!E"&amp;JE1692)," ")),"",IF(INDIRECT("SCENARIOMETA!B"&amp;JE1692)=ScenarioType,INDIRECT("SCENARIOMETA!E"&amp;JE1692)," ")+14),IF(JD1692&lt;&gt;0,INDIRECT("SCENARIOMETA!E"&amp;JE1692)+14,""))</f>
        <v/>
      </c>
    </row>
    <row r="1693" spans="264:269">
      <c r="JD1693">
        <f t="shared" si="509"/>
        <v>0</v>
      </c>
      <c r="JE1693">
        <f t="shared" si="510"/>
        <v>0</v>
      </c>
      <c r="JF1693" t="str">
        <f t="shared" ca="1" si="511"/>
        <v/>
      </c>
      <c r="JG1693" t="str">
        <f t="shared" ca="1" si="512"/>
        <v/>
      </c>
      <c r="JH1693" t="str">
        <f t="shared" ca="1" si="513"/>
        <v/>
      </c>
      <c r="JI1693" t="str">
        <f t="shared" ca="1" si="514"/>
        <v/>
      </c>
    </row>
    <row r="1694" spans="264:269">
      <c r="JD1694">
        <f t="shared" si="509"/>
        <v>0</v>
      </c>
      <c r="JE1694">
        <f t="shared" si="510"/>
        <v>0</v>
      </c>
      <c r="JF1694" t="str">
        <f t="shared" ca="1" si="511"/>
        <v/>
      </c>
      <c r="JG1694" t="str">
        <f t="shared" ca="1" si="512"/>
        <v/>
      </c>
      <c r="JH1694" t="str">
        <f t="shared" ca="1" si="513"/>
        <v/>
      </c>
      <c r="JI1694" t="str">
        <f t="shared" ca="1" si="514"/>
        <v/>
      </c>
    </row>
    <row r="1695" spans="264:269">
      <c r="JD1695">
        <f t="shared" si="509"/>
        <v>0</v>
      </c>
      <c r="JE1695">
        <f t="shared" si="510"/>
        <v>0</v>
      </c>
      <c r="JF1695" t="str">
        <f t="shared" ca="1" si="511"/>
        <v/>
      </c>
      <c r="JG1695" t="str">
        <f t="shared" ca="1" si="512"/>
        <v/>
      </c>
      <c r="JH1695" t="str">
        <f t="shared" ca="1" si="513"/>
        <v/>
      </c>
      <c r="JI1695" t="str">
        <f t="shared" ca="1" si="514"/>
        <v/>
      </c>
    </row>
    <row r="1696" spans="264:269">
      <c r="JD1696">
        <f t="shared" si="509"/>
        <v>0</v>
      </c>
      <c r="JE1696">
        <f t="shared" si="510"/>
        <v>0</v>
      </c>
      <c r="JF1696" t="str">
        <f t="shared" ca="1" si="511"/>
        <v/>
      </c>
      <c r="JG1696" t="str">
        <f t="shared" ca="1" si="512"/>
        <v/>
      </c>
      <c r="JH1696" t="str">
        <f t="shared" ca="1" si="513"/>
        <v/>
      </c>
      <c r="JI1696" t="str">
        <f t="shared" ca="1" si="514"/>
        <v/>
      </c>
    </row>
    <row r="1697" spans="264:269">
      <c r="JD1697">
        <f t="shared" si="509"/>
        <v>0</v>
      </c>
      <c r="JE1697">
        <f t="shared" si="510"/>
        <v>0</v>
      </c>
      <c r="JF1697" t="str">
        <f t="shared" ca="1" si="511"/>
        <v/>
      </c>
      <c r="JG1697" t="str">
        <f t="shared" ca="1" si="512"/>
        <v/>
      </c>
      <c r="JH1697" t="str">
        <f t="shared" ca="1" si="513"/>
        <v/>
      </c>
      <c r="JI1697" t="str">
        <f t="shared" ca="1" si="514"/>
        <v/>
      </c>
    </row>
    <row r="1698" spans="264:269">
      <c r="JD1698">
        <f t="shared" si="509"/>
        <v>0</v>
      </c>
      <c r="JE1698">
        <f t="shared" si="510"/>
        <v>0</v>
      </c>
      <c r="JF1698" t="str">
        <f t="shared" ca="1" si="511"/>
        <v/>
      </c>
      <c r="JG1698" t="str">
        <f t="shared" ca="1" si="512"/>
        <v/>
      </c>
      <c r="JH1698" t="str">
        <f t="shared" ca="1" si="513"/>
        <v/>
      </c>
      <c r="JI1698" t="str">
        <f t="shared" ca="1" si="514"/>
        <v/>
      </c>
    </row>
    <row r="1699" spans="264:269">
      <c r="JD1699">
        <f t="shared" si="509"/>
        <v>0</v>
      </c>
      <c r="JE1699">
        <f t="shared" si="510"/>
        <v>0</v>
      </c>
      <c r="JF1699" t="str">
        <f t="shared" ca="1" si="511"/>
        <v/>
      </c>
      <c r="JG1699" t="str">
        <f t="shared" ca="1" si="512"/>
        <v/>
      </c>
      <c r="JH1699" t="str">
        <f t="shared" ca="1" si="513"/>
        <v/>
      </c>
      <c r="JI1699" t="str">
        <f t="shared" ca="1" si="514"/>
        <v/>
      </c>
    </row>
    <row r="1700" spans="264:269">
      <c r="JD1700">
        <f t="shared" si="509"/>
        <v>0</v>
      </c>
      <c r="JE1700">
        <f t="shared" si="510"/>
        <v>0</v>
      </c>
      <c r="JF1700" t="str">
        <f t="shared" ca="1" si="511"/>
        <v/>
      </c>
      <c r="JG1700" t="str">
        <f t="shared" ca="1" si="512"/>
        <v/>
      </c>
      <c r="JH1700" t="str">
        <f t="shared" ca="1" si="513"/>
        <v/>
      </c>
      <c r="JI1700" t="str">
        <f t="shared" ca="1" si="514"/>
        <v/>
      </c>
    </row>
    <row r="1701" spans="264:269">
      <c r="JD1701">
        <f t="shared" si="509"/>
        <v>0</v>
      </c>
      <c r="JE1701">
        <f t="shared" si="510"/>
        <v>0</v>
      </c>
      <c r="JF1701" t="str">
        <f t="shared" ca="1" si="511"/>
        <v/>
      </c>
      <c r="JG1701" t="str">
        <f t="shared" ca="1" si="512"/>
        <v/>
      </c>
      <c r="JH1701" t="str">
        <f t="shared" ca="1" si="513"/>
        <v/>
      </c>
      <c r="JI1701" t="str">
        <f t="shared" ca="1" si="514"/>
        <v/>
      </c>
    </row>
    <row r="1702" spans="264:269">
      <c r="JD1702">
        <f t="shared" si="509"/>
        <v>0</v>
      </c>
      <c r="JE1702">
        <f t="shared" si="510"/>
        <v>0</v>
      </c>
      <c r="JF1702" t="str">
        <f t="shared" ca="1" si="511"/>
        <v/>
      </c>
      <c r="JG1702" t="str">
        <f t="shared" ca="1" si="512"/>
        <v/>
      </c>
      <c r="JH1702" t="str">
        <f t="shared" ca="1" si="513"/>
        <v/>
      </c>
      <c r="JI1702" t="str">
        <f t="shared" ca="1" si="514"/>
        <v/>
      </c>
    </row>
    <row r="1703" spans="264:269">
      <c r="JD1703">
        <f t="shared" si="509"/>
        <v>0</v>
      </c>
      <c r="JE1703">
        <f t="shared" si="510"/>
        <v>0</v>
      </c>
      <c r="JF1703" t="str">
        <f t="shared" ca="1" si="511"/>
        <v/>
      </c>
      <c r="JG1703" t="str">
        <f t="shared" ca="1" si="512"/>
        <v/>
      </c>
      <c r="JH1703" t="str">
        <f t="shared" ca="1" si="513"/>
        <v/>
      </c>
      <c r="JI1703" t="str">
        <f t="shared" ca="1" si="514"/>
        <v/>
      </c>
    </row>
    <row r="1704" spans="264:269">
      <c r="JD1704">
        <f t="shared" si="509"/>
        <v>0</v>
      </c>
      <c r="JE1704">
        <f t="shared" si="510"/>
        <v>0</v>
      </c>
      <c r="JF1704" t="str">
        <f t="shared" ca="1" si="511"/>
        <v/>
      </c>
      <c r="JG1704" t="str">
        <f t="shared" ca="1" si="512"/>
        <v/>
      </c>
      <c r="JH1704" t="str">
        <f t="shared" ca="1" si="513"/>
        <v/>
      </c>
      <c r="JI1704" t="str">
        <f t="shared" ca="1" si="514"/>
        <v/>
      </c>
    </row>
    <row r="1705" spans="264:269">
      <c r="JD1705">
        <f t="shared" si="509"/>
        <v>0</v>
      </c>
      <c r="JE1705">
        <f t="shared" si="510"/>
        <v>0</v>
      </c>
      <c r="JF1705" t="str">
        <f t="shared" ca="1" si="511"/>
        <v/>
      </c>
      <c r="JG1705" t="str">
        <f t="shared" ca="1" si="512"/>
        <v/>
      </c>
      <c r="JH1705" t="str">
        <f t="shared" ca="1" si="513"/>
        <v/>
      </c>
      <c r="JI1705" t="str">
        <f t="shared" ca="1" si="514"/>
        <v/>
      </c>
    </row>
    <row r="1706" spans="264:269">
      <c r="JD1706">
        <f t="shared" si="509"/>
        <v>0</v>
      </c>
      <c r="JE1706">
        <f t="shared" si="510"/>
        <v>0</v>
      </c>
      <c r="JF1706" t="str">
        <f t="shared" ca="1" si="511"/>
        <v/>
      </c>
      <c r="JG1706" t="str">
        <f t="shared" ca="1" si="512"/>
        <v/>
      </c>
      <c r="JH1706" t="str">
        <f t="shared" ca="1" si="513"/>
        <v/>
      </c>
      <c r="JI1706" t="str">
        <f t="shared" ca="1" si="514"/>
        <v/>
      </c>
    </row>
    <row r="1707" spans="264:269">
      <c r="JD1707">
        <f t="shared" si="509"/>
        <v>0</v>
      </c>
      <c r="JE1707">
        <f t="shared" si="510"/>
        <v>0</v>
      </c>
      <c r="JF1707" t="str">
        <f t="shared" ca="1" si="511"/>
        <v/>
      </c>
      <c r="JG1707" t="str">
        <f t="shared" ca="1" si="512"/>
        <v/>
      </c>
      <c r="JH1707" t="str">
        <f t="shared" ca="1" si="513"/>
        <v/>
      </c>
      <c r="JI1707" t="str">
        <f t="shared" ca="1" si="514"/>
        <v/>
      </c>
    </row>
    <row r="1708" spans="264:269">
      <c r="JD1708">
        <f t="shared" si="509"/>
        <v>0</v>
      </c>
      <c r="JE1708">
        <f t="shared" si="510"/>
        <v>0</v>
      </c>
      <c r="JF1708" t="str">
        <f t="shared" ca="1" si="511"/>
        <v/>
      </c>
      <c r="JG1708" t="str">
        <f t="shared" ca="1" si="512"/>
        <v/>
      </c>
      <c r="JH1708" t="str">
        <f t="shared" ca="1" si="513"/>
        <v/>
      </c>
      <c r="JI1708" t="str">
        <f t="shared" ca="1" si="514"/>
        <v/>
      </c>
    </row>
    <row r="1709" spans="264:269">
      <c r="JD1709">
        <f t="shared" si="509"/>
        <v>0</v>
      </c>
      <c r="JE1709">
        <f t="shared" si="510"/>
        <v>0</v>
      </c>
      <c r="JF1709" t="str">
        <f t="shared" ca="1" si="511"/>
        <v/>
      </c>
      <c r="JG1709" t="str">
        <f t="shared" ca="1" si="512"/>
        <v/>
      </c>
      <c r="JH1709" t="str">
        <f t="shared" ca="1" si="513"/>
        <v/>
      </c>
      <c r="JI1709" t="str">
        <f t="shared" ca="1" si="514"/>
        <v/>
      </c>
    </row>
    <row r="1710" spans="264:269">
      <c r="JD1710">
        <f t="shared" si="509"/>
        <v>0</v>
      </c>
      <c r="JE1710">
        <f t="shared" si="510"/>
        <v>0</v>
      </c>
      <c r="JF1710" t="str">
        <f t="shared" ca="1" si="511"/>
        <v/>
      </c>
      <c r="JG1710" t="str">
        <f t="shared" ca="1" si="512"/>
        <v/>
      </c>
      <c r="JH1710" t="str">
        <f t="shared" ca="1" si="513"/>
        <v/>
      </c>
      <c r="JI1710" t="str">
        <f t="shared" ca="1" si="514"/>
        <v/>
      </c>
    </row>
    <row r="1711" spans="264:269">
      <c r="JD1711">
        <f t="shared" si="509"/>
        <v>0</v>
      </c>
      <c r="JE1711">
        <f t="shared" si="510"/>
        <v>0</v>
      </c>
      <c r="JF1711" t="str">
        <f t="shared" ca="1" si="511"/>
        <v/>
      </c>
      <c r="JG1711" t="str">
        <f t="shared" ca="1" si="512"/>
        <v/>
      </c>
      <c r="JH1711" t="str">
        <f t="shared" ca="1" si="513"/>
        <v/>
      </c>
      <c r="JI1711" t="str">
        <f t="shared" ca="1" si="514"/>
        <v/>
      </c>
    </row>
    <row r="1712" spans="264:269">
      <c r="JD1712">
        <f t="shared" si="509"/>
        <v>0</v>
      </c>
      <c r="JE1712">
        <f t="shared" si="510"/>
        <v>0</v>
      </c>
      <c r="JF1712" t="str">
        <f t="shared" ca="1" si="511"/>
        <v/>
      </c>
      <c r="JG1712" t="str">
        <f t="shared" ca="1" si="512"/>
        <v/>
      </c>
      <c r="JH1712" t="str">
        <f t="shared" ca="1" si="513"/>
        <v/>
      </c>
      <c r="JI1712" t="str">
        <f t="shared" ca="1" si="514"/>
        <v/>
      </c>
    </row>
    <row r="1713" spans="264:269">
      <c r="JD1713">
        <f t="shared" si="509"/>
        <v>0</v>
      </c>
      <c r="JE1713">
        <f t="shared" si="510"/>
        <v>0</v>
      </c>
      <c r="JF1713" t="str">
        <f t="shared" ca="1" si="511"/>
        <v/>
      </c>
      <c r="JG1713" t="str">
        <f t="shared" ca="1" si="512"/>
        <v/>
      </c>
      <c r="JH1713" t="str">
        <f t="shared" ca="1" si="513"/>
        <v/>
      </c>
      <c r="JI1713" t="str">
        <f t="shared" ca="1" si="514"/>
        <v/>
      </c>
    </row>
    <row r="1714" spans="264:269">
      <c r="JD1714">
        <f t="shared" si="509"/>
        <v>0</v>
      </c>
      <c r="JE1714">
        <f t="shared" si="510"/>
        <v>0</v>
      </c>
      <c r="JF1714" t="str">
        <f t="shared" ca="1" si="511"/>
        <v/>
      </c>
      <c r="JG1714" t="str">
        <f t="shared" ca="1" si="512"/>
        <v/>
      </c>
      <c r="JH1714" t="str">
        <f t="shared" ca="1" si="513"/>
        <v/>
      </c>
      <c r="JI1714" t="str">
        <f t="shared" ca="1" si="514"/>
        <v/>
      </c>
    </row>
    <row r="1715" spans="264:269">
      <c r="JD1715">
        <f t="shared" si="509"/>
        <v>0</v>
      </c>
      <c r="JE1715">
        <f t="shared" si="510"/>
        <v>0</v>
      </c>
      <c r="JF1715" t="str">
        <f t="shared" ca="1" si="511"/>
        <v/>
      </c>
      <c r="JG1715" t="str">
        <f t="shared" ca="1" si="512"/>
        <v/>
      </c>
      <c r="JH1715" t="str">
        <f t="shared" ca="1" si="513"/>
        <v/>
      </c>
      <c r="JI1715" t="str">
        <f t="shared" ca="1" si="514"/>
        <v/>
      </c>
    </row>
    <row r="1716" spans="264:269">
      <c r="JD1716">
        <f t="shared" si="509"/>
        <v>0</v>
      </c>
      <c r="JE1716">
        <f t="shared" si="510"/>
        <v>0</v>
      </c>
      <c r="JF1716" t="str">
        <f t="shared" ca="1" si="511"/>
        <v/>
      </c>
      <c r="JG1716" t="str">
        <f t="shared" ca="1" si="512"/>
        <v/>
      </c>
      <c r="JH1716" t="str">
        <f t="shared" ca="1" si="513"/>
        <v/>
      </c>
      <c r="JI1716" t="str">
        <f t="shared" ca="1" si="514"/>
        <v/>
      </c>
    </row>
    <row r="1717" spans="264:269">
      <c r="JD1717">
        <f t="shared" si="509"/>
        <v>0</v>
      </c>
      <c r="JE1717">
        <f t="shared" si="510"/>
        <v>0</v>
      </c>
      <c r="JF1717" t="str">
        <f t="shared" ca="1" si="511"/>
        <v/>
      </c>
      <c r="JG1717" t="str">
        <f t="shared" ca="1" si="512"/>
        <v/>
      </c>
      <c r="JH1717" t="str">
        <f t="shared" ca="1" si="513"/>
        <v/>
      </c>
      <c r="JI1717" t="str">
        <f t="shared" ca="1" si="514"/>
        <v/>
      </c>
    </row>
    <row r="1718" spans="264:269">
      <c r="JD1718">
        <f t="shared" si="509"/>
        <v>0</v>
      </c>
      <c r="JE1718">
        <f t="shared" si="510"/>
        <v>0</v>
      </c>
      <c r="JF1718" t="str">
        <f t="shared" ca="1" si="511"/>
        <v/>
      </c>
      <c r="JG1718" t="str">
        <f t="shared" ca="1" si="512"/>
        <v/>
      </c>
      <c r="JH1718" t="str">
        <f t="shared" ca="1" si="513"/>
        <v/>
      </c>
      <c r="JI1718" t="str">
        <f t="shared" ca="1" si="514"/>
        <v/>
      </c>
    </row>
    <row r="1719" spans="264:269">
      <c r="JD1719">
        <f t="shared" si="509"/>
        <v>0</v>
      </c>
      <c r="JE1719">
        <f t="shared" si="510"/>
        <v>0</v>
      </c>
      <c r="JF1719" t="str">
        <f t="shared" ca="1" si="511"/>
        <v/>
      </c>
      <c r="JG1719" t="str">
        <f t="shared" ca="1" si="512"/>
        <v/>
      </c>
      <c r="JH1719" t="str">
        <f t="shared" ca="1" si="513"/>
        <v/>
      </c>
      <c r="JI1719" t="str">
        <f t="shared" ca="1" si="514"/>
        <v/>
      </c>
    </row>
    <row r="1720" spans="264:269">
      <c r="JD1720">
        <f t="shared" si="509"/>
        <v>0</v>
      </c>
      <c r="JE1720">
        <f t="shared" si="510"/>
        <v>0</v>
      </c>
      <c r="JF1720" t="str">
        <f t="shared" ca="1" si="511"/>
        <v/>
      </c>
      <c r="JG1720" t="str">
        <f t="shared" ca="1" si="512"/>
        <v/>
      </c>
      <c r="JH1720" t="str">
        <f t="shared" ca="1" si="513"/>
        <v/>
      </c>
      <c r="JI1720" t="str">
        <f t="shared" ca="1" si="514"/>
        <v/>
      </c>
    </row>
    <row r="1721" spans="264:269">
      <c r="JD1721">
        <f t="shared" si="509"/>
        <v>0</v>
      </c>
      <c r="JE1721">
        <f t="shared" si="510"/>
        <v>0</v>
      </c>
      <c r="JF1721" t="str">
        <f t="shared" ca="1" si="511"/>
        <v/>
      </c>
      <c r="JG1721" t="str">
        <f t="shared" ca="1" si="512"/>
        <v/>
      </c>
      <c r="JH1721" t="str">
        <f t="shared" ca="1" si="513"/>
        <v/>
      </c>
      <c r="JI1721" t="str">
        <f t="shared" ca="1" si="514"/>
        <v/>
      </c>
    </row>
    <row r="1722" spans="264:269">
      <c r="JD1722">
        <f t="shared" si="509"/>
        <v>0</v>
      </c>
      <c r="JE1722">
        <f t="shared" si="510"/>
        <v>0</v>
      </c>
      <c r="JF1722" t="str">
        <f t="shared" ca="1" si="511"/>
        <v/>
      </c>
      <c r="JG1722" t="str">
        <f t="shared" ca="1" si="512"/>
        <v/>
      </c>
      <c r="JH1722" t="str">
        <f t="shared" ca="1" si="513"/>
        <v/>
      </c>
      <c r="JI1722" t="str">
        <f t="shared" ca="1" si="514"/>
        <v/>
      </c>
    </row>
    <row r="1723" spans="264:269">
      <c r="JD1723">
        <f t="shared" si="509"/>
        <v>0</v>
      </c>
      <c r="JE1723">
        <f t="shared" si="510"/>
        <v>0</v>
      </c>
      <c r="JF1723" t="str">
        <f t="shared" ca="1" si="511"/>
        <v/>
      </c>
      <c r="JG1723" t="str">
        <f t="shared" ca="1" si="512"/>
        <v/>
      </c>
      <c r="JH1723" t="str">
        <f t="shared" ca="1" si="513"/>
        <v/>
      </c>
      <c r="JI1723" t="str">
        <f t="shared" ca="1" si="514"/>
        <v/>
      </c>
    </row>
    <row r="1724" spans="264:269">
      <c r="JD1724">
        <f t="shared" si="509"/>
        <v>0</v>
      </c>
      <c r="JE1724">
        <f t="shared" si="510"/>
        <v>0</v>
      </c>
      <c r="JF1724" t="str">
        <f t="shared" ca="1" si="511"/>
        <v/>
      </c>
      <c r="JG1724" t="str">
        <f t="shared" ca="1" si="512"/>
        <v/>
      </c>
      <c r="JH1724" t="str">
        <f t="shared" ca="1" si="513"/>
        <v/>
      </c>
      <c r="JI1724" t="str">
        <f t="shared" ca="1" si="514"/>
        <v/>
      </c>
    </row>
    <row r="1725" spans="264:269">
      <c r="JD1725">
        <f t="shared" si="509"/>
        <v>0</v>
      </c>
      <c r="JE1725">
        <f t="shared" si="510"/>
        <v>0</v>
      </c>
      <c r="JF1725" t="str">
        <f t="shared" ca="1" si="511"/>
        <v/>
      </c>
      <c r="JG1725" t="str">
        <f t="shared" ca="1" si="512"/>
        <v/>
      </c>
      <c r="JH1725" t="str">
        <f t="shared" ca="1" si="513"/>
        <v/>
      </c>
      <c r="JI1725" t="str">
        <f t="shared" ca="1" si="514"/>
        <v/>
      </c>
    </row>
    <row r="1726" spans="264:269">
      <c r="JD1726">
        <f t="shared" si="509"/>
        <v>0</v>
      </c>
      <c r="JE1726">
        <f t="shared" si="510"/>
        <v>0</v>
      </c>
      <c r="JF1726" t="str">
        <f t="shared" ca="1" si="511"/>
        <v/>
      </c>
      <c r="JG1726" t="str">
        <f t="shared" ca="1" si="512"/>
        <v/>
      </c>
      <c r="JH1726" t="str">
        <f t="shared" ca="1" si="513"/>
        <v/>
      </c>
      <c r="JI1726" t="str">
        <f t="shared" ca="1" si="514"/>
        <v/>
      </c>
    </row>
    <row r="1727" spans="264:269">
      <c r="JD1727">
        <f t="shared" si="509"/>
        <v>0</v>
      </c>
      <c r="JE1727">
        <f t="shared" si="510"/>
        <v>0</v>
      </c>
      <c r="JF1727" t="str">
        <f t="shared" ca="1" si="511"/>
        <v/>
      </c>
      <c r="JG1727" t="str">
        <f t="shared" ca="1" si="512"/>
        <v/>
      </c>
      <c r="JH1727" t="str">
        <f t="shared" ca="1" si="513"/>
        <v/>
      </c>
      <c r="JI1727" t="str">
        <f t="shared" ca="1" si="514"/>
        <v/>
      </c>
    </row>
    <row r="1728" spans="264:269">
      <c r="JD1728">
        <f t="shared" si="509"/>
        <v>0</v>
      </c>
      <c r="JE1728">
        <f t="shared" si="510"/>
        <v>0</v>
      </c>
      <c r="JF1728" t="str">
        <f t="shared" ca="1" si="511"/>
        <v/>
      </c>
      <c r="JG1728" t="str">
        <f t="shared" ca="1" si="512"/>
        <v/>
      </c>
      <c r="JH1728" t="str">
        <f t="shared" ca="1" si="513"/>
        <v/>
      </c>
      <c r="JI1728" t="str">
        <f t="shared" ca="1" si="514"/>
        <v/>
      </c>
    </row>
    <row r="1729" spans="264:269">
      <c r="JD1729">
        <f t="shared" si="509"/>
        <v>0</v>
      </c>
      <c r="JE1729">
        <f t="shared" si="510"/>
        <v>0</v>
      </c>
      <c r="JF1729" t="str">
        <f t="shared" ca="1" si="511"/>
        <v/>
      </c>
      <c r="JG1729" t="str">
        <f t="shared" ca="1" si="512"/>
        <v/>
      </c>
      <c r="JH1729" t="str">
        <f t="shared" ca="1" si="513"/>
        <v/>
      </c>
      <c r="JI1729" t="str">
        <f t="shared" ca="1" si="514"/>
        <v/>
      </c>
    </row>
    <row r="1730" spans="264:269">
      <c r="JD1730">
        <f t="shared" si="509"/>
        <v>0</v>
      </c>
      <c r="JE1730">
        <f t="shared" si="510"/>
        <v>0</v>
      </c>
      <c r="JF1730" t="str">
        <f t="shared" ca="1" si="511"/>
        <v/>
      </c>
      <c r="JG1730" t="str">
        <f t="shared" ca="1" si="512"/>
        <v/>
      </c>
      <c r="JH1730" t="str">
        <f t="shared" ca="1" si="513"/>
        <v/>
      </c>
      <c r="JI1730" t="str">
        <f t="shared" ca="1" si="514"/>
        <v/>
      </c>
    </row>
    <row r="1731" spans="264:269">
      <c r="JD1731">
        <f t="shared" si="509"/>
        <v>0</v>
      </c>
      <c r="JE1731">
        <f t="shared" si="510"/>
        <v>0</v>
      </c>
      <c r="JF1731" t="str">
        <f t="shared" ca="1" si="511"/>
        <v/>
      </c>
      <c r="JG1731" t="str">
        <f t="shared" ca="1" si="512"/>
        <v/>
      </c>
      <c r="JH1731" t="str">
        <f t="shared" ca="1" si="513"/>
        <v/>
      </c>
      <c r="JI1731" t="str">
        <f t="shared" ca="1" si="514"/>
        <v/>
      </c>
    </row>
    <row r="1732" spans="264:269">
      <c r="JD1732">
        <f t="shared" si="509"/>
        <v>0</v>
      </c>
      <c r="JE1732">
        <f t="shared" si="510"/>
        <v>0</v>
      </c>
      <c r="JF1732" t="str">
        <f t="shared" ca="1" si="511"/>
        <v/>
      </c>
      <c r="JG1732" t="str">
        <f t="shared" ca="1" si="512"/>
        <v/>
      </c>
      <c r="JH1732" t="str">
        <f t="shared" ca="1" si="513"/>
        <v/>
      </c>
      <c r="JI1732" t="str">
        <f t="shared" ca="1" si="514"/>
        <v/>
      </c>
    </row>
    <row r="1733" spans="264:269">
      <c r="JD1733">
        <f t="shared" si="509"/>
        <v>0</v>
      </c>
      <c r="JE1733">
        <f t="shared" si="510"/>
        <v>0</v>
      </c>
      <c r="JF1733" t="str">
        <f t="shared" ca="1" si="511"/>
        <v/>
      </c>
      <c r="JG1733" t="str">
        <f t="shared" ca="1" si="512"/>
        <v/>
      </c>
      <c r="JH1733" t="str">
        <f t="shared" ca="1" si="513"/>
        <v/>
      </c>
      <c r="JI1733" t="str">
        <f t="shared" ca="1" si="514"/>
        <v/>
      </c>
    </row>
    <row r="1734" spans="264:269">
      <c r="JD1734">
        <f t="shared" si="509"/>
        <v>0</v>
      </c>
      <c r="JE1734">
        <f t="shared" si="510"/>
        <v>0</v>
      </c>
      <c r="JF1734" t="str">
        <f t="shared" ca="1" si="511"/>
        <v/>
      </c>
      <c r="JG1734" t="str">
        <f t="shared" ca="1" si="512"/>
        <v/>
      </c>
      <c r="JH1734" t="str">
        <f t="shared" ca="1" si="513"/>
        <v/>
      </c>
      <c r="JI1734" t="str">
        <f t="shared" ca="1" si="514"/>
        <v/>
      </c>
    </row>
    <row r="1735" spans="264:269">
      <c r="JD1735">
        <f t="shared" si="509"/>
        <v>0</v>
      </c>
      <c r="JE1735">
        <f t="shared" si="510"/>
        <v>0</v>
      </c>
      <c r="JF1735" t="str">
        <f t="shared" ca="1" si="511"/>
        <v/>
      </c>
      <c r="JG1735" t="str">
        <f t="shared" ca="1" si="512"/>
        <v/>
      </c>
      <c r="JH1735" t="str">
        <f t="shared" ca="1" si="513"/>
        <v/>
      </c>
      <c r="JI1735" t="str">
        <f t="shared" ca="1" si="514"/>
        <v/>
      </c>
    </row>
    <row r="1736" spans="264:269">
      <c r="JD1736">
        <f t="shared" si="509"/>
        <v>0</v>
      </c>
      <c r="JE1736">
        <f t="shared" si="510"/>
        <v>0</v>
      </c>
      <c r="JF1736" t="str">
        <f t="shared" ca="1" si="511"/>
        <v/>
      </c>
      <c r="JG1736" t="str">
        <f t="shared" ca="1" si="512"/>
        <v/>
      </c>
      <c r="JH1736" t="str">
        <f t="shared" ca="1" si="513"/>
        <v/>
      </c>
      <c r="JI1736" t="str">
        <f t="shared" ca="1" si="514"/>
        <v/>
      </c>
    </row>
    <row r="1737" spans="264:269">
      <c r="JD1737">
        <f t="shared" si="509"/>
        <v>0</v>
      </c>
      <c r="JE1737">
        <f t="shared" si="510"/>
        <v>0</v>
      </c>
      <c r="JF1737" t="str">
        <f t="shared" ca="1" si="511"/>
        <v/>
      </c>
      <c r="JG1737" t="str">
        <f t="shared" ca="1" si="512"/>
        <v/>
      </c>
      <c r="JH1737" t="str">
        <f t="shared" ca="1" si="513"/>
        <v/>
      </c>
      <c r="JI1737" t="str">
        <f t="shared" ca="1" si="514"/>
        <v/>
      </c>
    </row>
    <row r="1738" spans="264:269">
      <c r="JD1738">
        <f t="shared" si="509"/>
        <v>0</v>
      </c>
      <c r="JE1738">
        <f t="shared" si="510"/>
        <v>0</v>
      </c>
      <c r="JF1738" t="str">
        <f t="shared" ca="1" si="511"/>
        <v/>
      </c>
      <c r="JG1738" t="str">
        <f t="shared" ca="1" si="512"/>
        <v/>
      </c>
      <c r="JH1738" t="str">
        <f t="shared" ca="1" si="513"/>
        <v/>
      </c>
      <c r="JI1738" t="str">
        <f t="shared" ca="1" si="514"/>
        <v/>
      </c>
    </row>
    <row r="1739" spans="264:269">
      <c r="JD1739">
        <f t="shared" si="509"/>
        <v>0</v>
      </c>
      <c r="JE1739">
        <f t="shared" si="510"/>
        <v>0</v>
      </c>
      <c r="JF1739" t="str">
        <f t="shared" ca="1" si="511"/>
        <v/>
      </c>
      <c r="JG1739" t="str">
        <f t="shared" ca="1" si="512"/>
        <v/>
      </c>
      <c r="JH1739" t="str">
        <f t="shared" ca="1" si="513"/>
        <v/>
      </c>
      <c r="JI1739" t="str">
        <f t="shared" ca="1" si="514"/>
        <v/>
      </c>
    </row>
    <row r="1740" spans="264:269">
      <c r="JD1740">
        <f t="shared" si="509"/>
        <v>0</v>
      </c>
      <c r="JE1740">
        <f t="shared" si="510"/>
        <v>0</v>
      </c>
      <c r="JF1740" t="str">
        <f t="shared" ca="1" si="511"/>
        <v/>
      </c>
      <c r="JG1740" t="str">
        <f t="shared" ca="1" si="512"/>
        <v/>
      </c>
      <c r="JH1740" t="str">
        <f t="shared" ca="1" si="513"/>
        <v/>
      </c>
      <c r="JI1740" t="str">
        <f t="shared" ca="1" si="514"/>
        <v/>
      </c>
    </row>
    <row r="1741" spans="264:269">
      <c r="JD1741">
        <f t="shared" si="509"/>
        <v>0</v>
      </c>
      <c r="JE1741">
        <f t="shared" si="510"/>
        <v>0</v>
      </c>
      <c r="JF1741" t="str">
        <f t="shared" ca="1" si="511"/>
        <v/>
      </c>
      <c r="JG1741" t="str">
        <f t="shared" ca="1" si="512"/>
        <v/>
      </c>
      <c r="JH1741" t="str">
        <f t="shared" ca="1" si="513"/>
        <v/>
      </c>
      <c r="JI1741" t="str">
        <f t="shared" ca="1" si="514"/>
        <v/>
      </c>
    </row>
    <row r="1742" spans="264:269">
      <c r="JD1742">
        <f t="shared" si="509"/>
        <v>0</v>
      </c>
      <c r="JE1742">
        <f t="shared" si="510"/>
        <v>0</v>
      </c>
      <c r="JF1742" t="str">
        <f t="shared" ca="1" si="511"/>
        <v/>
      </c>
      <c r="JG1742" t="str">
        <f t="shared" ca="1" si="512"/>
        <v/>
      </c>
      <c r="JH1742" t="str">
        <f t="shared" ca="1" si="513"/>
        <v/>
      </c>
      <c r="JI1742" t="str">
        <f t="shared" ca="1" si="514"/>
        <v/>
      </c>
    </row>
    <row r="1743" spans="264:269">
      <c r="JD1743">
        <f t="shared" si="509"/>
        <v>0</v>
      </c>
      <c r="JE1743">
        <f t="shared" si="510"/>
        <v>0</v>
      </c>
      <c r="JF1743" t="str">
        <f t="shared" ca="1" si="511"/>
        <v/>
      </c>
      <c r="JG1743" t="str">
        <f t="shared" ca="1" si="512"/>
        <v/>
      </c>
      <c r="JH1743" t="str">
        <f t="shared" ca="1" si="513"/>
        <v/>
      </c>
      <c r="JI1743" t="str">
        <f t="shared" ca="1" si="514"/>
        <v/>
      </c>
    </row>
    <row r="1744" spans="264:269">
      <c r="JD1744">
        <f t="shared" si="509"/>
        <v>0</v>
      </c>
      <c r="JE1744">
        <f t="shared" si="510"/>
        <v>0</v>
      </c>
      <c r="JF1744" t="str">
        <f t="shared" ca="1" si="511"/>
        <v/>
      </c>
      <c r="JG1744" t="str">
        <f t="shared" ca="1" si="512"/>
        <v/>
      </c>
      <c r="JH1744" t="str">
        <f t="shared" ca="1" si="513"/>
        <v/>
      </c>
      <c r="JI1744" t="str">
        <f t="shared" ca="1" si="514"/>
        <v/>
      </c>
    </row>
    <row r="1745" spans="264:269">
      <c r="JD1745">
        <f t="shared" si="509"/>
        <v>0</v>
      </c>
      <c r="JE1745">
        <f t="shared" si="510"/>
        <v>0</v>
      </c>
      <c r="JF1745" t="str">
        <f t="shared" ca="1" si="511"/>
        <v/>
      </c>
      <c r="JG1745" t="str">
        <f t="shared" ca="1" si="512"/>
        <v/>
      </c>
      <c r="JH1745" t="str">
        <f t="shared" ca="1" si="513"/>
        <v/>
      </c>
      <c r="JI1745" t="str">
        <f t="shared" ca="1" si="514"/>
        <v/>
      </c>
    </row>
    <row r="1746" spans="264:269">
      <c r="JD1746">
        <f t="shared" si="509"/>
        <v>0</v>
      </c>
      <c r="JE1746">
        <f t="shared" si="510"/>
        <v>0</v>
      </c>
      <c r="JF1746" t="str">
        <f t="shared" ca="1" si="511"/>
        <v/>
      </c>
      <c r="JG1746" t="str">
        <f t="shared" ca="1" si="512"/>
        <v/>
      </c>
      <c r="JH1746" t="str">
        <f t="shared" ca="1" si="513"/>
        <v/>
      </c>
      <c r="JI1746" t="str">
        <f t="shared" ca="1" si="514"/>
        <v/>
      </c>
    </row>
    <row r="1747" spans="264:269">
      <c r="JD1747">
        <f t="shared" si="509"/>
        <v>0</v>
      </c>
      <c r="JE1747">
        <f t="shared" si="510"/>
        <v>0</v>
      </c>
      <c r="JF1747" t="str">
        <f t="shared" ca="1" si="511"/>
        <v/>
      </c>
      <c r="JG1747" t="str">
        <f t="shared" ca="1" si="512"/>
        <v/>
      </c>
      <c r="JH1747" t="str">
        <f t="shared" ca="1" si="513"/>
        <v/>
      </c>
      <c r="JI1747" t="str">
        <f t="shared" ca="1" si="514"/>
        <v/>
      </c>
    </row>
    <row r="1748" spans="264:269">
      <c r="JD1748">
        <f t="shared" si="509"/>
        <v>0</v>
      </c>
      <c r="JE1748">
        <f t="shared" si="510"/>
        <v>0</v>
      </c>
      <c r="JF1748" t="str">
        <f t="shared" ca="1" si="511"/>
        <v/>
      </c>
      <c r="JG1748" t="str">
        <f t="shared" ca="1" si="512"/>
        <v/>
      </c>
      <c r="JH1748" t="str">
        <f t="shared" ca="1" si="513"/>
        <v/>
      </c>
      <c r="JI1748" t="str">
        <f t="shared" ca="1" si="514"/>
        <v/>
      </c>
    </row>
    <row r="1749" spans="264:269">
      <c r="JD1749">
        <f t="shared" si="509"/>
        <v>0</v>
      </c>
      <c r="JE1749">
        <f t="shared" si="510"/>
        <v>0</v>
      </c>
      <c r="JF1749" t="str">
        <f t="shared" ca="1" si="511"/>
        <v/>
      </c>
      <c r="JG1749" t="str">
        <f t="shared" ca="1" si="512"/>
        <v/>
      </c>
      <c r="JH1749" t="str">
        <f t="shared" ca="1" si="513"/>
        <v/>
      </c>
      <c r="JI1749" t="str">
        <f t="shared" ca="1" si="514"/>
        <v/>
      </c>
    </row>
    <row r="1750" spans="264:269">
      <c r="JD1750">
        <f t="shared" si="509"/>
        <v>0</v>
      </c>
      <c r="JE1750">
        <f t="shared" si="510"/>
        <v>0</v>
      </c>
      <c r="JF1750" t="str">
        <f t="shared" ca="1" si="511"/>
        <v/>
      </c>
      <c r="JG1750" t="str">
        <f t="shared" ca="1" si="512"/>
        <v/>
      </c>
      <c r="JH1750" t="str">
        <f t="shared" ca="1" si="513"/>
        <v/>
      </c>
      <c r="JI1750" t="str">
        <f t="shared" ca="1" si="514"/>
        <v/>
      </c>
    </row>
    <row r="1751" spans="264:269">
      <c r="JD1751">
        <f t="shared" si="509"/>
        <v>0</v>
      </c>
      <c r="JE1751">
        <f t="shared" si="510"/>
        <v>0</v>
      </c>
      <c r="JF1751" t="str">
        <f t="shared" ca="1" si="511"/>
        <v/>
      </c>
      <c r="JG1751" t="str">
        <f t="shared" ca="1" si="512"/>
        <v/>
      </c>
      <c r="JH1751" t="str">
        <f t="shared" ca="1" si="513"/>
        <v/>
      </c>
      <c r="JI1751" t="str">
        <f t="shared" ca="1" si="514"/>
        <v/>
      </c>
    </row>
    <row r="1752" spans="264:269">
      <c r="JD1752">
        <f t="shared" si="509"/>
        <v>0</v>
      </c>
      <c r="JE1752">
        <f t="shared" si="510"/>
        <v>0</v>
      </c>
      <c r="JF1752" t="str">
        <f t="shared" ca="1" si="511"/>
        <v/>
      </c>
      <c r="JG1752" t="str">
        <f t="shared" ca="1" si="512"/>
        <v/>
      </c>
      <c r="JH1752" t="str">
        <f t="shared" ca="1" si="513"/>
        <v/>
      </c>
      <c r="JI1752" t="str">
        <f t="shared" ca="1" si="514"/>
        <v/>
      </c>
    </row>
    <row r="1753" spans="264:269">
      <c r="JD1753">
        <f t="shared" si="509"/>
        <v>0</v>
      </c>
      <c r="JE1753">
        <f t="shared" si="510"/>
        <v>0</v>
      </c>
      <c r="JF1753" t="str">
        <f t="shared" ca="1" si="511"/>
        <v/>
      </c>
      <c r="JG1753" t="str">
        <f t="shared" ca="1" si="512"/>
        <v/>
      </c>
      <c r="JH1753" t="str">
        <f t="shared" ca="1" si="513"/>
        <v/>
      </c>
      <c r="JI1753" t="str">
        <f t="shared" ca="1" si="514"/>
        <v/>
      </c>
    </row>
    <row r="1754" spans="264:269">
      <c r="JD1754">
        <f t="shared" si="509"/>
        <v>0</v>
      </c>
      <c r="JE1754">
        <f t="shared" si="510"/>
        <v>0</v>
      </c>
      <c r="JF1754" t="str">
        <f t="shared" ca="1" si="511"/>
        <v/>
      </c>
      <c r="JG1754" t="str">
        <f t="shared" ca="1" si="512"/>
        <v/>
      </c>
      <c r="JH1754" t="str">
        <f t="shared" ca="1" si="513"/>
        <v/>
      </c>
      <c r="JI1754" t="str">
        <f t="shared" ca="1" si="514"/>
        <v/>
      </c>
    </row>
    <row r="1755" spans="264:269">
      <c r="JD1755">
        <f t="shared" si="509"/>
        <v>0</v>
      </c>
      <c r="JE1755">
        <f t="shared" si="510"/>
        <v>0</v>
      </c>
      <c r="JF1755" t="str">
        <f t="shared" ca="1" si="511"/>
        <v/>
      </c>
      <c r="JG1755" t="str">
        <f t="shared" ca="1" si="512"/>
        <v/>
      </c>
      <c r="JH1755" t="str">
        <f t="shared" ca="1" si="513"/>
        <v/>
      </c>
      <c r="JI1755" t="str">
        <f t="shared" ca="1" si="514"/>
        <v/>
      </c>
    </row>
    <row r="1756" spans="264:269">
      <c r="JD1756">
        <f t="shared" ref="JD1756:JD1819" si="515">IF(JD1755&lt;&gt;0,JD1755-1,0)</f>
        <v>0</v>
      </c>
      <c r="JE1756">
        <f t="shared" ref="JE1756:JE1819" si="516">IF(JD1756&lt;&gt;0,JE1755+1,0)</f>
        <v>0</v>
      </c>
      <c r="JF1756" t="str">
        <f t="shared" ref="JF1756:JF1819" ca="1" si="517">IF(ScenarioType&lt;&gt;"ALL",IF(ISERROR(IF(INDIRECT("SCENARIOMETA!B"&amp;JE1756)=ScenarioType,INDIRECT("SCENARIOMETA!A"&amp;JE1756)," ")),"",IF(INDIRECT("SCENARIOMETA!B"&amp;JE1756)=ScenarioType,INDIRECT("SCENARIOMETA!A"&amp;JE1756)," ")),IF(JD1756&lt;&gt;0,INDIRECT("SCENARIOMETA!A"&amp;JE1756),""))</f>
        <v/>
      </c>
      <c r="JG1756" t="str">
        <f t="shared" ref="JG1756:JG1819" ca="1" si="518">IF(ScenarioType&lt;&gt;"ALL",IF(ISERROR(IF(INDIRECT("SCENARIOMETA!B"&amp;JE1756)=ScenarioType,INDIRECT("SCENARIOMETA!B"&amp;JE1756)," ")),"",IF(INDIRECT("SCENARIOMETA!B"&amp;JE1756)=ScenarioType,INDIRECT("SCENARIOMETA!B"&amp;JE1756)," ")),IF(JD1756&lt;&gt;0,INDIRECT("SCENARIOMETA!B"&amp;JE1756),""))</f>
        <v/>
      </c>
      <c r="JH1756" t="str">
        <f t="shared" ref="JH1756:JH1819" ca="1" si="519">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520">IF(ScenarioType&lt;&gt;"ALL",IF(ISERROR(IF(INDIRECT("SCENARIOMETA!B"&amp;JE1756)=ScenarioType,INDIRECT("SCENARIOMETA!E"&amp;JE1756)," ")),"",IF(INDIRECT("SCENARIOMETA!B"&amp;JE1756)=ScenarioType,INDIRECT("SCENARIOMETA!E"&amp;JE1756)," ")+14),IF(JD1756&lt;&gt;0,INDIRECT("SCENARIOMETA!E"&amp;JE1756)+14,""))</f>
        <v/>
      </c>
    </row>
    <row r="1757" spans="264:269">
      <c r="JD1757">
        <f t="shared" si="515"/>
        <v>0</v>
      </c>
      <c r="JE1757">
        <f t="shared" si="516"/>
        <v>0</v>
      </c>
      <c r="JF1757" t="str">
        <f t="shared" ca="1" si="517"/>
        <v/>
      </c>
      <c r="JG1757" t="str">
        <f t="shared" ca="1" si="518"/>
        <v/>
      </c>
      <c r="JH1757" t="str">
        <f t="shared" ca="1" si="519"/>
        <v/>
      </c>
      <c r="JI1757" t="str">
        <f t="shared" ca="1" si="520"/>
        <v/>
      </c>
    </row>
    <row r="1758" spans="264:269">
      <c r="JD1758">
        <f t="shared" si="515"/>
        <v>0</v>
      </c>
      <c r="JE1758">
        <f t="shared" si="516"/>
        <v>0</v>
      </c>
      <c r="JF1758" t="str">
        <f t="shared" ca="1" si="517"/>
        <v/>
      </c>
      <c r="JG1758" t="str">
        <f t="shared" ca="1" si="518"/>
        <v/>
      </c>
      <c r="JH1758" t="str">
        <f t="shared" ca="1" si="519"/>
        <v/>
      </c>
      <c r="JI1758" t="str">
        <f t="shared" ca="1" si="520"/>
        <v/>
      </c>
    </row>
    <row r="1759" spans="264:269">
      <c r="JD1759">
        <f t="shared" si="515"/>
        <v>0</v>
      </c>
      <c r="JE1759">
        <f t="shared" si="516"/>
        <v>0</v>
      </c>
      <c r="JF1759" t="str">
        <f t="shared" ca="1" si="517"/>
        <v/>
      </c>
      <c r="JG1759" t="str">
        <f t="shared" ca="1" si="518"/>
        <v/>
      </c>
      <c r="JH1759" t="str">
        <f t="shared" ca="1" si="519"/>
        <v/>
      </c>
      <c r="JI1759" t="str">
        <f t="shared" ca="1" si="520"/>
        <v/>
      </c>
    </row>
    <row r="1760" spans="264:269">
      <c r="JD1760">
        <f t="shared" si="515"/>
        <v>0</v>
      </c>
      <c r="JE1760">
        <f t="shared" si="516"/>
        <v>0</v>
      </c>
      <c r="JF1760" t="str">
        <f t="shared" ca="1" si="517"/>
        <v/>
      </c>
      <c r="JG1760" t="str">
        <f t="shared" ca="1" si="518"/>
        <v/>
      </c>
      <c r="JH1760" t="str">
        <f t="shared" ca="1" si="519"/>
        <v/>
      </c>
      <c r="JI1760" t="str">
        <f t="shared" ca="1" si="520"/>
        <v/>
      </c>
    </row>
    <row r="1761" spans="264:269">
      <c r="JD1761">
        <f t="shared" si="515"/>
        <v>0</v>
      </c>
      <c r="JE1761">
        <f t="shared" si="516"/>
        <v>0</v>
      </c>
      <c r="JF1761" t="str">
        <f t="shared" ca="1" si="517"/>
        <v/>
      </c>
      <c r="JG1761" t="str">
        <f t="shared" ca="1" si="518"/>
        <v/>
      </c>
      <c r="JH1761" t="str">
        <f t="shared" ca="1" si="519"/>
        <v/>
      </c>
      <c r="JI1761" t="str">
        <f t="shared" ca="1" si="520"/>
        <v/>
      </c>
    </row>
    <row r="1762" spans="264:269">
      <c r="JD1762">
        <f t="shared" si="515"/>
        <v>0</v>
      </c>
      <c r="JE1762">
        <f t="shared" si="516"/>
        <v>0</v>
      </c>
      <c r="JF1762" t="str">
        <f t="shared" ca="1" si="517"/>
        <v/>
      </c>
      <c r="JG1762" t="str">
        <f t="shared" ca="1" si="518"/>
        <v/>
      </c>
      <c r="JH1762" t="str">
        <f t="shared" ca="1" si="519"/>
        <v/>
      </c>
      <c r="JI1762" t="str">
        <f t="shared" ca="1" si="520"/>
        <v/>
      </c>
    </row>
    <row r="1763" spans="264:269">
      <c r="JD1763">
        <f t="shared" si="515"/>
        <v>0</v>
      </c>
      <c r="JE1763">
        <f t="shared" si="516"/>
        <v>0</v>
      </c>
      <c r="JF1763" t="str">
        <f t="shared" ca="1" si="517"/>
        <v/>
      </c>
      <c r="JG1763" t="str">
        <f t="shared" ca="1" si="518"/>
        <v/>
      </c>
      <c r="JH1763" t="str">
        <f t="shared" ca="1" si="519"/>
        <v/>
      </c>
      <c r="JI1763" t="str">
        <f t="shared" ca="1" si="520"/>
        <v/>
      </c>
    </row>
    <row r="1764" spans="264:269">
      <c r="JD1764">
        <f t="shared" si="515"/>
        <v>0</v>
      </c>
      <c r="JE1764">
        <f t="shared" si="516"/>
        <v>0</v>
      </c>
      <c r="JF1764" t="str">
        <f t="shared" ca="1" si="517"/>
        <v/>
      </c>
      <c r="JG1764" t="str">
        <f t="shared" ca="1" si="518"/>
        <v/>
      </c>
      <c r="JH1764" t="str">
        <f t="shared" ca="1" si="519"/>
        <v/>
      </c>
      <c r="JI1764" t="str">
        <f t="shared" ca="1" si="520"/>
        <v/>
      </c>
    </row>
    <row r="1765" spans="264:269">
      <c r="JD1765">
        <f t="shared" si="515"/>
        <v>0</v>
      </c>
      <c r="JE1765">
        <f t="shared" si="516"/>
        <v>0</v>
      </c>
      <c r="JF1765" t="str">
        <f t="shared" ca="1" si="517"/>
        <v/>
      </c>
      <c r="JG1765" t="str">
        <f t="shared" ca="1" si="518"/>
        <v/>
      </c>
      <c r="JH1765" t="str">
        <f t="shared" ca="1" si="519"/>
        <v/>
      </c>
      <c r="JI1765" t="str">
        <f t="shared" ca="1" si="520"/>
        <v/>
      </c>
    </row>
    <row r="1766" spans="264:269">
      <c r="JD1766">
        <f t="shared" si="515"/>
        <v>0</v>
      </c>
      <c r="JE1766">
        <f t="shared" si="516"/>
        <v>0</v>
      </c>
      <c r="JF1766" t="str">
        <f t="shared" ca="1" si="517"/>
        <v/>
      </c>
      <c r="JG1766" t="str">
        <f t="shared" ca="1" si="518"/>
        <v/>
      </c>
      <c r="JH1766" t="str">
        <f t="shared" ca="1" si="519"/>
        <v/>
      </c>
      <c r="JI1766" t="str">
        <f t="shared" ca="1" si="520"/>
        <v/>
      </c>
    </row>
    <row r="1767" spans="264:269">
      <c r="JD1767">
        <f t="shared" si="515"/>
        <v>0</v>
      </c>
      <c r="JE1767">
        <f t="shared" si="516"/>
        <v>0</v>
      </c>
      <c r="JF1767" t="str">
        <f t="shared" ca="1" si="517"/>
        <v/>
      </c>
      <c r="JG1767" t="str">
        <f t="shared" ca="1" si="518"/>
        <v/>
      </c>
      <c r="JH1767" t="str">
        <f t="shared" ca="1" si="519"/>
        <v/>
      </c>
      <c r="JI1767" t="str">
        <f t="shared" ca="1" si="520"/>
        <v/>
      </c>
    </row>
    <row r="1768" spans="264:269">
      <c r="JD1768">
        <f t="shared" si="515"/>
        <v>0</v>
      </c>
      <c r="JE1768">
        <f t="shared" si="516"/>
        <v>0</v>
      </c>
      <c r="JF1768" t="str">
        <f t="shared" ca="1" si="517"/>
        <v/>
      </c>
      <c r="JG1768" t="str">
        <f t="shared" ca="1" si="518"/>
        <v/>
      </c>
      <c r="JH1768" t="str">
        <f t="shared" ca="1" si="519"/>
        <v/>
      </c>
      <c r="JI1768" t="str">
        <f t="shared" ca="1" si="520"/>
        <v/>
      </c>
    </row>
    <row r="1769" spans="264:269">
      <c r="JD1769">
        <f t="shared" si="515"/>
        <v>0</v>
      </c>
      <c r="JE1769">
        <f t="shared" si="516"/>
        <v>0</v>
      </c>
      <c r="JF1769" t="str">
        <f t="shared" ca="1" si="517"/>
        <v/>
      </c>
      <c r="JG1769" t="str">
        <f t="shared" ca="1" si="518"/>
        <v/>
      </c>
      <c r="JH1769" t="str">
        <f t="shared" ca="1" si="519"/>
        <v/>
      </c>
      <c r="JI1769" t="str">
        <f t="shared" ca="1" si="520"/>
        <v/>
      </c>
    </row>
    <row r="1770" spans="264:269">
      <c r="JD1770">
        <f t="shared" si="515"/>
        <v>0</v>
      </c>
      <c r="JE1770">
        <f t="shared" si="516"/>
        <v>0</v>
      </c>
      <c r="JF1770" t="str">
        <f t="shared" ca="1" si="517"/>
        <v/>
      </c>
      <c r="JG1770" t="str">
        <f t="shared" ca="1" si="518"/>
        <v/>
      </c>
      <c r="JH1770" t="str">
        <f t="shared" ca="1" si="519"/>
        <v/>
      </c>
      <c r="JI1770" t="str">
        <f t="shared" ca="1" si="520"/>
        <v/>
      </c>
    </row>
    <row r="1771" spans="264:269">
      <c r="JD1771">
        <f t="shared" si="515"/>
        <v>0</v>
      </c>
      <c r="JE1771">
        <f t="shared" si="516"/>
        <v>0</v>
      </c>
      <c r="JF1771" t="str">
        <f t="shared" ca="1" si="517"/>
        <v/>
      </c>
      <c r="JG1771" t="str">
        <f t="shared" ca="1" si="518"/>
        <v/>
      </c>
      <c r="JH1771" t="str">
        <f t="shared" ca="1" si="519"/>
        <v/>
      </c>
      <c r="JI1771" t="str">
        <f t="shared" ca="1" si="520"/>
        <v/>
      </c>
    </row>
    <row r="1772" spans="264:269">
      <c r="JD1772">
        <f t="shared" si="515"/>
        <v>0</v>
      </c>
      <c r="JE1772">
        <f t="shared" si="516"/>
        <v>0</v>
      </c>
      <c r="JF1772" t="str">
        <f t="shared" ca="1" si="517"/>
        <v/>
      </c>
      <c r="JG1772" t="str">
        <f t="shared" ca="1" si="518"/>
        <v/>
      </c>
      <c r="JH1772" t="str">
        <f t="shared" ca="1" si="519"/>
        <v/>
      </c>
      <c r="JI1772" t="str">
        <f t="shared" ca="1" si="520"/>
        <v/>
      </c>
    </row>
    <row r="1773" spans="264:269">
      <c r="JD1773">
        <f t="shared" si="515"/>
        <v>0</v>
      </c>
      <c r="JE1773">
        <f t="shared" si="516"/>
        <v>0</v>
      </c>
      <c r="JF1773" t="str">
        <f t="shared" ca="1" si="517"/>
        <v/>
      </c>
      <c r="JG1773" t="str">
        <f t="shared" ca="1" si="518"/>
        <v/>
      </c>
      <c r="JH1773" t="str">
        <f t="shared" ca="1" si="519"/>
        <v/>
      </c>
      <c r="JI1773" t="str">
        <f t="shared" ca="1" si="520"/>
        <v/>
      </c>
    </row>
    <row r="1774" spans="264:269">
      <c r="JD1774">
        <f t="shared" si="515"/>
        <v>0</v>
      </c>
      <c r="JE1774">
        <f t="shared" si="516"/>
        <v>0</v>
      </c>
      <c r="JF1774" t="str">
        <f t="shared" ca="1" si="517"/>
        <v/>
      </c>
      <c r="JG1774" t="str">
        <f t="shared" ca="1" si="518"/>
        <v/>
      </c>
      <c r="JH1774" t="str">
        <f t="shared" ca="1" si="519"/>
        <v/>
      </c>
      <c r="JI1774" t="str">
        <f t="shared" ca="1" si="520"/>
        <v/>
      </c>
    </row>
    <row r="1775" spans="264:269">
      <c r="JD1775">
        <f t="shared" si="515"/>
        <v>0</v>
      </c>
      <c r="JE1775">
        <f t="shared" si="516"/>
        <v>0</v>
      </c>
      <c r="JF1775" t="str">
        <f t="shared" ca="1" si="517"/>
        <v/>
      </c>
      <c r="JG1775" t="str">
        <f t="shared" ca="1" si="518"/>
        <v/>
      </c>
      <c r="JH1775" t="str">
        <f t="shared" ca="1" si="519"/>
        <v/>
      </c>
      <c r="JI1775" t="str">
        <f t="shared" ca="1" si="520"/>
        <v/>
      </c>
    </row>
    <row r="1776" spans="264:269">
      <c r="JD1776">
        <f t="shared" si="515"/>
        <v>0</v>
      </c>
      <c r="JE1776">
        <f t="shared" si="516"/>
        <v>0</v>
      </c>
      <c r="JF1776" t="str">
        <f t="shared" ca="1" si="517"/>
        <v/>
      </c>
      <c r="JG1776" t="str">
        <f t="shared" ca="1" si="518"/>
        <v/>
      </c>
      <c r="JH1776" t="str">
        <f t="shared" ca="1" si="519"/>
        <v/>
      </c>
      <c r="JI1776" t="str">
        <f t="shared" ca="1" si="520"/>
        <v/>
      </c>
    </row>
    <row r="1777" spans="264:269">
      <c r="JD1777">
        <f t="shared" si="515"/>
        <v>0</v>
      </c>
      <c r="JE1777">
        <f t="shared" si="516"/>
        <v>0</v>
      </c>
      <c r="JF1777" t="str">
        <f t="shared" ca="1" si="517"/>
        <v/>
      </c>
      <c r="JG1777" t="str">
        <f t="shared" ca="1" si="518"/>
        <v/>
      </c>
      <c r="JH1777" t="str">
        <f t="shared" ca="1" si="519"/>
        <v/>
      </c>
      <c r="JI1777" t="str">
        <f t="shared" ca="1" si="520"/>
        <v/>
      </c>
    </row>
    <row r="1778" spans="264:269">
      <c r="JD1778">
        <f t="shared" si="515"/>
        <v>0</v>
      </c>
      <c r="JE1778">
        <f t="shared" si="516"/>
        <v>0</v>
      </c>
      <c r="JF1778" t="str">
        <f t="shared" ca="1" si="517"/>
        <v/>
      </c>
      <c r="JG1778" t="str">
        <f t="shared" ca="1" si="518"/>
        <v/>
      </c>
      <c r="JH1778" t="str">
        <f t="shared" ca="1" si="519"/>
        <v/>
      </c>
      <c r="JI1778" t="str">
        <f t="shared" ca="1" si="520"/>
        <v/>
      </c>
    </row>
    <row r="1779" spans="264:269">
      <c r="JD1779">
        <f t="shared" si="515"/>
        <v>0</v>
      </c>
      <c r="JE1779">
        <f t="shared" si="516"/>
        <v>0</v>
      </c>
      <c r="JF1779" t="str">
        <f t="shared" ca="1" si="517"/>
        <v/>
      </c>
      <c r="JG1779" t="str">
        <f t="shared" ca="1" si="518"/>
        <v/>
      </c>
      <c r="JH1779" t="str">
        <f t="shared" ca="1" si="519"/>
        <v/>
      </c>
      <c r="JI1779" t="str">
        <f t="shared" ca="1" si="520"/>
        <v/>
      </c>
    </row>
    <row r="1780" spans="264:269">
      <c r="JD1780">
        <f t="shared" si="515"/>
        <v>0</v>
      </c>
      <c r="JE1780">
        <f t="shared" si="516"/>
        <v>0</v>
      </c>
      <c r="JF1780" t="str">
        <f t="shared" ca="1" si="517"/>
        <v/>
      </c>
      <c r="JG1780" t="str">
        <f t="shared" ca="1" si="518"/>
        <v/>
      </c>
      <c r="JH1780" t="str">
        <f t="shared" ca="1" si="519"/>
        <v/>
      </c>
      <c r="JI1780" t="str">
        <f t="shared" ca="1" si="520"/>
        <v/>
      </c>
    </row>
    <row r="1781" spans="264:269">
      <c r="JD1781">
        <f t="shared" si="515"/>
        <v>0</v>
      </c>
      <c r="JE1781">
        <f t="shared" si="516"/>
        <v>0</v>
      </c>
      <c r="JF1781" t="str">
        <f t="shared" ca="1" si="517"/>
        <v/>
      </c>
      <c r="JG1781" t="str">
        <f t="shared" ca="1" si="518"/>
        <v/>
      </c>
      <c r="JH1781" t="str">
        <f t="shared" ca="1" si="519"/>
        <v/>
      </c>
      <c r="JI1781" t="str">
        <f t="shared" ca="1" si="520"/>
        <v/>
      </c>
    </row>
    <row r="1782" spans="264:269">
      <c r="JD1782">
        <f t="shared" si="515"/>
        <v>0</v>
      </c>
      <c r="JE1782">
        <f t="shared" si="516"/>
        <v>0</v>
      </c>
      <c r="JF1782" t="str">
        <f t="shared" ca="1" si="517"/>
        <v/>
      </c>
      <c r="JG1782" t="str">
        <f t="shared" ca="1" si="518"/>
        <v/>
      </c>
      <c r="JH1782" t="str">
        <f t="shared" ca="1" si="519"/>
        <v/>
      </c>
      <c r="JI1782" t="str">
        <f t="shared" ca="1" si="520"/>
        <v/>
      </c>
    </row>
    <row r="1783" spans="264:269">
      <c r="JD1783">
        <f t="shared" si="515"/>
        <v>0</v>
      </c>
      <c r="JE1783">
        <f t="shared" si="516"/>
        <v>0</v>
      </c>
      <c r="JF1783" t="str">
        <f t="shared" ca="1" si="517"/>
        <v/>
      </c>
      <c r="JG1783" t="str">
        <f t="shared" ca="1" si="518"/>
        <v/>
      </c>
      <c r="JH1783" t="str">
        <f t="shared" ca="1" si="519"/>
        <v/>
      </c>
      <c r="JI1783" t="str">
        <f t="shared" ca="1" si="520"/>
        <v/>
      </c>
    </row>
    <row r="1784" spans="264:269">
      <c r="JD1784">
        <f t="shared" si="515"/>
        <v>0</v>
      </c>
      <c r="JE1784">
        <f t="shared" si="516"/>
        <v>0</v>
      </c>
      <c r="JF1784" t="str">
        <f t="shared" ca="1" si="517"/>
        <v/>
      </c>
      <c r="JG1784" t="str">
        <f t="shared" ca="1" si="518"/>
        <v/>
      </c>
      <c r="JH1784" t="str">
        <f t="shared" ca="1" si="519"/>
        <v/>
      </c>
      <c r="JI1784" t="str">
        <f t="shared" ca="1" si="520"/>
        <v/>
      </c>
    </row>
    <row r="1785" spans="264:269">
      <c r="JD1785">
        <f t="shared" si="515"/>
        <v>0</v>
      </c>
      <c r="JE1785">
        <f t="shared" si="516"/>
        <v>0</v>
      </c>
      <c r="JF1785" t="str">
        <f t="shared" ca="1" si="517"/>
        <v/>
      </c>
      <c r="JG1785" t="str">
        <f t="shared" ca="1" si="518"/>
        <v/>
      </c>
      <c r="JH1785" t="str">
        <f t="shared" ca="1" si="519"/>
        <v/>
      </c>
      <c r="JI1785" t="str">
        <f t="shared" ca="1" si="520"/>
        <v/>
      </c>
    </row>
    <row r="1786" spans="264:269">
      <c r="JD1786">
        <f t="shared" si="515"/>
        <v>0</v>
      </c>
      <c r="JE1786">
        <f t="shared" si="516"/>
        <v>0</v>
      </c>
      <c r="JF1786" t="str">
        <f t="shared" ca="1" si="517"/>
        <v/>
      </c>
      <c r="JG1786" t="str">
        <f t="shared" ca="1" si="518"/>
        <v/>
      </c>
      <c r="JH1786" t="str">
        <f t="shared" ca="1" si="519"/>
        <v/>
      </c>
      <c r="JI1786" t="str">
        <f t="shared" ca="1" si="520"/>
        <v/>
      </c>
    </row>
    <row r="1787" spans="264:269">
      <c r="JD1787">
        <f t="shared" si="515"/>
        <v>0</v>
      </c>
      <c r="JE1787">
        <f t="shared" si="516"/>
        <v>0</v>
      </c>
      <c r="JF1787" t="str">
        <f t="shared" ca="1" si="517"/>
        <v/>
      </c>
      <c r="JG1787" t="str">
        <f t="shared" ca="1" si="518"/>
        <v/>
      </c>
      <c r="JH1787" t="str">
        <f t="shared" ca="1" si="519"/>
        <v/>
      </c>
      <c r="JI1787" t="str">
        <f t="shared" ca="1" si="520"/>
        <v/>
      </c>
    </row>
    <row r="1788" spans="264:269">
      <c r="JD1788">
        <f t="shared" si="515"/>
        <v>0</v>
      </c>
      <c r="JE1788">
        <f t="shared" si="516"/>
        <v>0</v>
      </c>
      <c r="JF1788" t="str">
        <f t="shared" ca="1" si="517"/>
        <v/>
      </c>
      <c r="JG1788" t="str">
        <f t="shared" ca="1" si="518"/>
        <v/>
      </c>
      <c r="JH1788" t="str">
        <f t="shared" ca="1" si="519"/>
        <v/>
      </c>
      <c r="JI1788" t="str">
        <f t="shared" ca="1" si="520"/>
        <v/>
      </c>
    </row>
    <row r="1789" spans="264:269">
      <c r="JD1789">
        <f t="shared" si="515"/>
        <v>0</v>
      </c>
      <c r="JE1789">
        <f t="shared" si="516"/>
        <v>0</v>
      </c>
      <c r="JF1789" t="str">
        <f t="shared" ca="1" si="517"/>
        <v/>
      </c>
      <c r="JG1789" t="str">
        <f t="shared" ca="1" si="518"/>
        <v/>
      </c>
      <c r="JH1789" t="str">
        <f t="shared" ca="1" si="519"/>
        <v/>
      </c>
      <c r="JI1789" t="str">
        <f t="shared" ca="1" si="520"/>
        <v/>
      </c>
    </row>
    <row r="1790" spans="264:269">
      <c r="JD1790">
        <f t="shared" si="515"/>
        <v>0</v>
      </c>
      <c r="JE1790">
        <f t="shared" si="516"/>
        <v>0</v>
      </c>
      <c r="JF1790" t="str">
        <f t="shared" ca="1" si="517"/>
        <v/>
      </c>
      <c r="JG1790" t="str">
        <f t="shared" ca="1" si="518"/>
        <v/>
      </c>
      <c r="JH1790" t="str">
        <f t="shared" ca="1" si="519"/>
        <v/>
      </c>
      <c r="JI1790" t="str">
        <f t="shared" ca="1" si="520"/>
        <v/>
      </c>
    </row>
    <row r="1791" spans="264:269">
      <c r="JD1791">
        <f t="shared" si="515"/>
        <v>0</v>
      </c>
      <c r="JE1791">
        <f t="shared" si="516"/>
        <v>0</v>
      </c>
      <c r="JF1791" t="str">
        <f t="shared" ca="1" si="517"/>
        <v/>
      </c>
      <c r="JG1791" t="str">
        <f t="shared" ca="1" si="518"/>
        <v/>
      </c>
      <c r="JH1791" t="str">
        <f t="shared" ca="1" si="519"/>
        <v/>
      </c>
      <c r="JI1791" t="str">
        <f t="shared" ca="1" si="520"/>
        <v/>
      </c>
    </row>
    <row r="1792" spans="264:269">
      <c r="JD1792">
        <f t="shared" si="515"/>
        <v>0</v>
      </c>
      <c r="JE1792">
        <f t="shared" si="516"/>
        <v>0</v>
      </c>
      <c r="JF1792" t="str">
        <f t="shared" ca="1" si="517"/>
        <v/>
      </c>
      <c r="JG1792" t="str">
        <f t="shared" ca="1" si="518"/>
        <v/>
      </c>
      <c r="JH1792" t="str">
        <f t="shared" ca="1" si="519"/>
        <v/>
      </c>
      <c r="JI1792" t="str">
        <f t="shared" ca="1" si="520"/>
        <v/>
      </c>
    </row>
    <row r="1793" spans="264:269">
      <c r="JD1793">
        <f t="shared" si="515"/>
        <v>0</v>
      </c>
      <c r="JE1793">
        <f t="shared" si="516"/>
        <v>0</v>
      </c>
      <c r="JF1793" t="str">
        <f t="shared" ca="1" si="517"/>
        <v/>
      </c>
      <c r="JG1793" t="str">
        <f t="shared" ca="1" si="518"/>
        <v/>
      </c>
      <c r="JH1793" t="str">
        <f t="shared" ca="1" si="519"/>
        <v/>
      </c>
      <c r="JI1793" t="str">
        <f t="shared" ca="1" si="520"/>
        <v/>
      </c>
    </row>
    <row r="1794" spans="264:269">
      <c r="JD1794">
        <f t="shared" si="515"/>
        <v>0</v>
      </c>
      <c r="JE1794">
        <f t="shared" si="516"/>
        <v>0</v>
      </c>
      <c r="JF1794" t="str">
        <f t="shared" ca="1" si="517"/>
        <v/>
      </c>
      <c r="JG1794" t="str">
        <f t="shared" ca="1" si="518"/>
        <v/>
      </c>
      <c r="JH1794" t="str">
        <f t="shared" ca="1" si="519"/>
        <v/>
      </c>
      <c r="JI1794" t="str">
        <f t="shared" ca="1" si="520"/>
        <v/>
      </c>
    </row>
    <row r="1795" spans="264:269">
      <c r="JD1795">
        <f t="shared" si="515"/>
        <v>0</v>
      </c>
      <c r="JE1795">
        <f t="shared" si="516"/>
        <v>0</v>
      </c>
      <c r="JF1795" t="str">
        <f t="shared" ca="1" si="517"/>
        <v/>
      </c>
      <c r="JG1795" t="str">
        <f t="shared" ca="1" si="518"/>
        <v/>
      </c>
      <c r="JH1795" t="str">
        <f t="shared" ca="1" si="519"/>
        <v/>
      </c>
      <c r="JI1795" t="str">
        <f t="shared" ca="1" si="520"/>
        <v/>
      </c>
    </row>
    <row r="1796" spans="264:269">
      <c r="JD1796">
        <f t="shared" si="515"/>
        <v>0</v>
      </c>
      <c r="JE1796">
        <f t="shared" si="516"/>
        <v>0</v>
      </c>
      <c r="JF1796" t="str">
        <f t="shared" ca="1" si="517"/>
        <v/>
      </c>
      <c r="JG1796" t="str">
        <f t="shared" ca="1" si="518"/>
        <v/>
      </c>
      <c r="JH1796" t="str">
        <f t="shared" ca="1" si="519"/>
        <v/>
      </c>
      <c r="JI1796" t="str">
        <f t="shared" ca="1" si="520"/>
        <v/>
      </c>
    </row>
    <row r="1797" spans="264:269">
      <c r="JD1797">
        <f t="shared" si="515"/>
        <v>0</v>
      </c>
      <c r="JE1797">
        <f t="shared" si="516"/>
        <v>0</v>
      </c>
      <c r="JF1797" t="str">
        <f t="shared" ca="1" si="517"/>
        <v/>
      </c>
      <c r="JG1797" t="str">
        <f t="shared" ca="1" si="518"/>
        <v/>
      </c>
      <c r="JH1797" t="str">
        <f t="shared" ca="1" si="519"/>
        <v/>
      </c>
      <c r="JI1797" t="str">
        <f t="shared" ca="1" si="520"/>
        <v/>
      </c>
    </row>
    <row r="1798" spans="264:269">
      <c r="JD1798">
        <f t="shared" si="515"/>
        <v>0</v>
      </c>
      <c r="JE1798">
        <f t="shared" si="516"/>
        <v>0</v>
      </c>
      <c r="JF1798" t="str">
        <f t="shared" ca="1" si="517"/>
        <v/>
      </c>
      <c r="JG1798" t="str">
        <f t="shared" ca="1" si="518"/>
        <v/>
      </c>
      <c r="JH1798" t="str">
        <f t="shared" ca="1" si="519"/>
        <v/>
      </c>
      <c r="JI1798" t="str">
        <f t="shared" ca="1" si="520"/>
        <v/>
      </c>
    </row>
    <row r="1799" spans="264:269">
      <c r="JD1799">
        <f t="shared" si="515"/>
        <v>0</v>
      </c>
      <c r="JE1799">
        <f t="shared" si="516"/>
        <v>0</v>
      </c>
      <c r="JF1799" t="str">
        <f t="shared" ca="1" si="517"/>
        <v/>
      </c>
      <c r="JG1799" t="str">
        <f t="shared" ca="1" si="518"/>
        <v/>
      </c>
      <c r="JH1799" t="str">
        <f t="shared" ca="1" si="519"/>
        <v/>
      </c>
      <c r="JI1799" t="str">
        <f t="shared" ca="1" si="520"/>
        <v/>
      </c>
    </row>
    <row r="1800" spans="264:269">
      <c r="JD1800">
        <f t="shared" si="515"/>
        <v>0</v>
      </c>
      <c r="JE1800">
        <f t="shared" si="516"/>
        <v>0</v>
      </c>
      <c r="JF1800" t="str">
        <f t="shared" ca="1" si="517"/>
        <v/>
      </c>
      <c r="JG1800" t="str">
        <f t="shared" ca="1" si="518"/>
        <v/>
      </c>
      <c r="JH1800" t="str">
        <f t="shared" ca="1" si="519"/>
        <v/>
      </c>
      <c r="JI1800" t="str">
        <f t="shared" ca="1" si="520"/>
        <v/>
      </c>
    </row>
    <row r="1801" spans="264:269">
      <c r="JD1801">
        <f t="shared" si="515"/>
        <v>0</v>
      </c>
      <c r="JE1801">
        <f t="shared" si="516"/>
        <v>0</v>
      </c>
      <c r="JF1801" t="str">
        <f t="shared" ca="1" si="517"/>
        <v/>
      </c>
      <c r="JG1801" t="str">
        <f t="shared" ca="1" si="518"/>
        <v/>
      </c>
      <c r="JH1801" t="str">
        <f t="shared" ca="1" si="519"/>
        <v/>
      </c>
      <c r="JI1801" t="str">
        <f t="shared" ca="1" si="520"/>
        <v/>
      </c>
    </row>
    <row r="1802" spans="264:269">
      <c r="JD1802">
        <f t="shared" si="515"/>
        <v>0</v>
      </c>
      <c r="JE1802">
        <f t="shared" si="516"/>
        <v>0</v>
      </c>
      <c r="JF1802" t="str">
        <f t="shared" ca="1" si="517"/>
        <v/>
      </c>
      <c r="JG1802" t="str">
        <f t="shared" ca="1" si="518"/>
        <v/>
      </c>
      <c r="JH1802" t="str">
        <f t="shared" ca="1" si="519"/>
        <v/>
      </c>
      <c r="JI1802" t="str">
        <f t="shared" ca="1" si="520"/>
        <v/>
      </c>
    </row>
    <row r="1803" spans="264:269">
      <c r="JD1803">
        <f t="shared" si="515"/>
        <v>0</v>
      </c>
      <c r="JE1803">
        <f t="shared" si="516"/>
        <v>0</v>
      </c>
      <c r="JF1803" t="str">
        <f t="shared" ca="1" si="517"/>
        <v/>
      </c>
      <c r="JG1803" t="str">
        <f t="shared" ca="1" si="518"/>
        <v/>
      </c>
      <c r="JH1803" t="str">
        <f t="shared" ca="1" si="519"/>
        <v/>
      </c>
      <c r="JI1803" t="str">
        <f t="shared" ca="1" si="520"/>
        <v/>
      </c>
    </row>
    <row r="1804" spans="264:269">
      <c r="JD1804">
        <f t="shared" si="515"/>
        <v>0</v>
      </c>
      <c r="JE1804">
        <f t="shared" si="516"/>
        <v>0</v>
      </c>
      <c r="JF1804" t="str">
        <f t="shared" ca="1" si="517"/>
        <v/>
      </c>
      <c r="JG1804" t="str">
        <f t="shared" ca="1" si="518"/>
        <v/>
      </c>
      <c r="JH1804" t="str">
        <f t="shared" ca="1" si="519"/>
        <v/>
      </c>
      <c r="JI1804" t="str">
        <f t="shared" ca="1" si="520"/>
        <v/>
      </c>
    </row>
    <row r="1805" spans="264:269">
      <c r="JD1805">
        <f t="shared" si="515"/>
        <v>0</v>
      </c>
      <c r="JE1805">
        <f t="shared" si="516"/>
        <v>0</v>
      </c>
      <c r="JF1805" t="str">
        <f t="shared" ca="1" si="517"/>
        <v/>
      </c>
      <c r="JG1805" t="str">
        <f t="shared" ca="1" si="518"/>
        <v/>
      </c>
      <c r="JH1805" t="str">
        <f t="shared" ca="1" si="519"/>
        <v/>
      </c>
      <c r="JI1805" t="str">
        <f t="shared" ca="1" si="520"/>
        <v/>
      </c>
    </row>
    <row r="1806" spans="264:269">
      <c r="JD1806">
        <f t="shared" si="515"/>
        <v>0</v>
      </c>
      <c r="JE1806">
        <f t="shared" si="516"/>
        <v>0</v>
      </c>
      <c r="JF1806" t="str">
        <f t="shared" ca="1" si="517"/>
        <v/>
      </c>
      <c r="JG1806" t="str">
        <f t="shared" ca="1" si="518"/>
        <v/>
      </c>
      <c r="JH1806" t="str">
        <f t="shared" ca="1" si="519"/>
        <v/>
      </c>
      <c r="JI1806" t="str">
        <f t="shared" ca="1" si="520"/>
        <v/>
      </c>
    </row>
    <row r="1807" spans="264:269">
      <c r="JD1807">
        <f t="shared" si="515"/>
        <v>0</v>
      </c>
      <c r="JE1807">
        <f t="shared" si="516"/>
        <v>0</v>
      </c>
      <c r="JF1807" t="str">
        <f t="shared" ca="1" si="517"/>
        <v/>
      </c>
      <c r="JG1807" t="str">
        <f t="shared" ca="1" si="518"/>
        <v/>
      </c>
      <c r="JH1807" t="str">
        <f t="shared" ca="1" si="519"/>
        <v/>
      </c>
      <c r="JI1807" t="str">
        <f t="shared" ca="1" si="520"/>
        <v/>
      </c>
    </row>
    <row r="1808" spans="264:269">
      <c r="JD1808">
        <f t="shared" si="515"/>
        <v>0</v>
      </c>
      <c r="JE1808">
        <f t="shared" si="516"/>
        <v>0</v>
      </c>
      <c r="JF1808" t="str">
        <f t="shared" ca="1" si="517"/>
        <v/>
      </c>
      <c r="JG1808" t="str">
        <f t="shared" ca="1" si="518"/>
        <v/>
      </c>
      <c r="JH1808" t="str">
        <f t="shared" ca="1" si="519"/>
        <v/>
      </c>
      <c r="JI1808" t="str">
        <f t="shared" ca="1" si="520"/>
        <v/>
      </c>
    </row>
    <row r="1809" spans="264:269">
      <c r="JD1809">
        <f t="shared" si="515"/>
        <v>0</v>
      </c>
      <c r="JE1809">
        <f t="shared" si="516"/>
        <v>0</v>
      </c>
      <c r="JF1809" t="str">
        <f t="shared" ca="1" si="517"/>
        <v/>
      </c>
      <c r="JG1809" t="str">
        <f t="shared" ca="1" si="518"/>
        <v/>
      </c>
      <c r="JH1809" t="str">
        <f t="shared" ca="1" si="519"/>
        <v/>
      </c>
      <c r="JI1809" t="str">
        <f t="shared" ca="1" si="520"/>
        <v/>
      </c>
    </row>
    <row r="1810" spans="264:269">
      <c r="JD1810">
        <f t="shared" si="515"/>
        <v>0</v>
      </c>
      <c r="JE1810">
        <f t="shared" si="516"/>
        <v>0</v>
      </c>
      <c r="JF1810" t="str">
        <f t="shared" ca="1" si="517"/>
        <v/>
      </c>
      <c r="JG1810" t="str">
        <f t="shared" ca="1" si="518"/>
        <v/>
      </c>
      <c r="JH1810" t="str">
        <f t="shared" ca="1" si="519"/>
        <v/>
      </c>
      <c r="JI1810" t="str">
        <f t="shared" ca="1" si="520"/>
        <v/>
      </c>
    </row>
    <row r="1811" spans="264:269">
      <c r="JD1811">
        <f t="shared" si="515"/>
        <v>0</v>
      </c>
      <c r="JE1811">
        <f t="shared" si="516"/>
        <v>0</v>
      </c>
      <c r="JF1811" t="str">
        <f t="shared" ca="1" si="517"/>
        <v/>
      </c>
      <c r="JG1811" t="str">
        <f t="shared" ca="1" si="518"/>
        <v/>
      </c>
      <c r="JH1811" t="str">
        <f t="shared" ca="1" si="519"/>
        <v/>
      </c>
      <c r="JI1811" t="str">
        <f t="shared" ca="1" si="520"/>
        <v/>
      </c>
    </row>
    <row r="1812" spans="264:269">
      <c r="JD1812">
        <f t="shared" si="515"/>
        <v>0</v>
      </c>
      <c r="JE1812">
        <f t="shared" si="516"/>
        <v>0</v>
      </c>
      <c r="JF1812" t="str">
        <f t="shared" ca="1" si="517"/>
        <v/>
      </c>
      <c r="JG1812" t="str">
        <f t="shared" ca="1" si="518"/>
        <v/>
      </c>
      <c r="JH1812" t="str">
        <f t="shared" ca="1" si="519"/>
        <v/>
      </c>
      <c r="JI1812" t="str">
        <f t="shared" ca="1" si="520"/>
        <v/>
      </c>
    </row>
    <row r="1813" spans="264:269">
      <c r="JD1813">
        <f t="shared" si="515"/>
        <v>0</v>
      </c>
      <c r="JE1813">
        <f t="shared" si="516"/>
        <v>0</v>
      </c>
      <c r="JF1813" t="str">
        <f t="shared" ca="1" si="517"/>
        <v/>
      </c>
      <c r="JG1813" t="str">
        <f t="shared" ca="1" si="518"/>
        <v/>
      </c>
      <c r="JH1813" t="str">
        <f t="shared" ca="1" si="519"/>
        <v/>
      </c>
      <c r="JI1813" t="str">
        <f t="shared" ca="1" si="520"/>
        <v/>
      </c>
    </row>
    <row r="1814" spans="264:269">
      <c r="JD1814">
        <f t="shared" si="515"/>
        <v>0</v>
      </c>
      <c r="JE1814">
        <f t="shared" si="516"/>
        <v>0</v>
      </c>
      <c r="JF1814" t="str">
        <f t="shared" ca="1" si="517"/>
        <v/>
      </c>
      <c r="JG1814" t="str">
        <f t="shared" ca="1" si="518"/>
        <v/>
      </c>
      <c r="JH1814" t="str">
        <f t="shared" ca="1" si="519"/>
        <v/>
      </c>
      <c r="JI1814" t="str">
        <f t="shared" ca="1" si="520"/>
        <v/>
      </c>
    </row>
    <row r="1815" spans="264:269">
      <c r="JD1815">
        <f t="shared" si="515"/>
        <v>0</v>
      </c>
      <c r="JE1815">
        <f t="shared" si="516"/>
        <v>0</v>
      </c>
      <c r="JF1815" t="str">
        <f t="shared" ca="1" si="517"/>
        <v/>
      </c>
      <c r="JG1815" t="str">
        <f t="shared" ca="1" si="518"/>
        <v/>
      </c>
      <c r="JH1815" t="str">
        <f t="shared" ca="1" si="519"/>
        <v/>
      </c>
      <c r="JI1815" t="str">
        <f t="shared" ca="1" si="520"/>
        <v/>
      </c>
    </row>
    <row r="1816" spans="264:269">
      <c r="JD1816">
        <f t="shared" si="515"/>
        <v>0</v>
      </c>
      <c r="JE1816">
        <f t="shared" si="516"/>
        <v>0</v>
      </c>
      <c r="JF1816" t="str">
        <f t="shared" ca="1" si="517"/>
        <v/>
      </c>
      <c r="JG1816" t="str">
        <f t="shared" ca="1" si="518"/>
        <v/>
      </c>
      <c r="JH1816" t="str">
        <f t="shared" ca="1" si="519"/>
        <v/>
      </c>
      <c r="JI1816" t="str">
        <f t="shared" ca="1" si="520"/>
        <v/>
      </c>
    </row>
    <row r="1817" spans="264:269">
      <c r="JD1817">
        <f t="shared" si="515"/>
        <v>0</v>
      </c>
      <c r="JE1817">
        <f t="shared" si="516"/>
        <v>0</v>
      </c>
      <c r="JF1817" t="str">
        <f t="shared" ca="1" si="517"/>
        <v/>
      </c>
      <c r="JG1817" t="str">
        <f t="shared" ca="1" si="518"/>
        <v/>
      </c>
      <c r="JH1817" t="str">
        <f t="shared" ca="1" si="519"/>
        <v/>
      </c>
      <c r="JI1817" t="str">
        <f t="shared" ca="1" si="520"/>
        <v/>
      </c>
    </row>
    <row r="1818" spans="264:269">
      <c r="JD1818">
        <f t="shared" si="515"/>
        <v>0</v>
      </c>
      <c r="JE1818">
        <f t="shared" si="516"/>
        <v>0</v>
      </c>
      <c r="JF1818" t="str">
        <f t="shared" ca="1" si="517"/>
        <v/>
      </c>
      <c r="JG1818" t="str">
        <f t="shared" ca="1" si="518"/>
        <v/>
      </c>
      <c r="JH1818" t="str">
        <f t="shared" ca="1" si="519"/>
        <v/>
      </c>
      <c r="JI1818" t="str">
        <f t="shared" ca="1" si="520"/>
        <v/>
      </c>
    </row>
    <row r="1819" spans="264:269">
      <c r="JD1819">
        <f t="shared" si="515"/>
        <v>0</v>
      </c>
      <c r="JE1819">
        <f t="shared" si="516"/>
        <v>0</v>
      </c>
      <c r="JF1819" t="str">
        <f t="shared" ca="1" si="517"/>
        <v/>
      </c>
      <c r="JG1819" t="str">
        <f t="shared" ca="1" si="518"/>
        <v/>
      </c>
      <c r="JH1819" t="str">
        <f t="shared" ca="1" si="519"/>
        <v/>
      </c>
      <c r="JI1819" t="str">
        <f t="shared" ca="1" si="520"/>
        <v/>
      </c>
    </row>
    <row r="1820" spans="264:269">
      <c r="JD1820">
        <f t="shared" ref="JD1820:JD1883" si="521">IF(JD1819&lt;&gt;0,JD1819-1,0)</f>
        <v>0</v>
      </c>
      <c r="JE1820">
        <f t="shared" ref="JE1820:JE1883" si="522">IF(JD1820&lt;&gt;0,JE1819+1,0)</f>
        <v>0</v>
      </c>
      <c r="JF1820" t="str">
        <f t="shared" ref="JF1820:JF1883" ca="1" si="523">IF(ScenarioType&lt;&gt;"ALL",IF(ISERROR(IF(INDIRECT("SCENARIOMETA!B"&amp;JE1820)=ScenarioType,INDIRECT("SCENARIOMETA!A"&amp;JE1820)," ")),"",IF(INDIRECT("SCENARIOMETA!B"&amp;JE1820)=ScenarioType,INDIRECT("SCENARIOMETA!A"&amp;JE1820)," ")),IF(JD1820&lt;&gt;0,INDIRECT("SCENARIOMETA!A"&amp;JE1820),""))</f>
        <v/>
      </c>
      <c r="JG1820" t="str">
        <f t="shared" ref="JG1820:JG1883" ca="1" si="524">IF(ScenarioType&lt;&gt;"ALL",IF(ISERROR(IF(INDIRECT("SCENARIOMETA!B"&amp;JE1820)=ScenarioType,INDIRECT("SCENARIOMETA!B"&amp;JE1820)," ")),"",IF(INDIRECT("SCENARIOMETA!B"&amp;JE1820)=ScenarioType,INDIRECT("SCENARIOMETA!B"&amp;JE1820)," ")),IF(JD1820&lt;&gt;0,INDIRECT("SCENARIOMETA!B"&amp;JE1820),""))</f>
        <v/>
      </c>
      <c r="JH1820" t="str">
        <f t="shared" ref="JH1820:JH1883" ca="1" si="525">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526">IF(ScenarioType&lt;&gt;"ALL",IF(ISERROR(IF(INDIRECT("SCENARIOMETA!B"&amp;JE1820)=ScenarioType,INDIRECT("SCENARIOMETA!E"&amp;JE1820)," ")),"",IF(INDIRECT("SCENARIOMETA!B"&amp;JE1820)=ScenarioType,INDIRECT("SCENARIOMETA!E"&amp;JE1820)," ")+14),IF(JD1820&lt;&gt;0,INDIRECT("SCENARIOMETA!E"&amp;JE1820)+14,""))</f>
        <v/>
      </c>
    </row>
    <row r="1821" spans="264:269">
      <c r="JD1821">
        <f t="shared" si="521"/>
        <v>0</v>
      </c>
      <c r="JE1821">
        <f t="shared" si="522"/>
        <v>0</v>
      </c>
      <c r="JF1821" t="str">
        <f t="shared" ca="1" si="523"/>
        <v/>
      </c>
      <c r="JG1821" t="str">
        <f t="shared" ca="1" si="524"/>
        <v/>
      </c>
      <c r="JH1821" t="str">
        <f t="shared" ca="1" si="525"/>
        <v/>
      </c>
      <c r="JI1821" t="str">
        <f t="shared" ca="1" si="526"/>
        <v/>
      </c>
    </row>
    <row r="1822" spans="264:269">
      <c r="JD1822">
        <f t="shared" si="521"/>
        <v>0</v>
      </c>
      <c r="JE1822">
        <f t="shared" si="522"/>
        <v>0</v>
      </c>
      <c r="JF1822" t="str">
        <f t="shared" ca="1" si="523"/>
        <v/>
      </c>
      <c r="JG1822" t="str">
        <f t="shared" ca="1" si="524"/>
        <v/>
      </c>
      <c r="JH1822" t="str">
        <f t="shared" ca="1" si="525"/>
        <v/>
      </c>
      <c r="JI1822" t="str">
        <f t="shared" ca="1" si="526"/>
        <v/>
      </c>
    </row>
    <row r="1823" spans="264:269">
      <c r="JD1823">
        <f t="shared" si="521"/>
        <v>0</v>
      </c>
      <c r="JE1823">
        <f t="shared" si="522"/>
        <v>0</v>
      </c>
      <c r="JF1823" t="str">
        <f t="shared" ca="1" si="523"/>
        <v/>
      </c>
      <c r="JG1823" t="str">
        <f t="shared" ca="1" si="524"/>
        <v/>
      </c>
      <c r="JH1823" t="str">
        <f t="shared" ca="1" si="525"/>
        <v/>
      </c>
      <c r="JI1823" t="str">
        <f t="shared" ca="1" si="526"/>
        <v/>
      </c>
    </row>
    <row r="1824" spans="264:269">
      <c r="JD1824">
        <f t="shared" si="521"/>
        <v>0</v>
      </c>
      <c r="JE1824">
        <f t="shared" si="522"/>
        <v>0</v>
      </c>
      <c r="JF1824" t="str">
        <f t="shared" ca="1" si="523"/>
        <v/>
      </c>
      <c r="JG1824" t="str">
        <f t="shared" ca="1" si="524"/>
        <v/>
      </c>
      <c r="JH1824" t="str">
        <f t="shared" ca="1" si="525"/>
        <v/>
      </c>
      <c r="JI1824" t="str">
        <f t="shared" ca="1" si="526"/>
        <v/>
      </c>
    </row>
    <row r="1825" spans="264:269">
      <c r="JD1825">
        <f t="shared" si="521"/>
        <v>0</v>
      </c>
      <c r="JE1825">
        <f t="shared" si="522"/>
        <v>0</v>
      </c>
      <c r="JF1825" t="str">
        <f t="shared" ca="1" si="523"/>
        <v/>
      </c>
      <c r="JG1825" t="str">
        <f t="shared" ca="1" si="524"/>
        <v/>
      </c>
      <c r="JH1825" t="str">
        <f t="shared" ca="1" si="525"/>
        <v/>
      </c>
      <c r="JI1825" t="str">
        <f t="shared" ca="1" si="526"/>
        <v/>
      </c>
    </row>
    <row r="1826" spans="264:269">
      <c r="JD1826">
        <f t="shared" si="521"/>
        <v>0</v>
      </c>
      <c r="JE1826">
        <f t="shared" si="522"/>
        <v>0</v>
      </c>
      <c r="JF1826" t="str">
        <f t="shared" ca="1" si="523"/>
        <v/>
      </c>
      <c r="JG1826" t="str">
        <f t="shared" ca="1" si="524"/>
        <v/>
      </c>
      <c r="JH1826" t="str">
        <f t="shared" ca="1" si="525"/>
        <v/>
      </c>
      <c r="JI1826" t="str">
        <f t="shared" ca="1" si="526"/>
        <v/>
      </c>
    </row>
    <row r="1827" spans="264:269">
      <c r="JD1827">
        <f t="shared" si="521"/>
        <v>0</v>
      </c>
      <c r="JE1827">
        <f t="shared" si="522"/>
        <v>0</v>
      </c>
      <c r="JF1827" t="str">
        <f t="shared" ca="1" si="523"/>
        <v/>
      </c>
      <c r="JG1827" t="str">
        <f t="shared" ca="1" si="524"/>
        <v/>
      </c>
      <c r="JH1827" t="str">
        <f t="shared" ca="1" si="525"/>
        <v/>
      </c>
      <c r="JI1827" t="str">
        <f t="shared" ca="1" si="526"/>
        <v/>
      </c>
    </row>
    <row r="1828" spans="264:269">
      <c r="JD1828">
        <f t="shared" si="521"/>
        <v>0</v>
      </c>
      <c r="JE1828">
        <f t="shared" si="522"/>
        <v>0</v>
      </c>
      <c r="JF1828" t="str">
        <f t="shared" ca="1" si="523"/>
        <v/>
      </c>
      <c r="JG1828" t="str">
        <f t="shared" ca="1" si="524"/>
        <v/>
      </c>
      <c r="JH1828" t="str">
        <f t="shared" ca="1" si="525"/>
        <v/>
      </c>
      <c r="JI1828" t="str">
        <f t="shared" ca="1" si="526"/>
        <v/>
      </c>
    </row>
    <row r="1829" spans="264:269">
      <c r="JD1829">
        <f t="shared" si="521"/>
        <v>0</v>
      </c>
      <c r="JE1829">
        <f t="shared" si="522"/>
        <v>0</v>
      </c>
      <c r="JF1829" t="str">
        <f t="shared" ca="1" si="523"/>
        <v/>
      </c>
      <c r="JG1829" t="str">
        <f t="shared" ca="1" si="524"/>
        <v/>
      </c>
      <c r="JH1829" t="str">
        <f t="shared" ca="1" si="525"/>
        <v/>
      </c>
      <c r="JI1829" t="str">
        <f t="shared" ca="1" si="526"/>
        <v/>
      </c>
    </row>
    <row r="1830" spans="264:269">
      <c r="JD1830">
        <f t="shared" si="521"/>
        <v>0</v>
      </c>
      <c r="JE1830">
        <f t="shared" si="522"/>
        <v>0</v>
      </c>
      <c r="JF1830" t="str">
        <f t="shared" ca="1" si="523"/>
        <v/>
      </c>
      <c r="JG1830" t="str">
        <f t="shared" ca="1" si="524"/>
        <v/>
      </c>
      <c r="JH1830" t="str">
        <f t="shared" ca="1" si="525"/>
        <v/>
      </c>
      <c r="JI1830" t="str">
        <f t="shared" ca="1" si="526"/>
        <v/>
      </c>
    </row>
    <row r="1831" spans="264:269">
      <c r="JD1831">
        <f t="shared" si="521"/>
        <v>0</v>
      </c>
      <c r="JE1831">
        <f t="shared" si="522"/>
        <v>0</v>
      </c>
      <c r="JF1831" t="str">
        <f t="shared" ca="1" si="523"/>
        <v/>
      </c>
      <c r="JG1831" t="str">
        <f t="shared" ca="1" si="524"/>
        <v/>
      </c>
      <c r="JH1831" t="str">
        <f t="shared" ca="1" si="525"/>
        <v/>
      </c>
      <c r="JI1831" t="str">
        <f t="shared" ca="1" si="526"/>
        <v/>
      </c>
    </row>
    <row r="1832" spans="264:269">
      <c r="JD1832">
        <f t="shared" si="521"/>
        <v>0</v>
      </c>
      <c r="JE1832">
        <f t="shared" si="522"/>
        <v>0</v>
      </c>
      <c r="JF1832" t="str">
        <f t="shared" ca="1" si="523"/>
        <v/>
      </c>
      <c r="JG1832" t="str">
        <f t="shared" ca="1" si="524"/>
        <v/>
      </c>
      <c r="JH1832" t="str">
        <f t="shared" ca="1" si="525"/>
        <v/>
      </c>
      <c r="JI1832" t="str">
        <f t="shared" ca="1" si="526"/>
        <v/>
      </c>
    </row>
    <row r="1833" spans="264:269">
      <c r="JD1833">
        <f t="shared" si="521"/>
        <v>0</v>
      </c>
      <c r="JE1833">
        <f t="shared" si="522"/>
        <v>0</v>
      </c>
      <c r="JF1833" t="str">
        <f t="shared" ca="1" si="523"/>
        <v/>
      </c>
      <c r="JG1833" t="str">
        <f t="shared" ca="1" si="524"/>
        <v/>
      </c>
      <c r="JH1833" t="str">
        <f t="shared" ca="1" si="525"/>
        <v/>
      </c>
      <c r="JI1833" t="str">
        <f t="shared" ca="1" si="526"/>
        <v/>
      </c>
    </row>
    <row r="1834" spans="264:269">
      <c r="JD1834">
        <f t="shared" si="521"/>
        <v>0</v>
      </c>
      <c r="JE1834">
        <f t="shared" si="522"/>
        <v>0</v>
      </c>
      <c r="JF1834" t="str">
        <f t="shared" ca="1" si="523"/>
        <v/>
      </c>
      <c r="JG1834" t="str">
        <f t="shared" ca="1" si="524"/>
        <v/>
      </c>
      <c r="JH1834" t="str">
        <f t="shared" ca="1" si="525"/>
        <v/>
      </c>
      <c r="JI1834" t="str">
        <f t="shared" ca="1" si="526"/>
        <v/>
      </c>
    </row>
    <row r="1835" spans="264:269">
      <c r="JD1835">
        <f t="shared" si="521"/>
        <v>0</v>
      </c>
      <c r="JE1835">
        <f t="shared" si="522"/>
        <v>0</v>
      </c>
      <c r="JF1835" t="str">
        <f t="shared" ca="1" si="523"/>
        <v/>
      </c>
      <c r="JG1835" t="str">
        <f t="shared" ca="1" si="524"/>
        <v/>
      </c>
      <c r="JH1835" t="str">
        <f t="shared" ca="1" si="525"/>
        <v/>
      </c>
      <c r="JI1835" t="str">
        <f t="shared" ca="1" si="526"/>
        <v/>
      </c>
    </row>
    <row r="1836" spans="264:269">
      <c r="JD1836">
        <f t="shared" si="521"/>
        <v>0</v>
      </c>
      <c r="JE1836">
        <f t="shared" si="522"/>
        <v>0</v>
      </c>
      <c r="JF1836" t="str">
        <f t="shared" ca="1" si="523"/>
        <v/>
      </c>
      <c r="JG1836" t="str">
        <f t="shared" ca="1" si="524"/>
        <v/>
      </c>
      <c r="JH1836" t="str">
        <f t="shared" ca="1" si="525"/>
        <v/>
      </c>
      <c r="JI1836" t="str">
        <f t="shared" ca="1" si="526"/>
        <v/>
      </c>
    </row>
    <row r="1837" spans="264:269">
      <c r="JD1837">
        <f t="shared" si="521"/>
        <v>0</v>
      </c>
      <c r="JE1837">
        <f t="shared" si="522"/>
        <v>0</v>
      </c>
      <c r="JF1837" t="str">
        <f t="shared" ca="1" si="523"/>
        <v/>
      </c>
      <c r="JG1837" t="str">
        <f t="shared" ca="1" si="524"/>
        <v/>
      </c>
      <c r="JH1837" t="str">
        <f t="shared" ca="1" si="525"/>
        <v/>
      </c>
      <c r="JI1837" t="str">
        <f t="shared" ca="1" si="526"/>
        <v/>
      </c>
    </row>
    <row r="1838" spans="264:269">
      <c r="JD1838">
        <f t="shared" si="521"/>
        <v>0</v>
      </c>
      <c r="JE1838">
        <f t="shared" si="522"/>
        <v>0</v>
      </c>
      <c r="JF1838" t="str">
        <f t="shared" ca="1" si="523"/>
        <v/>
      </c>
      <c r="JG1838" t="str">
        <f t="shared" ca="1" si="524"/>
        <v/>
      </c>
      <c r="JH1838" t="str">
        <f t="shared" ca="1" si="525"/>
        <v/>
      </c>
      <c r="JI1838" t="str">
        <f t="shared" ca="1" si="526"/>
        <v/>
      </c>
    </row>
    <row r="1839" spans="264:269">
      <c r="JD1839">
        <f t="shared" si="521"/>
        <v>0</v>
      </c>
      <c r="JE1839">
        <f t="shared" si="522"/>
        <v>0</v>
      </c>
      <c r="JF1839" t="str">
        <f t="shared" ca="1" si="523"/>
        <v/>
      </c>
      <c r="JG1839" t="str">
        <f t="shared" ca="1" si="524"/>
        <v/>
      </c>
      <c r="JH1839" t="str">
        <f t="shared" ca="1" si="525"/>
        <v/>
      </c>
      <c r="JI1839" t="str">
        <f t="shared" ca="1" si="526"/>
        <v/>
      </c>
    </row>
    <row r="1840" spans="264:269">
      <c r="JD1840">
        <f t="shared" si="521"/>
        <v>0</v>
      </c>
      <c r="JE1840">
        <f t="shared" si="522"/>
        <v>0</v>
      </c>
      <c r="JF1840" t="str">
        <f t="shared" ca="1" si="523"/>
        <v/>
      </c>
      <c r="JG1840" t="str">
        <f t="shared" ca="1" si="524"/>
        <v/>
      </c>
      <c r="JH1840" t="str">
        <f t="shared" ca="1" si="525"/>
        <v/>
      </c>
      <c r="JI1840" t="str">
        <f t="shared" ca="1" si="526"/>
        <v/>
      </c>
    </row>
    <row r="1841" spans="264:269">
      <c r="JD1841">
        <f t="shared" si="521"/>
        <v>0</v>
      </c>
      <c r="JE1841">
        <f t="shared" si="522"/>
        <v>0</v>
      </c>
      <c r="JF1841" t="str">
        <f t="shared" ca="1" si="523"/>
        <v/>
      </c>
      <c r="JG1841" t="str">
        <f t="shared" ca="1" si="524"/>
        <v/>
      </c>
      <c r="JH1841" t="str">
        <f t="shared" ca="1" si="525"/>
        <v/>
      </c>
      <c r="JI1841" t="str">
        <f t="shared" ca="1" si="526"/>
        <v/>
      </c>
    </row>
    <row r="1842" spans="264:269">
      <c r="JD1842">
        <f t="shared" si="521"/>
        <v>0</v>
      </c>
      <c r="JE1842">
        <f t="shared" si="522"/>
        <v>0</v>
      </c>
      <c r="JF1842" t="str">
        <f t="shared" ca="1" si="523"/>
        <v/>
      </c>
      <c r="JG1842" t="str">
        <f t="shared" ca="1" si="524"/>
        <v/>
      </c>
      <c r="JH1842" t="str">
        <f t="shared" ca="1" si="525"/>
        <v/>
      </c>
      <c r="JI1842" t="str">
        <f t="shared" ca="1" si="526"/>
        <v/>
      </c>
    </row>
    <row r="1843" spans="264:269">
      <c r="JD1843">
        <f t="shared" si="521"/>
        <v>0</v>
      </c>
      <c r="JE1843">
        <f t="shared" si="522"/>
        <v>0</v>
      </c>
      <c r="JF1843" t="str">
        <f t="shared" ca="1" si="523"/>
        <v/>
      </c>
      <c r="JG1843" t="str">
        <f t="shared" ca="1" si="524"/>
        <v/>
      </c>
      <c r="JH1843" t="str">
        <f t="shared" ca="1" si="525"/>
        <v/>
      </c>
      <c r="JI1843" t="str">
        <f t="shared" ca="1" si="526"/>
        <v/>
      </c>
    </row>
    <row r="1844" spans="264:269">
      <c r="JD1844">
        <f t="shared" si="521"/>
        <v>0</v>
      </c>
      <c r="JE1844">
        <f t="shared" si="522"/>
        <v>0</v>
      </c>
      <c r="JF1844" t="str">
        <f t="shared" ca="1" si="523"/>
        <v/>
      </c>
      <c r="JG1844" t="str">
        <f t="shared" ca="1" si="524"/>
        <v/>
      </c>
      <c r="JH1844" t="str">
        <f t="shared" ca="1" si="525"/>
        <v/>
      </c>
      <c r="JI1844" t="str">
        <f t="shared" ca="1" si="526"/>
        <v/>
      </c>
    </row>
    <row r="1845" spans="264:269">
      <c r="JD1845">
        <f t="shared" si="521"/>
        <v>0</v>
      </c>
      <c r="JE1845">
        <f t="shared" si="522"/>
        <v>0</v>
      </c>
      <c r="JF1845" t="str">
        <f t="shared" ca="1" si="523"/>
        <v/>
      </c>
      <c r="JG1845" t="str">
        <f t="shared" ca="1" si="524"/>
        <v/>
      </c>
      <c r="JH1845" t="str">
        <f t="shared" ca="1" si="525"/>
        <v/>
      </c>
      <c r="JI1845" t="str">
        <f t="shared" ca="1" si="526"/>
        <v/>
      </c>
    </row>
    <row r="1846" spans="264:269">
      <c r="JD1846">
        <f t="shared" si="521"/>
        <v>0</v>
      </c>
      <c r="JE1846">
        <f t="shared" si="522"/>
        <v>0</v>
      </c>
      <c r="JF1846" t="str">
        <f t="shared" ca="1" si="523"/>
        <v/>
      </c>
      <c r="JG1846" t="str">
        <f t="shared" ca="1" si="524"/>
        <v/>
      </c>
      <c r="JH1846" t="str">
        <f t="shared" ca="1" si="525"/>
        <v/>
      </c>
      <c r="JI1846" t="str">
        <f t="shared" ca="1" si="526"/>
        <v/>
      </c>
    </row>
    <row r="1847" spans="264:269">
      <c r="JD1847">
        <f t="shared" si="521"/>
        <v>0</v>
      </c>
      <c r="JE1847">
        <f t="shared" si="522"/>
        <v>0</v>
      </c>
      <c r="JF1847" t="str">
        <f t="shared" ca="1" si="523"/>
        <v/>
      </c>
      <c r="JG1847" t="str">
        <f t="shared" ca="1" si="524"/>
        <v/>
      </c>
      <c r="JH1847" t="str">
        <f t="shared" ca="1" si="525"/>
        <v/>
      </c>
      <c r="JI1847" t="str">
        <f t="shared" ca="1" si="526"/>
        <v/>
      </c>
    </row>
    <row r="1848" spans="264:269">
      <c r="JD1848">
        <f t="shared" si="521"/>
        <v>0</v>
      </c>
      <c r="JE1848">
        <f t="shared" si="522"/>
        <v>0</v>
      </c>
      <c r="JF1848" t="str">
        <f t="shared" ca="1" si="523"/>
        <v/>
      </c>
      <c r="JG1848" t="str">
        <f t="shared" ca="1" si="524"/>
        <v/>
      </c>
      <c r="JH1848" t="str">
        <f t="shared" ca="1" si="525"/>
        <v/>
      </c>
      <c r="JI1848" t="str">
        <f t="shared" ca="1" si="526"/>
        <v/>
      </c>
    </row>
    <row r="1849" spans="264:269">
      <c r="JD1849">
        <f t="shared" si="521"/>
        <v>0</v>
      </c>
      <c r="JE1849">
        <f t="shared" si="522"/>
        <v>0</v>
      </c>
      <c r="JF1849" t="str">
        <f t="shared" ca="1" si="523"/>
        <v/>
      </c>
      <c r="JG1849" t="str">
        <f t="shared" ca="1" si="524"/>
        <v/>
      </c>
      <c r="JH1849" t="str">
        <f t="shared" ca="1" si="525"/>
        <v/>
      </c>
      <c r="JI1849" t="str">
        <f t="shared" ca="1" si="526"/>
        <v/>
      </c>
    </row>
    <row r="1850" spans="264:269">
      <c r="JD1850">
        <f t="shared" si="521"/>
        <v>0</v>
      </c>
      <c r="JE1850">
        <f t="shared" si="522"/>
        <v>0</v>
      </c>
      <c r="JF1850" t="str">
        <f t="shared" ca="1" si="523"/>
        <v/>
      </c>
      <c r="JG1850" t="str">
        <f t="shared" ca="1" si="524"/>
        <v/>
      </c>
      <c r="JH1850" t="str">
        <f t="shared" ca="1" si="525"/>
        <v/>
      </c>
      <c r="JI1850" t="str">
        <f t="shared" ca="1" si="526"/>
        <v/>
      </c>
    </row>
    <row r="1851" spans="264:269">
      <c r="JD1851">
        <f t="shared" si="521"/>
        <v>0</v>
      </c>
      <c r="JE1851">
        <f t="shared" si="522"/>
        <v>0</v>
      </c>
      <c r="JF1851" t="str">
        <f t="shared" ca="1" si="523"/>
        <v/>
      </c>
      <c r="JG1851" t="str">
        <f t="shared" ca="1" si="524"/>
        <v/>
      </c>
      <c r="JH1851" t="str">
        <f t="shared" ca="1" si="525"/>
        <v/>
      </c>
      <c r="JI1851" t="str">
        <f t="shared" ca="1" si="526"/>
        <v/>
      </c>
    </row>
    <row r="1852" spans="264:269">
      <c r="JD1852">
        <f t="shared" si="521"/>
        <v>0</v>
      </c>
      <c r="JE1852">
        <f t="shared" si="522"/>
        <v>0</v>
      </c>
      <c r="JF1852" t="str">
        <f t="shared" ca="1" si="523"/>
        <v/>
      </c>
      <c r="JG1852" t="str">
        <f t="shared" ca="1" si="524"/>
        <v/>
      </c>
      <c r="JH1852" t="str">
        <f t="shared" ca="1" si="525"/>
        <v/>
      </c>
      <c r="JI1852" t="str">
        <f t="shared" ca="1" si="526"/>
        <v/>
      </c>
    </row>
    <row r="1853" spans="264:269">
      <c r="JD1853">
        <f t="shared" si="521"/>
        <v>0</v>
      </c>
      <c r="JE1853">
        <f t="shared" si="522"/>
        <v>0</v>
      </c>
      <c r="JF1853" t="str">
        <f t="shared" ca="1" si="523"/>
        <v/>
      </c>
      <c r="JG1853" t="str">
        <f t="shared" ca="1" si="524"/>
        <v/>
      </c>
      <c r="JH1853" t="str">
        <f t="shared" ca="1" si="525"/>
        <v/>
      </c>
      <c r="JI1853" t="str">
        <f t="shared" ca="1" si="526"/>
        <v/>
      </c>
    </row>
    <row r="1854" spans="264:269">
      <c r="JD1854">
        <f t="shared" si="521"/>
        <v>0</v>
      </c>
      <c r="JE1854">
        <f t="shared" si="522"/>
        <v>0</v>
      </c>
      <c r="JF1854" t="str">
        <f t="shared" ca="1" si="523"/>
        <v/>
      </c>
      <c r="JG1854" t="str">
        <f t="shared" ca="1" si="524"/>
        <v/>
      </c>
      <c r="JH1854" t="str">
        <f t="shared" ca="1" si="525"/>
        <v/>
      </c>
      <c r="JI1854" t="str">
        <f t="shared" ca="1" si="526"/>
        <v/>
      </c>
    </row>
    <row r="1855" spans="264:269">
      <c r="JD1855">
        <f t="shared" si="521"/>
        <v>0</v>
      </c>
      <c r="JE1855">
        <f t="shared" si="522"/>
        <v>0</v>
      </c>
      <c r="JF1855" t="str">
        <f t="shared" ca="1" si="523"/>
        <v/>
      </c>
      <c r="JG1855" t="str">
        <f t="shared" ca="1" si="524"/>
        <v/>
      </c>
      <c r="JH1855" t="str">
        <f t="shared" ca="1" si="525"/>
        <v/>
      </c>
      <c r="JI1855" t="str">
        <f t="shared" ca="1" si="526"/>
        <v/>
      </c>
    </row>
    <row r="1856" spans="264:269">
      <c r="JD1856">
        <f t="shared" si="521"/>
        <v>0</v>
      </c>
      <c r="JE1856">
        <f t="shared" si="522"/>
        <v>0</v>
      </c>
      <c r="JF1856" t="str">
        <f t="shared" ca="1" si="523"/>
        <v/>
      </c>
      <c r="JG1856" t="str">
        <f t="shared" ca="1" si="524"/>
        <v/>
      </c>
      <c r="JH1856" t="str">
        <f t="shared" ca="1" si="525"/>
        <v/>
      </c>
      <c r="JI1856" t="str">
        <f t="shared" ca="1" si="526"/>
        <v/>
      </c>
    </row>
    <row r="1857" spans="264:269">
      <c r="JD1857">
        <f t="shared" si="521"/>
        <v>0</v>
      </c>
      <c r="JE1857">
        <f t="shared" si="522"/>
        <v>0</v>
      </c>
      <c r="JF1857" t="str">
        <f t="shared" ca="1" si="523"/>
        <v/>
      </c>
      <c r="JG1857" t="str">
        <f t="shared" ca="1" si="524"/>
        <v/>
      </c>
      <c r="JH1857" t="str">
        <f t="shared" ca="1" si="525"/>
        <v/>
      </c>
      <c r="JI1857" t="str">
        <f t="shared" ca="1" si="526"/>
        <v/>
      </c>
    </row>
    <row r="1858" spans="264:269">
      <c r="JD1858">
        <f t="shared" si="521"/>
        <v>0</v>
      </c>
      <c r="JE1858">
        <f t="shared" si="522"/>
        <v>0</v>
      </c>
      <c r="JF1858" t="str">
        <f t="shared" ca="1" si="523"/>
        <v/>
      </c>
      <c r="JG1858" t="str">
        <f t="shared" ca="1" si="524"/>
        <v/>
      </c>
      <c r="JH1858" t="str">
        <f t="shared" ca="1" si="525"/>
        <v/>
      </c>
      <c r="JI1858" t="str">
        <f t="shared" ca="1" si="526"/>
        <v/>
      </c>
    </row>
    <row r="1859" spans="264:269">
      <c r="JD1859">
        <f t="shared" si="521"/>
        <v>0</v>
      </c>
      <c r="JE1859">
        <f t="shared" si="522"/>
        <v>0</v>
      </c>
      <c r="JF1859" t="str">
        <f t="shared" ca="1" si="523"/>
        <v/>
      </c>
      <c r="JG1859" t="str">
        <f t="shared" ca="1" si="524"/>
        <v/>
      </c>
      <c r="JH1859" t="str">
        <f t="shared" ca="1" si="525"/>
        <v/>
      </c>
      <c r="JI1859" t="str">
        <f t="shared" ca="1" si="526"/>
        <v/>
      </c>
    </row>
    <row r="1860" spans="264:269">
      <c r="JD1860">
        <f t="shared" si="521"/>
        <v>0</v>
      </c>
      <c r="JE1860">
        <f t="shared" si="522"/>
        <v>0</v>
      </c>
      <c r="JF1860" t="str">
        <f t="shared" ca="1" si="523"/>
        <v/>
      </c>
      <c r="JG1860" t="str">
        <f t="shared" ca="1" si="524"/>
        <v/>
      </c>
      <c r="JH1860" t="str">
        <f t="shared" ca="1" si="525"/>
        <v/>
      </c>
      <c r="JI1860" t="str">
        <f t="shared" ca="1" si="526"/>
        <v/>
      </c>
    </row>
    <row r="1861" spans="264:269">
      <c r="JD1861">
        <f t="shared" si="521"/>
        <v>0</v>
      </c>
      <c r="JE1861">
        <f t="shared" si="522"/>
        <v>0</v>
      </c>
      <c r="JF1861" t="str">
        <f t="shared" ca="1" si="523"/>
        <v/>
      </c>
      <c r="JG1861" t="str">
        <f t="shared" ca="1" si="524"/>
        <v/>
      </c>
      <c r="JH1861" t="str">
        <f t="shared" ca="1" si="525"/>
        <v/>
      </c>
      <c r="JI1861" t="str">
        <f t="shared" ca="1" si="526"/>
        <v/>
      </c>
    </row>
    <row r="1862" spans="264:269">
      <c r="JD1862">
        <f t="shared" si="521"/>
        <v>0</v>
      </c>
      <c r="JE1862">
        <f t="shared" si="522"/>
        <v>0</v>
      </c>
      <c r="JF1862" t="str">
        <f t="shared" ca="1" si="523"/>
        <v/>
      </c>
      <c r="JG1862" t="str">
        <f t="shared" ca="1" si="524"/>
        <v/>
      </c>
      <c r="JH1862" t="str">
        <f t="shared" ca="1" si="525"/>
        <v/>
      </c>
      <c r="JI1862" t="str">
        <f t="shared" ca="1" si="526"/>
        <v/>
      </c>
    </row>
    <row r="1863" spans="264:269">
      <c r="JD1863">
        <f t="shared" si="521"/>
        <v>0</v>
      </c>
      <c r="JE1863">
        <f t="shared" si="522"/>
        <v>0</v>
      </c>
      <c r="JF1863" t="str">
        <f t="shared" ca="1" si="523"/>
        <v/>
      </c>
      <c r="JG1863" t="str">
        <f t="shared" ca="1" si="524"/>
        <v/>
      </c>
      <c r="JH1863" t="str">
        <f t="shared" ca="1" si="525"/>
        <v/>
      </c>
      <c r="JI1863" t="str">
        <f t="shared" ca="1" si="526"/>
        <v/>
      </c>
    </row>
    <row r="1864" spans="264:269">
      <c r="JD1864">
        <f t="shared" si="521"/>
        <v>0</v>
      </c>
      <c r="JE1864">
        <f t="shared" si="522"/>
        <v>0</v>
      </c>
      <c r="JF1864" t="str">
        <f t="shared" ca="1" si="523"/>
        <v/>
      </c>
      <c r="JG1864" t="str">
        <f t="shared" ca="1" si="524"/>
        <v/>
      </c>
      <c r="JH1864" t="str">
        <f t="shared" ca="1" si="525"/>
        <v/>
      </c>
      <c r="JI1864" t="str">
        <f t="shared" ca="1" si="526"/>
        <v/>
      </c>
    </row>
    <row r="1865" spans="264:269">
      <c r="JD1865">
        <f t="shared" si="521"/>
        <v>0</v>
      </c>
      <c r="JE1865">
        <f t="shared" si="522"/>
        <v>0</v>
      </c>
      <c r="JF1865" t="str">
        <f t="shared" ca="1" si="523"/>
        <v/>
      </c>
      <c r="JG1865" t="str">
        <f t="shared" ca="1" si="524"/>
        <v/>
      </c>
      <c r="JH1865" t="str">
        <f t="shared" ca="1" si="525"/>
        <v/>
      </c>
      <c r="JI1865" t="str">
        <f t="shared" ca="1" si="526"/>
        <v/>
      </c>
    </row>
    <row r="1866" spans="264:269">
      <c r="JD1866">
        <f t="shared" si="521"/>
        <v>0</v>
      </c>
      <c r="JE1866">
        <f t="shared" si="522"/>
        <v>0</v>
      </c>
      <c r="JF1866" t="str">
        <f t="shared" ca="1" si="523"/>
        <v/>
      </c>
      <c r="JG1866" t="str">
        <f t="shared" ca="1" si="524"/>
        <v/>
      </c>
      <c r="JH1866" t="str">
        <f t="shared" ca="1" si="525"/>
        <v/>
      </c>
      <c r="JI1866" t="str">
        <f t="shared" ca="1" si="526"/>
        <v/>
      </c>
    </row>
    <row r="1867" spans="264:269">
      <c r="JD1867">
        <f t="shared" si="521"/>
        <v>0</v>
      </c>
      <c r="JE1867">
        <f t="shared" si="522"/>
        <v>0</v>
      </c>
      <c r="JF1867" t="str">
        <f t="shared" ca="1" si="523"/>
        <v/>
      </c>
      <c r="JG1867" t="str">
        <f t="shared" ca="1" si="524"/>
        <v/>
      </c>
      <c r="JH1867" t="str">
        <f t="shared" ca="1" si="525"/>
        <v/>
      </c>
      <c r="JI1867" t="str">
        <f t="shared" ca="1" si="526"/>
        <v/>
      </c>
    </row>
    <row r="1868" spans="264:269">
      <c r="JD1868">
        <f t="shared" si="521"/>
        <v>0</v>
      </c>
      <c r="JE1868">
        <f t="shared" si="522"/>
        <v>0</v>
      </c>
      <c r="JF1868" t="str">
        <f t="shared" ca="1" si="523"/>
        <v/>
      </c>
      <c r="JG1868" t="str">
        <f t="shared" ca="1" si="524"/>
        <v/>
      </c>
      <c r="JH1868" t="str">
        <f t="shared" ca="1" si="525"/>
        <v/>
      </c>
      <c r="JI1868" t="str">
        <f t="shared" ca="1" si="526"/>
        <v/>
      </c>
    </row>
    <row r="1869" spans="264:269">
      <c r="JD1869">
        <f t="shared" si="521"/>
        <v>0</v>
      </c>
      <c r="JE1869">
        <f t="shared" si="522"/>
        <v>0</v>
      </c>
      <c r="JF1869" t="str">
        <f t="shared" ca="1" si="523"/>
        <v/>
      </c>
      <c r="JG1869" t="str">
        <f t="shared" ca="1" si="524"/>
        <v/>
      </c>
      <c r="JH1869" t="str">
        <f t="shared" ca="1" si="525"/>
        <v/>
      </c>
      <c r="JI1869" t="str">
        <f t="shared" ca="1" si="526"/>
        <v/>
      </c>
    </row>
    <row r="1870" spans="264:269">
      <c r="JD1870">
        <f t="shared" si="521"/>
        <v>0</v>
      </c>
      <c r="JE1870">
        <f t="shared" si="522"/>
        <v>0</v>
      </c>
      <c r="JF1870" t="str">
        <f t="shared" ca="1" si="523"/>
        <v/>
      </c>
      <c r="JG1870" t="str">
        <f t="shared" ca="1" si="524"/>
        <v/>
      </c>
      <c r="JH1870" t="str">
        <f t="shared" ca="1" si="525"/>
        <v/>
      </c>
      <c r="JI1870" t="str">
        <f t="shared" ca="1" si="526"/>
        <v/>
      </c>
    </row>
    <row r="1871" spans="264:269">
      <c r="JD1871">
        <f t="shared" si="521"/>
        <v>0</v>
      </c>
      <c r="JE1871">
        <f t="shared" si="522"/>
        <v>0</v>
      </c>
      <c r="JF1871" t="str">
        <f t="shared" ca="1" si="523"/>
        <v/>
      </c>
      <c r="JG1871" t="str">
        <f t="shared" ca="1" si="524"/>
        <v/>
      </c>
      <c r="JH1871" t="str">
        <f t="shared" ca="1" si="525"/>
        <v/>
      </c>
      <c r="JI1871" t="str">
        <f t="shared" ca="1" si="526"/>
        <v/>
      </c>
    </row>
    <row r="1872" spans="264:269">
      <c r="JD1872">
        <f t="shared" si="521"/>
        <v>0</v>
      </c>
      <c r="JE1872">
        <f t="shared" si="522"/>
        <v>0</v>
      </c>
      <c r="JF1872" t="str">
        <f t="shared" ca="1" si="523"/>
        <v/>
      </c>
      <c r="JG1872" t="str">
        <f t="shared" ca="1" si="524"/>
        <v/>
      </c>
      <c r="JH1872" t="str">
        <f t="shared" ca="1" si="525"/>
        <v/>
      </c>
      <c r="JI1872" t="str">
        <f t="shared" ca="1" si="526"/>
        <v/>
      </c>
    </row>
    <row r="1873" spans="264:269">
      <c r="JD1873">
        <f t="shared" si="521"/>
        <v>0</v>
      </c>
      <c r="JE1873">
        <f t="shared" si="522"/>
        <v>0</v>
      </c>
      <c r="JF1873" t="str">
        <f t="shared" ca="1" si="523"/>
        <v/>
      </c>
      <c r="JG1873" t="str">
        <f t="shared" ca="1" si="524"/>
        <v/>
      </c>
      <c r="JH1873" t="str">
        <f t="shared" ca="1" si="525"/>
        <v/>
      </c>
      <c r="JI1873" t="str">
        <f t="shared" ca="1" si="526"/>
        <v/>
      </c>
    </row>
    <row r="1874" spans="264:269">
      <c r="JD1874">
        <f t="shared" si="521"/>
        <v>0</v>
      </c>
      <c r="JE1874">
        <f t="shared" si="522"/>
        <v>0</v>
      </c>
      <c r="JF1874" t="str">
        <f t="shared" ca="1" si="523"/>
        <v/>
      </c>
      <c r="JG1874" t="str">
        <f t="shared" ca="1" si="524"/>
        <v/>
      </c>
      <c r="JH1874" t="str">
        <f t="shared" ca="1" si="525"/>
        <v/>
      </c>
      <c r="JI1874" t="str">
        <f t="shared" ca="1" si="526"/>
        <v/>
      </c>
    </row>
    <row r="1875" spans="264:269">
      <c r="JD1875">
        <f t="shared" si="521"/>
        <v>0</v>
      </c>
      <c r="JE1875">
        <f t="shared" si="522"/>
        <v>0</v>
      </c>
      <c r="JF1875" t="str">
        <f t="shared" ca="1" si="523"/>
        <v/>
      </c>
      <c r="JG1875" t="str">
        <f t="shared" ca="1" si="524"/>
        <v/>
      </c>
      <c r="JH1875" t="str">
        <f t="shared" ca="1" si="525"/>
        <v/>
      </c>
      <c r="JI1875" t="str">
        <f t="shared" ca="1" si="526"/>
        <v/>
      </c>
    </row>
    <row r="1876" spans="264:269">
      <c r="JD1876">
        <f t="shared" si="521"/>
        <v>0</v>
      </c>
      <c r="JE1876">
        <f t="shared" si="522"/>
        <v>0</v>
      </c>
      <c r="JF1876" t="str">
        <f t="shared" ca="1" si="523"/>
        <v/>
      </c>
      <c r="JG1876" t="str">
        <f t="shared" ca="1" si="524"/>
        <v/>
      </c>
      <c r="JH1876" t="str">
        <f t="shared" ca="1" si="525"/>
        <v/>
      </c>
      <c r="JI1876" t="str">
        <f t="shared" ca="1" si="526"/>
        <v/>
      </c>
    </row>
    <row r="1877" spans="264:269">
      <c r="JD1877">
        <f t="shared" si="521"/>
        <v>0</v>
      </c>
      <c r="JE1877">
        <f t="shared" si="522"/>
        <v>0</v>
      </c>
      <c r="JF1877" t="str">
        <f t="shared" ca="1" si="523"/>
        <v/>
      </c>
      <c r="JG1877" t="str">
        <f t="shared" ca="1" si="524"/>
        <v/>
      </c>
      <c r="JH1877" t="str">
        <f t="shared" ca="1" si="525"/>
        <v/>
      </c>
      <c r="JI1877" t="str">
        <f t="shared" ca="1" si="526"/>
        <v/>
      </c>
    </row>
    <row r="1878" spans="264:269">
      <c r="JD1878">
        <f t="shared" si="521"/>
        <v>0</v>
      </c>
      <c r="JE1878">
        <f t="shared" si="522"/>
        <v>0</v>
      </c>
      <c r="JF1878" t="str">
        <f t="shared" ca="1" si="523"/>
        <v/>
      </c>
      <c r="JG1878" t="str">
        <f t="shared" ca="1" si="524"/>
        <v/>
      </c>
      <c r="JH1878" t="str">
        <f t="shared" ca="1" si="525"/>
        <v/>
      </c>
      <c r="JI1878" t="str">
        <f t="shared" ca="1" si="526"/>
        <v/>
      </c>
    </row>
    <row r="1879" spans="264:269">
      <c r="JD1879">
        <f t="shared" si="521"/>
        <v>0</v>
      </c>
      <c r="JE1879">
        <f t="shared" si="522"/>
        <v>0</v>
      </c>
      <c r="JF1879" t="str">
        <f t="shared" ca="1" si="523"/>
        <v/>
      </c>
      <c r="JG1879" t="str">
        <f t="shared" ca="1" si="524"/>
        <v/>
      </c>
      <c r="JH1879" t="str">
        <f t="shared" ca="1" si="525"/>
        <v/>
      </c>
      <c r="JI1879" t="str">
        <f t="shared" ca="1" si="526"/>
        <v/>
      </c>
    </row>
    <row r="1880" spans="264:269">
      <c r="JD1880">
        <f t="shared" si="521"/>
        <v>0</v>
      </c>
      <c r="JE1880">
        <f t="shared" si="522"/>
        <v>0</v>
      </c>
      <c r="JF1880" t="str">
        <f t="shared" ca="1" si="523"/>
        <v/>
      </c>
      <c r="JG1880" t="str">
        <f t="shared" ca="1" si="524"/>
        <v/>
      </c>
      <c r="JH1880" t="str">
        <f t="shared" ca="1" si="525"/>
        <v/>
      </c>
      <c r="JI1880" t="str">
        <f t="shared" ca="1" si="526"/>
        <v/>
      </c>
    </row>
    <row r="1881" spans="264:269">
      <c r="JD1881">
        <f t="shared" si="521"/>
        <v>0</v>
      </c>
      <c r="JE1881">
        <f t="shared" si="522"/>
        <v>0</v>
      </c>
      <c r="JF1881" t="str">
        <f t="shared" ca="1" si="523"/>
        <v/>
      </c>
      <c r="JG1881" t="str">
        <f t="shared" ca="1" si="524"/>
        <v/>
      </c>
      <c r="JH1881" t="str">
        <f t="shared" ca="1" si="525"/>
        <v/>
      </c>
      <c r="JI1881" t="str">
        <f t="shared" ca="1" si="526"/>
        <v/>
      </c>
    </row>
    <row r="1882" spans="264:269">
      <c r="JD1882">
        <f t="shared" si="521"/>
        <v>0</v>
      </c>
      <c r="JE1882">
        <f t="shared" si="522"/>
        <v>0</v>
      </c>
      <c r="JF1882" t="str">
        <f t="shared" ca="1" si="523"/>
        <v/>
      </c>
      <c r="JG1882" t="str">
        <f t="shared" ca="1" si="524"/>
        <v/>
      </c>
      <c r="JH1882" t="str">
        <f t="shared" ca="1" si="525"/>
        <v/>
      </c>
      <c r="JI1882" t="str">
        <f t="shared" ca="1" si="526"/>
        <v/>
      </c>
    </row>
    <row r="1883" spans="264:269">
      <c r="JD1883">
        <f t="shared" si="521"/>
        <v>0</v>
      </c>
      <c r="JE1883">
        <f t="shared" si="522"/>
        <v>0</v>
      </c>
      <c r="JF1883" t="str">
        <f t="shared" ca="1" si="523"/>
        <v/>
      </c>
      <c r="JG1883" t="str">
        <f t="shared" ca="1" si="524"/>
        <v/>
      </c>
      <c r="JH1883" t="str">
        <f t="shared" ca="1" si="525"/>
        <v/>
      </c>
      <c r="JI1883" t="str">
        <f t="shared" ca="1" si="526"/>
        <v/>
      </c>
    </row>
    <row r="1884" spans="264:269">
      <c r="JD1884">
        <f t="shared" ref="JD1884:JD1947" si="527">IF(JD1883&lt;&gt;0,JD1883-1,0)</f>
        <v>0</v>
      </c>
      <c r="JE1884">
        <f t="shared" ref="JE1884:JE1947" si="528">IF(JD1884&lt;&gt;0,JE1883+1,0)</f>
        <v>0</v>
      </c>
      <c r="JF1884" t="str">
        <f t="shared" ref="JF1884:JF1947" ca="1" si="529">IF(ScenarioType&lt;&gt;"ALL",IF(ISERROR(IF(INDIRECT("SCENARIOMETA!B"&amp;JE1884)=ScenarioType,INDIRECT("SCENARIOMETA!A"&amp;JE1884)," ")),"",IF(INDIRECT("SCENARIOMETA!B"&amp;JE1884)=ScenarioType,INDIRECT("SCENARIOMETA!A"&amp;JE1884)," ")),IF(JD1884&lt;&gt;0,INDIRECT("SCENARIOMETA!A"&amp;JE1884),""))</f>
        <v/>
      </c>
      <c r="JG1884" t="str">
        <f t="shared" ref="JG1884:JG1947" ca="1" si="530">IF(ScenarioType&lt;&gt;"ALL",IF(ISERROR(IF(INDIRECT("SCENARIOMETA!B"&amp;JE1884)=ScenarioType,INDIRECT("SCENARIOMETA!B"&amp;JE1884)," ")),"",IF(INDIRECT("SCENARIOMETA!B"&amp;JE1884)=ScenarioType,INDIRECT("SCENARIOMETA!B"&amp;JE1884)," ")),IF(JD1884&lt;&gt;0,INDIRECT("SCENARIOMETA!B"&amp;JE1884),""))</f>
        <v/>
      </c>
      <c r="JH1884" t="str">
        <f t="shared" ref="JH1884:JH1947" ca="1" si="531">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532">IF(ScenarioType&lt;&gt;"ALL",IF(ISERROR(IF(INDIRECT("SCENARIOMETA!B"&amp;JE1884)=ScenarioType,INDIRECT("SCENARIOMETA!E"&amp;JE1884)," ")),"",IF(INDIRECT("SCENARIOMETA!B"&amp;JE1884)=ScenarioType,INDIRECT("SCENARIOMETA!E"&amp;JE1884)," ")+14),IF(JD1884&lt;&gt;0,INDIRECT("SCENARIOMETA!E"&amp;JE1884)+14,""))</f>
        <v/>
      </c>
    </row>
    <row r="1885" spans="264:269">
      <c r="JD1885">
        <f t="shared" si="527"/>
        <v>0</v>
      </c>
      <c r="JE1885">
        <f t="shared" si="528"/>
        <v>0</v>
      </c>
      <c r="JF1885" t="str">
        <f t="shared" ca="1" si="529"/>
        <v/>
      </c>
      <c r="JG1885" t="str">
        <f t="shared" ca="1" si="530"/>
        <v/>
      </c>
      <c r="JH1885" t="str">
        <f t="shared" ca="1" si="531"/>
        <v/>
      </c>
      <c r="JI1885" t="str">
        <f t="shared" ca="1" si="532"/>
        <v/>
      </c>
    </row>
    <row r="1886" spans="264:269">
      <c r="JD1886">
        <f t="shared" si="527"/>
        <v>0</v>
      </c>
      <c r="JE1886">
        <f t="shared" si="528"/>
        <v>0</v>
      </c>
      <c r="JF1886" t="str">
        <f t="shared" ca="1" si="529"/>
        <v/>
      </c>
      <c r="JG1886" t="str">
        <f t="shared" ca="1" si="530"/>
        <v/>
      </c>
      <c r="JH1886" t="str">
        <f t="shared" ca="1" si="531"/>
        <v/>
      </c>
      <c r="JI1886" t="str">
        <f t="shared" ca="1" si="532"/>
        <v/>
      </c>
    </row>
    <row r="1887" spans="264:269">
      <c r="JD1887">
        <f t="shared" si="527"/>
        <v>0</v>
      </c>
      <c r="JE1887">
        <f t="shared" si="528"/>
        <v>0</v>
      </c>
      <c r="JF1887" t="str">
        <f t="shared" ca="1" si="529"/>
        <v/>
      </c>
      <c r="JG1887" t="str">
        <f t="shared" ca="1" si="530"/>
        <v/>
      </c>
      <c r="JH1887" t="str">
        <f t="shared" ca="1" si="531"/>
        <v/>
      </c>
      <c r="JI1887" t="str">
        <f t="shared" ca="1" si="532"/>
        <v/>
      </c>
    </row>
    <row r="1888" spans="264:269">
      <c r="JD1888">
        <f t="shared" si="527"/>
        <v>0</v>
      </c>
      <c r="JE1888">
        <f t="shared" si="528"/>
        <v>0</v>
      </c>
      <c r="JF1888" t="str">
        <f t="shared" ca="1" si="529"/>
        <v/>
      </c>
      <c r="JG1888" t="str">
        <f t="shared" ca="1" si="530"/>
        <v/>
      </c>
      <c r="JH1888" t="str">
        <f t="shared" ca="1" si="531"/>
        <v/>
      </c>
      <c r="JI1888" t="str">
        <f t="shared" ca="1" si="532"/>
        <v/>
      </c>
    </row>
    <row r="1889" spans="264:269">
      <c r="JD1889">
        <f t="shared" si="527"/>
        <v>0</v>
      </c>
      <c r="JE1889">
        <f t="shared" si="528"/>
        <v>0</v>
      </c>
      <c r="JF1889" t="str">
        <f t="shared" ca="1" si="529"/>
        <v/>
      </c>
      <c r="JG1889" t="str">
        <f t="shared" ca="1" si="530"/>
        <v/>
      </c>
      <c r="JH1889" t="str">
        <f t="shared" ca="1" si="531"/>
        <v/>
      </c>
      <c r="JI1889" t="str">
        <f t="shared" ca="1" si="532"/>
        <v/>
      </c>
    </row>
    <row r="1890" spans="264:269">
      <c r="JD1890">
        <f t="shared" si="527"/>
        <v>0</v>
      </c>
      <c r="JE1890">
        <f t="shared" si="528"/>
        <v>0</v>
      </c>
      <c r="JF1890" t="str">
        <f t="shared" ca="1" si="529"/>
        <v/>
      </c>
      <c r="JG1890" t="str">
        <f t="shared" ca="1" si="530"/>
        <v/>
      </c>
      <c r="JH1890" t="str">
        <f t="shared" ca="1" si="531"/>
        <v/>
      </c>
      <c r="JI1890" t="str">
        <f t="shared" ca="1" si="532"/>
        <v/>
      </c>
    </row>
    <row r="1891" spans="264:269">
      <c r="JD1891">
        <f t="shared" si="527"/>
        <v>0</v>
      </c>
      <c r="JE1891">
        <f t="shared" si="528"/>
        <v>0</v>
      </c>
      <c r="JF1891" t="str">
        <f t="shared" ca="1" si="529"/>
        <v/>
      </c>
      <c r="JG1891" t="str">
        <f t="shared" ca="1" si="530"/>
        <v/>
      </c>
      <c r="JH1891" t="str">
        <f t="shared" ca="1" si="531"/>
        <v/>
      </c>
      <c r="JI1891" t="str">
        <f t="shared" ca="1" si="532"/>
        <v/>
      </c>
    </row>
    <row r="1892" spans="264:269">
      <c r="JD1892">
        <f t="shared" si="527"/>
        <v>0</v>
      </c>
      <c r="JE1892">
        <f t="shared" si="528"/>
        <v>0</v>
      </c>
      <c r="JF1892" t="str">
        <f t="shared" ca="1" si="529"/>
        <v/>
      </c>
      <c r="JG1892" t="str">
        <f t="shared" ca="1" si="530"/>
        <v/>
      </c>
      <c r="JH1892" t="str">
        <f t="shared" ca="1" si="531"/>
        <v/>
      </c>
      <c r="JI1892" t="str">
        <f t="shared" ca="1" si="532"/>
        <v/>
      </c>
    </row>
    <row r="1893" spans="264:269">
      <c r="JD1893">
        <f t="shared" si="527"/>
        <v>0</v>
      </c>
      <c r="JE1893">
        <f t="shared" si="528"/>
        <v>0</v>
      </c>
      <c r="JF1893" t="str">
        <f t="shared" ca="1" si="529"/>
        <v/>
      </c>
      <c r="JG1893" t="str">
        <f t="shared" ca="1" si="530"/>
        <v/>
      </c>
      <c r="JH1893" t="str">
        <f t="shared" ca="1" si="531"/>
        <v/>
      </c>
      <c r="JI1893" t="str">
        <f t="shared" ca="1" si="532"/>
        <v/>
      </c>
    </row>
    <row r="1894" spans="264:269">
      <c r="JD1894">
        <f t="shared" si="527"/>
        <v>0</v>
      </c>
      <c r="JE1894">
        <f t="shared" si="528"/>
        <v>0</v>
      </c>
      <c r="JF1894" t="str">
        <f t="shared" ca="1" si="529"/>
        <v/>
      </c>
      <c r="JG1894" t="str">
        <f t="shared" ca="1" si="530"/>
        <v/>
      </c>
      <c r="JH1894" t="str">
        <f t="shared" ca="1" si="531"/>
        <v/>
      </c>
      <c r="JI1894" t="str">
        <f t="shared" ca="1" si="532"/>
        <v/>
      </c>
    </row>
    <row r="1895" spans="264:269">
      <c r="JD1895">
        <f t="shared" si="527"/>
        <v>0</v>
      </c>
      <c r="JE1895">
        <f t="shared" si="528"/>
        <v>0</v>
      </c>
      <c r="JF1895" t="str">
        <f t="shared" ca="1" si="529"/>
        <v/>
      </c>
      <c r="JG1895" t="str">
        <f t="shared" ca="1" si="530"/>
        <v/>
      </c>
      <c r="JH1895" t="str">
        <f t="shared" ca="1" si="531"/>
        <v/>
      </c>
      <c r="JI1895" t="str">
        <f t="shared" ca="1" si="532"/>
        <v/>
      </c>
    </row>
    <row r="1896" spans="264:269">
      <c r="JD1896">
        <f t="shared" si="527"/>
        <v>0</v>
      </c>
      <c r="JE1896">
        <f t="shared" si="528"/>
        <v>0</v>
      </c>
      <c r="JF1896" t="str">
        <f t="shared" ca="1" si="529"/>
        <v/>
      </c>
      <c r="JG1896" t="str">
        <f t="shared" ca="1" si="530"/>
        <v/>
      </c>
      <c r="JH1896" t="str">
        <f t="shared" ca="1" si="531"/>
        <v/>
      </c>
      <c r="JI1896" t="str">
        <f t="shared" ca="1" si="532"/>
        <v/>
      </c>
    </row>
    <row r="1897" spans="264:269">
      <c r="JD1897">
        <f t="shared" si="527"/>
        <v>0</v>
      </c>
      <c r="JE1897">
        <f t="shared" si="528"/>
        <v>0</v>
      </c>
      <c r="JF1897" t="str">
        <f t="shared" ca="1" si="529"/>
        <v/>
      </c>
      <c r="JG1897" t="str">
        <f t="shared" ca="1" si="530"/>
        <v/>
      </c>
      <c r="JH1897" t="str">
        <f t="shared" ca="1" si="531"/>
        <v/>
      </c>
      <c r="JI1897" t="str">
        <f t="shared" ca="1" si="532"/>
        <v/>
      </c>
    </row>
    <row r="1898" spans="264:269">
      <c r="JD1898">
        <f t="shared" si="527"/>
        <v>0</v>
      </c>
      <c r="JE1898">
        <f t="shared" si="528"/>
        <v>0</v>
      </c>
      <c r="JF1898" t="str">
        <f t="shared" ca="1" si="529"/>
        <v/>
      </c>
      <c r="JG1898" t="str">
        <f t="shared" ca="1" si="530"/>
        <v/>
      </c>
      <c r="JH1898" t="str">
        <f t="shared" ca="1" si="531"/>
        <v/>
      </c>
      <c r="JI1898" t="str">
        <f t="shared" ca="1" si="532"/>
        <v/>
      </c>
    </row>
    <row r="1899" spans="264:269">
      <c r="JD1899">
        <f t="shared" si="527"/>
        <v>0</v>
      </c>
      <c r="JE1899">
        <f t="shared" si="528"/>
        <v>0</v>
      </c>
      <c r="JF1899" t="str">
        <f t="shared" ca="1" si="529"/>
        <v/>
      </c>
      <c r="JG1899" t="str">
        <f t="shared" ca="1" si="530"/>
        <v/>
      </c>
      <c r="JH1899" t="str">
        <f t="shared" ca="1" si="531"/>
        <v/>
      </c>
      <c r="JI1899" t="str">
        <f t="shared" ca="1" si="532"/>
        <v/>
      </c>
    </row>
    <row r="1900" spans="264:269">
      <c r="JD1900">
        <f t="shared" si="527"/>
        <v>0</v>
      </c>
      <c r="JE1900">
        <f t="shared" si="528"/>
        <v>0</v>
      </c>
      <c r="JF1900" t="str">
        <f t="shared" ca="1" si="529"/>
        <v/>
      </c>
      <c r="JG1900" t="str">
        <f t="shared" ca="1" si="530"/>
        <v/>
      </c>
      <c r="JH1900" t="str">
        <f t="shared" ca="1" si="531"/>
        <v/>
      </c>
      <c r="JI1900" t="str">
        <f t="shared" ca="1" si="532"/>
        <v/>
      </c>
    </row>
    <row r="1901" spans="264:269">
      <c r="JD1901">
        <f t="shared" si="527"/>
        <v>0</v>
      </c>
      <c r="JE1901">
        <f t="shared" si="528"/>
        <v>0</v>
      </c>
      <c r="JF1901" t="str">
        <f t="shared" ca="1" si="529"/>
        <v/>
      </c>
      <c r="JG1901" t="str">
        <f t="shared" ca="1" si="530"/>
        <v/>
      </c>
      <c r="JH1901" t="str">
        <f t="shared" ca="1" si="531"/>
        <v/>
      </c>
      <c r="JI1901" t="str">
        <f t="shared" ca="1" si="532"/>
        <v/>
      </c>
    </row>
    <row r="1902" spans="264:269">
      <c r="JD1902">
        <f t="shared" si="527"/>
        <v>0</v>
      </c>
      <c r="JE1902">
        <f t="shared" si="528"/>
        <v>0</v>
      </c>
      <c r="JF1902" t="str">
        <f t="shared" ca="1" si="529"/>
        <v/>
      </c>
      <c r="JG1902" t="str">
        <f t="shared" ca="1" si="530"/>
        <v/>
      </c>
      <c r="JH1902" t="str">
        <f t="shared" ca="1" si="531"/>
        <v/>
      </c>
      <c r="JI1902" t="str">
        <f t="shared" ca="1" si="532"/>
        <v/>
      </c>
    </row>
    <row r="1903" spans="264:269">
      <c r="JD1903">
        <f t="shared" si="527"/>
        <v>0</v>
      </c>
      <c r="JE1903">
        <f t="shared" si="528"/>
        <v>0</v>
      </c>
      <c r="JF1903" t="str">
        <f t="shared" ca="1" si="529"/>
        <v/>
      </c>
      <c r="JG1903" t="str">
        <f t="shared" ca="1" si="530"/>
        <v/>
      </c>
      <c r="JH1903" t="str">
        <f t="shared" ca="1" si="531"/>
        <v/>
      </c>
      <c r="JI1903" t="str">
        <f t="shared" ca="1" si="532"/>
        <v/>
      </c>
    </row>
    <row r="1904" spans="264:269">
      <c r="JD1904">
        <f t="shared" si="527"/>
        <v>0</v>
      </c>
      <c r="JE1904">
        <f t="shared" si="528"/>
        <v>0</v>
      </c>
      <c r="JF1904" t="str">
        <f t="shared" ca="1" si="529"/>
        <v/>
      </c>
      <c r="JG1904" t="str">
        <f t="shared" ca="1" si="530"/>
        <v/>
      </c>
      <c r="JH1904" t="str">
        <f t="shared" ca="1" si="531"/>
        <v/>
      </c>
      <c r="JI1904" t="str">
        <f t="shared" ca="1" si="532"/>
        <v/>
      </c>
    </row>
    <row r="1905" spans="264:269">
      <c r="JD1905">
        <f t="shared" si="527"/>
        <v>0</v>
      </c>
      <c r="JE1905">
        <f t="shared" si="528"/>
        <v>0</v>
      </c>
      <c r="JF1905" t="str">
        <f t="shared" ca="1" si="529"/>
        <v/>
      </c>
      <c r="JG1905" t="str">
        <f t="shared" ca="1" si="530"/>
        <v/>
      </c>
      <c r="JH1905" t="str">
        <f t="shared" ca="1" si="531"/>
        <v/>
      </c>
      <c r="JI1905" t="str">
        <f t="shared" ca="1" si="532"/>
        <v/>
      </c>
    </row>
    <row r="1906" spans="264:269">
      <c r="JD1906">
        <f t="shared" si="527"/>
        <v>0</v>
      </c>
      <c r="JE1906">
        <f t="shared" si="528"/>
        <v>0</v>
      </c>
      <c r="JF1906" t="str">
        <f t="shared" ca="1" si="529"/>
        <v/>
      </c>
      <c r="JG1906" t="str">
        <f t="shared" ca="1" si="530"/>
        <v/>
      </c>
      <c r="JH1906" t="str">
        <f t="shared" ca="1" si="531"/>
        <v/>
      </c>
      <c r="JI1906" t="str">
        <f t="shared" ca="1" si="532"/>
        <v/>
      </c>
    </row>
    <row r="1907" spans="264:269">
      <c r="JD1907">
        <f t="shared" si="527"/>
        <v>0</v>
      </c>
      <c r="JE1907">
        <f t="shared" si="528"/>
        <v>0</v>
      </c>
      <c r="JF1907" t="str">
        <f t="shared" ca="1" si="529"/>
        <v/>
      </c>
      <c r="JG1907" t="str">
        <f t="shared" ca="1" si="530"/>
        <v/>
      </c>
      <c r="JH1907" t="str">
        <f t="shared" ca="1" si="531"/>
        <v/>
      </c>
      <c r="JI1907" t="str">
        <f t="shared" ca="1" si="532"/>
        <v/>
      </c>
    </row>
    <row r="1908" spans="264:269">
      <c r="JD1908">
        <f t="shared" si="527"/>
        <v>0</v>
      </c>
      <c r="JE1908">
        <f t="shared" si="528"/>
        <v>0</v>
      </c>
      <c r="JF1908" t="str">
        <f t="shared" ca="1" si="529"/>
        <v/>
      </c>
      <c r="JG1908" t="str">
        <f t="shared" ca="1" si="530"/>
        <v/>
      </c>
      <c r="JH1908" t="str">
        <f t="shared" ca="1" si="531"/>
        <v/>
      </c>
      <c r="JI1908" t="str">
        <f t="shared" ca="1" si="532"/>
        <v/>
      </c>
    </row>
    <row r="1909" spans="264:269">
      <c r="JD1909">
        <f t="shared" si="527"/>
        <v>0</v>
      </c>
      <c r="JE1909">
        <f t="shared" si="528"/>
        <v>0</v>
      </c>
      <c r="JF1909" t="str">
        <f t="shared" ca="1" si="529"/>
        <v/>
      </c>
      <c r="JG1909" t="str">
        <f t="shared" ca="1" si="530"/>
        <v/>
      </c>
      <c r="JH1909" t="str">
        <f t="shared" ca="1" si="531"/>
        <v/>
      </c>
      <c r="JI1909" t="str">
        <f t="shared" ca="1" si="532"/>
        <v/>
      </c>
    </row>
    <row r="1910" spans="264:269">
      <c r="JD1910">
        <f t="shared" si="527"/>
        <v>0</v>
      </c>
      <c r="JE1910">
        <f t="shared" si="528"/>
        <v>0</v>
      </c>
      <c r="JF1910" t="str">
        <f t="shared" ca="1" si="529"/>
        <v/>
      </c>
      <c r="JG1910" t="str">
        <f t="shared" ca="1" si="530"/>
        <v/>
      </c>
      <c r="JH1910" t="str">
        <f t="shared" ca="1" si="531"/>
        <v/>
      </c>
      <c r="JI1910" t="str">
        <f t="shared" ca="1" si="532"/>
        <v/>
      </c>
    </row>
    <row r="1911" spans="264:269">
      <c r="JD1911">
        <f t="shared" si="527"/>
        <v>0</v>
      </c>
      <c r="JE1911">
        <f t="shared" si="528"/>
        <v>0</v>
      </c>
      <c r="JF1911" t="str">
        <f t="shared" ca="1" si="529"/>
        <v/>
      </c>
      <c r="JG1911" t="str">
        <f t="shared" ca="1" si="530"/>
        <v/>
      </c>
      <c r="JH1911" t="str">
        <f t="shared" ca="1" si="531"/>
        <v/>
      </c>
      <c r="JI1911" t="str">
        <f t="shared" ca="1" si="532"/>
        <v/>
      </c>
    </row>
    <row r="1912" spans="264:269">
      <c r="JD1912">
        <f t="shared" si="527"/>
        <v>0</v>
      </c>
      <c r="JE1912">
        <f t="shared" si="528"/>
        <v>0</v>
      </c>
      <c r="JF1912" t="str">
        <f t="shared" ca="1" si="529"/>
        <v/>
      </c>
      <c r="JG1912" t="str">
        <f t="shared" ca="1" si="530"/>
        <v/>
      </c>
      <c r="JH1912" t="str">
        <f t="shared" ca="1" si="531"/>
        <v/>
      </c>
      <c r="JI1912" t="str">
        <f t="shared" ca="1" si="532"/>
        <v/>
      </c>
    </row>
    <row r="1913" spans="264:269">
      <c r="JD1913">
        <f t="shared" si="527"/>
        <v>0</v>
      </c>
      <c r="JE1913">
        <f t="shared" si="528"/>
        <v>0</v>
      </c>
      <c r="JF1913" t="str">
        <f t="shared" ca="1" si="529"/>
        <v/>
      </c>
      <c r="JG1913" t="str">
        <f t="shared" ca="1" si="530"/>
        <v/>
      </c>
      <c r="JH1913" t="str">
        <f t="shared" ca="1" si="531"/>
        <v/>
      </c>
      <c r="JI1913" t="str">
        <f t="shared" ca="1" si="532"/>
        <v/>
      </c>
    </row>
    <row r="1914" spans="264:269">
      <c r="JD1914">
        <f t="shared" si="527"/>
        <v>0</v>
      </c>
      <c r="JE1914">
        <f t="shared" si="528"/>
        <v>0</v>
      </c>
      <c r="JF1914" t="str">
        <f t="shared" ca="1" si="529"/>
        <v/>
      </c>
      <c r="JG1914" t="str">
        <f t="shared" ca="1" si="530"/>
        <v/>
      </c>
      <c r="JH1914" t="str">
        <f t="shared" ca="1" si="531"/>
        <v/>
      </c>
      <c r="JI1914" t="str">
        <f t="shared" ca="1" si="532"/>
        <v/>
      </c>
    </row>
    <row r="1915" spans="264:269">
      <c r="JD1915">
        <f t="shared" si="527"/>
        <v>0</v>
      </c>
      <c r="JE1915">
        <f t="shared" si="528"/>
        <v>0</v>
      </c>
      <c r="JF1915" t="str">
        <f t="shared" ca="1" si="529"/>
        <v/>
      </c>
      <c r="JG1915" t="str">
        <f t="shared" ca="1" si="530"/>
        <v/>
      </c>
      <c r="JH1915" t="str">
        <f t="shared" ca="1" si="531"/>
        <v/>
      </c>
      <c r="JI1915" t="str">
        <f t="shared" ca="1" si="532"/>
        <v/>
      </c>
    </row>
    <row r="1916" spans="264:269">
      <c r="JD1916">
        <f t="shared" si="527"/>
        <v>0</v>
      </c>
      <c r="JE1916">
        <f t="shared" si="528"/>
        <v>0</v>
      </c>
      <c r="JF1916" t="str">
        <f t="shared" ca="1" si="529"/>
        <v/>
      </c>
      <c r="JG1916" t="str">
        <f t="shared" ca="1" si="530"/>
        <v/>
      </c>
      <c r="JH1916" t="str">
        <f t="shared" ca="1" si="531"/>
        <v/>
      </c>
      <c r="JI1916" t="str">
        <f t="shared" ca="1" si="532"/>
        <v/>
      </c>
    </row>
    <row r="1917" spans="264:269">
      <c r="JD1917">
        <f t="shared" si="527"/>
        <v>0</v>
      </c>
      <c r="JE1917">
        <f t="shared" si="528"/>
        <v>0</v>
      </c>
      <c r="JF1917" t="str">
        <f t="shared" ca="1" si="529"/>
        <v/>
      </c>
      <c r="JG1917" t="str">
        <f t="shared" ca="1" si="530"/>
        <v/>
      </c>
      <c r="JH1917" t="str">
        <f t="shared" ca="1" si="531"/>
        <v/>
      </c>
      <c r="JI1917" t="str">
        <f t="shared" ca="1" si="532"/>
        <v/>
      </c>
    </row>
    <row r="1918" spans="264:269">
      <c r="JD1918">
        <f t="shared" si="527"/>
        <v>0</v>
      </c>
      <c r="JE1918">
        <f t="shared" si="528"/>
        <v>0</v>
      </c>
      <c r="JF1918" t="str">
        <f t="shared" ca="1" si="529"/>
        <v/>
      </c>
      <c r="JG1918" t="str">
        <f t="shared" ca="1" si="530"/>
        <v/>
      </c>
      <c r="JH1918" t="str">
        <f t="shared" ca="1" si="531"/>
        <v/>
      </c>
      <c r="JI1918" t="str">
        <f t="shared" ca="1" si="532"/>
        <v/>
      </c>
    </row>
    <row r="1919" spans="264:269">
      <c r="JD1919">
        <f t="shared" si="527"/>
        <v>0</v>
      </c>
      <c r="JE1919">
        <f t="shared" si="528"/>
        <v>0</v>
      </c>
      <c r="JF1919" t="str">
        <f t="shared" ca="1" si="529"/>
        <v/>
      </c>
      <c r="JG1919" t="str">
        <f t="shared" ca="1" si="530"/>
        <v/>
      </c>
      <c r="JH1919" t="str">
        <f t="shared" ca="1" si="531"/>
        <v/>
      </c>
      <c r="JI1919" t="str">
        <f t="shared" ca="1" si="532"/>
        <v/>
      </c>
    </row>
    <row r="1920" spans="264:269">
      <c r="JD1920">
        <f t="shared" si="527"/>
        <v>0</v>
      </c>
      <c r="JE1920">
        <f t="shared" si="528"/>
        <v>0</v>
      </c>
      <c r="JF1920" t="str">
        <f t="shared" ca="1" si="529"/>
        <v/>
      </c>
      <c r="JG1920" t="str">
        <f t="shared" ca="1" si="530"/>
        <v/>
      </c>
      <c r="JH1920" t="str">
        <f t="shared" ca="1" si="531"/>
        <v/>
      </c>
      <c r="JI1920" t="str">
        <f t="shared" ca="1" si="532"/>
        <v/>
      </c>
    </row>
    <row r="1921" spans="264:269">
      <c r="JD1921">
        <f t="shared" si="527"/>
        <v>0</v>
      </c>
      <c r="JE1921">
        <f t="shared" si="528"/>
        <v>0</v>
      </c>
      <c r="JF1921" t="str">
        <f t="shared" ca="1" si="529"/>
        <v/>
      </c>
      <c r="JG1921" t="str">
        <f t="shared" ca="1" si="530"/>
        <v/>
      </c>
      <c r="JH1921" t="str">
        <f t="shared" ca="1" si="531"/>
        <v/>
      </c>
      <c r="JI1921" t="str">
        <f t="shared" ca="1" si="532"/>
        <v/>
      </c>
    </row>
    <row r="1922" spans="264:269">
      <c r="JD1922">
        <f t="shared" si="527"/>
        <v>0</v>
      </c>
      <c r="JE1922">
        <f t="shared" si="528"/>
        <v>0</v>
      </c>
      <c r="JF1922" t="str">
        <f t="shared" ca="1" si="529"/>
        <v/>
      </c>
      <c r="JG1922" t="str">
        <f t="shared" ca="1" si="530"/>
        <v/>
      </c>
      <c r="JH1922" t="str">
        <f t="shared" ca="1" si="531"/>
        <v/>
      </c>
      <c r="JI1922" t="str">
        <f t="shared" ca="1" si="532"/>
        <v/>
      </c>
    </row>
    <row r="1923" spans="264:269">
      <c r="JD1923">
        <f t="shared" si="527"/>
        <v>0</v>
      </c>
      <c r="JE1923">
        <f t="shared" si="528"/>
        <v>0</v>
      </c>
      <c r="JF1923" t="str">
        <f t="shared" ca="1" si="529"/>
        <v/>
      </c>
      <c r="JG1923" t="str">
        <f t="shared" ca="1" si="530"/>
        <v/>
      </c>
      <c r="JH1923" t="str">
        <f t="shared" ca="1" si="531"/>
        <v/>
      </c>
      <c r="JI1923" t="str">
        <f t="shared" ca="1" si="532"/>
        <v/>
      </c>
    </row>
    <row r="1924" spans="264:269">
      <c r="JD1924">
        <f t="shared" si="527"/>
        <v>0</v>
      </c>
      <c r="JE1924">
        <f t="shared" si="528"/>
        <v>0</v>
      </c>
      <c r="JF1924" t="str">
        <f t="shared" ca="1" si="529"/>
        <v/>
      </c>
      <c r="JG1924" t="str">
        <f t="shared" ca="1" si="530"/>
        <v/>
      </c>
      <c r="JH1924" t="str">
        <f t="shared" ca="1" si="531"/>
        <v/>
      </c>
      <c r="JI1924" t="str">
        <f t="shared" ca="1" si="532"/>
        <v/>
      </c>
    </row>
    <row r="1925" spans="264:269">
      <c r="JD1925">
        <f t="shared" si="527"/>
        <v>0</v>
      </c>
      <c r="JE1925">
        <f t="shared" si="528"/>
        <v>0</v>
      </c>
      <c r="JF1925" t="str">
        <f t="shared" ca="1" si="529"/>
        <v/>
      </c>
      <c r="JG1925" t="str">
        <f t="shared" ca="1" si="530"/>
        <v/>
      </c>
      <c r="JH1925" t="str">
        <f t="shared" ca="1" si="531"/>
        <v/>
      </c>
      <c r="JI1925" t="str">
        <f t="shared" ca="1" si="532"/>
        <v/>
      </c>
    </row>
    <row r="1926" spans="264:269">
      <c r="JD1926">
        <f t="shared" si="527"/>
        <v>0</v>
      </c>
      <c r="JE1926">
        <f t="shared" si="528"/>
        <v>0</v>
      </c>
      <c r="JF1926" t="str">
        <f t="shared" ca="1" si="529"/>
        <v/>
      </c>
      <c r="JG1926" t="str">
        <f t="shared" ca="1" si="530"/>
        <v/>
      </c>
      <c r="JH1926" t="str">
        <f t="shared" ca="1" si="531"/>
        <v/>
      </c>
      <c r="JI1926" t="str">
        <f t="shared" ca="1" si="532"/>
        <v/>
      </c>
    </row>
    <row r="1927" spans="264:269">
      <c r="JD1927">
        <f t="shared" si="527"/>
        <v>0</v>
      </c>
      <c r="JE1927">
        <f t="shared" si="528"/>
        <v>0</v>
      </c>
      <c r="JF1927" t="str">
        <f t="shared" ca="1" si="529"/>
        <v/>
      </c>
      <c r="JG1927" t="str">
        <f t="shared" ca="1" si="530"/>
        <v/>
      </c>
      <c r="JH1927" t="str">
        <f t="shared" ca="1" si="531"/>
        <v/>
      </c>
      <c r="JI1927" t="str">
        <f t="shared" ca="1" si="532"/>
        <v/>
      </c>
    </row>
    <row r="1928" spans="264:269">
      <c r="JD1928">
        <f t="shared" si="527"/>
        <v>0</v>
      </c>
      <c r="JE1928">
        <f t="shared" si="528"/>
        <v>0</v>
      </c>
      <c r="JF1928" t="str">
        <f t="shared" ca="1" si="529"/>
        <v/>
      </c>
      <c r="JG1928" t="str">
        <f t="shared" ca="1" si="530"/>
        <v/>
      </c>
      <c r="JH1928" t="str">
        <f t="shared" ca="1" si="531"/>
        <v/>
      </c>
      <c r="JI1928" t="str">
        <f t="shared" ca="1" si="532"/>
        <v/>
      </c>
    </row>
    <row r="1929" spans="264:269">
      <c r="JD1929">
        <f t="shared" si="527"/>
        <v>0</v>
      </c>
      <c r="JE1929">
        <f t="shared" si="528"/>
        <v>0</v>
      </c>
      <c r="JF1929" t="str">
        <f t="shared" ca="1" si="529"/>
        <v/>
      </c>
      <c r="JG1929" t="str">
        <f t="shared" ca="1" si="530"/>
        <v/>
      </c>
      <c r="JH1929" t="str">
        <f t="shared" ca="1" si="531"/>
        <v/>
      </c>
      <c r="JI1929" t="str">
        <f t="shared" ca="1" si="532"/>
        <v/>
      </c>
    </row>
    <row r="1930" spans="264:269">
      <c r="JD1930">
        <f t="shared" si="527"/>
        <v>0</v>
      </c>
      <c r="JE1930">
        <f t="shared" si="528"/>
        <v>0</v>
      </c>
      <c r="JF1930" t="str">
        <f t="shared" ca="1" si="529"/>
        <v/>
      </c>
      <c r="JG1930" t="str">
        <f t="shared" ca="1" si="530"/>
        <v/>
      </c>
      <c r="JH1930" t="str">
        <f t="shared" ca="1" si="531"/>
        <v/>
      </c>
      <c r="JI1930" t="str">
        <f t="shared" ca="1" si="532"/>
        <v/>
      </c>
    </row>
    <row r="1931" spans="264:269">
      <c r="JD1931">
        <f t="shared" si="527"/>
        <v>0</v>
      </c>
      <c r="JE1931">
        <f t="shared" si="528"/>
        <v>0</v>
      </c>
      <c r="JF1931" t="str">
        <f t="shared" ca="1" si="529"/>
        <v/>
      </c>
      <c r="JG1931" t="str">
        <f t="shared" ca="1" si="530"/>
        <v/>
      </c>
      <c r="JH1931" t="str">
        <f t="shared" ca="1" si="531"/>
        <v/>
      </c>
      <c r="JI1931" t="str">
        <f t="shared" ca="1" si="532"/>
        <v/>
      </c>
    </row>
    <row r="1932" spans="264:269">
      <c r="JD1932">
        <f t="shared" si="527"/>
        <v>0</v>
      </c>
      <c r="JE1932">
        <f t="shared" si="528"/>
        <v>0</v>
      </c>
      <c r="JF1932" t="str">
        <f t="shared" ca="1" si="529"/>
        <v/>
      </c>
      <c r="JG1932" t="str">
        <f t="shared" ca="1" si="530"/>
        <v/>
      </c>
      <c r="JH1932" t="str">
        <f t="shared" ca="1" si="531"/>
        <v/>
      </c>
      <c r="JI1932" t="str">
        <f t="shared" ca="1" si="532"/>
        <v/>
      </c>
    </row>
    <row r="1933" spans="264:269">
      <c r="JD1933">
        <f t="shared" si="527"/>
        <v>0</v>
      </c>
      <c r="JE1933">
        <f t="shared" si="528"/>
        <v>0</v>
      </c>
      <c r="JF1933" t="str">
        <f t="shared" ca="1" si="529"/>
        <v/>
      </c>
      <c r="JG1933" t="str">
        <f t="shared" ca="1" si="530"/>
        <v/>
      </c>
      <c r="JH1933" t="str">
        <f t="shared" ca="1" si="531"/>
        <v/>
      </c>
      <c r="JI1933" t="str">
        <f t="shared" ca="1" si="532"/>
        <v/>
      </c>
    </row>
    <row r="1934" spans="264:269">
      <c r="JD1934">
        <f t="shared" si="527"/>
        <v>0</v>
      </c>
      <c r="JE1934">
        <f t="shared" si="528"/>
        <v>0</v>
      </c>
      <c r="JF1934" t="str">
        <f t="shared" ca="1" si="529"/>
        <v/>
      </c>
      <c r="JG1934" t="str">
        <f t="shared" ca="1" si="530"/>
        <v/>
      </c>
      <c r="JH1934" t="str">
        <f t="shared" ca="1" si="531"/>
        <v/>
      </c>
      <c r="JI1934" t="str">
        <f t="shared" ca="1" si="532"/>
        <v/>
      </c>
    </row>
    <row r="1935" spans="264:269">
      <c r="JD1935">
        <f t="shared" si="527"/>
        <v>0</v>
      </c>
      <c r="JE1935">
        <f t="shared" si="528"/>
        <v>0</v>
      </c>
      <c r="JF1935" t="str">
        <f t="shared" ca="1" si="529"/>
        <v/>
      </c>
      <c r="JG1935" t="str">
        <f t="shared" ca="1" si="530"/>
        <v/>
      </c>
      <c r="JH1935" t="str">
        <f t="shared" ca="1" si="531"/>
        <v/>
      </c>
      <c r="JI1935" t="str">
        <f t="shared" ca="1" si="532"/>
        <v/>
      </c>
    </row>
    <row r="1936" spans="264:269">
      <c r="JD1936">
        <f t="shared" si="527"/>
        <v>0</v>
      </c>
      <c r="JE1936">
        <f t="shared" si="528"/>
        <v>0</v>
      </c>
      <c r="JF1936" t="str">
        <f t="shared" ca="1" si="529"/>
        <v/>
      </c>
      <c r="JG1936" t="str">
        <f t="shared" ca="1" si="530"/>
        <v/>
      </c>
      <c r="JH1936" t="str">
        <f t="shared" ca="1" si="531"/>
        <v/>
      </c>
      <c r="JI1936" t="str">
        <f t="shared" ca="1" si="532"/>
        <v/>
      </c>
    </row>
    <row r="1937" spans="264:269">
      <c r="JD1937">
        <f t="shared" si="527"/>
        <v>0</v>
      </c>
      <c r="JE1937">
        <f t="shared" si="528"/>
        <v>0</v>
      </c>
      <c r="JF1937" t="str">
        <f t="shared" ca="1" si="529"/>
        <v/>
      </c>
      <c r="JG1937" t="str">
        <f t="shared" ca="1" si="530"/>
        <v/>
      </c>
      <c r="JH1937" t="str">
        <f t="shared" ca="1" si="531"/>
        <v/>
      </c>
      <c r="JI1937" t="str">
        <f t="shared" ca="1" si="532"/>
        <v/>
      </c>
    </row>
    <row r="1938" spans="264:269">
      <c r="JD1938">
        <f t="shared" si="527"/>
        <v>0</v>
      </c>
      <c r="JE1938">
        <f t="shared" si="528"/>
        <v>0</v>
      </c>
      <c r="JF1938" t="str">
        <f t="shared" ca="1" si="529"/>
        <v/>
      </c>
      <c r="JG1938" t="str">
        <f t="shared" ca="1" si="530"/>
        <v/>
      </c>
      <c r="JH1938" t="str">
        <f t="shared" ca="1" si="531"/>
        <v/>
      </c>
      <c r="JI1938" t="str">
        <f t="shared" ca="1" si="532"/>
        <v/>
      </c>
    </row>
    <row r="1939" spans="264:269">
      <c r="JD1939">
        <f t="shared" si="527"/>
        <v>0</v>
      </c>
      <c r="JE1939">
        <f t="shared" si="528"/>
        <v>0</v>
      </c>
      <c r="JF1939" t="str">
        <f t="shared" ca="1" si="529"/>
        <v/>
      </c>
      <c r="JG1939" t="str">
        <f t="shared" ca="1" si="530"/>
        <v/>
      </c>
      <c r="JH1939" t="str">
        <f t="shared" ca="1" si="531"/>
        <v/>
      </c>
      <c r="JI1939" t="str">
        <f t="shared" ca="1" si="532"/>
        <v/>
      </c>
    </row>
    <row r="1940" spans="264:269">
      <c r="JD1940">
        <f t="shared" si="527"/>
        <v>0</v>
      </c>
      <c r="JE1940">
        <f t="shared" si="528"/>
        <v>0</v>
      </c>
      <c r="JF1940" t="str">
        <f t="shared" ca="1" si="529"/>
        <v/>
      </c>
      <c r="JG1940" t="str">
        <f t="shared" ca="1" si="530"/>
        <v/>
      </c>
      <c r="JH1940" t="str">
        <f t="shared" ca="1" si="531"/>
        <v/>
      </c>
      <c r="JI1940" t="str">
        <f t="shared" ca="1" si="532"/>
        <v/>
      </c>
    </row>
    <row r="1941" spans="264:269">
      <c r="JD1941">
        <f t="shared" si="527"/>
        <v>0</v>
      </c>
      <c r="JE1941">
        <f t="shared" si="528"/>
        <v>0</v>
      </c>
      <c r="JF1941" t="str">
        <f t="shared" ca="1" si="529"/>
        <v/>
      </c>
      <c r="JG1941" t="str">
        <f t="shared" ca="1" si="530"/>
        <v/>
      </c>
      <c r="JH1941" t="str">
        <f t="shared" ca="1" si="531"/>
        <v/>
      </c>
      <c r="JI1941" t="str">
        <f t="shared" ca="1" si="532"/>
        <v/>
      </c>
    </row>
    <row r="1942" spans="264:269">
      <c r="JD1942">
        <f t="shared" si="527"/>
        <v>0</v>
      </c>
      <c r="JE1942">
        <f t="shared" si="528"/>
        <v>0</v>
      </c>
      <c r="JF1942" t="str">
        <f t="shared" ca="1" si="529"/>
        <v/>
      </c>
      <c r="JG1942" t="str">
        <f t="shared" ca="1" si="530"/>
        <v/>
      </c>
      <c r="JH1942" t="str">
        <f t="shared" ca="1" si="531"/>
        <v/>
      </c>
      <c r="JI1942" t="str">
        <f t="shared" ca="1" si="532"/>
        <v/>
      </c>
    </row>
    <row r="1943" spans="264:269">
      <c r="JD1943">
        <f t="shared" si="527"/>
        <v>0</v>
      </c>
      <c r="JE1943">
        <f t="shared" si="528"/>
        <v>0</v>
      </c>
      <c r="JF1943" t="str">
        <f t="shared" ca="1" si="529"/>
        <v/>
      </c>
      <c r="JG1943" t="str">
        <f t="shared" ca="1" si="530"/>
        <v/>
      </c>
      <c r="JH1943" t="str">
        <f t="shared" ca="1" si="531"/>
        <v/>
      </c>
      <c r="JI1943" t="str">
        <f t="shared" ca="1" si="532"/>
        <v/>
      </c>
    </row>
    <row r="1944" spans="264:269">
      <c r="JD1944">
        <f t="shared" si="527"/>
        <v>0</v>
      </c>
      <c r="JE1944">
        <f t="shared" si="528"/>
        <v>0</v>
      </c>
      <c r="JF1944" t="str">
        <f t="shared" ca="1" si="529"/>
        <v/>
      </c>
      <c r="JG1944" t="str">
        <f t="shared" ca="1" si="530"/>
        <v/>
      </c>
      <c r="JH1944" t="str">
        <f t="shared" ca="1" si="531"/>
        <v/>
      </c>
      <c r="JI1944" t="str">
        <f t="shared" ca="1" si="532"/>
        <v/>
      </c>
    </row>
    <row r="1945" spans="264:269">
      <c r="JD1945">
        <f t="shared" si="527"/>
        <v>0</v>
      </c>
      <c r="JE1945">
        <f t="shared" si="528"/>
        <v>0</v>
      </c>
      <c r="JF1945" t="str">
        <f t="shared" ca="1" si="529"/>
        <v/>
      </c>
      <c r="JG1945" t="str">
        <f t="shared" ca="1" si="530"/>
        <v/>
      </c>
      <c r="JH1945" t="str">
        <f t="shared" ca="1" si="531"/>
        <v/>
      </c>
      <c r="JI1945" t="str">
        <f t="shared" ca="1" si="532"/>
        <v/>
      </c>
    </row>
    <row r="1946" spans="264:269">
      <c r="JD1946">
        <f t="shared" si="527"/>
        <v>0</v>
      </c>
      <c r="JE1946">
        <f t="shared" si="528"/>
        <v>0</v>
      </c>
      <c r="JF1946" t="str">
        <f t="shared" ca="1" si="529"/>
        <v/>
      </c>
      <c r="JG1946" t="str">
        <f t="shared" ca="1" si="530"/>
        <v/>
      </c>
      <c r="JH1946" t="str">
        <f t="shared" ca="1" si="531"/>
        <v/>
      </c>
      <c r="JI1946" t="str">
        <f t="shared" ca="1" si="532"/>
        <v/>
      </c>
    </row>
    <row r="1947" spans="264:269">
      <c r="JD1947">
        <f t="shared" si="527"/>
        <v>0</v>
      </c>
      <c r="JE1947">
        <f t="shared" si="528"/>
        <v>0</v>
      </c>
      <c r="JF1947" t="str">
        <f t="shared" ca="1" si="529"/>
        <v/>
      </c>
      <c r="JG1947" t="str">
        <f t="shared" ca="1" si="530"/>
        <v/>
      </c>
      <c r="JH1947" t="str">
        <f t="shared" ca="1" si="531"/>
        <v/>
      </c>
      <c r="JI1947" t="str">
        <f t="shared" ca="1" si="532"/>
        <v/>
      </c>
    </row>
    <row r="1948" spans="264:269">
      <c r="JD1948">
        <f t="shared" ref="JD1948:JD2011" si="533">IF(JD1947&lt;&gt;0,JD1947-1,0)</f>
        <v>0</v>
      </c>
      <c r="JE1948">
        <f t="shared" ref="JE1948:JE2011" si="534">IF(JD1948&lt;&gt;0,JE1947+1,0)</f>
        <v>0</v>
      </c>
      <c r="JF1948" t="str">
        <f t="shared" ref="JF1948:JF2011" ca="1" si="535">IF(ScenarioType&lt;&gt;"ALL",IF(ISERROR(IF(INDIRECT("SCENARIOMETA!B"&amp;JE1948)=ScenarioType,INDIRECT("SCENARIOMETA!A"&amp;JE1948)," ")),"",IF(INDIRECT("SCENARIOMETA!B"&amp;JE1948)=ScenarioType,INDIRECT("SCENARIOMETA!A"&amp;JE1948)," ")),IF(JD1948&lt;&gt;0,INDIRECT("SCENARIOMETA!A"&amp;JE1948),""))</f>
        <v/>
      </c>
      <c r="JG1948" t="str">
        <f t="shared" ref="JG1948:JG2011" ca="1" si="536">IF(ScenarioType&lt;&gt;"ALL",IF(ISERROR(IF(INDIRECT("SCENARIOMETA!B"&amp;JE1948)=ScenarioType,INDIRECT("SCENARIOMETA!B"&amp;JE1948)," ")),"",IF(INDIRECT("SCENARIOMETA!B"&amp;JE1948)=ScenarioType,INDIRECT("SCENARIOMETA!B"&amp;JE1948)," ")),IF(JD1948&lt;&gt;0,INDIRECT("SCENARIOMETA!B"&amp;JE1948),""))</f>
        <v/>
      </c>
      <c r="JH1948" t="str">
        <f t="shared" ref="JH1948:JH2011" ca="1" si="537">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538">IF(ScenarioType&lt;&gt;"ALL",IF(ISERROR(IF(INDIRECT("SCENARIOMETA!B"&amp;JE1948)=ScenarioType,INDIRECT("SCENARIOMETA!E"&amp;JE1948)," ")),"",IF(INDIRECT("SCENARIOMETA!B"&amp;JE1948)=ScenarioType,INDIRECT("SCENARIOMETA!E"&amp;JE1948)," ")+14),IF(JD1948&lt;&gt;0,INDIRECT("SCENARIOMETA!E"&amp;JE1948)+14,""))</f>
        <v/>
      </c>
    </row>
    <row r="1949" spans="264:269">
      <c r="JD1949">
        <f t="shared" si="533"/>
        <v>0</v>
      </c>
      <c r="JE1949">
        <f t="shared" si="534"/>
        <v>0</v>
      </c>
      <c r="JF1949" t="str">
        <f t="shared" ca="1" si="535"/>
        <v/>
      </c>
      <c r="JG1949" t="str">
        <f t="shared" ca="1" si="536"/>
        <v/>
      </c>
      <c r="JH1949" t="str">
        <f t="shared" ca="1" si="537"/>
        <v/>
      </c>
      <c r="JI1949" t="str">
        <f t="shared" ca="1" si="538"/>
        <v/>
      </c>
    </row>
    <row r="1950" spans="264:269">
      <c r="JD1950">
        <f t="shared" si="533"/>
        <v>0</v>
      </c>
      <c r="JE1950">
        <f t="shared" si="534"/>
        <v>0</v>
      </c>
      <c r="JF1950" t="str">
        <f t="shared" ca="1" si="535"/>
        <v/>
      </c>
      <c r="JG1950" t="str">
        <f t="shared" ca="1" si="536"/>
        <v/>
      </c>
      <c r="JH1950" t="str">
        <f t="shared" ca="1" si="537"/>
        <v/>
      </c>
      <c r="JI1950" t="str">
        <f t="shared" ca="1" si="538"/>
        <v/>
      </c>
    </row>
    <row r="1951" spans="264:269">
      <c r="JD1951">
        <f t="shared" si="533"/>
        <v>0</v>
      </c>
      <c r="JE1951">
        <f t="shared" si="534"/>
        <v>0</v>
      </c>
      <c r="JF1951" t="str">
        <f t="shared" ca="1" si="535"/>
        <v/>
      </c>
      <c r="JG1951" t="str">
        <f t="shared" ca="1" si="536"/>
        <v/>
      </c>
      <c r="JH1951" t="str">
        <f t="shared" ca="1" si="537"/>
        <v/>
      </c>
      <c r="JI1951" t="str">
        <f t="shared" ca="1" si="538"/>
        <v/>
      </c>
    </row>
    <row r="1952" spans="264:269">
      <c r="JD1952">
        <f t="shared" si="533"/>
        <v>0</v>
      </c>
      <c r="JE1952">
        <f t="shared" si="534"/>
        <v>0</v>
      </c>
      <c r="JF1952" t="str">
        <f t="shared" ca="1" si="535"/>
        <v/>
      </c>
      <c r="JG1952" t="str">
        <f t="shared" ca="1" si="536"/>
        <v/>
      </c>
      <c r="JH1952" t="str">
        <f t="shared" ca="1" si="537"/>
        <v/>
      </c>
      <c r="JI1952" t="str">
        <f t="shared" ca="1" si="538"/>
        <v/>
      </c>
    </row>
    <row r="1953" spans="264:269">
      <c r="JD1953">
        <f t="shared" si="533"/>
        <v>0</v>
      </c>
      <c r="JE1953">
        <f t="shared" si="534"/>
        <v>0</v>
      </c>
      <c r="JF1953" t="str">
        <f t="shared" ca="1" si="535"/>
        <v/>
      </c>
      <c r="JG1953" t="str">
        <f t="shared" ca="1" si="536"/>
        <v/>
      </c>
      <c r="JH1953" t="str">
        <f t="shared" ca="1" si="537"/>
        <v/>
      </c>
      <c r="JI1953" t="str">
        <f t="shared" ca="1" si="538"/>
        <v/>
      </c>
    </row>
    <row r="1954" spans="264:269">
      <c r="JD1954">
        <f t="shared" si="533"/>
        <v>0</v>
      </c>
      <c r="JE1954">
        <f t="shared" si="534"/>
        <v>0</v>
      </c>
      <c r="JF1954" t="str">
        <f t="shared" ca="1" si="535"/>
        <v/>
      </c>
      <c r="JG1954" t="str">
        <f t="shared" ca="1" si="536"/>
        <v/>
      </c>
      <c r="JH1954" t="str">
        <f t="shared" ca="1" si="537"/>
        <v/>
      </c>
      <c r="JI1954" t="str">
        <f t="shared" ca="1" si="538"/>
        <v/>
      </c>
    </row>
    <row r="1955" spans="264:269">
      <c r="JD1955">
        <f t="shared" si="533"/>
        <v>0</v>
      </c>
      <c r="JE1955">
        <f t="shared" si="534"/>
        <v>0</v>
      </c>
      <c r="JF1955" t="str">
        <f t="shared" ca="1" si="535"/>
        <v/>
      </c>
      <c r="JG1955" t="str">
        <f t="shared" ca="1" si="536"/>
        <v/>
      </c>
      <c r="JH1955" t="str">
        <f t="shared" ca="1" si="537"/>
        <v/>
      </c>
      <c r="JI1955" t="str">
        <f t="shared" ca="1" si="538"/>
        <v/>
      </c>
    </row>
    <row r="1956" spans="264:269">
      <c r="JD1956">
        <f t="shared" si="533"/>
        <v>0</v>
      </c>
      <c r="JE1956">
        <f t="shared" si="534"/>
        <v>0</v>
      </c>
      <c r="JF1956" t="str">
        <f t="shared" ca="1" si="535"/>
        <v/>
      </c>
      <c r="JG1956" t="str">
        <f t="shared" ca="1" si="536"/>
        <v/>
      </c>
      <c r="JH1956" t="str">
        <f t="shared" ca="1" si="537"/>
        <v/>
      </c>
      <c r="JI1956" t="str">
        <f t="shared" ca="1" si="538"/>
        <v/>
      </c>
    </row>
    <row r="1957" spans="264:269">
      <c r="JD1957">
        <f t="shared" si="533"/>
        <v>0</v>
      </c>
      <c r="JE1957">
        <f t="shared" si="534"/>
        <v>0</v>
      </c>
      <c r="JF1957" t="str">
        <f t="shared" ca="1" si="535"/>
        <v/>
      </c>
      <c r="JG1957" t="str">
        <f t="shared" ca="1" si="536"/>
        <v/>
      </c>
      <c r="JH1957" t="str">
        <f t="shared" ca="1" si="537"/>
        <v/>
      </c>
      <c r="JI1957" t="str">
        <f t="shared" ca="1" si="538"/>
        <v/>
      </c>
    </row>
    <row r="1958" spans="264:269">
      <c r="JD1958">
        <f t="shared" si="533"/>
        <v>0</v>
      </c>
      <c r="JE1958">
        <f t="shared" si="534"/>
        <v>0</v>
      </c>
      <c r="JF1958" t="str">
        <f t="shared" ca="1" si="535"/>
        <v/>
      </c>
      <c r="JG1958" t="str">
        <f t="shared" ca="1" si="536"/>
        <v/>
      </c>
      <c r="JH1958" t="str">
        <f t="shared" ca="1" si="537"/>
        <v/>
      </c>
      <c r="JI1958" t="str">
        <f t="shared" ca="1" si="538"/>
        <v/>
      </c>
    </row>
    <row r="1959" spans="264:269">
      <c r="JD1959">
        <f t="shared" si="533"/>
        <v>0</v>
      </c>
      <c r="JE1959">
        <f t="shared" si="534"/>
        <v>0</v>
      </c>
      <c r="JF1959" t="str">
        <f t="shared" ca="1" si="535"/>
        <v/>
      </c>
      <c r="JG1959" t="str">
        <f t="shared" ca="1" si="536"/>
        <v/>
      </c>
      <c r="JH1959" t="str">
        <f t="shared" ca="1" si="537"/>
        <v/>
      </c>
      <c r="JI1959" t="str">
        <f t="shared" ca="1" si="538"/>
        <v/>
      </c>
    </row>
    <row r="1960" spans="264:269">
      <c r="JD1960">
        <f t="shared" si="533"/>
        <v>0</v>
      </c>
      <c r="JE1960">
        <f t="shared" si="534"/>
        <v>0</v>
      </c>
      <c r="JF1960" t="str">
        <f t="shared" ca="1" si="535"/>
        <v/>
      </c>
      <c r="JG1960" t="str">
        <f t="shared" ca="1" si="536"/>
        <v/>
      </c>
      <c r="JH1960" t="str">
        <f t="shared" ca="1" si="537"/>
        <v/>
      </c>
      <c r="JI1960" t="str">
        <f t="shared" ca="1" si="538"/>
        <v/>
      </c>
    </row>
    <row r="1961" spans="264:269">
      <c r="JD1961">
        <f t="shared" si="533"/>
        <v>0</v>
      </c>
      <c r="JE1961">
        <f t="shared" si="534"/>
        <v>0</v>
      </c>
      <c r="JF1961" t="str">
        <f t="shared" ca="1" si="535"/>
        <v/>
      </c>
      <c r="JG1961" t="str">
        <f t="shared" ca="1" si="536"/>
        <v/>
      </c>
      <c r="JH1961" t="str">
        <f t="shared" ca="1" si="537"/>
        <v/>
      </c>
      <c r="JI1961" t="str">
        <f t="shared" ca="1" si="538"/>
        <v/>
      </c>
    </row>
    <row r="1962" spans="264:269">
      <c r="JD1962">
        <f t="shared" si="533"/>
        <v>0</v>
      </c>
      <c r="JE1962">
        <f t="shared" si="534"/>
        <v>0</v>
      </c>
      <c r="JF1962" t="str">
        <f t="shared" ca="1" si="535"/>
        <v/>
      </c>
      <c r="JG1962" t="str">
        <f t="shared" ca="1" si="536"/>
        <v/>
      </c>
      <c r="JH1962" t="str">
        <f t="shared" ca="1" si="537"/>
        <v/>
      </c>
      <c r="JI1962" t="str">
        <f t="shared" ca="1" si="538"/>
        <v/>
      </c>
    </row>
    <row r="1963" spans="264:269">
      <c r="JD1963">
        <f t="shared" si="533"/>
        <v>0</v>
      </c>
      <c r="JE1963">
        <f t="shared" si="534"/>
        <v>0</v>
      </c>
      <c r="JF1963" t="str">
        <f t="shared" ca="1" si="535"/>
        <v/>
      </c>
      <c r="JG1963" t="str">
        <f t="shared" ca="1" si="536"/>
        <v/>
      </c>
      <c r="JH1963" t="str">
        <f t="shared" ca="1" si="537"/>
        <v/>
      </c>
      <c r="JI1963" t="str">
        <f t="shared" ca="1" si="538"/>
        <v/>
      </c>
    </row>
    <row r="1964" spans="264:269">
      <c r="JD1964">
        <f t="shared" si="533"/>
        <v>0</v>
      </c>
      <c r="JE1964">
        <f t="shared" si="534"/>
        <v>0</v>
      </c>
      <c r="JF1964" t="str">
        <f t="shared" ca="1" si="535"/>
        <v/>
      </c>
      <c r="JG1964" t="str">
        <f t="shared" ca="1" si="536"/>
        <v/>
      </c>
      <c r="JH1964" t="str">
        <f t="shared" ca="1" si="537"/>
        <v/>
      </c>
      <c r="JI1964" t="str">
        <f t="shared" ca="1" si="538"/>
        <v/>
      </c>
    </row>
    <row r="1965" spans="264:269">
      <c r="JD1965">
        <f t="shared" si="533"/>
        <v>0</v>
      </c>
      <c r="JE1965">
        <f t="shared" si="534"/>
        <v>0</v>
      </c>
      <c r="JF1965" t="str">
        <f t="shared" ca="1" si="535"/>
        <v/>
      </c>
      <c r="JG1965" t="str">
        <f t="shared" ca="1" si="536"/>
        <v/>
      </c>
      <c r="JH1965" t="str">
        <f t="shared" ca="1" si="537"/>
        <v/>
      </c>
      <c r="JI1965" t="str">
        <f t="shared" ca="1" si="538"/>
        <v/>
      </c>
    </row>
    <row r="1966" spans="264:269">
      <c r="JD1966">
        <f t="shared" si="533"/>
        <v>0</v>
      </c>
      <c r="JE1966">
        <f t="shared" si="534"/>
        <v>0</v>
      </c>
      <c r="JF1966" t="str">
        <f t="shared" ca="1" si="535"/>
        <v/>
      </c>
      <c r="JG1966" t="str">
        <f t="shared" ca="1" si="536"/>
        <v/>
      </c>
      <c r="JH1966" t="str">
        <f t="shared" ca="1" si="537"/>
        <v/>
      </c>
      <c r="JI1966" t="str">
        <f t="shared" ca="1" si="538"/>
        <v/>
      </c>
    </row>
    <row r="1967" spans="264:269">
      <c r="JD1967">
        <f t="shared" si="533"/>
        <v>0</v>
      </c>
      <c r="JE1967">
        <f t="shared" si="534"/>
        <v>0</v>
      </c>
      <c r="JF1967" t="str">
        <f t="shared" ca="1" si="535"/>
        <v/>
      </c>
      <c r="JG1967" t="str">
        <f t="shared" ca="1" si="536"/>
        <v/>
      </c>
      <c r="JH1967" t="str">
        <f t="shared" ca="1" si="537"/>
        <v/>
      </c>
      <c r="JI1967" t="str">
        <f t="shared" ca="1" si="538"/>
        <v/>
      </c>
    </row>
    <row r="1968" spans="264:269">
      <c r="JD1968">
        <f t="shared" si="533"/>
        <v>0</v>
      </c>
      <c r="JE1968">
        <f t="shared" si="534"/>
        <v>0</v>
      </c>
      <c r="JF1968" t="str">
        <f t="shared" ca="1" si="535"/>
        <v/>
      </c>
      <c r="JG1968" t="str">
        <f t="shared" ca="1" si="536"/>
        <v/>
      </c>
      <c r="JH1968" t="str">
        <f t="shared" ca="1" si="537"/>
        <v/>
      </c>
      <c r="JI1968" t="str">
        <f t="shared" ca="1" si="538"/>
        <v/>
      </c>
    </row>
    <row r="1969" spans="264:269">
      <c r="JD1969">
        <f t="shared" si="533"/>
        <v>0</v>
      </c>
      <c r="JE1969">
        <f t="shared" si="534"/>
        <v>0</v>
      </c>
      <c r="JF1969" t="str">
        <f t="shared" ca="1" si="535"/>
        <v/>
      </c>
      <c r="JG1969" t="str">
        <f t="shared" ca="1" si="536"/>
        <v/>
      </c>
      <c r="JH1969" t="str">
        <f t="shared" ca="1" si="537"/>
        <v/>
      </c>
      <c r="JI1969" t="str">
        <f t="shared" ca="1" si="538"/>
        <v/>
      </c>
    </row>
    <row r="1970" spans="264:269">
      <c r="JD1970">
        <f t="shared" si="533"/>
        <v>0</v>
      </c>
      <c r="JE1970">
        <f t="shared" si="534"/>
        <v>0</v>
      </c>
      <c r="JF1970" t="str">
        <f t="shared" ca="1" si="535"/>
        <v/>
      </c>
      <c r="JG1970" t="str">
        <f t="shared" ca="1" si="536"/>
        <v/>
      </c>
      <c r="JH1970" t="str">
        <f t="shared" ca="1" si="537"/>
        <v/>
      </c>
      <c r="JI1970" t="str">
        <f t="shared" ca="1" si="538"/>
        <v/>
      </c>
    </row>
    <row r="1971" spans="264:269">
      <c r="JD1971">
        <f t="shared" si="533"/>
        <v>0</v>
      </c>
      <c r="JE1971">
        <f t="shared" si="534"/>
        <v>0</v>
      </c>
      <c r="JF1971" t="str">
        <f t="shared" ca="1" si="535"/>
        <v/>
      </c>
      <c r="JG1971" t="str">
        <f t="shared" ca="1" si="536"/>
        <v/>
      </c>
      <c r="JH1971" t="str">
        <f t="shared" ca="1" si="537"/>
        <v/>
      </c>
      <c r="JI1971" t="str">
        <f t="shared" ca="1" si="538"/>
        <v/>
      </c>
    </row>
    <row r="1972" spans="264:269">
      <c r="JD1972">
        <f t="shared" si="533"/>
        <v>0</v>
      </c>
      <c r="JE1972">
        <f t="shared" si="534"/>
        <v>0</v>
      </c>
      <c r="JF1972" t="str">
        <f t="shared" ca="1" si="535"/>
        <v/>
      </c>
      <c r="JG1972" t="str">
        <f t="shared" ca="1" si="536"/>
        <v/>
      </c>
      <c r="JH1972" t="str">
        <f t="shared" ca="1" si="537"/>
        <v/>
      </c>
      <c r="JI1972" t="str">
        <f t="shared" ca="1" si="538"/>
        <v/>
      </c>
    </row>
    <row r="1973" spans="264:269">
      <c r="JD1973">
        <f t="shared" si="533"/>
        <v>0</v>
      </c>
      <c r="JE1973">
        <f t="shared" si="534"/>
        <v>0</v>
      </c>
      <c r="JF1973" t="str">
        <f t="shared" ca="1" si="535"/>
        <v/>
      </c>
      <c r="JG1973" t="str">
        <f t="shared" ca="1" si="536"/>
        <v/>
      </c>
      <c r="JH1973" t="str">
        <f t="shared" ca="1" si="537"/>
        <v/>
      </c>
      <c r="JI1973" t="str">
        <f t="shared" ca="1" si="538"/>
        <v/>
      </c>
    </row>
    <row r="1974" spans="264:269">
      <c r="JD1974">
        <f t="shared" si="533"/>
        <v>0</v>
      </c>
      <c r="JE1974">
        <f t="shared" si="534"/>
        <v>0</v>
      </c>
      <c r="JF1974" t="str">
        <f t="shared" ca="1" si="535"/>
        <v/>
      </c>
      <c r="JG1974" t="str">
        <f t="shared" ca="1" si="536"/>
        <v/>
      </c>
      <c r="JH1974" t="str">
        <f t="shared" ca="1" si="537"/>
        <v/>
      </c>
      <c r="JI1974" t="str">
        <f t="shared" ca="1" si="538"/>
        <v/>
      </c>
    </row>
    <row r="1975" spans="264:269">
      <c r="JD1975">
        <f t="shared" si="533"/>
        <v>0</v>
      </c>
      <c r="JE1975">
        <f t="shared" si="534"/>
        <v>0</v>
      </c>
      <c r="JF1975" t="str">
        <f t="shared" ca="1" si="535"/>
        <v/>
      </c>
      <c r="JG1975" t="str">
        <f t="shared" ca="1" si="536"/>
        <v/>
      </c>
      <c r="JH1975" t="str">
        <f t="shared" ca="1" si="537"/>
        <v/>
      </c>
      <c r="JI1975" t="str">
        <f t="shared" ca="1" si="538"/>
        <v/>
      </c>
    </row>
    <row r="1976" spans="264:269">
      <c r="JD1976">
        <f t="shared" si="533"/>
        <v>0</v>
      </c>
      <c r="JE1976">
        <f t="shared" si="534"/>
        <v>0</v>
      </c>
      <c r="JF1976" t="str">
        <f t="shared" ca="1" si="535"/>
        <v/>
      </c>
      <c r="JG1976" t="str">
        <f t="shared" ca="1" si="536"/>
        <v/>
      </c>
      <c r="JH1976" t="str">
        <f t="shared" ca="1" si="537"/>
        <v/>
      </c>
      <c r="JI1976" t="str">
        <f t="shared" ca="1" si="538"/>
        <v/>
      </c>
    </row>
    <row r="1977" spans="264:269">
      <c r="JD1977">
        <f t="shared" si="533"/>
        <v>0</v>
      </c>
      <c r="JE1977">
        <f t="shared" si="534"/>
        <v>0</v>
      </c>
      <c r="JF1977" t="str">
        <f t="shared" ca="1" si="535"/>
        <v/>
      </c>
      <c r="JG1977" t="str">
        <f t="shared" ca="1" si="536"/>
        <v/>
      </c>
      <c r="JH1977" t="str">
        <f t="shared" ca="1" si="537"/>
        <v/>
      </c>
      <c r="JI1977" t="str">
        <f t="shared" ca="1" si="538"/>
        <v/>
      </c>
    </row>
    <row r="1978" spans="264:269">
      <c r="JD1978">
        <f t="shared" si="533"/>
        <v>0</v>
      </c>
      <c r="JE1978">
        <f t="shared" si="534"/>
        <v>0</v>
      </c>
      <c r="JF1978" t="str">
        <f t="shared" ca="1" si="535"/>
        <v/>
      </c>
      <c r="JG1978" t="str">
        <f t="shared" ca="1" si="536"/>
        <v/>
      </c>
      <c r="JH1978" t="str">
        <f t="shared" ca="1" si="537"/>
        <v/>
      </c>
      <c r="JI1978" t="str">
        <f t="shared" ca="1" si="538"/>
        <v/>
      </c>
    </row>
    <row r="1979" spans="264:269">
      <c r="JD1979">
        <f t="shared" si="533"/>
        <v>0</v>
      </c>
      <c r="JE1979">
        <f t="shared" si="534"/>
        <v>0</v>
      </c>
      <c r="JF1979" t="str">
        <f t="shared" ca="1" si="535"/>
        <v/>
      </c>
      <c r="JG1979" t="str">
        <f t="shared" ca="1" si="536"/>
        <v/>
      </c>
      <c r="JH1979" t="str">
        <f t="shared" ca="1" si="537"/>
        <v/>
      </c>
      <c r="JI1979" t="str">
        <f t="shared" ca="1" si="538"/>
        <v/>
      </c>
    </row>
    <row r="1980" spans="264:269">
      <c r="JD1980">
        <f t="shared" si="533"/>
        <v>0</v>
      </c>
      <c r="JE1980">
        <f t="shared" si="534"/>
        <v>0</v>
      </c>
      <c r="JF1980" t="str">
        <f t="shared" ca="1" si="535"/>
        <v/>
      </c>
      <c r="JG1980" t="str">
        <f t="shared" ca="1" si="536"/>
        <v/>
      </c>
      <c r="JH1980" t="str">
        <f t="shared" ca="1" si="537"/>
        <v/>
      </c>
      <c r="JI1980" t="str">
        <f t="shared" ca="1" si="538"/>
        <v/>
      </c>
    </row>
    <row r="1981" spans="264:269">
      <c r="JD1981">
        <f t="shared" si="533"/>
        <v>0</v>
      </c>
      <c r="JE1981">
        <f t="shared" si="534"/>
        <v>0</v>
      </c>
      <c r="JF1981" t="str">
        <f t="shared" ca="1" si="535"/>
        <v/>
      </c>
      <c r="JG1981" t="str">
        <f t="shared" ca="1" si="536"/>
        <v/>
      </c>
      <c r="JH1981" t="str">
        <f t="shared" ca="1" si="537"/>
        <v/>
      </c>
      <c r="JI1981" t="str">
        <f t="shared" ca="1" si="538"/>
        <v/>
      </c>
    </row>
    <row r="1982" spans="264:269">
      <c r="JD1982">
        <f t="shared" si="533"/>
        <v>0</v>
      </c>
      <c r="JE1982">
        <f t="shared" si="534"/>
        <v>0</v>
      </c>
      <c r="JF1982" t="str">
        <f t="shared" ca="1" si="535"/>
        <v/>
      </c>
      <c r="JG1982" t="str">
        <f t="shared" ca="1" si="536"/>
        <v/>
      </c>
      <c r="JH1982" t="str">
        <f t="shared" ca="1" si="537"/>
        <v/>
      </c>
      <c r="JI1982" t="str">
        <f t="shared" ca="1" si="538"/>
        <v/>
      </c>
    </row>
    <row r="1983" spans="264:269">
      <c r="JD1983">
        <f t="shared" si="533"/>
        <v>0</v>
      </c>
      <c r="JE1983">
        <f t="shared" si="534"/>
        <v>0</v>
      </c>
      <c r="JF1983" t="str">
        <f t="shared" ca="1" si="535"/>
        <v/>
      </c>
      <c r="JG1983" t="str">
        <f t="shared" ca="1" si="536"/>
        <v/>
      </c>
      <c r="JH1983" t="str">
        <f t="shared" ca="1" si="537"/>
        <v/>
      </c>
      <c r="JI1983" t="str">
        <f t="shared" ca="1" si="538"/>
        <v/>
      </c>
    </row>
    <row r="1984" spans="264:269">
      <c r="JD1984">
        <f t="shared" si="533"/>
        <v>0</v>
      </c>
      <c r="JE1984">
        <f t="shared" si="534"/>
        <v>0</v>
      </c>
      <c r="JF1984" t="str">
        <f t="shared" ca="1" si="535"/>
        <v/>
      </c>
      <c r="JG1984" t="str">
        <f t="shared" ca="1" si="536"/>
        <v/>
      </c>
      <c r="JH1984" t="str">
        <f t="shared" ca="1" si="537"/>
        <v/>
      </c>
      <c r="JI1984" t="str">
        <f t="shared" ca="1" si="538"/>
        <v/>
      </c>
    </row>
    <row r="1985" spans="264:269">
      <c r="JD1985">
        <f t="shared" si="533"/>
        <v>0</v>
      </c>
      <c r="JE1985">
        <f t="shared" si="534"/>
        <v>0</v>
      </c>
      <c r="JF1985" t="str">
        <f t="shared" ca="1" si="535"/>
        <v/>
      </c>
      <c r="JG1985" t="str">
        <f t="shared" ca="1" si="536"/>
        <v/>
      </c>
      <c r="JH1985" t="str">
        <f t="shared" ca="1" si="537"/>
        <v/>
      </c>
      <c r="JI1985" t="str">
        <f t="shared" ca="1" si="538"/>
        <v/>
      </c>
    </row>
    <row r="1986" spans="264:269">
      <c r="JD1986">
        <f t="shared" si="533"/>
        <v>0</v>
      </c>
      <c r="JE1986">
        <f t="shared" si="534"/>
        <v>0</v>
      </c>
      <c r="JF1986" t="str">
        <f t="shared" ca="1" si="535"/>
        <v/>
      </c>
      <c r="JG1986" t="str">
        <f t="shared" ca="1" si="536"/>
        <v/>
      </c>
      <c r="JH1986" t="str">
        <f t="shared" ca="1" si="537"/>
        <v/>
      </c>
      <c r="JI1986" t="str">
        <f t="shared" ca="1" si="538"/>
        <v/>
      </c>
    </row>
    <row r="1987" spans="264:269">
      <c r="JD1987">
        <f t="shared" si="533"/>
        <v>0</v>
      </c>
      <c r="JE1987">
        <f t="shared" si="534"/>
        <v>0</v>
      </c>
      <c r="JF1987" t="str">
        <f t="shared" ca="1" si="535"/>
        <v/>
      </c>
      <c r="JG1987" t="str">
        <f t="shared" ca="1" si="536"/>
        <v/>
      </c>
      <c r="JH1987" t="str">
        <f t="shared" ca="1" si="537"/>
        <v/>
      </c>
      <c r="JI1987" t="str">
        <f t="shared" ca="1" si="538"/>
        <v/>
      </c>
    </row>
    <row r="1988" spans="264:269">
      <c r="JD1988">
        <f t="shared" si="533"/>
        <v>0</v>
      </c>
      <c r="JE1988">
        <f t="shared" si="534"/>
        <v>0</v>
      </c>
      <c r="JF1988" t="str">
        <f t="shared" ca="1" si="535"/>
        <v/>
      </c>
      <c r="JG1988" t="str">
        <f t="shared" ca="1" si="536"/>
        <v/>
      </c>
      <c r="JH1988" t="str">
        <f t="shared" ca="1" si="537"/>
        <v/>
      </c>
      <c r="JI1988" t="str">
        <f t="shared" ca="1" si="538"/>
        <v/>
      </c>
    </row>
    <row r="1989" spans="264:269">
      <c r="JD1989">
        <f t="shared" si="533"/>
        <v>0</v>
      </c>
      <c r="JE1989">
        <f t="shared" si="534"/>
        <v>0</v>
      </c>
      <c r="JF1989" t="str">
        <f t="shared" ca="1" si="535"/>
        <v/>
      </c>
      <c r="JG1989" t="str">
        <f t="shared" ca="1" si="536"/>
        <v/>
      </c>
      <c r="JH1989" t="str">
        <f t="shared" ca="1" si="537"/>
        <v/>
      </c>
      <c r="JI1989" t="str">
        <f t="shared" ca="1" si="538"/>
        <v/>
      </c>
    </row>
    <row r="1990" spans="264:269">
      <c r="JD1990">
        <f t="shared" si="533"/>
        <v>0</v>
      </c>
      <c r="JE1990">
        <f t="shared" si="534"/>
        <v>0</v>
      </c>
      <c r="JF1990" t="str">
        <f t="shared" ca="1" si="535"/>
        <v/>
      </c>
      <c r="JG1990" t="str">
        <f t="shared" ca="1" si="536"/>
        <v/>
      </c>
      <c r="JH1990" t="str">
        <f t="shared" ca="1" si="537"/>
        <v/>
      </c>
      <c r="JI1990" t="str">
        <f t="shared" ca="1" si="538"/>
        <v/>
      </c>
    </row>
    <row r="1991" spans="264:269">
      <c r="JD1991">
        <f t="shared" si="533"/>
        <v>0</v>
      </c>
      <c r="JE1991">
        <f t="shared" si="534"/>
        <v>0</v>
      </c>
      <c r="JF1991" t="str">
        <f t="shared" ca="1" si="535"/>
        <v/>
      </c>
      <c r="JG1991" t="str">
        <f t="shared" ca="1" si="536"/>
        <v/>
      </c>
      <c r="JH1991" t="str">
        <f t="shared" ca="1" si="537"/>
        <v/>
      </c>
      <c r="JI1991" t="str">
        <f t="shared" ca="1" si="538"/>
        <v/>
      </c>
    </row>
    <row r="1992" spans="264:269">
      <c r="JD1992">
        <f t="shared" si="533"/>
        <v>0</v>
      </c>
      <c r="JE1992">
        <f t="shared" si="534"/>
        <v>0</v>
      </c>
      <c r="JF1992" t="str">
        <f t="shared" ca="1" si="535"/>
        <v/>
      </c>
      <c r="JG1992" t="str">
        <f t="shared" ca="1" si="536"/>
        <v/>
      </c>
      <c r="JH1992" t="str">
        <f t="shared" ca="1" si="537"/>
        <v/>
      </c>
      <c r="JI1992" t="str">
        <f t="shared" ca="1" si="538"/>
        <v/>
      </c>
    </row>
    <row r="1993" spans="264:269">
      <c r="JD1993">
        <f t="shared" si="533"/>
        <v>0</v>
      </c>
      <c r="JE1993">
        <f t="shared" si="534"/>
        <v>0</v>
      </c>
      <c r="JF1993" t="str">
        <f t="shared" ca="1" si="535"/>
        <v/>
      </c>
      <c r="JG1993" t="str">
        <f t="shared" ca="1" si="536"/>
        <v/>
      </c>
      <c r="JH1993" t="str">
        <f t="shared" ca="1" si="537"/>
        <v/>
      </c>
      <c r="JI1993" t="str">
        <f t="shared" ca="1" si="538"/>
        <v/>
      </c>
    </row>
    <row r="1994" spans="264:269">
      <c r="JD1994">
        <f t="shared" si="533"/>
        <v>0</v>
      </c>
      <c r="JE1994">
        <f t="shared" si="534"/>
        <v>0</v>
      </c>
      <c r="JF1994" t="str">
        <f t="shared" ca="1" si="535"/>
        <v/>
      </c>
      <c r="JG1994" t="str">
        <f t="shared" ca="1" si="536"/>
        <v/>
      </c>
      <c r="JH1994" t="str">
        <f t="shared" ca="1" si="537"/>
        <v/>
      </c>
      <c r="JI1994" t="str">
        <f t="shared" ca="1" si="538"/>
        <v/>
      </c>
    </row>
    <row r="1995" spans="264:269">
      <c r="JD1995">
        <f t="shared" si="533"/>
        <v>0</v>
      </c>
      <c r="JE1995">
        <f t="shared" si="534"/>
        <v>0</v>
      </c>
      <c r="JF1995" t="str">
        <f t="shared" ca="1" si="535"/>
        <v/>
      </c>
      <c r="JG1995" t="str">
        <f t="shared" ca="1" si="536"/>
        <v/>
      </c>
      <c r="JH1995" t="str">
        <f t="shared" ca="1" si="537"/>
        <v/>
      </c>
      <c r="JI1995" t="str">
        <f t="shared" ca="1" si="538"/>
        <v/>
      </c>
    </row>
    <row r="1996" spans="264:269">
      <c r="JD1996">
        <f t="shared" si="533"/>
        <v>0</v>
      </c>
      <c r="JE1996">
        <f t="shared" si="534"/>
        <v>0</v>
      </c>
      <c r="JF1996" t="str">
        <f t="shared" ca="1" si="535"/>
        <v/>
      </c>
      <c r="JG1996" t="str">
        <f t="shared" ca="1" si="536"/>
        <v/>
      </c>
      <c r="JH1996" t="str">
        <f t="shared" ca="1" si="537"/>
        <v/>
      </c>
      <c r="JI1996" t="str">
        <f t="shared" ca="1" si="538"/>
        <v/>
      </c>
    </row>
    <row r="1997" spans="264:269">
      <c r="JD1997">
        <f t="shared" si="533"/>
        <v>0</v>
      </c>
      <c r="JE1997">
        <f t="shared" si="534"/>
        <v>0</v>
      </c>
      <c r="JF1997" t="str">
        <f t="shared" ca="1" si="535"/>
        <v/>
      </c>
      <c r="JG1997" t="str">
        <f t="shared" ca="1" si="536"/>
        <v/>
      </c>
      <c r="JH1997" t="str">
        <f t="shared" ca="1" si="537"/>
        <v/>
      </c>
      <c r="JI1997" t="str">
        <f t="shared" ca="1" si="538"/>
        <v/>
      </c>
    </row>
    <row r="1998" spans="264:269">
      <c r="JD1998">
        <f t="shared" si="533"/>
        <v>0</v>
      </c>
      <c r="JE1998">
        <f t="shared" si="534"/>
        <v>0</v>
      </c>
      <c r="JF1998" t="str">
        <f t="shared" ca="1" si="535"/>
        <v/>
      </c>
      <c r="JG1998" t="str">
        <f t="shared" ca="1" si="536"/>
        <v/>
      </c>
      <c r="JH1998" t="str">
        <f t="shared" ca="1" si="537"/>
        <v/>
      </c>
      <c r="JI1998" t="str">
        <f t="shared" ca="1" si="538"/>
        <v/>
      </c>
    </row>
    <row r="1999" spans="264:269">
      <c r="JD1999">
        <f t="shared" si="533"/>
        <v>0</v>
      </c>
      <c r="JE1999">
        <f t="shared" si="534"/>
        <v>0</v>
      </c>
      <c r="JF1999" t="str">
        <f t="shared" ca="1" si="535"/>
        <v/>
      </c>
      <c r="JG1999" t="str">
        <f t="shared" ca="1" si="536"/>
        <v/>
      </c>
      <c r="JH1999" t="str">
        <f t="shared" ca="1" si="537"/>
        <v/>
      </c>
      <c r="JI1999" t="str">
        <f t="shared" ca="1" si="538"/>
        <v/>
      </c>
    </row>
    <row r="2000" spans="264:269">
      <c r="JD2000">
        <f t="shared" si="533"/>
        <v>0</v>
      </c>
      <c r="JE2000">
        <f t="shared" si="534"/>
        <v>0</v>
      </c>
      <c r="JF2000" t="str">
        <f t="shared" ca="1" si="535"/>
        <v/>
      </c>
      <c r="JG2000" t="str">
        <f t="shared" ca="1" si="536"/>
        <v/>
      </c>
      <c r="JH2000" t="str">
        <f t="shared" ca="1" si="537"/>
        <v/>
      </c>
      <c r="JI2000" t="str">
        <f t="shared" ca="1" si="538"/>
        <v/>
      </c>
    </row>
    <row r="2001" spans="264:269">
      <c r="JD2001">
        <f t="shared" si="533"/>
        <v>0</v>
      </c>
      <c r="JE2001">
        <f t="shared" si="534"/>
        <v>0</v>
      </c>
      <c r="JF2001" t="str">
        <f t="shared" ca="1" si="535"/>
        <v/>
      </c>
      <c r="JG2001" t="str">
        <f t="shared" ca="1" si="536"/>
        <v/>
      </c>
      <c r="JH2001" t="str">
        <f t="shared" ca="1" si="537"/>
        <v/>
      </c>
      <c r="JI2001" t="str">
        <f t="shared" ca="1" si="538"/>
        <v/>
      </c>
    </row>
    <row r="2002" spans="264:269">
      <c r="JD2002">
        <f t="shared" si="533"/>
        <v>0</v>
      </c>
      <c r="JE2002">
        <f t="shared" si="534"/>
        <v>0</v>
      </c>
      <c r="JF2002" t="str">
        <f t="shared" ca="1" si="535"/>
        <v/>
      </c>
      <c r="JG2002" t="str">
        <f t="shared" ca="1" si="536"/>
        <v/>
      </c>
      <c r="JH2002" t="str">
        <f t="shared" ca="1" si="537"/>
        <v/>
      </c>
      <c r="JI2002" t="str">
        <f t="shared" ca="1" si="538"/>
        <v/>
      </c>
    </row>
    <row r="2003" spans="264:269">
      <c r="JD2003">
        <f t="shared" si="533"/>
        <v>0</v>
      </c>
      <c r="JE2003">
        <f t="shared" si="534"/>
        <v>0</v>
      </c>
      <c r="JF2003" t="str">
        <f t="shared" ca="1" si="535"/>
        <v/>
      </c>
      <c r="JG2003" t="str">
        <f t="shared" ca="1" si="536"/>
        <v/>
      </c>
      <c r="JH2003" t="str">
        <f t="shared" ca="1" si="537"/>
        <v/>
      </c>
      <c r="JI2003" t="str">
        <f t="shared" ca="1" si="538"/>
        <v/>
      </c>
    </row>
    <row r="2004" spans="264:269">
      <c r="JD2004">
        <f t="shared" si="533"/>
        <v>0</v>
      </c>
      <c r="JE2004">
        <f t="shared" si="534"/>
        <v>0</v>
      </c>
      <c r="JF2004" t="str">
        <f t="shared" ca="1" si="535"/>
        <v/>
      </c>
      <c r="JG2004" t="str">
        <f t="shared" ca="1" si="536"/>
        <v/>
      </c>
      <c r="JH2004" t="str">
        <f t="shared" ca="1" si="537"/>
        <v/>
      </c>
      <c r="JI2004" t="str">
        <f t="shared" ca="1" si="538"/>
        <v/>
      </c>
    </row>
    <row r="2005" spans="264:269">
      <c r="JD2005">
        <f t="shared" si="533"/>
        <v>0</v>
      </c>
      <c r="JE2005">
        <f t="shared" si="534"/>
        <v>0</v>
      </c>
      <c r="JF2005" t="str">
        <f t="shared" ca="1" si="535"/>
        <v/>
      </c>
      <c r="JG2005" t="str">
        <f t="shared" ca="1" si="536"/>
        <v/>
      </c>
      <c r="JH2005" t="str">
        <f t="shared" ca="1" si="537"/>
        <v/>
      </c>
      <c r="JI2005" t="str">
        <f t="shared" ca="1" si="538"/>
        <v/>
      </c>
    </row>
    <row r="2006" spans="264:269">
      <c r="JD2006">
        <f t="shared" si="533"/>
        <v>0</v>
      </c>
      <c r="JE2006">
        <f t="shared" si="534"/>
        <v>0</v>
      </c>
      <c r="JF2006" t="str">
        <f t="shared" ca="1" si="535"/>
        <v/>
      </c>
      <c r="JG2006" t="str">
        <f t="shared" ca="1" si="536"/>
        <v/>
      </c>
      <c r="JH2006" t="str">
        <f t="shared" ca="1" si="537"/>
        <v/>
      </c>
      <c r="JI2006" t="str">
        <f t="shared" ca="1" si="538"/>
        <v/>
      </c>
    </row>
    <row r="2007" spans="264:269">
      <c r="JD2007">
        <f t="shared" si="533"/>
        <v>0</v>
      </c>
      <c r="JE2007">
        <f t="shared" si="534"/>
        <v>0</v>
      </c>
      <c r="JF2007" t="str">
        <f t="shared" ca="1" si="535"/>
        <v/>
      </c>
      <c r="JG2007" t="str">
        <f t="shared" ca="1" si="536"/>
        <v/>
      </c>
      <c r="JH2007" t="str">
        <f t="shared" ca="1" si="537"/>
        <v/>
      </c>
      <c r="JI2007" t="str">
        <f t="shared" ca="1" si="538"/>
        <v/>
      </c>
    </row>
    <row r="2008" spans="264:269">
      <c r="JD2008">
        <f t="shared" si="533"/>
        <v>0</v>
      </c>
      <c r="JE2008">
        <f t="shared" si="534"/>
        <v>0</v>
      </c>
      <c r="JF2008" t="str">
        <f t="shared" ca="1" si="535"/>
        <v/>
      </c>
      <c r="JG2008" t="str">
        <f t="shared" ca="1" si="536"/>
        <v/>
      </c>
      <c r="JH2008" t="str">
        <f t="shared" ca="1" si="537"/>
        <v/>
      </c>
      <c r="JI2008" t="str">
        <f t="shared" ca="1" si="538"/>
        <v/>
      </c>
    </row>
    <row r="2009" spans="264:269">
      <c r="JD2009">
        <f t="shared" si="533"/>
        <v>0</v>
      </c>
      <c r="JE2009">
        <f t="shared" si="534"/>
        <v>0</v>
      </c>
      <c r="JF2009" t="str">
        <f t="shared" ca="1" si="535"/>
        <v/>
      </c>
      <c r="JG2009" t="str">
        <f t="shared" ca="1" si="536"/>
        <v/>
      </c>
      <c r="JH2009" t="str">
        <f t="shared" ca="1" si="537"/>
        <v/>
      </c>
      <c r="JI2009" t="str">
        <f t="shared" ca="1" si="538"/>
        <v/>
      </c>
    </row>
    <row r="2010" spans="264:269">
      <c r="JD2010">
        <f t="shared" si="533"/>
        <v>0</v>
      </c>
      <c r="JE2010">
        <f t="shared" si="534"/>
        <v>0</v>
      </c>
      <c r="JF2010" t="str">
        <f t="shared" ca="1" si="535"/>
        <v/>
      </c>
      <c r="JG2010" t="str">
        <f t="shared" ca="1" si="536"/>
        <v/>
      </c>
      <c r="JH2010" t="str">
        <f t="shared" ca="1" si="537"/>
        <v/>
      </c>
      <c r="JI2010" t="str">
        <f t="shared" ca="1" si="538"/>
        <v/>
      </c>
    </row>
    <row r="2011" spans="264:269">
      <c r="JD2011">
        <f t="shared" si="533"/>
        <v>0</v>
      </c>
      <c r="JE2011">
        <f t="shared" si="534"/>
        <v>0</v>
      </c>
      <c r="JF2011" t="str">
        <f t="shared" ca="1" si="535"/>
        <v/>
      </c>
      <c r="JG2011" t="str">
        <f t="shared" ca="1" si="536"/>
        <v/>
      </c>
      <c r="JH2011" t="str">
        <f t="shared" ca="1" si="537"/>
        <v/>
      </c>
      <c r="JI2011" t="str">
        <f t="shared" ca="1" si="538"/>
        <v/>
      </c>
    </row>
    <row r="2012" spans="264:269">
      <c r="JD2012">
        <f t="shared" ref="JD2012:JD2075" si="539">IF(JD2011&lt;&gt;0,JD2011-1,0)</f>
        <v>0</v>
      </c>
      <c r="JE2012">
        <f t="shared" ref="JE2012:JE2075" si="540">IF(JD2012&lt;&gt;0,JE2011+1,0)</f>
        <v>0</v>
      </c>
      <c r="JF2012" t="str">
        <f t="shared" ref="JF2012:JF2075" ca="1" si="541">IF(ScenarioType&lt;&gt;"ALL",IF(ISERROR(IF(INDIRECT("SCENARIOMETA!B"&amp;JE2012)=ScenarioType,INDIRECT("SCENARIOMETA!A"&amp;JE2012)," ")),"",IF(INDIRECT("SCENARIOMETA!B"&amp;JE2012)=ScenarioType,INDIRECT("SCENARIOMETA!A"&amp;JE2012)," ")),IF(JD2012&lt;&gt;0,INDIRECT("SCENARIOMETA!A"&amp;JE2012),""))</f>
        <v/>
      </c>
      <c r="JG2012" t="str">
        <f t="shared" ref="JG2012:JG2075" ca="1" si="542">IF(ScenarioType&lt;&gt;"ALL",IF(ISERROR(IF(INDIRECT("SCENARIOMETA!B"&amp;JE2012)=ScenarioType,INDIRECT("SCENARIOMETA!B"&amp;JE2012)," ")),"",IF(INDIRECT("SCENARIOMETA!B"&amp;JE2012)=ScenarioType,INDIRECT("SCENARIOMETA!B"&amp;JE2012)," ")),IF(JD2012&lt;&gt;0,INDIRECT("SCENARIOMETA!B"&amp;JE2012),""))</f>
        <v/>
      </c>
      <c r="JH2012" t="str">
        <f t="shared" ref="JH2012:JH2075" ca="1" si="543">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544">IF(ScenarioType&lt;&gt;"ALL",IF(ISERROR(IF(INDIRECT("SCENARIOMETA!B"&amp;JE2012)=ScenarioType,INDIRECT("SCENARIOMETA!E"&amp;JE2012)," ")),"",IF(INDIRECT("SCENARIOMETA!B"&amp;JE2012)=ScenarioType,INDIRECT("SCENARIOMETA!E"&amp;JE2012)," ")+14),IF(JD2012&lt;&gt;0,INDIRECT("SCENARIOMETA!E"&amp;JE2012)+14,""))</f>
        <v/>
      </c>
    </row>
    <row r="2013" spans="264:269">
      <c r="JD2013">
        <f t="shared" si="539"/>
        <v>0</v>
      </c>
      <c r="JE2013">
        <f t="shared" si="540"/>
        <v>0</v>
      </c>
      <c r="JF2013" t="str">
        <f t="shared" ca="1" si="541"/>
        <v/>
      </c>
      <c r="JG2013" t="str">
        <f t="shared" ca="1" si="542"/>
        <v/>
      </c>
      <c r="JH2013" t="str">
        <f t="shared" ca="1" si="543"/>
        <v/>
      </c>
      <c r="JI2013" t="str">
        <f t="shared" ca="1" si="544"/>
        <v/>
      </c>
    </row>
    <row r="2014" spans="264:269">
      <c r="JD2014">
        <f t="shared" si="539"/>
        <v>0</v>
      </c>
      <c r="JE2014">
        <f t="shared" si="540"/>
        <v>0</v>
      </c>
      <c r="JF2014" t="str">
        <f t="shared" ca="1" si="541"/>
        <v/>
      </c>
      <c r="JG2014" t="str">
        <f t="shared" ca="1" si="542"/>
        <v/>
      </c>
      <c r="JH2014" t="str">
        <f t="shared" ca="1" si="543"/>
        <v/>
      </c>
      <c r="JI2014" t="str">
        <f t="shared" ca="1" si="544"/>
        <v/>
      </c>
    </row>
    <row r="2015" spans="264:269">
      <c r="JD2015">
        <f t="shared" si="539"/>
        <v>0</v>
      </c>
      <c r="JE2015">
        <f t="shared" si="540"/>
        <v>0</v>
      </c>
      <c r="JF2015" t="str">
        <f t="shared" ca="1" si="541"/>
        <v/>
      </c>
      <c r="JG2015" t="str">
        <f t="shared" ca="1" si="542"/>
        <v/>
      </c>
      <c r="JH2015" t="str">
        <f t="shared" ca="1" si="543"/>
        <v/>
      </c>
      <c r="JI2015" t="str">
        <f t="shared" ca="1" si="544"/>
        <v/>
      </c>
    </row>
    <row r="2016" spans="264:269">
      <c r="JD2016">
        <f t="shared" si="539"/>
        <v>0</v>
      </c>
      <c r="JE2016">
        <f t="shared" si="540"/>
        <v>0</v>
      </c>
      <c r="JF2016" t="str">
        <f t="shared" ca="1" si="541"/>
        <v/>
      </c>
      <c r="JG2016" t="str">
        <f t="shared" ca="1" si="542"/>
        <v/>
      </c>
      <c r="JH2016" t="str">
        <f t="shared" ca="1" si="543"/>
        <v/>
      </c>
      <c r="JI2016" t="str">
        <f t="shared" ca="1" si="544"/>
        <v/>
      </c>
    </row>
    <row r="2017" spans="264:269">
      <c r="JD2017">
        <f t="shared" si="539"/>
        <v>0</v>
      </c>
      <c r="JE2017">
        <f t="shared" si="540"/>
        <v>0</v>
      </c>
      <c r="JF2017" t="str">
        <f t="shared" ca="1" si="541"/>
        <v/>
      </c>
      <c r="JG2017" t="str">
        <f t="shared" ca="1" si="542"/>
        <v/>
      </c>
      <c r="JH2017" t="str">
        <f t="shared" ca="1" si="543"/>
        <v/>
      </c>
      <c r="JI2017" t="str">
        <f t="shared" ca="1" si="544"/>
        <v/>
      </c>
    </row>
    <row r="2018" spans="264:269">
      <c r="JD2018">
        <f t="shared" si="539"/>
        <v>0</v>
      </c>
      <c r="JE2018">
        <f t="shared" si="540"/>
        <v>0</v>
      </c>
      <c r="JF2018" t="str">
        <f t="shared" ca="1" si="541"/>
        <v/>
      </c>
      <c r="JG2018" t="str">
        <f t="shared" ca="1" si="542"/>
        <v/>
      </c>
      <c r="JH2018" t="str">
        <f t="shared" ca="1" si="543"/>
        <v/>
      </c>
      <c r="JI2018" t="str">
        <f t="shared" ca="1" si="544"/>
        <v/>
      </c>
    </row>
    <row r="2019" spans="264:269">
      <c r="JD2019">
        <f t="shared" si="539"/>
        <v>0</v>
      </c>
      <c r="JE2019">
        <f t="shared" si="540"/>
        <v>0</v>
      </c>
      <c r="JF2019" t="str">
        <f t="shared" ca="1" si="541"/>
        <v/>
      </c>
      <c r="JG2019" t="str">
        <f t="shared" ca="1" si="542"/>
        <v/>
      </c>
      <c r="JH2019" t="str">
        <f t="shared" ca="1" si="543"/>
        <v/>
      </c>
      <c r="JI2019" t="str">
        <f t="shared" ca="1" si="544"/>
        <v/>
      </c>
    </row>
    <row r="2020" spans="264:269">
      <c r="JD2020">
        <f t="shared" si="539"/>
        <v>0</v>
      </c>
      <c r="JE2020">
        <f t="shared" si="540"/>
        <v>0</v>
      </c>
      <c r="JF2020" t="str">
        <f t="shared" ca="1" si="541"/>
        <v/>
      </c>
      <c r="JG2020" t="str">
        <f t="shared" ca="1" si="542"/>
        <v/>
      </c>
      <c r="JH2020" t="str">
        <f t="shared" ca="1" si="543"/>
        <v/>
      </c>
      <c r="JI2020" t="str">
        <f t="shared" ca="1" si="544"/>
        <v/>
      </c>
    </row>
    <row r="2021" spans="264:269">
      <c r="JD2021">
        <f t="shared" si="539"/>
        <v>0</v>
      </c>
      <c r="JE2021">
        <f t="shared" si="540"/>
        <v>0</v>
      </c>
      <c r="JF2021" t="str">
        <f t="shared" ca="1" si="541"/>
        <v/>
      </c>
      <c r="JG2021" t="str">
        <f t="shared" ca="1" si="542"/>
        <v/>
      </c>
      <c r="JH2021" t="str">
        <f t="shared" ca="1" si="543"/>
        <v/>
      </c>
      <c r="JI2021" t="str">
        <f t="shared" ca="1" si="544"/>
        <v/>
      </c>
    </row>
    <row r="2022" spans="264:269">
      <c r="JD2022">
        <f t="shared" si="539"/>
        <v>0</v>
      </c>
      <c r="JE2022">
        <f t="shared" si="540"/>
        <v>0</v>
      </c>
      <c r="JF2022" t="str">
        <f t="shared" ca="1" si="541"/>
        <v/>
      </c>
      <c r="JG2022" t="str">
        <f t="shared" ca="1" si="542"/>
        <v/>
      </c>
      <c r="JH2022" t="str">
        <f t="shared" ca="1" si="543"/>
        <v/>
      </c>
      <c r="JI2022" t="str">
        <f t="shared" ca="1" si="544"/>
        <v/>
      </c>
    </row>
    <row r="2023" spans="264:269">
      <c r="JD2023">
        <f t="shared" si="539"/>
        <v>0</v>
      </c>
      <c r="JE2023">
        <f t="shared" si="540"/>
        <v>0</v>
      </c>
      <c r="JF2023" t="str">
        <f t="shared" ca="1" si="541"/>
        <v/>
      </c>
      <c r="JG2023" t="str">
        <f t="shared" ca="1" si="542"/>
        <v/>
      </c>
      <c r="JH2023" t="str">
        <f t="shared" ca="1" si="543"/>
        <v/>
      </c>
      <c r="JI2023" t="str">
        <f t="shared" ca="1" si="544"/>
        <v/>
      </c>
    </row>
    <row r="2024" spans="264:269">
      <c r="JD2024">
        <f t="shared" si="539"/>
        <v>0</v>
      </c>
      <c r="JE2024">
        <f t="shared" si="540"/>
        <v>0</v>
      </c>
      <c r="JF2024" t="str">
        <f t="shared" ca="1" si="541"/>
        <v/>
      </c>
      <c r="JG2024" t="str">
        <f t="shared" ca="1" si="542"/>
        <v/>
      </c>
      <c r="JH2024" t="str">
        <f t="shared" ca="1" si="543"/>
        <v/>
      </c>
      <c r="JI2024" t="str">
        <f t="shared" ca="1" si="544"/>
        <v/>
      </c>
    </row>
    <row r="2025" spans="264:269">
      <c r="JD2025">
        <f t="shared" si="539"/>
        <v>0</v>
      </c>
      <c r="JE2025">
        <f t="shared" si="540"/>
        <v>0</v>
      </c>
      <c r="JF2025" t="str">
        <f t="shared" ca="1" si="541"/>
        <v/>
      </c>
      <c r="JG2025" t="str">
        <f t="shared" ca="1" si="542"/>
        <v/>
      </c>
      <c r="JH2025" t="str">
        <f t="shared" ca="1" si="543"/>
        <v/>
      </c>
      <c r="JI2025" t="str">
        <f t="shared" ca="1" si="544"/>
        <v/>
      </c>
    </row>
    <row r="2026" spans="264:269">
      <c r="JD2026">
        <f t="shared" si="539"/>
        <v>0</v>
      </c>
      <c r="JE2026">
        <f t="shared" si="540"/>
        <v>0</v>
      </c>
      <c r="JF2026" t="str">
        <f t="shared" ca="1" si="541"/>
        <v/>
      </c>
      <c r="JG2026" t="str">
        <f t="shared" ca="1" si="542"/>
        <v/>
      </c>
      <c r="JH2026" t="str">
        <f t="shared" ca="1" si="543"/>
        <v/>
      </c>
      <c r="JI2026" t="str">
        <f t="shared" ca="1" si="544"/>
        <v/>
      </c>
    </row>
    <row r="2027" spans="264:269">
      <c r="JD2027">
        <f t="shared" si="539"/>
        <v>0</v>
      </c>
      <c r="JE2027">
        <f t="shared" si="540"/>
        <v>0</v>
      </c>
      <c r="JF2027" t="str">
        <f t="shared" ca="1" si="541"/>
        <v/>
      </c>
      <c r="JG2027" t="str">
        <f t="shared" ca="1" si="542"/>
        <v/>
      </c>
      <c r="JH2027" t="str">
        <f t="shared" ca="1" si="543"/>
        <v/>
      </c>
      <c r="JI2027" t="str">
        <f t="shared" ca="1" si="544"/>
        <v/>
      </c>
    </row>
    <row r="2028" spans="264:269">
      <c r="JD2028">
        <f t="shared" si="539"/>
        <v>0</v>
      </c>
      <c r="JE2028">
        <f t="shared" si="540"/>
        <v>0</v>
      </c>
      <c r="JF2028" t="str">
        <f t="shared" ca="1" si="541"/>
        <v/>
      </c>
      <c r="JG2028" t="str">
        <f t="shared" ca="1" si="542"/>
        <v/>
      </c>
      <c r="JH2028" t="str">
        <f t="shared" ca="1" si="543"/>
        <v/>
      </c>
      <c r="JI2028" t="str">
        <f t="shared" ca="1" si="544"/>
        <v/>
      </c>
    </row>
    <row r="2029" spans="264:269">
      <c r="JD2029">
        <f t="shared" si="539"/>
        <v>0</v>
      </c>
      <c r="JE2029">
        <f t="shared" si="540"/>
        <v>0</v>
      </c>
      <c r="JF2029" t="str">
        <f t="shared" ca="1" si="541"/>
        <v/>
      </c>
      <c r="JG2029" t="str">
        <f t="shared" ca="1" si="542"/>
        <v/>
      </c>
      <c r="JH2029" t="str">
        <f t="shared" ca="1" si="543"/>
        <v/>
      </c>
      <c r="JI2029" t="str">
        <f t="shared" ca="1" si="544"/>
        <v/>
      </c>
    </row>
    <row r="2030" spans="264:269">
      <c r="JD2030">
        <f t="shared" si="539"/>
        <v>0</v>
      </c>
      <c r="JE2030">
        <f t="shared" si="540"/>
        <v>0</v>
      </c>
      <c r="JF2030" t="str">
        <f t="shared" ca="1" si="541"/>
        <v/>
      </c>
      <c r="JG2030" t="str">
        <f t="shared" ca="1" si="542"/>
        <v/>
      </c>
      <c r="JH2030" t="str">
        <f t="shared" ca="1" si="543"/>
        <v/>
      </c>
      <c r="JI2030" t="str">
        <f t="shared" ca="1" si="544"/>
        <v/>
      </c>
    </row>
    <row r="2031" spans="264:269">
      <c r="JD2031">
        <f t="shared" si="539"/>
        <v>0</v>
      </c>
      <c r="JE2031">
        <f t="shared" si="540"/>
        <v>0</v>
      </c>
      <c r="JF2031" t="str">
        <f t="shared" ca="1" si="541"/>
        <v/>
      </c>
      <c r="JG2031" t="str">
        <f t="shared" ca="1" si="542"/>
        <v/>
      </c>
      <c r="JH2031" t="str">
        <f t="shared" ca="1" si="543"/>
        <v/>
      </c>
      <c r="JI2031" t="str">
        <f t="shared" ca="1" si="544"/>
        <v/>
      </c>
    </row>
    <row r="2032" spans="264:269">
      <c r="JD2032">
        <f t="shared" si="539"/>
        <v>0</v>
      </c>
      <c r="JE2032">
        <f t="shared" si="540"/>
        <v>0</v>
      </c>
      <c r="JF2032" t="str">
        <f t="shared" ca="1" si="541"/>
        <v/>
      </c>
      <c r="JG2032" t="str">
        <f t="shared" ca="1" si="542"/>
        <v/>
      </c>
      <c r="JH2032" t="str">
        <f t="shared" ca="1" si="543"/>
        <v/>
      </c>
      <c r="JI2032" t="str">
        <f t="shared" ca="1" si="544"/>
        <v/>
      </c>
    </row>
    <row r="2033" spans="264:269">
      <c r="JD2033">
        <f t="shared" si="539"/>
        <v>0</v>
      </c>
      <c r="JE2033">
        <f t="shared" si="540"/>
        <v>0</v>
      </c>
      <c r="JF2033" t="str">
        <f t="shared" ca="1" si="541"/>
        <v/>
      </c>
      <c r="JG2033" t="str">
        <f t="shared" ca="1" si="542"/>
        <v/>
      </c>
      <c r="JH2033" t="str">
        <f t="shared" ca="1" si="543"/>
        <v/>
      </c>
      <c r="JI2033" t="str">
        <f t="shared" ca="1" si="544"/>
        <v/>
      </c>
    </row>
    <row r="2034" spans="264:269">
      <c r="JD2034">
        <f t="shared" si="539"/>
        <v>0</v>
      </c>
      <c r="JE2034">
        <f t="shared" si="540"/>
        <v>0</v>
      </c>
      <c r="JF2034" t="str">
        <f t="shared" ca="1" si="541"/>
        <v/>
      </c>
      <c r="JG2034" t="str">
        <f t="shared" ca="1" si="542"/>
        <v/>
      </c>
      <c r="JH2034" t="str">
        <f t="shared" ca="1" si="543"/>
        <v/>
      </c>
      <c r="JI2034" t="str">
        <f t="shared" ca="1" si="544"/>
        <v/>
      </c>
    </row>
    <row r="2035" spans="264:269">
      <c r="JD2035">
        <f t="shared" si="539"/>
        <v>0</v>
      </c>
      <c r="JE2035">
        <f t="shared" si="540"/>
        <v>0</v>
      </c>
      <c r="JF2035" t="str">
        <f t="shared" ca="1" si="541"/>
        <v/>
      </c>
      <c r="JG2035" t="str">
        <f t="shared" ca="1" si="542"/>
        <v/>
      </c>
      <c r="JH2035" t="str">
        <f t="shared" ca="1" si="543"/>
        <v/>
      </c>
      <c r="JI2035" t="str">
        <f t="shared" ca="1" si="544"/>
        <v/>
      </c>
    </row>
    <row r="2036" spans="264:269">
      <c r="JD2036">
        <f t="shared" si="539"/>
        <v>0</v>
      </c>
      <c r="JE2036">
        <f t="shared" si="540"/>
        <v>0</v>
      </c>
      <c r="JF2036" t="str">
        <f t="shared" ca="1" si="541"/>
        <v/>
      </c>
      <c r="JG2036" t="str">
        <f t="shared" ca="1" si="542"/>
        <v/>
      </c>
      <c r="JH2036" t="str">
        <f t="shared" ca="1" si="543"/>
        <v/>
      </c>
      <c r="JI2036" t="str">
        <f t="shared" ca="1" si="544"/>
        <v/>
      </c>
    </row>
    <row r="2037" spans="264:269">
      <c r="JD2037">
        <f t="shared" si="539"/>
        <v>0</v>
      </c>
      <c r="JE2037">
        <f t="shared" si="540"/>
        <v>0</v>
      </c>
      <c r="JF2037" t="str">
        <f t="shared" ca="1" si="541"/>
        <v/>
      </c>
      <c r="JG2037" t="str">
        <f t="shared" ca="1" si="542"/>
        <v/>
      </c>
      <c r="JH2037" t="str">
        <f t="shared" ca="1" si="543"/>
        <v/>
      </c>
      <c r="JI2037" t="str">
        <f t="shared" ca="1" si="544"/>
        <v/>
      </c>
    </row>
    <row r="2038" spans="264:269">
      <c r="JD2038">
        <f t="shared" si="539"/>
        <v>0</v>
      </c>
      <c r="JE2038">
        <f t="shared" si="540"/>
        <v>0</v>
      </c>
      <c r="JF2038" t="str">
        <f t="shared" ca="1" si="541"/>
        <v/>
      </c>
      <c r="JG2038" t="str">
        <f t="shared" ca="1" si="542"/>
        <v/>
      </c>
      <c r="JH2038" t="str">
        <f t="shared" ca="1" si="543"/>
        <v/>
      </c>
      <c r="JI2038" t="str">
        <f t="shared" ca="1" si="544"/>
        <v/>
      </c>
    </row>
    <row r="2039" spans="264:269">
      <c r="JD2039">
        <f t="shared" si="539"/>
        <v>0</v>
      </c>
      <c r="JE2039">
        <f t="shared" si="540"/>
        <v>0</v>
      </c>
      <c r="JF2039" t="str">
        <f t="shared" ca="1" si="541"/>
        <v/>
      </c>
      <c r="JG2039" t="str">
        <f t="shared" ca="1" si="542"/>
        <v/>
      </c>
      <c r="JH2039" t="str">
        <f t="shared" ca="1" si="543"/>
        <v/>
      </c>
      <c r="JI2039" t="str">
        <f t="shared" ca="1" si="544"/>
        <v/>
      </c>
    </row>
    <row r="2040" spans="264:269">
      <c r="JD2040">
        <f t="shared" si="539"/>
        <v>0</v>
      </c>
      <c r="JE2040">
        <f t="shared" si="540"/>
        <v>0</v>
      </c>
      <c r="JF2040" t="str">
        <f t="shared" ca="1" si="541"/>
        <v/>
      </c>
      <c r="JG2040" t="str">
        <f t="shared" ca="1" si="542"/>
        <v/>
      </c>
      <c r="JH2040" t="str">
        <f t="shared" ca="1" si="543"/>
        <v/>
      </c>
      <c r="JI2040" t="str">
        <f t="shared" ca="1" si="544"/>
        <v/>
      </c>
    </row>
    <row r="2041" spans="264:269">
      <c r="JD2041">
        <f t="shared" si="539"/>
        <v>0</v>
      </c>
      <c r="JE2041">
        <f t="shared" si="540"/>
        <v>0</v>
      </c>
      <c r="JF2041" t="str">
        <f t="shared" ca="1" si="541"/>
        <v/>
      </c>
      <c r="JG2041" t="str">
        <f t="shared" ca="1" si="542"/>
        <v/>
      </c>
      <c r="JH2041" t="str">
        <f t="shared" ca="1" si="543"/>
        <v/>
      </c>
      <c r="JI2041" t="str">
        <f t="shared" ca="1" si="544"/>
        <v/>
      </c>
    </row>
    <row r="2042" spans="264:269">
      <c r="JD2042">
        <f t="shared" si="539"/>
        <v>0</v>
      </c>
      <c r="JE2042">
        <f t="shared" si="540"/>
        <v>0</v>
      </c>
      <c r="JF2042" t="str">
        <f t="shared" ca="1" si="541"/>
        <v/>
      </c>
      <c r="JG2042" t="str">
        <f t="shared" ca="1" si="542"/>
        <v/>
      </c>
      <c r="JH2042" t="str">
        <f t="shared" ca="1" si="543"/>
        <v/>
      </c>
      <c r="JI2042" t="str">
        <f t="shared" ca="1" si="544"/>
        <v/>
      </c>
    </row>
    <row r="2043" spans="264:269">
      <c r="JD2043">
        <f t="shared" si="539"/>
        <v>0</v>
      </c>
      <c r="JE2043">
        <f t="shared" si="540"/>
        <v>0</v>
      </c>
      <c r="JF2043" t="str">
        <f t="shared" ca="1" si="541"/>
        <v/>
      </c>
      <c r="JG2043" t="str">
        <f t="shared" ca="1" si="542"/>
        <v/>
      </c>
      <c r="JH2043" t="str">
        <f t="shared" ca="1" si="543"/>
        <v/>
      </c>
      <c r="JI2043" t="str">
        <f t="shared" ca="1" si="544"/>
        <v/>
      </c>
    </row>
    <row r="2044" spans="264:269">
      <c r="JD2044">
        <f t="shared" si="539"/>
        <v>0</v>
      </c>
      <c r="JE2044">
        <f t="shared" si="540"/>
        <v>0</v>
      </c>
      <c r="JF2044" t="str">
        <f t="shared" ca="1" si="541"/>
        <v/>
      </c>
      <c r="JG2044" t="str">
        <f t="shared" ca="1" si="542"/>
        <v/>
      </c>
      <c r="JH2044" t="str">
        <f t="shared" ca="1" si="543"/>
        <v/>
      </c>
      <c r="JI2044" t="str">
        <f t="shared" ca="1" si="544"/>
        <v/>
      </c>
    </row>
    <row r="2045" spans="264:269">
      <c r="JD2045">
        <f t="shared" si="539"/>
        <v>0</v>
      </c>
      <c r="JE2045">
        <f t="shared" si="540"/>
        <v>0</v>
      </c>
      <c r="JF2045" t="str">
        <f t="shared" ca="1" si="541"/>
        <v/>
      </c>
      <c r="JG2045" t="str">
        <f t="shared" ca="1" si="542"/>
        <v/>
      </c>
      <c r="JH2045" t="str">
        <f t="shared" ca="1" si="543"/>
        <v/>
      </c>
      <c r="JI2045" t="str">
        <f t="shared" ca="1" si="544"/>
        <v/>
      </c>
    </row>
    <row r="2046" spans="264:269">
      <c r="JD2046">
        <f t="shared" si="539"/>
        <v>0</v>
      </c>
      <c r="JE2046">
        <f t="shared" si="540"/>
        <v>0</v>
      </c>
      <c r="JF2046" t="str">
        <f t="shared" ca="1" si="541"/>
        <v/>
      </c>
      <c r="JG2046" t="str">
        <f t="shared" ca="1" si="542"/>
        <v/>
      </c>
      <c r="JH2046" t="str">
        <f t="shared" ca="1" si="543"/>
        <v/>
      </c>
      <c r="JI2046" t="str">
        <f t="shared" ca="1" si="544"/>
        <v/>
      </c>
    </row>
    <row r="2047" spans="264:269">
      <c r="JD2047">
        <f t="shared" si="539"/>
        <v>0</v>
      </c>
      <c r="JE2047">
        <f t="shared" si="540"/>
        <v>0</v>
      </c>
      <c r="JF2047" t="str">
        <f t="shared" ca="1" si="541"/>
        <v/>
      </c>
      <c r="JG2047" t="str">
        <f t="shared" ca="1" si="542"/>
        <v/>
      </c>
      <c r="JH2047" t="str">
        <f t="shared" ca="1" si="543"/>
        <v/>
      </c>
      <c r="JI2047" t="str">
        <f t="shared" ca="1" si="544"/>
        <v/>
      </c>
    </row>
    <row r="2048" spans="264:269">
      <c r="JD2048">
        <f t="shared" si="539"/>
        <v>0</v>
      </c>
      <c r="JE2048">
        <f t="shared" si="540"/>
        <v>0</v>
      </c>
      <c r="JF2048" t="str">
        <f t="shared" ca="1" si="541"/>
        <v/>
      </c>
      <c r="JG2048" t="str">
        <f t="shared" ca="1" si="542"/>
        <v/>
      </c>
      <c r="JH2048" t="str">
        <f t="shared" ca="1" si="543"/>
        <v/>
      </c>
      <c r="JI2048" t="str">
        <f t="shared" ca="1" si="544"/>
        <v/>
      </c>
    </row>
    <row r="2049" spans="264:269">
      <c r="JD2049">
        <f t="shared" si="539"/>
        <v>0</v>
      </c>
      <c r="JE2049">
        <f t="shared" si="540"/>
        <v>0</v>
      </c>
      <c r="JF2049" t="str">
        <f t="shared" ca="1" si="541"/>
        <v/>
      </c>
      <c r="JG2049" t="str">
        <f t="shared" ca="1" si="542"/>
        <v/>
      </c>
      <c r="JH2049" t="str">
        <f t="shared" ca="1" si="543"/>
        <v/>
      </c>
      <c r="JI2049" t="str">
        <f t="shared" ca="1" si="544"/>
        <v/>
      </c>
    </row>
    <row r="2050" spans="264:269">
      <c r="JD2050">
        <f t="shared" si="539"/>
        <v>0</v>
      </c>
      <c r="JE2050">
        <f t="shared" si="540"/>
        <v>0</v>
      </c>
      <c r="JF2050" t="str">
        <f t="shared" ca="1" si="541"/>
        <v/>
      </c>
      <c r="JG2050" t="str">
        <f t="shared" ca="1" si="542"/>
        <v/>
      </c>
      <c r="JH2050" t="str">
        <f t="shared" ca="1" si="543"/>
        <v/>
      </c>
      <c r="JI2050" t="str">
        <f t="shared" ca="1" si="544"/>
        <v/>
      </c>
    </row>
    <row r="2051" spans="264:269">
      <c r="JD2051">
        <f t="shared" si="539"/>
        <v>0</v>
      </c>
      <c r="JE2051">
        <f t="shared" si="540"/>
        <v>0</v>
      </c>
      <c r="JF2051" t="str">
        <f t="shared" ca="1" si="541"/>
        <v/>
      </c>
      <c r="JG2051" t="str">
        <f t="shared" ca="1" si="542"/>
        <v/>
      </c>
      <c r="JH2051" t="str">
        <f t="shared" ca="1" si="543"/>
        <v/>
      </c>
      <c r="JI2051" t="str">
        <f t="shared" ca="1" si="544"/>
        <v/>
      </c>
    </row>
    <row r="2052" spans="264:269">
      <c r="JD2052">
        <f t="shared" si="539"/>
        <v>0</v>
      </c>
      <c r="JE2052">
        <f t="shared" si="540"/>
        <v>0</v>
      </c>
      <c r="JF2052" t="str">
        <f t="shared" ca="1" si="541"/>
        <v/>
      </c>
      <c r="JG2052" t="str">
        <f t="shared" ca="1" si="542"/>
        <v/>
      </c>
      <c r="JH2052" t="str">
        <f t="shared" ca="1" si="543"/>
        <v/>
      </c>
      <c r="JI2052" t="str">
        <f t="shared" ca="1" si="544"/>
        <v/>
      </c>
    </row>
    <row r="2053" spans="264:269">
      <c r="JD2053">
        <f t="shared" si="539"/>
        <v>0</v>
      </c>
      <c r="JE2053">
        <f t="shared" si="540"/>
        <v>0</v>
      </c>
      <c r="JF2053" t="str">
        <f t="shared" ca="1" si="541"/>
        <v/>
      </c>
      <c r="JG2053" t="str">
        <f t="shared" ca="1" si="542"/>
        <v/>
      </c>
      <c r="JH2053" t="str">
        <f t="shared" ca="1" si="543"/>
        <v/>
      </c>
      <c r="JI2053" t="str">
        <f t="shared" ca="1" si="544"/>
        <v/>
      </c>
    </row>
    <row r="2054" spans="264:269">
      <c r="JD2054">
        <f t="shared" si="539"/>
        <v>0</v>
      </c>
      <c r="JE2054">
        <f t="shared" si="540"/>
        <v>0</v>
      </c>
      <c r="JF2054" t="str">
        <f t="shared" ca="1" si="541"/>
        <v/>
      </c>
      <c r="JG2054" t="str">
        <f t="shared" ca="1" si="542"/>
        <v/>
      </c>
      <c r="JH2054" t="str">
        <f t="shared" ca="1" si="543"/>
        <v/>
      </c>
      <c r="JI2054" t="str">
        <f t="shared" ca="1" si="544"/>
        <v/>
      </c>
    </row>
    <row r="2055" spans="264:269">
      <c r="JD2055">
        <f t="shared" si="539"/>
        <v>0</v>
      </c>
      <c r="JE2055">
        <f t="shared" si="540"/>
        <v>0</v>
      </c>
      <c r="JF2055" t="str">
        <f t="shared" ca="1" si="541"/>
        <v/>
      </c>
      <c r="JG2055" t="str">
        <f t="shared" ca="1" si="542"/>
        <v/>
      </c>
      <c r="JH2055" t="str">
        <f t="shared" ca="1" si="543"/>
        <v/>
      </c>
      <c r="JI2055" t="str">
        <f t="shared" ca="1" si="544"/>
        <v/>
      </c>
    </row>
    <row r="2056" spans="264:269">
      <c r="JD2056">
        <f t="shared" si="539"/>
        <v>0</v>
      </c>
      <c r="JE2056">
        <f t="shared" si="540"/>
        <v>0</v>
      </c>
      <c r="JF2056" t="str">
        <f t="shared" ca="1" si="541"/>
        <v/>
      </c>
      <c r="JG2056" t="str">
        <f t="shared" ca="1" si="542"/>
        <v/>
      </c>
      <c r="JH2056" t="str">
        <f t="shared" ca="1" si="543"/>
        <v/>
      </c>
      <c r="JI2056" t="str">
        <f t="shared" ca="1" si="544"/>
        <v/>
      </c>
    </row>
    <row r="2057" spans="264:269">
      <c r="JD2057">
        <f t="shared" si="539"/>
        <v>0</v>
      </c>
      <c r="JE2057">
        <f t="shared" si="540"/>
        <v>0</v>
      </c>
      <c r="JF2057" t="str">
        <f t="shared" ca="1" si="541"/>
        <v/>
      </c>
      <c r="JG2057" t="str">
        <f t="shared" ca="1" si="542"/>
        <v/>
      </c>
      <c r="JH2057" t="str">
        <f t="shared" ca="1" si="543"/>
        <v/>
      </c>
      <c r="JI2057" t="str">
        <f t="shared" ca="1" si="544"/>
        <v/>
      </c>
    </row>
    <row r="2058" spans="264:269">
      <c r="JD2058">
        <f t="shared" si="539"/>
        <v>0</v>
      </c>
      <c r="JE2058">
        <f t="shared" si="540"/>
        <v>0</v>
      </c>
      <c r="JF2058" t="str">
        <f t="shared" ca="1" si="541"/>
        <v/>
      </c>
      <c r="JG2058" t="str">
        <f t="shared" ca="1" si="542"/>
        <v/>
      </c>
      <c r="JH2058" t="str">
        <f t="shared" ca="1" si="543"/>
        <v/>
      </c>
      <c r="JI2058" t="str">
        <f t="shared" ca="1" si="544"/>
        <v/>
      </c>
    </row>
    <row r="2059" spans="264:269">
      <c r="JD2059">
        <f t="shared" si="539"/>
        <v>0</v>
      </c>
      <c r="JE2059">
        <f t="shared" si="540"/>
        <v>0</v>
      </c>
      <c r="JF2059" t="str">
        <f t="shared" ca="1" si="541"/>
        <v/>
      </c>
      <c r="JG2059" t="str">
        <f t="shared" ca="1" si="542"/>
        <v/>
      </c>
      <c r="JH2059" t="str">
        <f t="shared" ca="1" si="543"/>
        <v/>
      </c>
      <c r="JI2059" t="str">
        <f t="shared" ca="1" si="544"/>
        <v/>
      </c>
    </row>
    <row r="2060" spans="264:269">
      <c r="JD2060">
        <f t="shared" si="539"/>
        <v>0</v>
      </c>
      <c r="JE2060">
        <f t="shared" si="540"/>
        <v>0</v>
      </c>
      <c r="JF2060" t="str">
        <f t="shared" ca="1" si="541"/>
        <v/>
      </c>
      <c r="JG2060" t="str">
        <f t="shared" ca="1" si="542"/>
        <v/>
      </c>
      <c r="JH2060" t="str">
        <f t="shared" ca="1" si="543"/>
        <v/>
      </c>
      <c r="JI2060" t="str">
        <f t="shared" ca="1" si="544"/>
        <v/>
      </c>
    </row>
    <row r="2061" spans="264:269">
      <c r="JD2061">
        <f t="shared" si="539"/>
        <v>0</v>
      </c>
      <c r="JE2061">
        <f t="shared" si="540"/>
        <v>0</v>
      </c>
      <c r="JF2061" t="str">
        <f t="shared" ca="1" si="541"/>
        <v/>
      </c>
      <c r="JG2061" t="str">
        <f t="shared" ca="1" si="542"/>
        <v/>
      </c>
      <c r="JH2061" t="str">
        <f t="shared" ca="1" si="543"/>
        <v/>
      </c>
      <c r="JI2061" t="str">
        <f t="shared" ca="1" si="544"/>
        <v/>
      </c>
    </row>
    <row r="2062" spans="264:269">
      <c r="JD2062">
        <f t="shared" si="539"/>
        <v>0</v>
      </c>
      <c r="JE2062">
        <f t="shared" si="540"/>
        <v>0</v>
      </c>
      <c r="JF2062" t="str">
        <f t="shared" ca="1" si="541"/>
        <v/>
      </c>
      <c r="JG2062" t="str">
        <f t="shared" ca="1" si="542"/>
        <v/>
      </c>
      <c r="JH2062" t="str">
        <f t="shared" ca="1" si="543"/>
        <v/>
      </c>
      <c r="JI2062" t="str">
        <f t="shared" ca="1" si="544"/>
        <v/>
      </c>
    </row>
    <row r="2063" spans="264:269">
      <c r="JD2063">
        <f t="shared" si="539"/>
        <v>0</v>
      </c>
      <c r="JE2063">
        <f t="shared" si="540"/>
        <v>0</v>
      </c>
      <c r="JF2063" t="str">
        <f t="shared" ca="1" si="541"/>
        <v/>
      </c>
      <c r="JG2063" t="str">
        <f t="shared" ca="1" si="542"/>
        <v/>
      </c>
      <c r="JH2063" t="str">
        <f t="shared" ca="1" si="543"/>
        <v/>
      </c>
      <c r="JI2063" t="str">
        <f t="shared" ca="1" si="544"/>
        <v/>
      </c>
    </row>
    <row r="2064" spans="264:269">
      <c r="JD2064">
        <f t="shared" si="539"/>
        <v>0</v>
      </c>
      <c r="JE2064">
        <f t="shared" si="540"/>
        <v>0</v>
      </c>
      <c r="JF2064" t="str">
        <f t="shared" ca="1" si="541"/>
        <v/>
      </c>
      <c r="JG2064" t="str">
        <f t="shared" ca="1" si="542"/>
        <v/>
      </c>
      <c r="JH2064" t="str">
        <f t="shared" ca="1" si="543"/>
        <v/>
      </c>
      <c r="JI2064" t="str">
        <f t="shared" ca="1" si="544"/>
        <v/>
      </c>
    </row>
    <row r="2065" spans="264:269">
      <c r="JD2065">
        <f t="shared" si="539"/>
        <v>0</v>
      </c>
      <c r="JE2065">
        <f t="shared" si="540"/>
        <v>0</v>
      </c>
      <c r="JF2065" t="str">
        <f t="shared" ca="1" si="541"/>
        <v/>
      </c>
      <c r="JG2065" t="str">
        <f t="shared" ca="1" si="542"/>
        <v/>
      </c>
      <c r="JH2065" t="str">
        <f t="shared" ca="1" si="543"/>
        <v/>
      </c>
      <c r="JI2065" t="str">
        <f t="shared" ca="1" si="544"/>
        <v/>
      </c>
    </row>
    <row r="2066" spans="264:269">
      <c r="JD2066">
        <f t="shared" si="539"/>
        <v>0</v>
      </c>
      <c r="JE2066">
        <f t="shared" si="540"/>
        <v>0</v>
      </c>
      <c r="JF2066" t="str">
        <f t="shared" ca="1" si="541"/>
        <v/>
      </c>
      <c r="JG2066" t="str">
        <f t="shared" ca="1" si="542"/>
        <v/>
      </c>
      <c r="JH2066" t="str">
        <f t="shared" ca="1" si="543"/>
        <v/>
      </c>
      <c r="JI2066" t="str">
        <f t="shared" ca="1" si="544"/>
        <v/>
      </c>
    </row>
    <row r="2067" spans="264:269">
      <c r="JD2067">
        <f t="shared" si="539"/>
        <v>0</v>
      </c>
      <c r="JE2067">
        <f t="shared" si="540"/>
        <v>0</v>
      </c>
      <c r="JF2067" t="str">
        <f t="shared" ca="1" si="541"/>
        <v/>
      </c>
      <c r="JG2067" t="str">
        <f t="shared" ca="1" si="542"/>
        <v/>
      </c>
      <c r="JH2067" t="str">
        <f t="shared" ca="1" si="543"/>
        <v/>
      </c>
      <c r="JI2067" t="str">
        <f t="shared" ca="1" si="544"/>
        <v/>
      </c>
    </row>
    <row r="2068" spans="264:269">
      <c r="JD2068">
        <f t="shared" si="539"/>
        <v>0</v>
      </c>
      <c r="JE2068">
        <f t="shared" si="540"/>
        <v>0</v>
      </c>
      <c r="JF2068" t="str">
        <f t="shared" ca="1" si="541"/>
        <v/>
      </c>
      <c r="JG2068" t="str">
        <f t="shared" ca="1" si="542"/>
        <v/>
      </c>
      <c r="JH2068" t="str">
        <f t="shared" ca="1" si="543"/>
        <v/>
      </c>
      <c r="JI2068" t="str">
        <f t="shared" ca="1" si="544"/>
        <v/>
      </c>
    </row>
    <row r="2069" spans="264:269">
      <c r="JD2069">
        <f t="shared" si="539"/>
        <v>0</v>
      </c>
      <c r="JE2069">
        <f t="shared" si="540"/>
        <v>0</v>
      </c>
      <c r="JF2069" t="str">
        <f t="shared" ca="1" si="541"/>
        <v/>
      </c>
      <c r="JG2069" t="str">
        <f t="shared" ca="1" si="542"/>
        <v/>
      </c>
      <c r="JH2069" t="str">
        <f t="shared" ca="1" si="543"/>
        <v/>
      </c>
      <c r="JI2069" t="str">
        <f t="shared" ca="1" si="544"/>
        <v/>
      </c>
    </row>
    <row r="2070" spans="264:269">
      <c r="JD2070">
        <f t="shared" si="539"/>
        <v>0</v>
      </c>
      <c r="JE2070">
        <f t="shared" si="540"/>
        <v>0</v>
      </c>
      <c r="JF2070" t="str">
        <f t="shared" ca="1" si="541"/>
        <v/>
      </c>
      <c r="JG2070" t="str">
        <f t="shared" ca="1" si="542"/>
        <v/>
      </c>
      <c r="JH2070" t="str">
        <f t="shared" ca="1" si="543"/>
        <v/>
      </c>
      <c r="JI2070" t="str">
        <f t="shared" ca="1" si="544"/>
        <v/>
      </c>
    </row>
    <row r="2071" spans="264:269">
      <c r="JD2071">
        <f t="shared" si="539"/>
        <v>0</v>
      </c>
      <c r="JE2071">
        <f t="shared" si="540"/>
        <v>0</v>
      </c>
      <c r="JF2071" t="str">
        <f t="shared" ca="1" si="541"/>
        <v/>
      </c>
      <c r="JG2071" t="str">
        <f t="shared" ca="1" si="542"/>
        <v/>
      </c>
      <c r="JH2071" t="str">
        <f t="shared" ca="1" si="543"/>
        <v/>
      </c>
      <c r="JI2071" t="str">
        <f t="shared" ca="1" si="544"/>
        <v/>
      </c>
    </row>
    <row r="2072" spans="264:269">
      <c r="JD2072">
        <f t="shared" si="539"/>
        <v>0</v>
      </c>
      <c r="JE2072">
        <f t="shared" si="540"/>
        <v>0</v>
      </c>
      <c r="JF2072" t="str">
        <f t="shared" ca="1" si="541"/>
        <v/>
      </c>
      <c r="JG2072" t="str">
        <f t="shared" ca="1" si="542"/>
        <v/>
      </c>
      <c r="JH2072" t="str">
        <f t="shared" ca="1" si="543"/>
        <v/>
      </c>
      <c r="JI2072" t="str">
        <f t="shared" ca="1" si="544"/>
        <v/>
      </c>
    </row>
    <row r="2073" spans="264:269">
      <c r="JD2073">
        <f t="shared" si="539"/>
        <v>0</v>
      </c>
      <c r="JE2073">
        <f t="shared" si="540"/>
        <v>0</v>
      </c>
      <c r="JF2073" t="str">
        <f t="shared" ca="1" si="541"/>
        <v/>
      </c>
      <c r="JG2073" t="str">
        <f t="shared" ca="1" si="542"/>
        <v/>
      </c>
      <c r="JH2073" t="str">
        <f t="shared" ca="1" si="543"/>
        <v/>
      </c>
      <c r="JI2073" t="str">
        <f t="shared" ca="1" si="544"/>
        <v/>
      </c>
    </row>
    <row r="2074" spans="264:269">
      <c r="JD2074">
        <f t="shared" si="539"/>
        <v>0</v>
      </c>
      <c r="JE2074">
        <f t="shared" si="540"/>
        <v>0</v>
      </c>
      <c r="JF2074" t="str">
        <f t="shared" ca="1" si="541"/>
        <v/>
      </c>
      <c r="JG2074" t="str">
        <f t="shared" ca="1" si="542"/>
        <v/>
      </c>
      <c r="JH2074" t="str">
        <f t="shared" ca="1" si="543"/>
        <v/>
      </c>
      <c r="JI2074" t="str">
        <f t="shared" ca="1" si="544"/>
        <v/>
      </c>
    </row>
    <row r="2075" spans="264:269">
      <c r="JD2075">
        <f t="shared" si="539"/>
        <v>0</v>
      </c>
      <c r="JE2075">
        <f t="shared" si="540"/>
        <v>0</v>
      </c>
      <c r="JF2075" t="str">
        <f t="shared" ca="1" si="541"/>
        <v/>
      </c>
      <c r="JG2075" t="str">
        <f t="shared" ca="1" si="542"/>
        <v/>
      </c>
      <c r="JH2075" t="str">
        <f t="shared" ca="1" si="543"/>
        <v/>
      </c>
      <c r="JI2075" t="str">
        <f t="shared" ca="1" si="544"/>
        <v/>
      </c>
    </row>
    <row r="2076" spans="264:269">
      <c r="JD2076">
        <f t="shared" ref="JD2076:JD2139" si="545">IF(JD2075&lt;&gt;0,JD2075-1,0)</f>
        <v>0</v>
      </c>
      <c r="JE2076">
        <f t="shared" ref="JE2076:JE2139" si="546">IF(JD2076&lt;&gt;0,JE2075+1,0)</f>
        <v>0</v>
      </c>
      <c r="JF2076" t="str">
        <f t="shared" ref="JF2076:JF2139" ca="1" si="547">IF(ScenarioType&lt;&gt;"ALL",IF(ISERROR(IF(INDIRECT("SCENARIOMETA!B"&amp;JE2076)=ScenarioType,INDIRECT("SCENARIOMETA!A"&amp;JE2076)," ")),"",IF(INDIRECT("SCENARIOMETA!B"&amp;JE2076)=ScenarioType,INDIRECT("SCENARIOMETA!A"&amp;JE2076)," ")),IF(JD2076&lt;&gt;0,INDIRECT("SCENARIOMETA!A"&amp;JE2076),""))</f>
        <v/>
      </c>
      <c r="JG2076" t="str">
        <f t="shared" ref="JG2076:JG2139" ca="1" si="548">IF(ScenarioType&lt;&gt;"ALL",IF(ISERROR(IF(INDIRECT("SCENARIOMETA!B"&amp;JE2076)=ScenarioType,INDIRECT("SCENARIOMETA!B"&amp;JE2076)," ")),"",IF(INDIRECT("SCENARIOMETA!B"&amp;JE2076)=ScenarioType,INDIRECT("SCENARIOMETA!B"&amp;JE2076)," ")),IF(JD2076&lt;&gt;0,INDIRECT("SCENARIOMETA!B"&amp;JE2076),""))</f>
        <v/>
      </c>
      <c r="JH2076" t="str">
        <f t="shared" ref="JH2076:JH2139" ca="1" si="549">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550">IF(ScenarioType&lt;&gt;"ALL",IF(ISERROR(IF(INDIRECT("SCENARIOMETA!B"&amp;JE2076)=ScenarioType,INDIRECT("SCENARIOMETA!E"&amp;JE2076)," ")),"",IF(INDIRECT("SCENARIOMETA!B"&amp;JE2076)=ScenarioType,INDIRECT("SCENARIOMETA!E"&amp;JE2076)," ")+14),IF(JD2076&lt;&gt;0,INDIRECT("SCENARIOMETA!E"&amp;JE2076)+14,""))</f>
        <v/>
      </c>
    </row>
    <row r="2077" spans="264:269">
      <c r="JD2077">
        <f t="shared" si="545"/>
        <v>0</v>
      </c>
      <c r="JE2077">
        <f t="shared" si="546"/>
        <v>0</v>
      </c>
      <c r="JF2077" t="str">
        <f t="shared" ca="1" si="547"/>
        <v/>
      </c>
      <c r="JG2077" t="str">
        <f t="shared" ca="1" si="548"/>
        <v/>
      </c>
      <c r="JH2077" t="str">
        <f t="shared" ca="1" si="549"/>
        <v/>
      </c>
      <c r="JI2077" t="str">
        <f t="shared" ca="1" si="550"/>
        <v/>
      </c>
    </row>
    <row r="2078" spans="264:269">
      <c r="JD2078">
        <f t="shared" si="545"/>
        <v>0</v>
      </c>
      <c r="JE2078">
        <f t="shared" si="546"/>
        <v>0</v>
      </c>
      <c r="JF2078" t="str">
        <f t="shared" ca="1" si="547"/>
        <v/>
      </c>
      <c r="JG2078" t="str">
        <f t="shared" ca="1" si="548"/>
        <v/>
      </c>
      <c r="JH2078" t="str">
        <f t="shared" ca="1" si="549"/>
        <v/>
      </c>
      <c r="JI2078" t="str">
        <f t="shared" ca="1" si="550"/>
        <v/>
      </c>
    </row>
    <row r="2079" spans="264:269">
      <c r="JD2079">
        <f t="shared" si="545"/>
        <v>0</v>
      </c>
      <c r="JE2079">
        <f t="shared" si="546"/>
        <v>0</v>
      </c>
      <c r="JF2079" t="str">
        <f t="shared" ca="1" si="547"/>
        <v/>
      </c>
      <c r="JG2079" t="str">
        <f t="shared" ca="1" si="548"/>
        <v/>
      </c>
      <c r="JH2079" t="str">
        <f t="shared" ca="1" si="549"/>
        <v/>
      </c>
      <c r="JI2079" t="str">
        <f t="shared" ca="1" si="550"/>
        <v/>
      </c>
    </row>
    <row r="2080" spans="264:269">
      <c r="JD2080">
        <f t="shared" si="545"/>
        <v>0</v>
      </c>
      <c r="JE2080">
        <f t="shared" si="546"/>
        <v>0</v>
      </c>
      <c r="JF2080" t="str">
        <f t="shared" ca="1" si="547"/>
        <v/>
      </c>
      <c r="JG2080" t="str">
        <f t="shared" ca="1" si="548"/>
        <v/>
      </c>
      <c r="JH2080" t="str">
        <f t="shared" ca="1" si="549"/>
        <v/>
      </c>
      <c r="JI2080" t="str">
        <f t="shared" ca="1" si="550"/>
        <v/>
      </c>
    </row>
    <row r="2081" spans="264:269">
      <c r="JD2081">
        <f t="shared" si="545"/>
        <v>0</v>
      </c>
      <c r="JE2081">
        <f t="shared" si="546"/>
        <v>0</v>
      </c>
      <c r="JF2081" t="str">
        <f t="shared" ca="1" si="547"/>
        <v/>
      </c>
      <c r="JG2081" t="str">
        <f t="shared" ca="1" si="548"/>
        <v/>
      </c>
      <c r="JH2081" t="str">
        <f t="shared" ca="1" si="549"/>
        <v/>
      </c>
      <c r="JI2081" t="str">
        <f t="shared" ca="1" si="550"/>
        <v/>
      </c>
    </row>
    <row r="2082" spans="264:269">
      <c r="JD2082">
        <f t="shared" si="545"/>
        <v>0</v>
      </c>
      <c r="JE2082">
        <f t="shared" si="546"/>
        <v>0</v>
      </c>
      <c r="JF2082" t="str">
        <f t="shared" ca="1" si="547"/>
        <v/>
      </c>
      <c r="JG2082" t="str">
        <f t="shared" ca="1" si="548"/>
        <v/>
      </c>
      <c r="JH2082" t="str">
        <f t="shared" ca="1" si="549"/>
        <v/>
      </c>
      <c r="JI2082" t="str">
        <f t="shared" ca="1" si="550"/>
        <v/>
      </c>
    </row>
    <row r="2083" spans="264:269">
      <c r="JD2083">
        <f t="shared" si="545"/>
        <v>0</v>
      </c>
      <c r="JE2083">
        <f t="shared" si="546"/>
        <v>0</v>
      </c>
      <c r="JF2083" t="str">
        <f t="shared" ca="1" si="547"/>
        <v/>
      </c>
      <c r="JG2083" t="str">
        <f t="shared" ca="1" si="548"/>
        <v/>
      </c>
      <c r="JH2083" t="str">
        <f t="shared" ca="1" si="549"/>
        <v/>
      </c>
      <c r="JI2083" t="str">
        <f t="shared" ca="1" si="550"/>
        <v/>
      </c>
    </row>
    <row r="2084" spans="264:269">
      <c r="JD2084">
        <f t="shared" si="545"/>
        <v>0</v>
      </c>
      <c r="JE2084">
        <f t="shared" si="546"/>
        <v>0</v>
      </c>
      <c r="JF2084" t="str">
        <f t="shared" ca="1" si="547"/>
        <v/>
      </c>
      <c r="JG2084" t="str">
        <f t="shared" ca="1" si="548"/>
        <v/>
      </c>
      <c r="JH2084" t="str">
        <f t="shared" ca="1" si="549"/>
        <v/>
      </c>
      <c r="JI2084" t="str">
        <f t="shared" ca="1" si="550"/>
        <v/>
      </c>
    </row>
    <row r="2085" spans="264:269">
      <c r="JD2085">
        <f t="shared" si="545"/>
        <v>0</v>
      </c>
      <c r="JE2085">
        <f t="shared" si="546"/>
        <v>0</v>
      </c>
      <c r="JF2085" t="str">
        <f t="shared" ca="1" si="547"/>
        <v/>
      </c>
      <c r="JG2085" t="str">
        <f t="shared" ca="1" si="548"/>
        <v/>
      </c>
      <c r="JH2085" t="str">
        <f t="shared" ca="1" si="549"/>
        <v/>
      </c>
      <c r="JI2085" t="str">
        <f t="shared" ca="1" si="550"/>
        <v/>
      </c>
    </row>
    <row r="2086" spans="264:269">
      <c r="JD2086">
        <f t="shared" si="545"/>
        <v>0</v>
      </c>
      <c r="JE2086">
        <f t="shared" si="546"/>
        <v>0</v>
      </c>
      <c r="JF2086" t="str">
        <f t="shared" ca="1" si="547"/>
        <v/>
      </c>
      <c r="JG2086" t="str">
        <f t="shared" ca="1" si="548"/>
        <v/>
      </c>
      <c r="JH2086" t="str">
        <f t="shared" ca="1" si="549"/>
        <v/>
      </c>
      <c r="JI2086" t="str">
        <f t="shared" ca="1" si="550"/>
        <v/>
      </c>
    </row>
    <row r="2087" spans="264:269">
      <c r="JD2087">
        <f t="shared" si="545"/>
        <v>0</v>
      </c>
      <c r="JE2087">
        <f t="shared" si="546"/>
        <v>0</v>
      </c>
      <c r="JF2087" t="str">
        <f t="shared" ca="1" si="547"/>
        <v/>
      </c>
      <c r="JG2087" t="str">
        <f t="shared" ca="1" si="548"/>
        <v/>
      </c>
      <c r="JH2087" t="str">
        <f t="shared" ca="1" si="549"/>
        <v/>
      </c>
      <c r="JI2087" t="str">
        <f t="shared" ca="1" si="550"/>
        <v/>
      </c>
    </row>
    <row r="2088" spans="264:269">
      <c r="JD2088">
        <f t="shared" si="545"/>
        <v>0</v>
      </c>
      <c r="JE2088">
        <f t="shared" si="546"/>
        <v>0</v>
      </c>
      <c r="JF2088" t="str">
        <f t="shared" ca="1" si="547"/>
        <v/>
      </c>
      <c r="JG2088" t="str">
        <f t="shared" ca="1" si="548"/>
        <v/>
      </c>
      <c r="JH2088" t="str">
        <f t="shared" ca="1" si="549"/>
        <v/>
      </c>
      <c r="JI2088" t="str">
        <f t="shared" ca="1" si="550"/>
        <v/>
      </c>
    </row>
    <row r="2089" spans="264:269">
      <c r="JD2089">
        <f t="shared" si="545"/>
        <v>0</v>
      </c>
      <c r="JE2089">
        <f t="shared" si="546"/>
        <v>0</v>
      </c>
      <c r="JF2089" t="str">
        <f t="shared" ca="1" si="547"/>
        <v/>
      </c>
      <c r="JG2089" t="str">
        <f t="shared" ca="1" si="548"/>
        <v/>
      </c>
      <c r="JH2089" t="str">
        <f t="shared" ca="1" si="549"/>
        <v/>
      </c>
      <c r="JI2089" t="str">
        <f t="shared" ca="1" si="550"/>
        <v/>
      </c>
    </row>
    <row r="2090" spans="264:269">
      <c r="JD2090">
        <f t="shared" si="545"/>
        <v>0</v>
      </c>
      <c r="JE2090">
        <f t="shared" si="546"/>
        <v>0</v>
      </c>
      <c r="JF2090" t="str">
        <f t="shared" ca="1" si="547"/>
        <v/>
      </c>
      <c r="JG2090" t="str">
        <f t="shared" ca="1" si="548"/>
        <v/>
      </c>
      <c r="JH2090" t="str">
        <f t="shared" ca="1" si="549"/>
        <v/>
      </c>
      <c r="JI2090" t="str">
        <f t="shared" ca="1" si="550"/>
        <v/>
      </c>
    </row>
    <row r="2091" spans="264:269">
      <c r="JD2091">
        <f t="shared" si="545"/>
        <v>0</v>
      </c>
      <c r="JE2091">
        <f t="shared" si="546"/>
        <v>0</v>
      </c>
      <c r="JF2091" t="str">
        <f t="shared" ca="1" si="547"/>
        <v/>
      </c>
      <c r="JG2091" t="str">
        <f t="shared" ca="1" si="548"/>
        <v/>
      </c>
      <c r="JH2091" t="str">
        <f t="shared" ca="1" si="549"/>
        <v/>
      </c>
      <c r="JI2091" t="str">
        <f t="shared" ca="1" si="550"/>
        <v/>
      </c>
    </row>
    <row r="2092" spans="264:269">
      <c r="JD2092">
        <f t="shared" si="545"/>
        <v>0</v>
      </c>
      <c r="JE2092">
        <f t="shared" si="546"/>
        <v>0</v>
      </c>
      <c r="JF2092" t="str">
        <f t="shared" ca="1" si="547"/>
        <v/>
      </c>
      <c r="JG2092" t="str">
        <f t="shared" ca="1" si="548"/>
        <v/>
      </c>
      <c r="JH2092" t="str">
        <f t="shared" ca="1" si="549"/>
        <v/>
      </c>
      <c r="JI2092" t="str">
        <f t="shared" ca="1" si="550"/>
        <v/>
      </c>
    </row>
    <row r="2093" spans="264:269">
      <c r="JD2093">
        <f t="shared" si="545"/>
        <v>0</v>
      </c>
      <c r="JE2093">
        <f t="shared" si="546"/>
        <v>0</v>
      </c>
      <c r="JF2093" t="str">
        <f t="shared" ca="1" si="547"/>
        <v/>
      </c>
      <c r="JG2093" t="str">
        <f t="shared" ca="1" si="548"/>
        <v/>
      </c>
      <c r="JH2093" t="str">
        <f t="shared" ca="1" si="549"/>
        <v/>
      </c>
      <c r="JI2093" t="str">
        <f t="shared" ca="1" si="550"/>
        <v/>
      </c>
    </row>
    <row r="2094" spans="264:269">
      <c r="JD2094">
        <f t="shared" si="545"/>
        <v>0</v>
      </c>
      <c r="JE2094">
        <f t="shared" si="546"/>
        <v>0</v>
      </c>
      <c r="JF2094" t="str">
        <f t="shared" ca="1" si="547"/>
        <v/>
      </c>
      <c r="JG2094" t="str">
        <f t="shared" ca="1" si="548"/>
        <v/>
      </c>
      <c r="JH2094" t="str">
        <f t="shared" ca="1" si="549"/>
        <v/>
      </c>
      <c r="JI2094" t="str">
        <f t="shared" ca="1" si="550"/>
        <v/>
      </c>
    </row>
    <row r="2095" spans="264:269">
      <c r="JD2095">
        <f t="shared" si="545"/>
        <v>0</v>
      </c>
      <c r="JE2095">
        <f t="shared" si="546"/>
        <v>0</v>
      </c>
      <c r="JF2095" t="str">
        <f t="shared" ca="1" si="547"/>
        <v/>
      </c>
      <c r="JG2095" t="str">
        <f t="shared" ca="1" si="548"/>
        <v/>
      </c>
      <c r="JH2095" t="str">
        <f t="shared" ca="1" si="549"/>
        <v/>
      </c>
      <c r="JI2095" t="str">
        <f t="shared" ca="1" si="550"/>
        <v/>
      </c>
    </row>
    <row r="2096" spans="264:269">
      <c r="JD2096">
        <f t="shared" si="545"/>
        <v>0</v>
      </c>
      <c r="JE2096">
        <f t="shared" si="546"/>
        <v>0</v>
      </c>
      <c r="JF2096" t="str">
        <f t="shared" ca="1" si="547"/>
        <v/>
      </c>
      <c r="JG2096" t="str">
        <f t="shared" ca="1" si="548"/>
        <v/>
      </c>
      <c r="JH2096" t="str">
        <f t="shared" ca="1" si="549"/>
        <v/>
      </c>
      <c r="JI2096" t="str">
        <f t="shared" ca="1" si="550"/>
        <v/>
      </c>
    </row>
    <row r="2097" spans="264:269">
      <c r="JD2097">
        <f t="shared" si="545"/>
        <v>0</v>
      </c>
      <c r="JE2097">
        <f t="shared" si="546"/>
        <v>0</v>
      </c>
      <c r="JF2097" t="str">
        <f t="shared" ca="1" si="547"/>
        <v/>
      </c>
      <c r="JG2097" t="str">
        <f t="shared" ca="1" si="548"/>
        <v/>
      </c>
      <c r="JH2097" t="str">
        <f t="shared" ca="1" si="549"/>
        <v/>
      </c>
      <c r="JI2097" t="str">
        <f t="shared" ca="1" si="550"/>
        <v/>
      </c>
    </row>
    <row r="2098" spans="264:269">
      <c r="JD2098">
        <f t="shared" si="545"/>
        <v>0</v>
      </c>
      <c r="JE2098">
        <f t="shared" si="546"/>
        <v>0</v>
      </c>
      <c r="JF2098" t="str">
        <f t="shared" ca="1" si="547"/>
        <v/>
      </c>
      <c r="JG2098" t="str">
        <f t="shared" ca="1" si="548"/>
        <v/>
      </c>
      <c r="JH2098" t="str">
        <f t="shared" ca="1" si="549"/>
        <v/>
      </c>
      <c r="JI2098" t="str">
        <f t="shared" ca="1" si="550"/>
        <v/>
      </c>
    </row>
    <row r="2099" spans="264:269">
      <c r="JD2099">
        <f t="shared" si="545"/>
        <v>0</v>
      </c>
      <c r="JE2099">
        <f t="shared" si="546"/>
        <v>0</v>
      </c>
      <c r="JF2099" t="str">
        <f t="shared" ca="1" si="547"/>
        <v/>
      </c>
      <c r="JG2099" t="str">
        <f t="shared" ca="1" si="548"/>
        <v/>
      </c>
      <c r="JH2099" t="str">
        <f t="shared" ca="1" si="549"/>
        <v/>
      </c>
      <c r="JI2099" t="str">
        <f t="shared" ca="1" si="550"/>
        <v/>
      </c>
    </row>
    <row r="2100" spans="264:269">
      <c r="JD2100">
        <f t="shared" si="545"/>
        <v>0</v>
      </c>
      <c r="JE2100">
        <f t="shared" si="546"/>
        <v>0</v>
      </c>
      <c r="JF2100" t="str">
        <f t="shared" ca="1" si="547"/>
        <v/>
      </c>
      <c r="JG2100" t="str">
        <f t="shared" ca="1" si="548"/>
        <v/>
      </c>
      <c r="JH2100" t="str">
        <f t="shared" ca="1" si="549"/>
        <v/>
      </c>
      <c r="JI2100" t="str">
        <f t="shared" ca="1" si="550"/>
        <v/>
      </c>
    </row>
    <row r="2101" spans="264:269">
      <c r="JD2101">
        <f t="shared" si="545"/>
        <v>0</v>
      </c>
      <c r="JE2101">
        <f t="shared" si="546"/>
        <v>0</v>
      </c>
      <c r="JF2101" t="str">
        <f t="shared" ca="1" si="547"/>
        <v/>
      </c>
      <c r="JG2101" t="str">
        <f t="shared" ca="1" si="548"/>
        <v/>
      </c>
      <c r="JH2101" t="str">
        <f t="shared" ca="1" si="549"/>
        <v/>
      </c>
      <c r="JI2101" t="str">
        <f t="shared" ca="1" si="550"/>
        <v/>
      </c>
    </row>
    <row r="2102" spans="264:269">
      <c r="JD2102">
        <f t="shared" si="545"/>
        <v>0</v>
      </c>
      <c r="JE2102">
        <f t="shared" si="546"/>
        <v>0</v>
      </c>
      <c r="JF2102" t="str">
        <f t="shared" ca="1" si="547"/>
        <v/>
      </c>
      <c r="JG2102" t="str">
        <f t="shared" ca="1" si="548"/>
        <v/>
      </c>
      <c r="JH2102" t="str">
        <f t="shared" ca="1" si="549"/>
        <v/>
      </c>
      <c r="JI2102" t="str">
        <f t="shared" ca="1" si="550"/>
        <v/>
      </c>
    </row>
    <row r="2103" spans="264:269">
      <c r="JD2103">
        <f t="shared" si="545"/>
        <v>0</v>
      </c>
      <c r="JE2103">
        <f t="shared" si="546"/>
        <v>0</v>
      </c>
      <c r="JF2103" t="str">
        <f t="shared" ca="1" si="547"/>
        <v/>
      </c>
      <c r="JG2103" t="str">
        <f t="shared" ca="1" si="548"/>
        <v/>
      </c>
      <c r="JH2103" t="str">
        <f t="shared" ca="1" si="549"/>
        <v/>
      </c>
      <c r="JI2103" t="str">
        <f t="shared" ca="1" si="550"/>
        <v/>
      </c>
    </row>
    <row r="2104" spans="264:269">
      <c r="JD2104">
        <f t="shared" si="545"/>
        <v>0</v>
      </c>
      <c r="JE2104">
        <f t="shared" si="546"/>
        <v>0</v>
      </c>
      <c r="JF2104" t="str">
        <f t="shared" ca="1" si="547"/>
        <v/>
      </c>
      <c r="JG2104" t="str">
        <f t="shared" ca="1" si="548"/>
        <v/>
      </c>
      <c r="JH2104" t="str">
        <f t="shared" ca="1" si="549"/>
        <v/>
      </c>
      <c r="JI2104" t="str">
        <f t="shared" ca="1" si="550"/>
        <v/>
      </c>
    </row>
    <row r="2105" spans="264:269">
      <c r="JD2105">
        <f t="shared" si="545"/>
        <v>0</v>
      </c>
      <c r="JE2105">
        <f t="shared" si="546"/>
        <v>0</v>
      </c>
      <c r="JF2105" t="str">
        <f t="shared" ca="1" si="547"/>
        <v/>
      </c>
      <c r="JG2105" t="str">
        <f t="shared" ca="1" si="548"/>
        <v/>
      </c>
      <c r="JH2105" t="str">
        <f t="shared" ca="1" si="549"/>
        <v/>
      </c>
      <c r="JI2105" t="str">
        <f t="shared" ca="1" si="550"/>
        <v/>
      </c>
    </row>
    <row r="2106" spans="264:269">
      <c r="JD2106">
        <f t="shared" si="545"/>
        <v>0</v>
      </c>
      <c r="JE2106">
        <f t="shared" si="546"/>
        <v>0</v>
      </c>
      <c r="JF2106" t="str">
        <f t="shared" ca="1" si="547"/>
        <v/>
      </c>
      <c r="JG2106" t="str">
        <f t="shared" ca="1" si="548"/>
        <v/>
      </c>
      <c r="JH2106" t="str">
        <f t="shared" ca="1" si="549"/>
        <v/>
      </c>
      <c r="JI2106" t="str">
        <f t="shared" ca="1" si="550"/>
        <v/>
      </c>
    </row>
    <row r="2107" spans="264:269">
      <c r="JD2107">
        <f t="shared" si="545"/>
        <v>0</v>
      </c>
      <c r="JE2107">
        <f t="shared" si="546"/>
        <v>0</v>
      </c>
      <c r="JF2107" t="str">
        <f t="shared" ca="1" si="547"/>
        <v/>
      </c>
      <c r="JG2107" t="str">
        <f t="shared" ca="1" si="548"/>
        <v/>
      </c>
      <c r="JH2107" t="str">
        <f t="shared" ca="1" si="549"/>
        <v/>
      </c>
      <c r="JI2107" t="str">
        <f t="shared" ca="1" si="550"/>
        <v/>
      </c>
    </row>
    <row r="2108" spans="264:269">
      <c r="JD2108">
        <f t="shared" si="545"/>
        <v>0</v>
      </c>
      <c r="JE2108">
        <f t="shared" si="546"/>
        <v>0</v>
      </c>
      <c r="JF2108" t="str">
        <f t="shared" ca="1" si="547"/>
        <v/>
      </c>
      <c r="JG2108" t="str">
        <f t="shared" ca="1" si="548"/>
        <v/>
      </c>
      <c r="JH2108" t="str">
        <f t="shared" ca="1" si="549"/>
        <v/>
      </c>
      <c r="JI2108" t="str">
        <f t="shared" ca="1" si="550"/>
        <v/>
      </c>
    </row>
    <row r="2109" spans="264:269">
      <c r="JD2109">
        <f t="shared" si="545"/>
        <v>0</v>
      </c>
      <c r="JE2109">
        <f t="shared" si="546"/>
        <v>0</v>
      </c>
      <c r="JF2109" t="str">
        <f t="shared" ca="1" si="547"/>
        <v/>
      </c>
      <c r="JG2109" t="str">
        <f t="shared" ca="1" si="548"/>
        <v/>
      </c>
      <c r="JH2109" t="str">
        <f t="shared" ca="1" si="549"/>
        <v/>
      </c>
      <c r="JI2109" t="str">
        <f t="shared" ca="1" si="550"/>
        <v/>
      </c>
    </row>
    <row r="2110" spans="264:269">
      <c r="JD2110">
        <f t="shared" si="545"/>
        <v>0</v>
      </c>
      <c r="JE2110">
        <f t="shared" si="546"/>
        <v>0</v>
      </c>
      <c r="JF2110" t="str">
        <f t="shared" ca="1" si="547"/>
        <v/>
      </c>
      <c r="JG2110" t="str">
        <f t="shared" ca="1" si="548"/>
        <v/>
      </c>
      <c r="JH2110" t="str">
        <f t="shared" ca="1" si="549"/>
        <v/>
      </c>
      <c r="JI2110" t="str">
        <f t="shared" ca="1" si="550"/>
        <v/>
      </c>
    </row>
    <row r="2111" spans="264:269">
      <c r="JD2111">
        <f t="shared" si="545"/>
        <v>0</v>
      </c>
      <c r="JE2111">
        <f t="shared" si="546"/>
        <v>0</v>
      </c>
      <c r="JF2111" t="str">
        <f t="shared" ca="1" si="547"/>
        <v/>
      </c>
      <c r="JG2111" t="str">
        <f t="shared" ca="1" si="548"/>
        <v/>
      </c>
      <c r="JH2111" t="str">
        <f t="shared" ca="1" si="549"/>
        <v/>
      </c>
      <c r="JI2111" t="str">
        <f t="shared" ca="1" si="550"/>
        <v/>
      </c>
    </row>
    <row r="2112" spans="264:269">
      <c r="JD2112">
        <f t="shared" si="545"/>
        <v>0</v>
      </c>
      <c r="JE2112">
        <f t="shared" si="546"/>
        <v>0</v>
      </c>
      <c r="JF2112" t="str">
        <f t="shared" ca="1" si="547"/>
        <v/>
      </c>
      <c r="JG2112" t="str">
        <f t="shared" ca="1" si="548"/>
        <v/>
      </c>
      <c r="JH2112" t="str">
        <f t="shared" ca="1" si="549"/>
        <v/>
      </c>
      <c r="JI2112" t="str">
        <f t="shared" ca="1" si="550"/>
        <v/>
      </c>
    </row>
    <row r="2113" spans="264:269">
      <c r="JD2113">
        <f t="shared" si="545"/>
        <v>0</v>
      </c>
      <c r="JE2113">
        <f t="shared" si="546"/>
        <v>0</v>
      </c>
      <c r="JF2113" t="str">
        <f t="shared" ca="1" si="547"/>
        <v/>
      </c>
      <c r="JG2113" t="str">
        <f t="shared" ca="1" si="548"/>
        <v/>
      </c>
      <c r="JH2113" t="str">
        <f t="shared" ca="1" si="549"/>
        <v/>
      </c>
      <c r="JI2113" t="str">
        <f t="shared" ca="1" si="550"/>
        <v/>
      </c>
    </row>
    <row r="2114" spans="264:269">
      <c r="JD2114">
        <f t="shared" si="545"/>
        <v>0</v>
      </c>
      <c r="JE2114">
        <f t="shared" si="546"/>
        <v>0</v>
      </c>
      <c r="JF2114" t="str">
        <f t="shared" ca="1" si="547"/>
        <v/>
      </c>
      <c r="JG2114" t="str">
        <f t="shared" ca="1" si="548"/>
        <v/>
      </c>
      <c r="JH2114" t="str">
        <f t="shared" ca="1" si="549"/>
        <v/>
      </c>
      <c r="JI2114" t="str">
        <f t="shared" ca="1" si="550"/>
        <v/>
      </c>
    </row>
    <row r="2115" spans="264:269">
      <c r="JD2115">
        <f t="shared" si="545"/>
        <v>0</v>
      </c>
      <c r="JE2115">
        <f t="shared" si="546"/>
        <v>0</v>
      </c>
      <c r="JF2115" t="str">
        <f t="shared" ca="1" si="547"/>
        <v/>
      </c>
      <c r="JG2115" t="str">
        <f t="shared" ca="1" si="548"/>
        <v/>
      </c>
      <c r="JH2115" t="str">
        <f t="shared" ca="1" si="549"/>
        <v/>
      </c>
      <c r="JI2115" t="str">
        <f t="shared" ca="1" si="550"/>
        <v/>
      </c>
    </row>
    <row r="2116" spans="264:269">
      <c r="JD2116">
        <f t="shared" si="545"/>
        <v>0</v>
      </c>
      <c r="JE2116">
        <f t="shared" si="546"/>
        <v>0</v>
      </c>
      <c r="JF2116" t="str">
        <f t="shared" ca="1" si="547"/>
        <v/>
      </c>
      <c r="JG2116" t="str">
        <f t="shared" ca="1" si="548"/>
        <v/>
      </c>
      <c r="JH2116" t="str">
        <f t="shared" ca="1" si="549"/>
        <v/>
      </c>
      <c r="JI2116" t="str">
        <f t="shared" ca="1" si="550"/>
        <v/>
      </c>
    </row>
    <row r="2117" spans="264:269">
      <c r="JD2117">
        <f t="shared" si="545"/>
        <v>0</v>
      </c>
      <c r="JE2117">
        <f t="shared" si="546"/>
        <v>0</v>
      </c>
      <c r="JF2117" t="str">
        <f t="shared" ca="1" si="547"/>
        <v/>
      </c>
      <c r="JG2117" t="str">
        <f t="shared" ca="1" si="548"/>
        <v/>
      </c>
      <c r="JH2117" t="str">
        <f t="shared" ca="1" si="549"/>
        <v/>
      </c>
      <c r="JI2117" t="str">
        <f t="shared" ca="1" si="550"/>
        <v/>
      </c>
    </row>
    <row r="2118" spans="264:269">
      <c r="JD2118">
        <f t="shared" si="545"/>
        <v>0</v>
      </c>
      <c r="JE2118">
        <f t="shared" si="546"/>
        <v>0</v>
      </c>
      <c r="JF2118" t="str">
        <f t="shared" ca="1" si="547"/>
        <v/>
      </c>
      <c r="JG2118" t="str">
        <f t="shared" ca="1" si="548"/>
        <v/>
      </c>
      <c r="JH2118" t="str">
        <f t="shared" ca="1" si="549"/>
        <v/>
      </c>
      <c r="JI2118" t="str">
        <f t="shared" ca="1" si="550"/>
        <v/>
      </c>
    </row>
    <row r="2119" spans="264:269">
      <c r="JD2119">
        <f t="shared" si="545"/>
        <v>0</v>
      </c>
      <c r="JE2119">
        <f t="shared" si="546"/>
        <v>0</v>
      </c>
      <c r="JF2119" t="str">
        <f t="shared" ca="1" si="547"/>
        <v/>
      </c>
      <c r="JG2119" t="str">
        <f t="shared" ca="1" si="548"/>
        <v/>
      </c>
      <c r="JH2119" t="str">
        <f t="shared" ca="1" si="549"/>
        <v/>
      </c>
      <c r="JI2119" t="str">
        <f t="shared" ca="1" si="550"/>
        <v/>
      </c>
    </row>
    <row r="2120" spans="264:269">
      <c r="JD2120">
        <f t="shared" si="545"/>
        <v>0</v>
      </c>
      <c r="JE2120">
        <f t="shared" si="546"/>
        <v>0</v>
      </c>
      <c r="JF2120" t="str">
        <f t="shared" ca="1" si="547"/>
        <v/>
      </c>
      <c r="JG2120" t="str">
        <f t="shared" ca="1" si="548"/>
        <v/>
      </c>
      <c r="JH2120" t="str">
        <f t="shared" ca="1" si="549"/>
        <v/>
      </c>
      <c r="JI2120" t="str">
        <f t="shared" ca="1" si="550"/>
        <v/>
      </c>
    </row>
    <row r="2121" spans="264:269">
      <c r="JD2121">
        <f t="shared" si="545"/>
        <v>0</v>
      </c>
      <c r="JE2121">
        <f t="shared" si="546"/>
        <v>0</v>
      </c>
      <c r="JF2121" t="str">
        <f t="shared" ca="1" si="547"/>
        <v/>
      </c>
      <c r="JG2121" t="str">
        <f t="shared" ca="1" si="548"/>
        <v/>
      </c>
      <c r="JH2121" t="str">
        <f t="shared" ca="1" si="549"/>
        <v/>
      </c>
      <c r="JI2121" t="str">
        <f t="shared" ca="1" si="550"/>
        <v/>
      </c>
    </row>
    <row r="2122" spans="264:269">
      <c r="JD2122">
        <f t="shared" si="545"/>
        <v>0</v>
      </c>
      <c r="JE2122">
        <f t="shared" si="546"/>
        <v>0</v>
      </c>
      <c r="JF2122" t="str">
        <f t="shared" ca="1" si="547"/>
        <v/>
      </c>
      <c r="JG2122" t="str">
        <f t="shared" ca="1" si="548"/>
        <v/>
      </c>
      <c r="JH2122" t="str">
        <f t="shared" ca="1" si="549"/>
        <v/>
      </c>
      <c r="JI2122" t="str">
        <f t="shared" ca="1" si="550"/>
        <v/>
      </c>
    </row>
    <row r="2123" spans="264:269">
      <c r="JD2123">
        <f t="shared" si="545"/>
        <v>0</v>
      </c>
      <c r="JE2123">
        <f t="shared" si="546"/>
        <v>0</v>
      </c>
      <c r="JF2123" t="str">
        <f t="shared" ca="1" si="547"/>
        <v/>
      </c>
      <c r="JG2123" t="str">
        <f t="shared" ca="1" si="548"/>
        <v/>
      </c>
      <c r="JH2123" t="str">
        <f t="shared" ca="1" si="549"/>
        <v/>
      </c>
      <c r="JI2123" t="str">
        <f t="shared" ca="1" si="550"/>
        <v/>
      </c>
    </row>
    <row r="2124" spans="264:269">
      <c r="JD2124">
        <f t="shared" si="545"/>
        <v>0</v>
      </c>
      <c r="JE2124">
        <f t="shared" si="546"/>
        <v>0</v>
      </c>
      <c r="JF2124" t="str">
        <f t="shared" ca="1" si="547"/>
        <v/>
      </c>
      <c r="JG2124" t="str">
        <f t="shared" ca="1" si="548"/>
        <v/>
      </c>
      <c r="JH2124" t="str">
        <f t="shared" ca="1" si="549"/>
        <v/>
      </c>
      <c r="JI2124" t="str">
        <f t="shared" ca="1" si="550"/>
        <v/>
      </c>
    </row>
    <row r="2125" spans="264:269">
      <c r="JD2125">
        <f t="shared" si="545"/>
        <v>0</v>
      </c>
      <c r="JE2125">
        <f t="shared" si="546"/>
        <v>0</v>
      </c>
      <c r="JF2125" t="str">
        <f t="shared" ca="1" si="547"/>
        <v/>
      </c>
      <c r="JG2125" t="str">
        <f t="shared" ca="1" si="548"/>
        <v/>
      </c>
      <c r="JH2125" t="str">
        <f t="shared" ca="1" si="549"/>
        <v/>
      </c>
      <c r="JI2125" t="str">
        <f t="shared" ca="1" si="550"/>
        <v/>
      </c>
    </row>
    <row r="2126" spans="264:269">
      <c r="JD2126">
        <f t="shared" si="545"/>
        <v>0</v>
      </c>
      <c r="JE2126">
        <f t="shared" si="546"/>
        <v>0</v>
      </c>
      <c r="JF2126" t="str">
        <f t="shared" ca="1" si="547"/>
        <v/>
      </c>
      <c r="JG2126" t="str">
        <f t="shared" ca="1" si="548"/>
        <v/>
      </c>
      <c r="JH2126" t="str">
        <f t="shared" ca="1" si="549"/>
        <v/>
      </c>
      <c r="JI2126" t="str">
        <f t="shared" ca="1" si="550"/>
        <v/>
      </c>
    </row>
    <row r="2127" spans="264:269">
      <c r="JD2127">
        <f t="shared" si="545"/>
        <v>0</v>
      </c>
      <c r="JE2127">
        <f t="shared" si="546"/>
        <v>0</v>
      </c>
      <c r="JF2127" t="str">
        <f t="shared" ca="1" si="547"/>
        <v/>
      </c>
      <c r="JG2127" t="str">
        <f t="shared" ca="1" si="548"/>
        <v/>
      </c>
      <c r="JH2127" t="str">
        <f t="shared" ca="1" si="549"/>
        <v/>
      </c>
      <c r="JI2127" t="str">
        <f t="shared" ca="1" si="550"/>
        <v/>
      </c>
    </row>
    <row r="2128" spans="264:269">
      <c r="JD2128">
        <f t="shared" si="545"/>
        <v>0</v>
      </c>
      <c r="JE2128">
        <f t="shared" si="546"/>
        <v>0</v>
      </c>
      <c r="JF2128" t="str">
        <f t="shared" ca="1" si="547"/>
        <v/>
      </c>
      <c r="JG2128" t="str">
        <f t="shared" ca="1" si="548"/>
        <v/>
      </c>
      <c r="JH2128" t="str">
        <f t="shared" ca="1" si="549"/>
        <v/>
      </c>
      <c r="JI2128" t="str">
        <f t="shared" ca="1" si="550"/>
        <v/>
      </c>
    </row>
    <row r="2129" spans="264:269">
      <c r="JD2129">
        <f t="shared" si="545"/>
        <v>0</v>
      </c>
      <c r="JE2129">
        <f t="shared" si="546"/>
        <v>0</v>
      </c>
      <c r="JF2129" t="str">
        <f t="shared" ca="1" si="547"/>
        <v/>
      </c>
      <c r="JG2129" t="str">
        <f t="shared" ca="1" si="548"/>
        <v/>
      </c>
      <c r="JH2129" t="str">
        <f t="shared" ca="1" si="549"/>
        <v/>
      </c>
      <c r="JI2129" t="str">
        <f t="shared" ca="1" si="550"/>
        <v/>
      </c>
    </row>
    <row r="2130" spans="264:269">
      <c r="JD2130">
        <f t="shared" si="545"/>
        <v>0</v>
      </c>
      <c r="JE2130">
        <f t="shared" si="546"/>
        <v>0</v>
      </c>
      <c r="JF2130" t="str">
        <f t="shared" ca="1" si="547"/>
        <v/>
      </c>
      <c r="JG2130" t="str">
        <f t="shared" ca="1" si="548"/>
        <v/>
      </c>
      <c r="JH2130" t="str">
        <f t="shared" ca="1" si="549"/>
        <v/>
      </c>
      <c r="JI2130" t="str">
        <f t="shared" ca="1" si="550"/>
        <v/>
      </c>
    </row>
    <row r="2131" spans="264:269">
      <c r="JD2131">
        <f t="shared" si="545"/>
        <v>0</v>
      </c>
      <c r="JE2131">
        <f t="shared" si="546"/>
        <v>0</v>
      </c>
      <c r="JF2131" t="str">
        <f t="shared" ca="1" si="547"/>
        <v/>
      </c>
      <c r="JG2131" t="str">
        <f t="shared" ca="1" si="548"/>
        <v/>
      </c>
      <c r="JH2131" t="str">
        <f t="shared" ca="1" si="549"/>
        <v/>
      </c>
      <c r="JI2131" t="str">
        <f t="shared" ca="1" si="550"/>
        <v/>
      </c>
    </row>
    <row r="2132" spans="264:269">
      <c r="JD2132">
        <f t="shared" si="545"/>
        <v>0</v>
      </c>
      <c r="JE2132">
        <f t="shared" si="546"/>
        <v>0</v>
      </c>
      <c r="JF2132" t="str">
        <f t="shared" ca="1" si="547"/>
        <v/>
      </c>
      <c r="JG2132" t="str">
        <f t="shared" ca="1" si="548"/>
        <v/>
      </c>
      <c r="JH2132" t="str">
        <f t="shared" ca="1" si="549"/>
        <v/>
      </c>
      <c r="JI2132" t="str">
        <f t="shared" ca="1" si="550"/>
        <v/>
      </c>
    </row>
    <row r="2133" spans="264:269">
      <c r="JD2133">
        <f t="shared" si="545"/>
        <v>0</v>
      </c>
      <c r="JE2133">
        <f t="shared" si="546"/>
        <v>0</v>
      </c>
      <c r="JF2133" t="str">
        <f t="shared" ca="1" si="547"/>
        <v/>
      </c>
      <c r="JG2133" t="str">
        <f t="shared" ca="1" si="548"/>
        <v/>
      </c>
      <c r="JH2133" t="str">
        <f t="shared" ca="1" si="549"/>
        <v/>
      </c>
      <c r="JI2133" t="str">
        <f t="shared" ca="1" si="550"/>
        <v/>
      </c>
    </row>
    <row r="2134" spans="264:269">
      <c r="JD2134">
        <f t="shared" si="545"/>
        <v>0</v>
      </c>
      <c r="JE2134">
        <f t="shared" si="546"/>
        <v>0</v>
      </c>
      <c r="JF2134" t="str">
        <f t="shared" ca="1" si="547"/>
        <v/>
      </c>
      <c r="JG2134" t="str">
        <f t="shared" ca="1" si="548"/>
        <v/>
      </c>
      <c r="JH2134" t="str">
        <f t="shared" ca="1" si="549"/>
        <v/>
      </c>
      <c r="JI2134" t="str">
        <f t="shared" ca="1" si="550"/>
        <v/>
      </c>
    </row>
    <row r="2135" spans="264:269">
      <c r="JD2135">
        <f t="shared" si="545"/>
        <v>0</v>
      </c>
      <c r="JE2135">
        <f t="shared" si="546"/>
        <v>0</v>
      </c>
      <c r="JF2135" t="str">
        <f t="shared" ca="1" si="547"/>
        <v/>
      </c>
      <c r="JG2135" t="str">
        <f t="shared" ca="1" si="548"/>
        <v/>
      </c>
      <c r="JH2135" t="str">
        <f t="shared" ca="1" si="549"/>
        <v/>
      </c>
      <c r="JI2135" t="str">
        <f t="shared" ca="1" si="550"/>
        <v/>
      </c>
    </row>
    <row r="2136" spans="264:269">
      <c r="JD2136">
        <f t="shared" si="545"/>
        <v>0</v>
      </c>
      <c r="JE2136">
        <f t="shared" si="546"/>
        <v>0</v>
      </c>
      <c r="JF2136" t="str">
        <f t="shared" ca="1" si="547"/>
        <v/>
      </c>
      <c r="JG2136" t="str">
        <f t="shared" ca="1" si="548"/>
        <v/>
      </c>
      <c r="JH2136" t="str">
        <f t="shared" ca="1" si="549"/>
        <v/>
      </c>
      <c r="JI2136" t="str">
        <f t="shared" ca="1" si="550"/>
        <v/>
      </c>
    </row>
    <row r="2137" spans="264:269">
      <c r="JD2137">
        <f t="shared" si="545"/>
        <v>0</v>
      </c>
      <c r="JE2137">
        <f t="shared" si="546"/>
        <v>0</v>
      </c>
      <c r="JF2137" t="str">
        <f t="shared" ca="1" si="547"/>
        <v/>
      </c>
      <c r="JG2137" t="str">
        <f t="shared" ca="1" si="548"/>
        <v/>
      </c>
      <c r="JH2137" t="str">
        <f t="shared" ca="1" si="549"/>
        <v/>
      </c>
      <c r="JI2137" t="str">
        <f t="shared" ca="1" si="550"/>
        <v/>
      </c>
    </row>
    <row r="2138" spans="264:269">
      <c r="JD2138">
        <f t="shared" si="545"/>
        <v>0</v>
      </c>
      <c r="JE2138">
        <f t="shared" si="546"/>
        <v>0</v>
      </c>
      <c r="JF2138" t="str">
        <f t="shared" ca="1" si="547"/>
        <v/>
      </c>
      <c r="JG2138" t="str">
        <f t="shared" ca="1" si="548"/>
        <v/>
      </c>
      <c r="JH2138" t="str">
        <f t="shared" ca="1" si="549"/>
        <v/>
      </c>
      <c r="JI2138" t="str">
        <f t="shared" ca="1" si="550"/>
        <v/>
      </c>
    </row>
    <row r="2139" spans="264:269">
      <c r="JD2139">
        <f t="shared" si="545"/>
        <v>0</v>
      </c>
      <c r="JE2139">
        <f t="shared" si="546"/>
        <v>0</v>
      </c>
      <c r="JF2139" t="str">
        <f t="shared" ca="1" si="547"/>
        <v/>
      </c>
      <c r="JG2139" t="str">
        <f t="shared" ca="1" si="548"/>
        <v/>
      </c>
      <c r="JH2139" t="str">
        <f t="shared" ca="1" si="549"/>
        <v/>
      </c>
      <c r="JI2139" t="str">
        <f t="shared" ca="1" si="550"/>
        <v/>
      </c>
    </row>
    <row r="2140" spans="264:269">
      <c r="JD2140">
        <f t="shared" ref="JD2140:JD2203" si="551">IF(JD2139&lt;&gt;0,JD2139-1,0)</f>
        <v>0</v>
      </c>
      <c r="JE2140">
        <f t="shared" ref="JE2140:JE2203" si="552">IF(JD2140&lt;&gt;0,JE2139+1,0)</f>
        <v>0</v>
      </c>
      <c r="JF2140" t="str">
        <f t="shared" ref="JF2140:JF2203" ca="1" si="553">IF(ScenarioType&lt;&gt;"ALL",IF(ISERROR(IF(INDIRECT("SCENARIOMETA!B"&amp;JE2140)=ScenarioType,INDIRECT("SCENARIOMETA!A"&amp;JE2140)," ")),"",IF(INDIRECT("SCENARIOMETA!B"&amp;JE2140)=ScenarioType,INDIRECT("SCENARIOMETA!A"&amp;JE2140)," ")),IF(JD2140&lt;&gt;0,INDIRECT("SCENARIOMETA!A"&amp;JE2140),""))</f>
        <v/>
      </c>
      <c r="JG2140" t="str">
        <f t="shared" ref="JG2140:JG2203" ca="1" si="554">IF(ScenarioType&lt;&gt;"ALL",IF(ISERROR(IF(INDIRECT("SCENARIOMETA!B"&amp;JE2140)=ScenarioType,INDIRECT("SCENARIOMETA!B"&amp;JE2140)," ")),"",IF(INDIRECT("SCENARIOMETA!B"&amp;JE2140)=ScenarioType,INDIRECT("SCENARIOMETA!B"&amp;JE2140)," ")),IF(JD2140&lt;&gt;0,INDIRECT("SCENARIOMETA!B"&amp;JE2140),""))</f>
        <v/>
      </c>
      <c r="JH2140" t="str">
        <f t="shared" ref="JH2140:JH2203" ca="1" si="555">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556">IF(ScenarioType&lt;&gt;"ALL",IF(ISERROR(IF(INDIRECT("SCENARIOMETA!B"&amp;JE2140)=ScenarioType,INDIRECT("SCENARIOMETA!E"&amp;JE2140)," ")),"",IF(INDIRECT("SCENARIOMETA!B"&amp;JE2140)=ScenarioType,INDIRECT("SCENARIOMETA!E"&amp;JE2140)," ")+14),IF(JD2140&lt;&gt;0,INDIRECT("SCENARIOMETA!E"&amp;JE2140)+14,""))</f>
        <v/>
      </c>
    </row>
    <row r="2141" spans="264:269">
      <c r="JD2141">
        <f t="shared" si="551"/>
        <v>0</v>
      </c>
      <c r="JE2141">
        <f t="shared" si="552"/>
        <v>0</v>
      </c>
      <c r="JF2141" t="str">
        <f t="shared" ca="1" si="553"/>
        <v/>
      </c>
      <c r="JG2141" t="str">
        <f t="shared" ca="1" si="554"/>
        <v/>
      </c>
      <c r="JH2141" t="str">
        <f t="shared" ca="1" si="555"/>
        <v/>
      </c>
      <c r="JI2141" t="str">
        <f t="shared" ca="1" si="556"/>
        <v/>
      </c>
    </row>
    <row r="2142" spans="264:269">
      <c r="JD2142">
        <f t="shared" si="551"/>
        <v>0</v>
      </c>
      <c r="JE2142">
        <f t="shared" si="552"/>
        <v>0</v>
      </c>
      <c r="JF2142" t="str">
        <f t="shared" ca="1" si="553"/>
        <v/>
      </c>
      <c r="JG2142" t="str">
        <f t="shared" ca="1" si="554"/>
        <v/>
      </c>
      <c r="JH2142" t="str">
        <f t="shared" ca="1" si="555"/>
        <v/>
      </c>
      <c r="JI2142" t="str">
        <f t="shared" ca="1" si="556"/>
        <v/>
      </c>
    </row>
    <row r="2143" spans="264:269">
      <c r="JD2143">
        <f t="shared" si="551"/>
        <v>0</v>
      </c>
      <c r="JE2143">
        <f t="shared" si="552"/>
        <v>0</v>
      </c>
      <c r="JF2143" t="str">
        <f t="shared" ca="1" si="553"/>
        <v/>
      </c>
      <c r="JG2143" t="str">
        <f t="shared" ca="1" si="554"/>
        <v/>
      </c>
      <c r="JH2143" t="str">
        <f t="shared" ca="1" si="555"/>
        <v/>
      </c>
      <c r="JI2143" t="str">
        <f t="shared" ca="1" si="556"/>
        <v/>
      </c>
    </row>
    <row r="2144" spans="264:269">
      <c r="JD2144">
        <f t="shared" si="551"/>
        <v>0</v>
      </c>
      <c r="JE2144">
        <f t="shared" si="552"/>
        <v>0</v>
      </c>
      <c r="JF2144" t="str">
        <f t="shared" ca="1" si="553"/>
        <v/>
      </c>
      <c r="JG2144" t="str">
        <f t="shared" ca="1" si="554"/>
        <v/>
      </c>
      <c r="JH2144" t="str">
        <f t="shared" ca="1" si="555"/>
        <v/>
      </c>
      <c r="JI2144" t="str">
        <f t="shared" ca="1" si="556"/>
        <v/>
      </c>
    </row>
    <row r="2145" spans="264:269">
      <c r="JD2145">
        <f t="shared" si="551"/>
        <v>0</v>
      </c>
      <c r="JE2145">
        <f t="shared" si="552"/>
        <v>0</v>
      </c>
      <c r="JF2145" t="str">
        <f t="shared" ca="1" si="553"/>
        <v/>
      </c>
      <c r="JG2145" t="str">
        <f t="shared" ca="1" si="554"/>
        <v/>
      </c>
      <c r="JH2145" t="str">
        <f t="shared" ca="1" si="555"/>
        <v/>
      </c>
      <c r="JI2145" t="str">
        <f t="shared" ca="1" si="556"/>
        <v/>
      </c>
    </row>
    <row r="2146" spans="264:269">
      <c r="JD2146">
        <f t="shared" si="551"/>
        <v>0</v>
      </c>
      <c r="JE2146">
        <f t="shared" si="552"/>
        <v>0</v>
      </c>
      <c r="JF2146" t="str">
        <f t="shared" ca="1" si="553"/>
        <v/>
      </c>
      <c r="JG2146" t="str">
        <f t="shared" ca="1" si="554"/>
        <v/>
      </c>
      <c r="JH2146" t="str">
        <f t="shared" ca="1" si="555"/>
        <v/>
      </c>
      <c r="JI2146" t="str">
        <f t="shared" ca="1" si="556"/>
        <v/>
      </c>
    </row>
    <row r="2147" spans="264:269">
      <c r="JD2147">
        <f t="shared" si="551"/>
        <v>0</v>
      </c>
      <c r="JE2147">
        <f t="shared" si="552"/>
        <v>0</v>
      </c>
      <c r="JF2147" t="str">
        <f t="shared" ca="1" si="553"/>
        <v/>
      </c>
      <c r="JG2147" t="str">
        <f t="shared" ca="1" si="554"/>
        <v/>
      </c>
      <c r="JH2147" t="str">
        <f t="shared" ca="1" si="555"/>
        <v/>
      </c>
      <c r="JI2147" t="str">
        <f t="shared" ca="1" si="556"/>
        <v/>
      </c>
    </row>
    <row r="2148" spans="264:269">
      <c r="JD2148">
        <f t="shared" si="551"/>
        <v>0</v>
      </c>
      <c r="JE2148">
        <f t="shared" si="552"/>
        <v>0</v>
      </c>
      <c r="JF2148" t="str">
        <f t="shared" ca="1" si="553"/>
        <v/>
      </c>
      <c r="JG2148" t="str">
        <f t="shared" ca="1" si="554"/>
        <v/>
      </c>
      <c r="JH2148" t="str">
        <f t="shared" ca="1" si="555"/>
        <v/>
      </c>
      <c r="JI2148" t="str">
        <f t="shared" ca="1" si="556"/>
        <v/>
      </c>
    </row>
    <row r="2149" spans="264:269">
      <c r="JD2149">
        <f t="shared" si="551"/>
        <v>0</v>
      </c>
      <c r="JE2149">
        <f t="shared" si="552"/>
        <v>0</v>
      </c>
      <c r="JF2149" t="str">
        <f t="shared" ca="1" si="553"/>
        <v/>
      </c>
      <c r="JG2149" t="str">
        <f t="shared" ca="1" si="554"/>
        <v/>
      </c>
      <c r="JH2149" t="str">
        <f t="shared" ca="1" si="555"/>
        <v/>
      </c>
      <c r="JI2149" t="str">
        <f t="shared" ca="1" si="556"/>
        <v/>
      </c>
    </row>
    <row r="2150" spans="264:269">
      <c r="JD2150">
        <f t="shared" si="551"/>
        <v>0</v>
      </c>
      <c r="JE2150">
        <f t="shared" si="552"/>
        <v>0</v>
      </c>
      <c r="JF2150" t="str">
        <f t="shared" ca="1" si="553"/>
        <v/>
      </c>
      <c r="JG2150" t="str">
        <f t="shared" ca="1" si="554"/>
        <v/>
      </c>
      <c r="JH2150" t="str">
        <f t="shared" ca="1" si="555"/>
        <v/>
      </c>
      <c r="JI2150" t="str">
        <f t="shared" ca="1" si="556"/>
        <v/>
      </c>
    </row>
    <row r="2151" spans="264:269">
      <c r="JD2151">
        <f t="shared" si="551"/>
        <v>0</v>
      </c>
      <c r="JE2151">
        <f t="shared" si="552"/>
        <v>0</v>
      </c>
      <c r="JF2151" t="str">
        <f t="shared" ca="1" si="553"/>
        <v/>
      </c>
      <c r="JG2151" t="str">
        <f t="shared" ca="1" si="554"/>
        <v/>
      </c>
      <c r="JH2151" t="str">
        <f t="shared" ca="1" si="555"/>
        <v/>
      </c>
      <c r="JI2151" t="str">
        <f t="shared" ca="1" si="556"/>
        <v/>
      </c>
    </row>
    <row r="2152" spans="264:269">
      <c r="JD2152">
        <f t="shared" si="551"/>
        <v>0</v>
      </c>
      <c r="JE2152">
        <f t="shared" si="552"/>
        <v>0</v>
      </c>
      <c r="JF2152" t="str">
        <f t="shared" ca="1" si="553"/>
        <v/>
      </c>
      <c r="JG2152" t="str">
        <f t="shared" ca="1" si="554"/>
        <v/>
      </c>
      <c r="JH2152" t="str">
        <f t="shared" ca="1" si="555"/>
        <v/>
      </c>
      <c r="JI2152" t="str">
        <f t="shared" ca="1" si="556"/>
        <v/>
      </c>
    </row>
    <row r="2153" spans="264:269">
      <c r="JD2153">
        <f t="shared" si="551"/>
        <v>0</v>
      </c>
      <c r="JE2153">
        <f t="shared" si="552"/>
        <v>0</v>
      </c>
      <c r="JF2153" t="str">
        <f t="shared" ca="1" si="553"/>
        <v/>
      </c>
      <c r="JG2153" t="str">
        <f t="shared" ca="1" si="554"/>
        <v/>
      </c>
      <c r="JH2153" t="str">
        <f t="shared" ca="1" si="555"/>
        <v/>
      </c>
      <c r="JI2153" t="str">
        <f t="shared" ca="1" si="556"/>
        <v/>
      </c>
    </row>
    <row r="2154" spans="264:269">
      <c r="JD2154">
        <f t="shared" si="551"/>
        <v>0</v>
      </c>
      <c r="JE2154">
        <f t="shared" si="552"/>
        <v>0</v>
      </c>
      <c r="JF2154" t="str">
        <f t="shared" ca="1" si="553"/>
        <v/>
      </c>
      <c r="JG2154" t="str">
        <f t="shared" ca="1" si="554"/>
        <v/>
      </c>
      <c r="JH2154" t="str">
        <f t="shared" ca="1" si="555"/>
        <v/>
      </c>
      <c r="JI2154" t="str">
        <f t="shared" ca="1" si="556"/>
        <v/>
      </c>
    </row>
    <row r="2155" spans="264:269">
      <c r="JD2155">
        <f t="shared" si="551"/>
        <v>0</v>
      </c>
      <c r="JE2155">
        <f t="shared" si="552"/>
        <v>0</v>
      </c>
      <c r="JF2155" t="str">
        <f t="shared" ca="1" si="553"/>
        <v/>
      </c>
      <c r="JG2155" t="str">
        <f t="shared" ca="1" si="554"/>
        <v/>
      </c>
      <c r="JH2155" t="str">
        <f t="shared" ca="1" si="555"/>
        <v/>
      </c>
      <c r="JI2155" t="str">
        <f t="shared" ca="1" si="556"/>
        <v/>
      </c>
    </row>
    <row r="2156" spans="264:269">
      <c r="JD2156">
        <f t="shared" si="551"/>
        <v>0</v>
      </c>
      <c r="JE2156">
        <f t="shared" si="552"/>
        <v>0</v>
      </c>
      <c r="JF2156" t="str">
        <f t="shared" ca="1" si="553"/>
        <v/>
      </c>
      <c r="JG2156" t="str">
        <f t="shared" ca="1" si="554"/>
        <v/>
      </c>
      <c r="JH2156" t="str">
        <f t="shared" ca="1" si="555"/>
        <v/>
      </c>
      <c r="JI2156" t="str">
        <f t="shared" ca="1" si="556"/>
        <v/>
      </c>
    </row>
    <row r="2157" spans="264:269">
      <c r="JD2157">
        <f t="shared" si="551"/>
        <v>0</v>
      </c>
      <c r="JE2157">
        <f t="shared" si="552"/>
        <v>0</v>
      </c>
      <c r="JF2157" t="str">
        <f t="shared" ca="1" si="553"/>
        <v/>
      </c>
      <c r="JG2157" t="str">
        <f t="shared" ca="1" si="554"/>
        <v/>
      </c>
      <c r="JH2157" t="str">
        <f t="shared" ca="1" si="555"/>
        <v/>
      </c>
      <c r="JI2157" t="str">
        <f t="shared" ca="1" si="556"/>
        <v/>
      </c>
    </row>
    <row r="2158" spans="264:269">
      <c r="JD2158">
        <f t="shared" si="551"/>
        <v>0</v>
      </c>
      <c r="JE2158">
        <f t="shared" si="552"/>
        <v>0</v>
      </c>
      <c r="JF2158" t="str">
        <f t="shared" ca="1" si="553"/>
        <v/>
      </c>
      <c r="JG2158" t="str">
        <f t="shared" ca="1" si="554"/>
        <v/>
      </c>
      <c r="JH2158" t="str">
        <f t="shared" ca="1" si="555"/>
        <v/>
      </c>
      <c r="JI2158" t="str">
        <f t="shared" ca="1" si="556"/>
        <v/>
      </c>
    </row>
    <row r="2159" spans="264:269">
      <c r="JD2159">
        <f t="shared" si="551"/>
        <v>0</v>
      </c>
      <c r="JE2159">
        <f t="shared" si="552"/>
        <v>0</v>
      </c>
      <c r="JF2159" t="str">
        <f t="shared" ca="1" si="553"/>
        <v/>
      </c>
      <c r="JG2159" t="str">
        <f t="shared" ca="1" si="554"/>
        <v/>
      </c>
      <c r="JH2159" t="str">
        <f t="shared" ca="1" si="555"/>
        <v/>
      </c>
      <c r="JI2159" t="str">
        <f t="shared" ca="1" si="556"/>
        <v/>
      </c>
    </row>
    <row r="2160" spans="264:269">
      <c r="JD2160">
        <f t="shared" si="551"/>
        <v>0</v>
      </c>
      <c r="JE2160">
        <f t="shared" si="552"/>
        <v>0</v>
      </c>
      <c r="JF2160" t="str">
        <f t="shared" ca="1" si="553"/>
        <v/>
      </c>
      <c r="JG2160" t="str">
        <f t="shared" ca="1" si="554"/>
        <v/>
      </c>
      <c r="JH2160" t="str">
        <f t="shared" ca="1" si="555"/>
        <v/>
      </c>
      <c r="JI2160" t="str">
        <f t="shared" ca="1" si="556"/>
        <v/>
      </c>
    </row>
    <row r="2161" spans="264:269">
      <c r="JD2161">
        <f t="shared" si="551"/>
        <v>0</v>
      </c>
      <c r="JE2161">
        <f t="shared" si="552"/>
        <v>0</v>
      </c>
      <c r="JF2161" t="str">
        <f t="shared" ca="1" si="553"/>
        <v/>
      </c>
      <c r="JG2161" t="str">
        <f t="shared" ca="1" si="554"/>
        <v/>
      </c>
      <c r="JH2161" t="str">
        <f t="shared" ca="1" si="555"/>
        <v/>
      </c>
      <c r="JI2161" t="str">
        <f t="shared" ca="1" si="556"/>
        <v/>
      </c>
    </row>
    <row r="2162" spans="264:269">
      <c r="JD2162">
        <f t="shared" si="551"/>
        <v>0</v>
      </c>
      <c r="JE2162">
        <f t="shared" si="552"/>
        <v>0</v>
      </c>
      <c r="JF2162" t="str">
        <f t="shared" ca="1" si="553"/>
        <v/>
      </c>
      <c r="JG2162" t="str">
        <f t="shared" ca="1" si="554"/>
        <v/>
      </c>
      <c r="JH2162" t="str">
        <f t="shared" ca="1" si="555"/>
        <v/>
      </c>
      <c r="JI2162" t="str">
        <f t="shared" ca="1" si="556"/>
        <v/>
      </c>
    </row>
    <row r="2163" spans="264:269">
      <c r="JD2163">
        <f t="shared" si="551"/>
        <v>0</v>
      </c>
      <c r="JE2163">
        <f t="shared" si="552"/>
        <v>0</v>
      </c>
      <c r="JF2163" t="str">
        <f t="shared" ca="1" si="553"/>
        <v/>
      </c>
      <c r="JG2163" t="str">
        <f t="shared" ca="1" si="554"/>
        <v/>
      </c>
      <c r="JH2163" t="str">
        <f t="shared" ca="1" si="555"/>
        <v/>
      </c>
      <c r="JI2163" t="str">
        <f t="shared" ca="1" si="556"/>
        <v/>
      </c>
    </row>
    <row r="2164" spans="264:269">
      <c r="JD2164">
        <f t="shared" si="551"/>
        <v>0</v>
      </c>
      <c r="JE2164">
        <f t="shared" si="552"/>
        <v>0</v>
      </c>
      <c r="JF2164" t="str">
        <f t="shared" ca="1" si="553"/>
        <v/>
      </c>
      <c r="JG2164" t="str">
        <f t="shared" ca="1" si="554"/>
        <v/>
      </c>
      <c r="JH2164" t="str">
        <f t="shared" ca="1" si="555"/>
        <v/>
      </c>
      <c r="JI2164" t="str">
        <f t="shared" ca="1" si="556"/>
        <v/>
      </c>
    </row>
    <row r="2165" spans="264:269">
      <c r="JD2165">
        <f t="shared" si="551"/>
        <v>0</v>
      </c>
      <c r="JE2165">
        <f t="shared" si="552"/>
        <v>0</v>
      </c>
      <c r="JF2165" t="str">
        <f t="shared" ca="1" si="553"/>
        <v/>
      </c>
      <c r="JG2165" t="str">
        <f t="shared" ca="1" si="554"/>
        <v/>
      </c>
      <c r="JH2165" t="str">
        <f t="shared" ca="1" si="555"/>
        <v/>
      </c>
      <c r="JI2165" t="str">
        <f t="shared" ca="1" si="556"/>
        <v/>
      </c>
    </row>
    <row r="2166" spans="264:269">
      <c r="JD2166">
        <f t="shared" si="551"/>
        <v>0</v>
      </c>
      <c r="JE2166">
        <f t="shared" si="552"/>
        <v>0</v>
      </c>
      <c r="JF2166" t="str">
        <f t="shared" ca="1" si="553"/>
        <v/>
      </c>
      <c r="JG2166" t="str">
        <f t="shared" ca="1" si="554"/>
        <v/>
      </c>
      <c r="JH2166" t="str">
        <f t="shared" ca="1" si="555"/>
        <v/>
      </c>
      <c r="JI2166" t="str">
        <f t="shared" ca="1" si="556"/>
        <v/>
      </c>
    </row>
    <row r="2167" spans="264:269">
      <c r="JD2167">
        <f t="shared" si="551"/>
        <v>0</v>
      </c>
      <c r="JE2167">
        <f t="shared" si="552"/>
        <v>0</v>
      </c>
      <c r="JF2167" t="str">
        <f t="shared" ca="1" si="553"/>
        <v/>
      </c>
      <c r="JG2167" t="str">
        <f t="shared" ca="1" si="554"/>
        <v/>
      </c>
      <c r="JH2167" t="str">
        <f t="shared" ca="1" si="555"/>
        <v/>
      </c>
      <c r="JI2167" t="str">
        <f t="shared" ca="1" si="556"/>
        <v/>
      </c>
    </row>
    <row r="2168" spans="264:269">
      <c r="JD2168">
        <f t="shared" si="551"/>
        <v>0</v>
      </c>
      <c r="JE2168">
        <f t="shared" si="552"/>
        <v>0</v>
      </c>
      <c r="JF2168" t="str">
        <f t="shared" ca="1" si="553"/>
        <v/>
      </c>
      <c r="JG2168" t="str">
        <f t="shared" ca="1" si="554"/>
        <v/>
      </c>
      <c r="JH2168" t="str">
        <f t="shared" ca="1" si="555"/>
        <v/>
      </c>
      <c r="JI2168" t="str">
        <f t="shared" ca="1" si="556"/>
        <v/>
      </c>
    </row>
    <row r="2169" spans="264:269">
      <c r="JD2169">
        <f t="shared" si="551"/>
        <v>0</v>
      </c>
      <c r="JE2169">
        <f t="shared" si="552"/>
        <v>0</v>
      </c>
      <c r="JF2169" t="str">
        <f t="shared" ca="1" si="553"/>
        <v/>
      </c>
      <c r="JG2169" t="str">
        <f t="shared" ca="1" si="554"/>
        <v/>
      </c>
      <c r="JH2169" t="str">
        <f t="shared" ca="1" si="555"/>
        <v/>
      </c>
      <c r="JI2169" t="str">
        <f t="shared" ca="1" si="556"/>
        <v/>
      </c>
    </row>
    <row r="2170" spans="264:269">
      <c r="JD2170">
        <f t="shared" si="551"/>
        <v>0</v>
      </c>
      <c r="JE2170">
        <f t="shared" si="552"/>
        <v>0</v>
      </c>
      <c r="JF2170" t="str">
        <f t="shared" ca="1" si="553"/>
        <v/>
      </c>
      <c r="JG2170" t="str">
        <f t="shared" ca="1" si="554"/>
        <v/>
      </c>
      <c r="JH2170" t="str">
        <f t="shared" ca="1" si="555"/>
        <v/>
      </c>
      <c r="JI2170" t="str">
        <f t="shared" ca="1" si="556"/>
        <v/>
      </c>
    </row>
    <row r="2171" spans="264:269">
      <c r="JD2171">
        <f t="shared" si="551"/>
        <v>0</v>
      </c>
      <c r="JE2171">
        <f t="shared" si="552"/>
        <v>0</v>
      </c>
      <c r="JF2171" t="str">
        <f t="shared" ca="1" si="553"/>
        <v/>
      </c>
      <c r="JG2171" t="str">
        <f t="shared" ca="1" si="554"/>
        <v/>
      </c>
      <c r="JH2171" t="str">
        <f t="shared" ca="1" si="555"/>
        <v/>
      </c>
      <c r="JI2171" t="str">
        <f t="shared" ca="1" si="556"/>
        <v/>
      </c>
    </row>
    <row r="2172" spans="264:269">
      <c r="JD2172">
        <f t="shared" si="551"/>
        <v>0</v>
      </c>
      <c r="JE2172">
        <f t="shared" si="552"/>
        <v>0</v>
      </c>
      <c r="JF2172" t="str">
        <f t="shared" ca="1" si="553"/>
        <v/>
      </c>
      <c r="JG2172" t="str">
        <f t="shared" ca="1" si="554"/>
        <v/>
      </c>
      <c r="JH2172" t="str">
        <f t="shared" ca="1" si="555"/>
        <v/>
      </c>
      <c r="JI2172" t="str">
        <f t="shared" ca="1" si="556"/>
        <v/>
      </c>
    </row>
    <row r="2173" spans="264:269">
      <c r="JD2173">
        <f t="shared" si="551"/>
        <v>0</v>
      </c>
      <c r="JE2173">
        <f t="shared" si="552"/>
        <v>0</v>
      </c>
      <c r="JF2173" t="str">
        <f t="shared" ca="1" si="553"/>
        <v/>
      </c>
      <c r="JG2173" t="str">
        <f t="shared" ca="1" si="554"/>
        <v/>
      </c>
      <c r="JH2173" t="str">
        <f t="shared" ca="1" si="555"/>
        <v/>
      </c>
      <c r="JI2173" t="str">
        <f t="shared" ca="1" si="556"/>
        <v/>
      </c>
    </row>
    <row r="2174" spans="264:269">
      <c r="JD2174">
        <f t="shared" si="551"/>
        <v>0</v>
      </c>
      <c r="JE2174">
        <f t="shared" si="552"/>
        <v>0</v>
      </c>
      <c r="JF2174" t="str">
        <f t="shared" ca="1" si="553"/>
        <v/>
      </c>
      <c r="JG2174" t="str">
        <f t="shared" ca="1" si="554"/>
        <v/>
      </c>
      <c r="JH2174" t="str">
        <f t="shared" ca="1" si="555"/>
        <v/>
      </c>
      <c r="JI2174" t="str">
        <f t="shared" ca="1" si="556"/>
        <v/>
      </c>
    </row>
    <row r="2175" spans="264:269">
      <c r="JD2175">
        <f t="shared" si="551"/>
        <v>0</v>
      </c>
      <c r="JE2175">
        <f t="shared" si="552"/>
        <v>0</v>
      </c>
      <c r="JF2175" t="str">
        <f t="shared" ca="1" si="553"/>
        <v/>
      </c>
      <c r="JG2175" t="str">
        <f t="shared" ca="1" si="554"/>
        <v/>
      </c>
      <c r="JH2175" t="str">
        <f t="shared" ca="1" si="555"/>
        <v/>
      </c>
      <c r="JI2175" t="str">
        <f t="shared" ca="1" si="556"/>
        <v/>
      </c>
    </row>
    <row r="2176" spans="264:269">
      <c r="JD2176">
        <f t="shared" si="551"/>
        <v>0</v>
      </c>
      <c r="JE2176">
        <f t="shared" si="552"/>
        <v>0</v>
      </c>
      <c r="JF2176" t="str">
        <f t="shared" ca="1" si="553"/>
        <v/>
      </c>
      <c r="JG2176" t="str">
        <f t="shared" ca="1" si="554"/>
        <v/>
      </c>
      <c r="JH2176" t="str">
        <f t="shared" ca="1" si="555"/>
        <v/>
      </c>
      <c r="JI2176" t="str">
        <f t="shared" ca="1" si="556"/>
        <v/>
      </c>
    </row>
    <row r="2177" spans="264:269">
      <c r="JD2177">
        <f t="shared" si="551"/>
        <v>0</v>
      </c>
      <c r="JE2177">
        <f t="shared" si="552"/>
        <v>0</v>
      </c>
      <c r="JF2177" t="str">
        <f t="shared" ca="1" si="553"/>
        <v/>
      </c>
      <c r="JG2177" t="str">
        <f t="shared" ca="1" si="554"/>
        <v/>
      </c>
      <c r="JH2177" t="str">
        <f t="shared" ca="1" si="555"/>
        <v/>
      </c>
      <c r="JI2177" t="str">
        <f t="shared" ca="1" si="556"/>
        <v/>
      </c>
    </row>
    <row r="2178" spans="264:269">
      <c r="JD2178">
        <f t="shared" si="551"/>
        <v>0</v>
      </c>
      <c r="JE2178">
        <f t="shared" si="552"/>
        <v>0</v>
      </c>
      <c r="JF2178" t="str">
        <f t="shared" ca="1" si="553"/>
        <v/>
      </c>
      <c r="JG2178" t="str">
        <f t="shared" ca="1" si="554"/>
        <v/>
      </c>
      <c r="JH2178" t="str">
        <f t="shared" ca="1" si="555"/>
        <v/>
      </c>
      <c r="JI2178" t="str">
        <f t="shared" ca="1" si="556"/>
        <v/>
      </c>
    </row>
    <row r="2179" spans="264:269">
      <c r="JD2179">
        <f t="shared" si="551"/>
        <v>0</v>
      </c>
      <c r="JE2179">
        <f t="shared" si="552"/>
        <v>0</v>
      </c>
      <c r="JF2179" t="str">
        <f t="shared" ca="1" si="553"/>
        <v/>
      </c>
      <c r="JG2179" t="str">
        <f t="shared" ca="1" si="554"/>
        <v/>
      </c>
      <c r="JH2179" t="str">
        <f t="shared" ca="1" si="555"/>
        <v/>
      </c>
      <c r="JI2179" t="str">
        <f t="shared" ca="1" si="556"/>
        <v/>
      </c>
    </row>
    <row r="2180" spans="264:269">
      <c r="JD2180">
        <f t="shared" si="551"/>
        <v>0</v>
      </c>
      <c r="JE2180">
        <f t="shared" si="552"/>
        <v>0</v>
      </c>
      <c r="JF2180" t="str">
        <f t="shared" ca="1" si="553"/>
        <v/>
      </c>
      <c r="JG2180" t="str">
        <f t="shared" ca="1" si="554"/>
        <v/>
      </c>
      <c r="JH2180" t="str">
        <f t="shared" ca="1" si="555"/>
        <v/>
      </c>
      <c r="JI2180" t="str">
        <f t="shared" ca="1" si="556"/>
        <v/>
      </c>
    </row>
    <row r="2181" spans="264:269">
      <c r="JD2181">
        <f t="shared" si="551"/>
        <v>0</v>
      </c>
      <c r="JE2181">
        <f t="shared" si="552"/>
        <v>0</v>
      </c>
      <c r="JF2181" t="str">
        <f t="shared" ca="1" si="553"/>
        <v/>
      </c>
      <c r="JG2181" t="str">
        <f t="shared" ca="1" si="554"/>
        <v/>
      </c>
      <c r="JH2181" t="str">
        <f t="shared" ca="1" si="555"/>
        <v/>
      </c>
      <c r="JI2181" t="str">
        <f t="shared" ca="1" si="556"/>
        <v/>
      </c>
    </row>
    <row r="2182" spans="264:269">
      <c r="JD2182">
        <f t="shared" si="551"/>
        <v>0</v>
      </c>
      <c r="JE2182">
        <f t="shared" si="552"/>
        <v>0</v>
      </c>
      <c r="JF2182" t="str">
        <f t="shared" ca="1" si="553"/>
        <v/>
      </c>
      <c r="JG2182" t="str">
        <f t="shared" ca="1" si="554"/>
        <v/>
      </c>
      <c r="JH2182" t="str">
        <f t="shared" ca="1" si="555"/>
        <v/>
      </c>
      <c r="JI2182" t="str">
        <f t="shared" ca="1" si="556"/>
        <v/>
      </c>
    </row>
    <row r="2183" spans="264:269">
      <c r="JD2183">
        <f t="shared" si="551"/>
        <v>0</v>
      </c>
      <c r="JE2183">
        <f t="shared" si="552"/>
        <v>0</v>
      </c>
      <c r="JF2183" t="str">
        <f t="shared" ca="1" si="553"/>
        <v/>
      </c>
      <c r="JG2183" t="str">
        <f t="shared" ca="1" si="554"/>
        <v/>
      </c>
      <c r="JH2183" t="str">
        <f t="shared" ca="1" si="555"/>
        <v/>
      </c>
      <c r="JI2183" t="str">
        <f t="shared" ca="1" si="556"/>
        <v/>
      </c>
    </row>
    <row r="2184" spans="264:269">
      <c r="JD2184">
        <f t="shared" si="551"/>
        <v>0</v>
      </c>
      <c r="JE2184">
        <f t="shared" si="552"/>
        <v>0</v>
      </c>
      <c r="JF2184" t="str">
        <f t="shared" ca="1" si="553"/>
        <v/>
      </c>
      <c r="JG2184" t="str">
        <f t="shared" ca="1" si="554"/>
        <v/>
      </c>
      <c r="JH2184" t="str">
        <f t="shared" ca="1" si="555"/>
        <v/>
      </c>
      <c r="JI2184" t="str">
        <f t="shared" ca="1" si="556"/>
        <v/>
      </c>
    </row>
    <row r="2185" spans="264:269">
      <c r="JD2185">
        <f t="shared" si="551"/>
        <v>0</v>
      </c>
      <c r="JE2185">
        <f t="shared" si="552"/>
        <v>0</v>
      </c>
      <c r="JF2185" t="str">
        <f t="shared" ca="1" si="553"/>
        <v/>
      </c>
      <c r="JG2185" t="str">
        <f t="shared" ca="1" si="554"/>
        <v/>
      </c>
      <c r="JH2185" t="str">
        <f t="shared" ca="1" si="555"/>
        <v/>
      </c>
      <c r="JI2185" t="str">
        <f t="shared" ca="1" si="556"/>
        <v/>
      </c>
    </row>
    <row r="2186" spans="264:269">
      <c r="JD2186">
        <f t="shared" si="551"/>
        <v>0</v>
      </c>
      <c r="JE2186">
        <f t="shared" si="552"/>
        <v>0</v>
      </c>
      <c r="JF2186" t="str">
        <f t="shared" ca="1" si="553"/>
        <v/>
      </c>
      <c r="JG2186" t="str">
        <f t="shared" ca="1" si="554"/>
        <v/>
      </c>
      <c r="JH2186" t="str">
        <f t="shared" ca="1" si="555"/>
        <v/>
      </c>
      <c r="JI2186" t="str">
        <f t="shared" ca="1" si="556"/>
        <v/>
      </c>
    </row>
    <row r="2187" spans="264:269">
      <c r="JD2187">
        <f t="shared" si="551"/>
        <v>0</v>
      </c>
      <c r="JE2187">
        <f t="shared" si="552"/>
        <v>0</v>
      </c>
      <c r="JF2187" t="str">
        <f t="shared" ca="1" si="553"/>
        <v/>
      </c>
      <c r="JG2187" t="str">
        <f t="shared" ca="1" si="554"/>
        <v/>
      </c>
      <c r="JH2187" t="str">
        <f t="shared" ca="1" si="555"/>
        <v/>
      </c>
      <c r="JI2187" t="str">
        <f t="shared" ca="1" si="556"/>
        <v/>
      </c>
    </row>
    <row r="2188" spans="264:269">
      <c r="JD2188">
        <f t="shared" si="551"/>
        <v>0</v>
      </c>
      <c r="JE2188">
        <f t="shared" si="552"/>
        <v>0</v>
      </c>
      <c r="JF2188" t="str">
        <f t="shared" ca="1" si="553"/>
        <v/>
      </c>
      <c r="JG2188" t="str">
        <f t="shared" ca="1" si="554"/>
        <v/>
      </c>
      <c r="JH2188" t="str">
        <f t="shared" ca="1" si="555"/>
        <v/>
      </c>
      <c r="JI2188" t="str">
        <f t="shared" ca="1" si="556"/>
        <v/>
      </c>
    </row>
    <row r="2189" spans="264:269">
      <c r="JD2189">
        <f t="shared" si="551"/>
        <v>0</v>
      </c>
      <c r="JE2189">
        <f t="shared" si="552"/>
        <v>0</v>
      </c>
      <c r="JF2189" t="str">
        <f t="shared" ca="1" si="553"/>
        <v/>
      </c>
      <c r="JG2189" t="str">
        <f t="shared" ca="1" si="554"/>
        <v/>
      </c>
      <c r="JH2189" t="str">
        <f t="shared" ca="1" si="555"/>
        <v/>
      </c>
      <c r="JI2189" t="str">
        <f t="shared" ca="1" si="556"/>
        <v/>
      </c>
    </row>
    <row r="2190" spans="264:269">
      <c r="JD2190">
        <f t="shared" si="551"/>
        <v>0</v>
      </c>
      <c r="JE2190">
        <f t="shared" si="552"/>
        <v>0</v>
      </c>
      <c r="JF2190" t="str">
        <f t="shared" ca="1" si="553"/>
        <v/>
      </c>
      <c r="JG2190" t="str">
        <f t="shared" ca="1" si="554"/>
        <v/>
      </c>
      <c r="JH2190" t="str">
        <f t="shared" ca="1" si="555"/>
        <v/>
      </c>
      <c r="JI2190" t="str">
        <f t="shared" ca="1" si="556"/>
        <v/>
      </c>
    </row>
    <row r="2191" spans="264:269">
      <c r="JD2191">
        <f t="shared" si="551"/>
        <v>0</v>
      </c>
      <c r="JE2191">
        <f t="shared" si="552"/>
        <v>0</v>
      </c>
      <c r="JF2191" t="str">
        <f t="shared" ca="1" si="553"/>
        <v/>
      </c>
      <c r="JG2191" t="str">
        <f t="shared" ca="1" si="554"/>
        <v/>
      </c>
      <c r="JH2191" t="str">
        <f t="shared" ca="1" si="555"/>
        <v/>
      </c>
      <c r="JI2191" t="str">
        <f t="shared" ca="1" si="556"/>
        <v/>
      </c>
    </row>
    <row r="2192" spans="264:269">
      <c r="JD2192">
        <f t="shared" si="551"/>
        <v>0</v>
      </c>
      <c r="JE2192">
        <f t="shared" si="552"/>
        <v>0</v>
      </c>
      <c r="JF2192" t="str">
        <f t="shared" ca="1" si="553"/>
        <v/>
      </c>
      <c r="JG2192" t="str">
        <f t="shared" ca="1" si="554"/>
        <v/>
      </c>
      <c r="JH2192" t="str">
        <f t="shared" ca="1" si="555"/>
        <v/>
      </c>
      <c r="JI2192" t="str">
        <f t="shared" ca="1" si="556"/>
        <v/>
      </c>
    </row>
    <row r="2193" spans="264:269">
      <c r="JD2193">
        <f t="shared" si="551"/>
        <v>0</v>
      </c>
      <c r="JE2193">
        <f t="shared" si="552"/>
        <v>0</v>
      </c>
      <c r="JF2193" t="str">
        <f t="shared" ca="1" si="553"/>
        <v/>
      </c>
      <c r="JG2193" t="str">
        <f t="shared" ca="1" si="554"/>
        <v/>
      </c>
      <c r="JH2193" t="str">
        <f t="shared" ca="1" si="555"/>
        <v/>
      </c>
      <c r="JI2193" t="str">
        <f t="shared" ca="1" si="556"/>
        <v/>
      </c>
    </row>
    <row r="2194" spans="264:269">
      <c r="JD2194">
        <f t="shared" si="551"/>
        <v>0</v>
      </c>
      <c r="JE2194">
        <f t="shared" si="552"/>
        <v>0</v>
      </c>
      <c r="JF2194" t="str">
        <f t="shared" ca="1" si="553"/>
        <v/>
      </c>
      <c r="JG2194" t="str">
        <f t="shared" ca="1" si="554"/>
        <v/>
      </c>
      <c r="JH2194" t="str">
        <f t="shared" ca="1" si="555"/>
        <v/>
      </c>
      <c r="JI2194" t="str">
        <f t="shared" ca="1" si="556"/>
        <v/>
      </c>
    </row>
    <row r="2195" spans="264:269">
      <c r="JD2195">
        <f t="shared" si="551"/>
        <v>0</v>
      </c>
      <c r="JE2195">
        <f t="shared" si="552"/>
        <v>0</v>
      </c>
      <c r="JF2195" t="str">
        <f t="shared" ca="1" si="553"/>
        <v/>
      </c>
      <c r="JG2195" t="str">
        <f t="shared" ca="1" si="554"/>
        <v/>
      </c>
      <c r="JH2195" t="str">
        <f t="shared" ca="1" si="555"/>
        <v/>
      </c>
      <c r="JI2195" t="str">
        <f t="shared" ca="1" si="556"/>
        <v/>
      </c>
    </row>
    <row r="2196" spans="264:269">
      <c r="JD2196">
        <f t="shared" si="551"/>
        <v>0</v>
      </c>
      <c r="JE2196">
        <f t="shared" si="552"/>
        <v>0</v>
      </c>
      <c r="JF2196" t="str">
        <f t="shared" ca="1" si="553"/>
        <v/>
      </c>
      <c r="JG2196" t="str">
        <f t="shared" ca="1" si="554"/>
        <v/>
      </c>
      <c r="JH2196" t="str">
        <f t="shared" ca="1" si="555"/>
        <v/>
      </c>
      <c r="JI2196" t="str">
        <f t="shared" ca="1" si="556"/>
        <v/>
      </c>
    </row>
    <row r="2197" spans="264:269">
      <c r="JD2197">
        <f t="shared" si="551"/>
        <v>0</v>
      </c>
      <c r="JE2197">
        <f t="shared" si="552"/>
        <v>0</v>
      </c>
      <c r="JF2197" t="str">
        <f t="shared" ca="1" si="553"/>
        <v/>
      </c>
      <c r="JG2197" t="str">
        <f t="shared" ca="1" si="554"/>
        <v/>
      </c>
      <c r="JH2197" t="str">
        <f t="shared" ca="1" si="555"/>
        <v/>
      </c>
      <c r="JI2197" t="str">
        <f t="shared" ca="1" si="556"/>
        <v/>
      </c>
    </row>
    <row r="2198" spans="264:269">
      <c r="JD2198">
        <f t="shared" si="551"/>
        <v>0</v>
      </c>
      <c r="JE2198">
        <f t="shared" si="552"/>
        <v>0</v>
      </c>
      <c r="JF2198" t="str">
        <f t="shared" ca="1" si="553"/>
        <v/>
      </c>
      <c r="JG2198" t="str">
        <f t="shared" ca="1" si="554"/>
        <v/>
      </c>
      <c r="JH2198" t="str">
        <f t="shared" ca="1" si="555"/>
        <v/>
      </c>
      <c r="JI2198" t="str">
        <f t="shared" ca="1" si="556"/>
        <v/>
      </c>
    </row>
    <row r="2199" spans="264:269">
      <c r="JD2199">
        <f t="shared" si="551"/>
        <v>0</v>
      </c>
      <c r="JE2199">
        <f t="shared" si="552"/>
        <v>0</v>
      </c>
      <c r="JF2199" t="str">
        <f t="shared" ca="1" si="553"/>
        <v/>
      </c>
      <c r="JG2199" t="str">
        <f t="shared" ca="1" si="554"/>
        <v/>
      </c>
      <c r="JH2199" t="str">
        <f t="shared" ca="1" si="555"/>
        <v/>
      </c>
      <c r="JI2199" t="str">
        <f t="shared" ca="1" si="556"/>
        <v/>
      </c>
    </row>
    <row r="2200" spans="264:269">
      <c r="JD2200">
        <f t="shared" si="551"/>
        <v>0</v>
      </c>
      <c r="JE2200">
        <f t="shared" si="552"/>
        <v>0</v>
      </c>
      <c r="JF2200" t="str">
        <f t="shared" ca="1" si="553"/>
        <v/>
      </c>
      <c r="JG2200" t="str">
        <f t="shared" ca="1" si="554"/>
        <v/>
      </c>
      <c r="JH2200" t="str">
        <f t="shared" ca="1" si="555"/>
        <v/>
      </c>
      <c r="JI2200" t="str">
        <f t="shared" ca="1" si="556"/>
        <v/>
      </c>
    </row>
    <row r="2201" spans="264:269">
      <c r="JD2201">
        <f t="shared" si="551"/>
        <v>0</v>
      </c>
      <c r="JE2201">
        <f t="shared" si="552"/>
        <v>0</v>
      </c>
      <c r="JF2201" t="str">
        <f t="shared" ca="1" si="553"/>
        <v/>
      </c>
      <c r="JG2201" t="str">
        <f t="shared" ca="1" si="554"/>
        <v/>
      </c>
      <c r="JH2201" t="str">
        <f t="shared" ca="1" si="555"/>
        <v/>
      </c>
      <c r="JI2201" t="str">
        <f t="shared" ca="1" si="556"/>
        <v/>
      </c>
    </row>
    <row r="2202" spans="264:269">
      <c r="JD2202">
        <f t="shared" si="551"/>
        <v>0</v>
      </c>
      <c r="JE2202">
        <f t="shared" si="552"/>
        <v>0</v>
      </c>
      <c r="JF2202" t="str">
        <f t="shared" ca="1" si="553"/>
        <v/>
      </c>
      <c r="JG2202" t="str">
        <f t="shared" ca="1" si="554"/>
        <v/>
      </c>
      <c r="JH2202" t="str">
        <f t="shared" ca="1" si="555"/>
        <v/>
      </c>
      <c r="JI2202" t="str">
        <f t="shared" ca="1" si="556"/>
        <v/>
      </c>
    </row>
    <row r="2203" spans="264:269">
      <c r="JD2203">
        <f t="shared" si="551"/>
        <v>0</v>
      </c>
      <c r="JE2203">
        <f t="shared" si="552"/>
        <v>0</v>
      </c>
      <c r="JF2203" t="str">
        <f t="shared" ca="1" si="553"/>
        <v/>
      </c>
      <c r="JG2203" t="str">
        <f t="shared" ca="1" si="554"/>
        <v/>
      </c>
      <c r="JH2203" t="str">
        <f t="shared" ca="1" si="555"/>
        <v/>
      </c>
      <c r="JI2203" t="str">
        <f t="shared" ca="1" si="556"/>
        <v/>
      </c>
    </row>
    <row r="2204" spans="264:269">
      <c r="JD2204">
        <f t="shared" ref="JD2204:JD2267" si="557">IF(JD2203&lt;&gt;0,JD2203-1,0)</f>
        <v>0</v>
      </c>
      <c r="JE2204">
        <f t="shared" ref="JE2204:JE2267" si="558">IF(JD2204&lt;&gt;0,JE2203+1,0)</f>
        <v>0</v>
      </c>
      <c r="JF2204" t="str">
        <f t="shared" ref="JF2204:JF2267" ca="1" si="559">IF(ScenarioType&lt;&gt;"ALL",IF(ISERROR(IF(INDIRECT("SCENARIOMETA!B"&amp;JE2204)=ScenarioType,INDIRECT("SCENARIOMETA!A"&amp;JE2204)," ")),"",IF(INDIRECT("SCENARIOMETA!B"&amp;JE2204)=ScenarioType,INDIRECT("SCENARIOMETA!A"&amp;JE2204)," ")),IF(JD2204&lt;&gt;0,INDIRECT("SCENARIOMETA!A"&amp;JE2204),""))</f>
        <v/>
      </c>
      <c r="JG2204" t="str">
        <f t="shared" ref="JG2204:JG2267" ca="1" si="560">IF(ScenarioType&lt;&gt;"ALL",IF(ISERROR(IF(INDIRECT("SCENARIOMETA!B"&amp;JE2204)=ScenarioType,INDIRECT("SCENARIOMETA!B"&amp;JE2204)," ")),"",IF(INDIRECT("SCENARIOMETA!B"&amp;JE2204)=ScenarioType,INDIRECT("SCENARIOMETA!B"&amp;JE2204)," ")),IF(JD2204&lt;&gt;0,INDIRECT("SCENARIOMETA!B"&amp;JE2204),""))</f>
        <v/>
      </c>
      <c r="JH2204" t="str">
        <f t="shared" ref="JH2204:JH2267" ca="1" si="561">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562">IF(ScenarioType&lt;&gt;"ALL",IF(ISERROR(IF(INDIRECT("SCENARIOMETA!B"&amp;JE2204)=ScenarioType,INDIRECT("SCENARIOMETA!E"&amp;JE2204)," ")),"",IF(INDIRECT("SCENARIOMETA!B"&amp;JE2204)=ScenarioType,INDIRECT("SCENARIOMETA!E"&amp;JE2204)," ")+14),IF(JD2204&lt;&gt;0,INDIRECT("SCENARIOMETA!E"&amp;JE2204)+14,""))</f>
        <v/>
      </c>
    </row>
    <row r="2205" spans="264:269">
      <c r="JD2205">
        <f t="shared" si="557"/>
        <v>0</v>
      </c>
      <c r="JE2205">
        <f t="shared" si="558"/>
        <v>0</v>
      </c>
      <c r="JF2205" t="str">
        <f t="shared" ca="1" si="559"/>
        <v/>
      </c>
      <c r="JG2205" t="str">
        <f t="shared" ca="1" si="560"/>
        <v/>
      </c>
      <c r="JH2205" t="str">
        <f t="shared" ca="1" si="561"/>
        <v/>
      </c>
      <c r="JI2205" t="str">
        <f t="shared" ca="1" si="562"/>
        <v/>
      </c>
    </row>
    <row r="2206" spans="264:269">
      <c r="JD2206">
        <f t="shared" si="557"/>
        <v>0</v>
      </c>
      <c r="JE2206">
        <f t="shared" si="558"/>
        <v>0</v>
      </c>
      <c r="JF2206" t="str">
        <f t="shared" ca="1" si="559"/>
        <v/>
      </c>
      <c r="JG2206" t="str">
        <f t="shared" ca="1" si="560"/>
        <v/>
      </c>
      <c r="JH2206" t="str">
        <f t="shared" ca="1" si="561"/>
        <v/>
      </c>
      <c r="JI2206" t="str">
        <f t="shared" ca="1" si="562"/>
        <v/>
      </c>
    </row>
    <row r="2207" spans="264:269">
      <c r="JD2207">
        <f t="shared" si="557"/>
        <v>0</v>
      </c>
      <c r="JE2207">
        <f t="shared" si="558"/>
        <v>0</v>
      </c>
      <c r="JF2207" t="str">
        <f t="shared" ca="1" si="559"/>
        <v/>
      </c>
      <c r="JG2207" t="str">
        <f t="shared" ca="1" si="560"/>
        <v/>
      </c>
      <c r="JH2207" t="str">
        <f t="shared" ca="1" si="561"/>
        <v/>
      </c>
      <c r="JI2207" t="str">
        <f t="shared" ca="1" si="562"/>
        <v/>
      </c>
    </row>
    <row r="2208" spans="264:269">
      <c r="JD2208">
        <f t="shared" si="557"/>
        <v>0</v>
      </c>
      <c r="JE2208">
        <f t="shared" si="558"/>
        <v>0</v>
      </c>
      <c r="JF2208" t="str">
        <f t="shared" ca="1" si="559"/>
        <v/>
      </c>
      <c r="JG2208" t="str">
        <f t="shared" ca="1" si="560"/>
        <v/>
      </c>
      <c r="JH2208" t="str">
        <f t="shared" ca="1" si="561"/>
        <v/>
      </c>
      <c r="JI2208" t="str">
        <f t="shared" ca="1" si="562"/>
        <v/>
      </c>
    </row>
    <row r="2209" spans="264:269">
      <c r="JD2209">
        <f t="shared" si="557"/>
        <v>0</v>
      </c>
      <c r="JE2209">
        <f t="shared" si="558"/>
        <v>0</v>
      </c>
      <c r="JF2209" t="str">
        <f t="shared" ca="1" si="559"/>
        <v/>
      </c>
      <c r="JG2209" t="str">
        <f t="shared" ca="1" si="560"/>
        <v/>
      </c>
      <c r="JH2209" t="str">
        <f t="shared" ca="1" si="561"/>
        <v/>
      </c>
      <c r="JI2209" t="str">
        <f t="shared" ca="1" si="562"/>
        <v/>
      </c>
    </row>
    <row r="2210" spans="264:269">
      <c r="JD2210">
        <f t="shared" si="557"/>
        <v>0</v>
      </c>
      <c r="JE2210">
        <f t="shared" si="558"/>
        <v>0</v>
      </c>
      <c r="JF2210" t="str">
        <f t="shared" ca="1" si="559"/>
        <v/>
      </c>
      <c r="JG2210" t="str">
        <f t="shared" ca="1" si="560"/>
        <v/>
      </c>
      <c r="JH2210" t="str">
        <f t="shared" ca="1" si="561"/>
        <v/>
      </c>
      <c r="JI2210" t="str">
        <f t="shared" ca="1" si="562"/>
        <v/>
      </c>
    </row>
    <row r="2211" spans="264:269">
      <c r="JD2211">
        <f t="shared" si="557"/>
        <v>0</v>
      </c>
      <c r="JE2211">
        <f t="shared" si="558"/>
        <v>0</v>
      </c>
      <c r="JF2211" t="str">
        <f t="shared" ca="1" si="559"/>
        <v/>
      </c>
      <c r="JG2211" t="str">
        <f t="shared" ca="1" si="560"/>
        <v/>
      </c>
      <c r="JH2211" t="str">
        <f t="shared" ca="1" si="561"/>
        <v/>
      </c>
      <c r="JI2211" t="str">
        <f t="shared" ca="1" si="562"/>
        <v/>
      </c>
    </row>
    <row r="2212" spans="264:269">
      <c r="JD2212">
        <f t="shared" si="557"/>
        <v>0</v>
      </c>
      <c r="JE2212">
        <f t="shared" si="558"/>
        <v>0</v>
      </c>
      <c r="JF2212" t="str">
        <f t="shared" ca="1" si="559"/>
        <v/>
      </c>
      <c r="JG2212" t="str">
        <f t="shared" ca="1" si="560"/>
        <v/>
      </c>
      <c r="JH2212" t="str">
        <f t="shared" ca="1" si="561"/>
        <v/>
      </c>
      <c r="JI2212" t="str">
        <f t="shared" ca="1" si="562"/>
        <v/>
      </c>
    </row>
    <row r="2213" spans="264:269">
      <c r="JD2213">
        <f t="shared" si="557"/>
        <v>0</v>
      </c>
      <c r="JE2213">
        <f t="shared" si="558"/>
        <v>0</v>
      </c>
      <c r="JF2213" t="str">
        <f t="shared" ca="1" si="559"/>
        <v/>
      </c>
      <c r="JG2213" t="str">
        <f t="shared" ca="1" si="560"/>
        <v/>
      </c>
      <c r="JH2213" t="str">
        <f t="shared" ca="1" si="561"/>
        <v/>
      </c>
      <c r="JI2213" t="str">
        <f t="shared" ca="1" si="562"/>
        <v/>
      </c>
    </row>
    <row r="2214" spans="264:269">
      <c r="JD2214">
        <f t="shared" si="557"/>
        <v>0</v>
      </c>
      <c r="JE2214">
        <f t="shared" si="558"/>
        <v>0</v>
      </c>
      <c r="JF2214" t="str">
        <f t="shared" ca="1" si="559"/>
        <v/>
      </c>
      <c r="JG2214" t="str">
        <f t="shared" ca="1" si="560"/>
        <v/>
      </c>
      <c r="JH2214" t="str">
        <f t="shared" ca="1" si="561"/>
        <v/>
      </c>
      <c r="JI2214" t="str">
        <f t="shared" ca="1" si="562"/>
        <v/>
      </c>
    </row>
    <row r="2215" spans="264:269">
      <c r="JD2215">
        <f t="shared" si="557"/>
        <v>0</v>
      </c>
      <c r="JE2215">
        <f t="shared" si="558"/>
        <v>0</v>
      </c>
      <c r="JF2215" t="str">
        <f t="shared" ca="1" si="559"/>
        <v/>
      </c>
      <c r="JG2215" t="str">
        <f t="shared" ca="1" si="560"/>
        <v/>
      </c>
      <c r="JH2215" t="str">
        <f t="shared" ca="1" si="561"/>
        <v/>
      </c>
      <c r="JI2215" t="str">
        <f t="shared" ca="1" si="562"/>
        <v/>
      </c>
    </row>
    <row r="2216" spans="264:269">
      <c r="JD2216">
        <f t="shared" si="557"/>
        <v>0</v>
      </c>
      <c r="JE2216">
        <f t="shared" si="558"/>
        <v>0</v>
      </c>
      <c r="JF2216" t="str">
        <f t="shared" ca="1" si="559"/>
        <v/>
      </c>
      <c r="JG2216" t="str">
        <f t="shared" ca="1" si="560"/>
        <v/>
      </c>
      <c r="JH2216" t="str">
        <f t="shared" ca="1" si="561"/>
        <v/>
      </c>
      <c r="JI2216" t="str">
        <f t="shared" ca="1" si="562"/>
        <v/>
      </c>
    </row>
    <row r="2217" spans="264:269">
      <c r="JD2217">
        <f t="shared" si="557"/>
        <v>0</v>
      </c>
      <c r="JE2217">
        <f t="shared" si="558"/>
        <v>0</v>
      </c>
      <c r="JF2217" t="str">
        <f t="shared" ca="1" si="559"/>
        <v/>
      </c>
      <c r="JG2217" t="str">
        <f t="shared" ca="1" si="560"/>
        <v/>
      </c>
      <c r="JH2217" t="str">
        <f t="shared" ca="1" si="561"/>
        <v/>
      </c>
      <c r="JI2217" t="str">
        <f t="shared" ca="1" si="562"/>
        <v/>
      </c>
    </row>
    <row r="2218" spans="264:269">
      <c r="JD2218">
        <f t="shared" si="557"/>
        <v>0</v>
      </c>
      <c r="JE2218">
        <f t="shared" si="558"/>
        <v>0</v>
      </c>
      <c r="JF2218" t="str">
        <f t="shared" ca="1" si="559"/>
        <v/>
      </c>
      <c r="JG2218" t="str">
        <f t="shared" ca="1" si="560"/>
        <v/>
      </c>
      <c r="JH2218" t="str">
        <f t="shared" ca="1" si="561"/>
        <v/>
      </c>
      <c r="JI2218" t="str">
        <f t="shared" ca="1" si="562"/>
        <v/>
      </c>
    </row>
    <row r="2219" spans="264:269">
      <c r="JD2219">
        <f t="shared" si="557"/>
        <v>0</v>
      </c>
      <c r="JE2219">
        <f t="shared" si="558"/>
        <v>0</v>
      </c>
      <c r="JF2219" t="str">
        <f t="shared" ca="1" si="559"/>
        <v/>
      </c>
      <c r="JG2219" t="str">
        <f t="shared" ca="1" si="560"/>
        <v/>
      </c>
      <c r="JH2219" t="str">
        <f t="shared" ca="1" si="561"/>
        <v/>
      </c>
      <c r="JI2219" t="str">
        <f t="shared" ca="1" si="562"/>
        <v/>
      </c>
    </row>
    <row r="2220" spans="264:269">
      <c r="JD2220">
        <f t="shared" si="557"/>
        <v>0</v>
      </c>
      <c r="JE2220">
        <f t="shared" si="558"/>
        <v>0</v>
      </c>
      <c r="JF2220" t="str">
        <f t="shared" ca="1" si="559"/>
        <v/>
      </c>
      <c r="JG2220" t="str">
        <f t="shared" ca="1" si="560"/>
        <v/>
      </c>
      <c r="JH2220" t="str">
        <f t="shared" ca="1" si="561"/>
        <v/>
      </c>
      <c r="JI2220" t="str">
        <f t="shared" ca="1" si="562"/>
        <v/>
      </c>
    </row>
    <row r="2221" spans="264:269">
      <c r="JD2221">
        <f t="shared" si="557"/>
        <v>0</v>
      </c>
      <c r="JE2221">
        <f t="shared" si="558"/>
        <v>0</v>
      </c>
      <c r="JF2221" t="str">
        <f t="shared" ca="1" si="559"/>
        <v/>
      </c>
      <c r="JG2221" t="str">
        <f t="shared" ca="1" si="560"/>
        <v/>
      </c>
      <c r="JH2221" t="str">
        <f t="shared" ca="1" si="561"/>
        <v/>
      </c>
      <c r="JI2221" t="str">
        <f t="shared" ca="1" si="562"/>
        <v/>
      </c>
    </row>
    <row r="2222" spans="264:269">
      <c r="JD2222">
        <f t="shared" si="557"/>
        <v>0</v>
      </c>
      <c r="JE2222">
        <f t="shared" si="558"/>
        <v>0</v>
      </c>
      <c r="JF2222" t="str">
        <f t="shared" ca="1" si="559"/>
        <v/>
      </c>
      <c r="JG2222" t="str">
        <f t="shared" ca="1" si="560"/>
        <v/>
      </c>
      <c r="JH2222" t="str">
        <f t="shared" ca="1" si="561"/>
        <v/>
      </c>
      <c r="JI2222" t="str">
        <f t="shared" ca="1" si="562"/>
        <v/>
      </c>
    </row>
    <row r="2223" spans="264:269">
      <c r="JD2223">
        <f t="shared" si="557"/>
        <v>0</v>
      </c>
      <c r="JE2223">
        <f t="shared" si="558"/>
        <v>0</v>
      </c>
      <c r="JF2223" t="str">
        <f t="shared" ca="1" si="559"/>
        <v/>
      </c>
      <c r="JG2223" t="str">
        <f t="shared" ca="1" si="560"/>
        <v/>
      </c>
      <c r="JH2223" t="str">
        <f t="shared" ca="1" si="561"/>
        <v/>
      </c>
      <c r="JI2223" t="str">
        <f t="shared" ca="1" si="562"/>
        <v/>
      </c>
    </row>
    <row r="2224" spans="264:269">
      <c r="JD2224">
        <f t="shared" si="557"/>
        <v>0</v>
      </c>
      <c r="JE2224">
        <f t="shared" si="558"/>
        <v>0</v>
      </c>
      <c r="JF2224" t="str">
        <f t="shared" ca="1" si="559"/>
        <v/>
      </c>
      <c r="JG2224" t="str">
        <f t="shared" ca="1" si="560"/>
        <v/>
      </c>
      <c r="JH2224" t="str">
        <f t="shared" ca="1" si="561"/>
        <v/>
      </c>
      <c r="JI2224" t="str">
        <f t="shared" ca="1" si="562"/>
        <v/>
      </c>
    </row>
    <row r="2225" spans="264:269">
      <c r="JD2225">
        <f t="shared" si="557"/>
        <v>0</v>
      </c>
      <c r="JE2225">
        <f t="shared" si="558"/>
        <v>0</v>
      </c>
      <c r="JF2225" t="str">
        <f t="shared" ca="1" si="559"/>
        <v/>
      </c>
      <c r="JG2225" t="str">
        <f t="shared" ca="1" si="560"/>
        <v/>
      </c>
      <c r="JH2225" t="str">
        <f t="shared" ca="1" si="561"/>
        <v/>
      </c>
      <c r="JI2225" t="str">
        <f t="shared" ca="1" si="562"/>
        <v/>
      </c>
    </row>
    <row r="2226" spans="264:269">
      <c r="JD2226">
        <f t="shared" si="557"/>
        <v>0</v>
      </c>
      <c r="JE2226">
        <f t="shared" si="558"/>
        <v>0</v>
      </c>
      <c r="JF2226" t="str">
        <f t="shared" ca="1" si="559"/>
        <v/>
      </c>
      <c r="JG2226" t="str">
        <f t="shared" ca="1" si="560"/>
        <v/>
      </c>
      <c r="JH2226" t="str">
        <f t="shared" ca="1" si="561"/>
        <v/>
      </c>
      <c r="JI2226" t="str">
        <f t="shared" ca="1" si="562"/>
        <v/>
      </c>
    </row>
    <row r="2227" spans="264:269">
      <c r="JD2227">
        <f t="shared" si="557"/>
        <v>0</v>
      </c>
      <c r="JE2227">
        <f t="shared" si="558"/>
        <v>0</v>
      </c>
      <c r="JF2227" t="str">
        <f t="shared" ca="1" si="559"/>
        <v/>
      </c>
      <c r="JG2227" t="str">
        <f t="shared" ca="1" si="560"/>
        <v/>
      </c>
      <c r="JH2227" t="str">
        <f t="shared" ca="1" si="561"/>
        <v/>
      </c>
      <c r="JI2227" t="str">
        <f t="shared" ca="1" si="562"/>
        <v/>
      </c>
    </row>
    <row r="2228" spans="264:269">
      <c r="JD2228">
        <f t="shared" si="557"/>
        <v>0</v>
      </c>
      <c r="JE2228">
        <f t="shared" si="558"/>
        <v>0</v>
      </c>
      <c r="JF2228" t="str">
        <f t="shared" ca="1" si="559"/>
        <v/>
      </c>
      <c r="JG2228" t="str">
        <f t="shared" ca="1" si="560"/>
        <v/>
      </c>
      <c r="JH2228" t="str">
        <f t="shared" ca="1" si="561"/>
        <v/>
      </c>
      <c r="JI2228" t="str">
        <f t="shared" ca="1" si="562"/>
        <v/>
      </c>
    </row>
    <row r="2229" spans="264:269">
      <c r="JD2229">
        <f t="shared" si="557"/>
        <v>0</v>
      </c>
      <c r="JE2229">
        <f t="shared" si="558"/>
        <v>0</v>
      </c>
      <c r="JF2229" t="str">
        <f t="shared" ca="1" si="559"/>
        <v/>
      </c>
      <c r="JG2229" t="str">
        <f t="shared" ca="1" si="560"/>
        <v/>
      </c>
      <c r="JH2229" t="str">
        <f t="shared" ca="1" si="561"/>
        <v/>
      </c>
      <c r="JI2229" t="str">
        <f t="shared" ca="1" si="562"/>
        <v/>
      </c>
    </row>
    <row r="2230" spans="264:269">
      <c r="JD2230">
        <f t="shared" si="557"/>
        <v>0</v>
      </c>
      <c r="JE2230">
        <f t="shared" si="558"/>
        <v>0</v>
      </c>
      <c r="JF2230" t="str">
        <f t="shared" ca="1" si="559"/>
        <v/>
      </c>
      <c r="JG2230" t="str">
        <f t="shared" ca="1" si="560"/>
        <v/>
      </c>
      <c r="JH2230" t="str">
        <f t="shared" ca="1" si="561"/>
        <v/>
      </c>
      <c r="JI2230" t="str">
        <f t="shared" ca="1" si="562"/>
        <v/>
      </c>
    </row>
    <row r="2231" spans="264:269">
      <c r="JD2231">
        <f t="shared" si="557"/>
        <v>0</v>
      </c>
      <c r="JE2231">
        <f t="shared" si="558"/>
        <v>0</v>
      </c>
      <c r="JF2231" t="str">
        <f t="shared" ca="1" si="559"/>
        <v/>
      </c>
      <c r="JG2231" t="str">
        <f t="shared" ca="1" si="560"/>
        <v/>
      </c>
      <c r="JH2231" t="str">
        <f t="shared" ca="1" si="561"/>
        <v/>
      </c>
      <c r="JI2231" t="str">
        <f t="shared" ca="1" si="562"/>
        <v/>
      </c>
    </row>
    <row r="2232" spans="264:269">
      <c r="JD2232">
        <f t="shared" si="557"/>
        <v>0</v>
      </c>
      <c r="JE2232">
        <f t="shared" si="558"/>
        <v>0</v>
      </c>
      <c r="JF2232" t="str">
        <f t="shared" ca="1" si="559"/>
        <v/>
      </c>
      <c r="JG2232" t="str">
        <f t="shared" ca="1" si="560"/>
        <v/>
      </c>
      <c r="JH2232" t="str">
        <f t="shared" ca="1" si="561"/>
        <v/>
      </c>
      <c r="JI2232" t="str">
        <f t="shared" ca="1" si="562"/>
        <v/>
      </c>
    </row>
    <row r="2233" spans="264:269">
      <c r="JD2233">
        <f t="shared" si="557"/>
        <v>0</v>
      </c>
      <c r="JE2233">
        <f t="shared" si="558"/>
        <v>0</v>
      </c>
      <c r="JF2233" t="str">
        <f t="shared" ca="1" si="559"/>
        <v/>
      </c>
      <c r="JG2233" t="str">
        <f t="shared" ca="1" si="560"/>
        <v/>
      </c>
      <c r="JH2233" t="str">
        <f t="shared" ca="1" si="561"/>
        <v/>
      </c>
      <c r="JI2233" t="str">
        <f t="shared" ca="1" si="562"/>
        <v/>
      </c>
    </row>
    <row r="2234" spans="264:269">
      <c r="JD2234">
        <f t="shared" si="557"/>
        <v>0</v>
      </c>
      <c r="JE2234">
        <f t="shared" si="558"/>
        <v>0</v>
      </c>
      <c r="JF2234" t="str">
        <f t="shared" ca="1" si="559"/>
        <v/>
      </c>
      <c r="JG2234" t="str">
        <f t="shared" ca="1" si="560"/>
        <v/>
      </c>
      <c r="JH2234" t="str">
        <f t="shared" ca="1" si="561"/>
        <v/>
      </c>
      <c r="JI2234" t="str">
        <f t="shared" ca="1" si="562"/>
        <v/>
      </c>
    </row>
    <row r="2235" spans="264:269">
      <c r="JD2235">
        <f t="shared" si="557"/>
        <v>0</v>
      </c>
      <c r="JE2235">
        <f t="shared" si="558"/>
        <v>0</v>
      </c>
      <c r="JF2235" t="str">
        <f t="shared" ca="1" si="559"/>
        <v/>
      </c>
      <c r="JG2235" t="str">
        <f t="shared" ca="1" si="560"/>
        <v/>
      </c>
      <c r="JH2235" t="str">
        <f t="shared" ca="1" si="561"/>
        <v/>
      </c>
      <c r="JI2235" t="str">
        <f t="shared" ca="1" si="562"/>
        <v/>
      </c>
    </row>
    <row r="2236" spans="264:269">
      <c r="JD2236">
        <f t="shared" si="557"/>
        <v>0</v>
      </c>
      <c r="JE2236">
        <f t="shared" si="558"/>
        <v>0</v>
      </c>
      <c r="JF2236" t="str">
        <f t="shared" ca="1" si="559"/>
        <v/>
      </c>
      <c r="JG2236" t="str">
        <f t="shared" ca="1" si="560"/>
        <v/>
      </c>
      <c r="JH2236" t="str">
        <f t="shared" ca="1" si="561"/>
        <v/>
      </c>
      <c r="JI2236" t="str">
        <f t="shared" ca="1" si="562"/>
        <v/>
      </c>
    </row>
    <row r="2237" spans="264:269">
      <c r="JD2237">
        <f t="shared" si="557"/>
        <v>0</v>
      </c>
      <c r="JE2237">
        <f t="shared" si="558"/>
        <v>0</v>
      </c>
      <c r="JF2237" t="str">
        <f t="shared" ca="1" si="559"/>
        <v/>
      </c>
      <c r="JG2237" t="str">
        <f t="shared" ca="1" si="560"/>
        <v/>
      </c>
      <c r="JH2237" t="str">
        <f t="shared" ca="1" si="561"/>
        <v/>
      </c>
      <c r="JI2237" t="str">
        <f t="shared" ca="1" si="562"/>
        <v/>
      </c>
    </row>
    <row r="2238" spans="264:269">
      <c r="JD2238">
        <f t="shared" si="557"/>
        <v>0</v>
      </c>
      <c r="JE2238">
        <f t="shared" si="558"/>
        <v>0</v>
      </c>
      <c r="JF2238" t="str">
        <f t="shared" ca="1" si="559"/>
        <v/>
      </c>
      <c r="JG2238" t="str">
        <f t="shared" ca="1" si="560"/>
        <v/>
      </c>
      <c r="JH2238" t="str">
        <f t="shared" ca="1" si="561"/>
        <v/>
      </c>
      <c r="JI2238" t="str">
        <f t="shared" ca="1" si="562"/>
        <v/>
      </c>
    </row>
    <row r="2239" spans="264:269">
      <c r="JD2239">
        <f t="shared" si="557"/>
        <v>0</v>
      </c>
      <c r="JE2239">
        <f t="shared" si="558"/>
        <v>0</v>
      </c>
      <c r="JF2239" t="str">
        <f t="shared" ca="1" si="559"/>
        <v/>
      </c>
      <c r="JG2239" t="str">
        <f t="shared" ca="1" si="560"/>
        <v/>
      </c>
      <c r="JH2239" t="str">
        <f t="shared" ca="1" si="561"/>
        <v/>
      </c>
      <c r="JI2239" t="str">
        <f t="shared" ca="1" si="562"/>
        <v/>
      </c>
    </row>
    <row r="2240" spans="264:269">
      <c r="JD2240">
        <f t="shared" si="557"/>
        <v>0</v>
      </c>
      <c r="JE2240">
        <f t="shared" si="558"/>
        <v>0</v>
      </c>
      <c r="JF2240" t="str">
        <f t="shared" ca="1" si="559"/>
        <v/>
      </c>
      <c r="JG2240" t="str">
        <f t="shared" ca="1" si="560"/>
        <v/>
      </c>
      <c r="JH2240" t="str">
        <f t="shared" ca="1" si="561"/>
        <v/>
      </c>
      <c r="JI2240" t="str">
        <f t="shared" ca="1" si="562"/>
        <v/>
      </c>
    </row>
    <row r="2241" spans="264:269">
      <c r="JD2241">
        <f t="shared" si="557"/>
        <v>0</v>
      </c>
      <c r="JE2241">
        <f t="shared" si="558"/>
        <v>0</v>
      </c>
      <c r="JF2241" t="str">
        <f t="shared" ca="1" si="559"/>
        <v/>
      </c>
      <c r="JG2241" t="str">
        <f t="shared" ca="1" si="560"/>
        <v/>
      </c>
      <c r="JH2241" t="str">
        <f t="shared" ca="1" si="561"/>
        <v/>
      </c>
      <c r="JI2241" t="str">
        <f t="shared" ca="1" si="562"/>
        <v/>
      </c>
    </row>
    <row r="2242" spans="264:269">
      <c r="JD2242">
        <f t="shared" si="557"/>
        <v>0</v>
      </c>
      <c r="JE2242">
        <f t="shared" si="558"/>
        <v>0</v>
      </c>
      <c r="JF2242" t="str">
        <f t="shared" ca="1" si="559"/>
        <v/>
      </c>
      <c r="JG2242" t="str">
        <f t="shared" ca="1" si="560"/>
        <v/>
      </c>
      <c r="JH2242" t="str">
        <f t="shared" ca="1" si="561"/>
        <v/>
      </c>
      <c r="JI2242" t="str">
        <f t="shared" ca="1" si="562"/>
        <v/>
      </c>
    </row>
    <row r="2243" spans="264:269">
      <c r="JD2243">
        <f t="shared" si="557"/>
        <v>0</v>
      </c>
      <c r="JE2243">
        <f t="shared" si="558"/>
        <v>0</v>
      </c>
      <c r="JF2243" t="str">
        <f t="shared" ca="1" si="559"/>
        <v/>
      </c>
      <c r="JG2243" t="str">
        <f t="shared" ca="1" si="560"/>
        <v/>
      </c>
      <c r="JH2243" t="str">
        <f t="shared" ca="1" si="561"/>
        <v/>
      </c>
      <c r="JI2243" t="str">
        <f t="shared" ca="1" si="562"/>
        <v/>
      </c>
    </row>
    <row r="2244" spans="264:269">
      <c r="JD2244">
        <f t="shared" si="557"/>
        <v>0</v>
      </c>
      <c r="JE2244">
        <f t="shared" si="558"/>
        <v>0</v>
      </c>
      <c r="JF2244" t="str">
        <f t="shared" ca="1" si="559"/>
        <v/>
      </c>
      <c r="JG2244" t="str">
        <f t="shared" ca="1" si="560"/>
        <v/>
      </c>
      <c r="JH2244" t="str">
        <f t="shared" ca="1" si="561"/>
        <v/>
      </c>
      <c r="JI2244" t="str">
        <f t="shared" ca="1" si="562"/>
        <v/>
      </c>
    </row>
    <row r="2245" spans="264:269">
      <c r="JD2245">
        <f t="shared" si="557"/>
        <v>0</v>
      </c>
      <c r="JE2245">
        <f t="shared" si="558"/>
        <v>0</v>
      </c>
      <c r="JF2245" t="str">
        <f t="shared" ca="1" si="559"/>
        <v/>
      </c>
      <c r="JG2245" t="str">
        <f t="shared" ca="1" si="560"/>
        <v/>
      </c>
      <c r="JH2245" t="str">
        <f t="shared" ca="1" si="561"/>
        <v/>
      </c>
      <c r="JI2245" t="str">
        <f t="shared" ca="1" si="562"/>
        <v/>
      </c>
    </row>
    <row r="2246" spans="264:269">
      <c r="JD2246">
        <f t="shared" si="557"/>
        <v>0</v>
      </c>
      <c r="JE2246">
        <f t="shared" si="558"/>
        <v>0</v>
      </c>
      <c r="JF2246" t="str">
        <f t="shared" ca="1" si="559"/>
        <v/>
      </c>
      <c r="JG2246" t="str">
        <f t="shared" ca="1" si="560"/>
        <v/>
      </c>
      <c r="JH2246" t="str">
        <f t="shared" ca="1" si="561"/>
        <v/>
      </c>
      <c r="JI2246" t="str">
        <f t="shared" ca="1" si="562"/>
        <v/>
      </c>
    </row>
    <row r="2247" spans="264:269">
      <c r="JD2247">
        <f t="shared" si="557"/>
        <v>0</v>
      </c>
      <c r="JE2247">
        <f t="shared" si="558"/>
        <v>0</v>
      </c>
      <c r="JF2247" t="str">
        <f t="shared" ca="1" si="559"/>
        <v/>
      </c>
      <c r="JG2247" t="str">
        <f t="shared" ca="1" si="560"/>
        <v/>
      </c>
      <c r="JH2247" t="str">
        <f t="shared" ca="1" si="561"/>
        <v/>
      </c>
      <c r="JI2247" t="str">
        <f t="shared" ca="1" si="562"/>
        <v/>
      </c>
    </row>
    <row r="2248" spans="264:269">
      <c r="JD2248">
        <f t="shared" si="557"/>
        <v>0</v>
      </c>
      <c r="JE2248">
        <f t="shared" si="558"/>
        <v>0</v>
      </c>
      <c r="JF2248" t="str">
        <f t="shared" ca="1" si="559"/>
        <v/>
      </c>
      <c r="JG2248" t="str">
        <f t="shared" ca="1" si="560"/>
        <v/>
      </c>
      <c r="JH2248" t="str">
        <f t="shared" ca="1" si="561"/>
        <v/>
      </c>
      <c r="JI2248" t="str">
        <f t="shared" ca="1" si="562"/>
        <v/>
      </c>
    </row>
    <row r="2249" spans="264:269">
      <c r="JD2249">
        <f t="shared" si="557"/>
        <v>0</v>
      </c>
      <c r="JE2249">
        <f t="shared" si="558"/>
        <v>0</v>
      </c>
      <c r="JF2249" t="str">
        <f t="shared" ca="1" si="559"/>
        <v/>
      </c>
      <c r="JG2249" t="str">
        <f t="shared" ca="1" si="560"/>
        <v/>
      </c>
      <c r="JH2249" t="str">
        <f t="shared" ca="1" si="561"/>
        <v/>
      </c>
      <c r="JI2249" t="str">
        <f t="shared" ca="1" si="562"/>
        <v/>
      </c>
    </row>
    <row r="2250" spans="264:269">
      <c r="JD2250">
        <f t="shared" si="557"/>
        <v>0</v>
      </c>
      <c r="JE2250">
        <f t="shared" si="558"/>
        <v>0</v>
      </c>
      <c r="JF2250" t="str">
        <f t="shared" ca="1" si="559"/>
        <v/>
      </c>
      <c r="JG2250" t="str">
        <f t="shared" ca="1" si="560"/>
        <v/>
      </c>
      <c r="JH2250" t="str">
        <f t="shared" ca="1" si="561"/>
        <v/>
      </c>
      <c r="JI2250" t="str">
        <f t="shared" ca="1" si="562"/>
        <v/>
      </c>
    </row>
    <row r="2251" spans="264:269">
      <c r="JD2251">
        <f t="shared" si="557"/>
        <v>0</v>
      </c>
      <c r="JE2251">
        <f t="shared" si="558"/>
        <v>0</v>
      </c>
      <c r="JF2251" t="str">
        <f t="shared" ca="1" si="559"/>
        <v/>
      </c>
      <c r="JG2251" t="str">
        <f t="shared" ca="1" si="560"/>
        <v/>
      </c>
      <c r="JH2251" t="str">
        <f t="shared" ca="1" si="561"/>
        <v/>
      </c>
      <c r="JI2251" t="str">
        <f t="shared" ca="1" si="562"/>
        <v/>
      </c>
    </row>
    <row r="2252" spans="264:269">
      <c r="JD2252">
        <f t="shared" si="557"/>
        <v>0</v>
      </c>
      <c r="JE2252">
        <f t="shared" si="558"/>
        <v>0</v>
      </c>
      <c r="JF2252" t="str">
        <f t="shared" ca="1" si="559"/>
        <v/>
      </c>
      <c r="JG2252" t="str">
        <f t="shared" ca="1" si="560"/>
        <v/>
      </c>
      <c r="JH2252" t="str">
        <f t="shared" ca="1" si="561"/>
        <v/>
      </c>
      <c r="JI2252" t="str">
        <f t="shared" ca="1" si="562"/>
        <v/>
      </c>
    </row>
    <row r="2253" spans="264:269">
      <c r="JD2253">
        <f t="shared" si="557"/>
        <v>0</v>
      </c>
      <c r="JE2253">
        <f t="shared" si="558"/>
        <v>0</v>
      </c>
      <c r="JF2253" t="str">
        <f t="shared" ca="1" si="559"/>
        <v/>
      </c>
      <c r="JG2253" t="str">
        <f t="shared" ca="1" si="560"/>
        <v/>
      </c>
      <c r="JH2253" t="str">
        <f t="shared" ca="1" si="561"/>
        <v/>
      </c>
      <c r="JI2253" t="str">
        <f t="shared" ca="1" si="562"/>
        <v/>
      </c>
    </row>
    <row r="2254" spans="264:269">
      <c r="JD2254">
        <f t="shared" si="557"/>
        <v>0</v>
      </c>
      <c r="JE2254">
        <f t="shared" si="558"/>
        <v>0</v>
      </c>
      <c r="JF2254" t="str">
        <f t="shared" ca="1" si="559"/>
        <v/>
      </c>
      <c r="JG2254" t="str">
        <f t="shared" ca="1" si="560"/>
        <v/>
      </c>
      <c r="JH2254" t="str">
        <f t="shared" ca="1" si="561"/>
        <v/>
      </c>
      <c r="JI2254" t="str">
        <f t="shared" ca="1" si="562"/>
        <v/>
      </c>
    </row>
    <row r="2255" spans="264:269">
      <c r="JD2255">
        <f t="shared" si="557"/>
        <v>0</v>
      </c>
      <c r="JE2255">
        <f t="shared" si="558"/>
        <v>0</v>
      </c>
      <c r="JF2255" t="str">
        <f t="shared" ca="1" si="559"/>
        <v/>
      </c>
      <c r="JG2255" t="str">
        <f t="shared" ca="1" si="560"/>
        <v/>
      </c>
      <c r="JH2255" t="str">
        <f t="shared" ca="1" si="561"/>
        <v/>
      </c>
      <c r="JI2255" t="str">
        <f t="shared" ca="1" si="562"/>
        <v/>
      </c>
    </row>
    <row r="2256" spans="264:269">
      <c r="JD2256">
        <f t="shared" si="557"/>
        <v>0</v>
      </c>
      <c r="JE2256">
        <f t="shared" si="558"/>
        <v>0</v>
      </c>
      <c r="JF2256" t="str">
        <f t="shared" ca="1" si="559"/>
        <v/>
      </c>
      <c r="JG2256" t="str">
        <f t="shared" ca="1" si="560"/>
        <v/>
      </c>
      <c r="JH2256" t="str">
        <f t="shared" ca="1" si="561"/>
        <v/>
      </c>
      <c r="JI2256" t="str">
        <f t="shared" ca="1" si="562"/>
        <v/>
      </c>
    </row>
    <row r="2257" spans="264:269">
      <c r="JD2257">
        <f t="shared" si="557"/>
        <v>0</v>
      </c>
      <c r="JE2257">
        <f t="shared" si="558"/>
        <v>0</v>
      </c>
      <c r="JF2257" t="str">
        <f t="shared" ca="1" si="559"/>
        <v/>
      </c>
      <c r="JG2257" t="str">
        <f t="shared" ca="1" si="560"/>
        <v/>
      </c>
      <c r="JH2257" t="str">
        <f t="shared" ca="1" si="561"/>
        <v/>
      </c>
      <c r="JI2257" t="str">
        <f t="shared" ca="1" si="562"/>
        <v/>
      </c>
    </row>
    <row r="2258" spans="264:269">
      <c r="JD2258">
        <f t="shared" si="557"/>
        <v>0</v>
      </c>
      <c r="JE2258">
        <f t="shared" si="558"/>
        <v>0</v>
      </c>
      <c r="JF2258" t="str">
        <f t="shared" ca="1" si="559"/>
        <v/>
      </c>
      <c r="JG2258" t="str">
        <f t="shared" ca="1" si="560"/>
        <v/>
      </c>
      <c r="JH2258" t="str">
        <f t="shared" ca="1" si="561"/>
        <v/>
      </c>
      <c r="JI2258" t="str">
        <f t="shared" ca="1" si="562"/>
        <v/>
      </c>
    </row>
    <row r="2259" spans="264:269">
      <c r="JD2259">
        <f t="shared" si="557"/>
        <v>0</v>
      </c>
      <c r="JE2259">
        <f t="shared" si="558"/>
        <v>0</v>
      </c>
      <c r="JF2259" t="str">
        <f t="shared" ca="1" si="559"/>
        <v/>
      </c>
      <c r="JG2259" t="str">
        <f t="shared" ca="1" si="560"/>
        <v/>
      </c>
      <c r="JH2259" t="str">
        <f t="shared" ca="1" si="561"/>
        <v/>
      </c>
      <c r="JI2259" t="str">
        <f t="shared" ca="1" si="562"/>
        <v/>
      </c>
    </row>
    <row r="2260" spans="264:269">
      <c r="JD2260">
        <f t="shared" si="557"/>
        <v>0</v>
      </c>
      <c r="JE2260">
        <f t="shared" si="558"/>
        <v>0</v>
      </c>
      <c r="JF2260" t="str">
        <f t="shared" ca="1" si="559"/>
        <v/>
      </c>
      <c r="JG2260" t="str">
        <f t="shared" ca="1" si="560"/>
        <v/>
      </c>
      <c r="JH2260" t="str">
        <f t="shared" ca="1" si="561"/>
        <v/>
      </c>
      <c r="JI2260" t="str">
        <f t="shared" ca="1" si="562"/>
        <v/>
      </c>
    </row>
    <row r="2261" spans="264:269">
      <c r="JD2261">
        <f t="shared" si="557"/>
        <v>0</v>
      </c>
      <c r="JE2261">
        <f t="shared" si="558"/>
        <v>0</v>
      </c>
      <c r="JF2261" t="str">
        <f t="shared" ca="1" si="559"/>
        <v/>
      </c>
      <c r="JG2261" t="str">
        <f t="shared" ca="1" si="560"/>
        <v/>
      </c>
      <c r="JH2261" t="str">
        <f t="shared" ca="1" si="561"/>
        <v/>
      </c>
      <c r="JI2261" t="str">
        <f t="shared" ca="1" si="562"/>
        <v/>
      </c>
    </row>
    <row r="2262" spans="264:269">
      <c r="JD2262">
        <f t="shared" si="557"/>
        <v>0</v>
      </c>
      <c r="JE2262">
        <f t="shared" si="558"/>
        <v>0</v>
      </c>
      <c r="JF2262" t="str">
        <f t="shared" ca="1" si="559"/>
        <v/>
      </c>
      <c r="JG2262" t="str">
        <f t="shared" ca="1" si="560"/>
        <v/>
      </c>
      <c r="JH2262" t="str">
        <f t="shared" ca="1" si="561"/>
        <v/>
      </c>
      <c r="JI2262" t="str">
        <f t="shared" ca="1" si="562"/>
        <v/>
      </c>
    </row>
    <row r="2263" spans="264:269">
      <c r="JD2263">
        <f t="shared" si="557"/>
        <v>0</v>
      </c>
      <c r="JE2263">
        <f t="shared" si="558"/>
        <v>0</v>
      </c>
      <c r="JF2263" t="str">
        <f t="shared" ca="1" si="559"/>
        <v/>
      </c>
      <c r="JG2263" t="str">
        <f t="shared" ca="1" si="560"/>
        <v/>
      </c>
      <c r="JH2263" t="str">
        <f t="shared" ca="1" si="561"/>
        <v/>
      </c>
      <c r="JI2263" t="str">
        <f t="shared" ca="1" si="562"/>
        <v/>
      </c>
    </row>
    <row r="2264" spans="264:269">
      <c r="JD2264">
        <f t="shared" si="557"/>
        <v>0</v>
      </c>
      <c r="JE2264">
        <f t="shared" si="558"/>
        <v>0</v>
      </c>
      <c r="JF2264" t="str">
        <f t="shared" ca="1" si="559"/>
        <v/>
      </c>
      <c r="JG2264" t="str">
        <f t="shared" ca="1" si="560"/>
        <v/>
      </c>
      <c r="JH2264" t="str">
        <f t="shared" ca="1" si="561"/>
        <v/>
      </c>
      <c r="JI2264" t="str">
        <f t="shared" ca="1" si="562"/>
        <v/>
      </c>
    </row>
    <row r="2265" spans="264:269">
      <c r="JD2265">
        <f t="shared" si="557"/>
        <v>0</v>
      </c>
      <c r="JE2265">
        <f t="shared" si="558"/>
        <v>0</v>
      </c>
      <c r="JF2265" t="str">
        <f t="shared" ca="1" si="559"/>
        <v/>
      </c>
      <c r="JG2265" t="str">
        <f t="shared" ca="1" si="560"/>
        <v/>
      </c>
      <c r="JH2265" t="str">
        <f t="shared" ca="1" si="561"/>
        <v/>
      </c>
      <c r="JI2265" t="str">
        <f t="shared" ca="1" si="562"/>
        <v/>
      </c>
    </row>
    <row r="2266" spans="264:269">
      <c r="JD2266">
        <f t="shared" si="557"/>
        <v>0</v>
      </c>
      <c r="JE2266">
        <f t="shared" si="558"/>
        <v>0</v>
      </c>
      <c r="JF2266" t="str">
        <f t="shared" ca="1" si="559"/>
        <v/>
      </c>
      <c r="JG2266" t="str">
        <f t="shared" ca="1" si="560"/>
        <v/>
      </c>
      <c r="JH2266" t="str">
        <f t="shared" ca="1" si="561"/>
        <v/>
      </c>
      <c r="JI2266" t="str">
        <f t="shared" ca="1" si="562"/>
        <v/>
      </c>
    </row>
    <row r="2267" spans="264:269">
      <c r="JD2267">
        <f t="shared" si="557"/>
        <v>0</v>
      </c>
      <c r="JE2267">
        <f t="shared" si="558"/>
        <v>0</v>
      </c>
      <c r="JF2267" t="str">
        <f t="shared" ca="1" si="559"/>
        <v/>
      </c>
      <c r="JG2267" t="str">
        <f t="shared" ca="1" si="560"/>
        <v/>
      </c>
      <c r="JH2267" t="str">
        <f t="shared" ca="1" si="561"/>
        <v/>
      </c>
      <c r="JI2267" t="str">
        <f t="shared" ca="1" si="562"/>
        <v/>
      </c>
    </row>
    <row r="2268" spans="264:269">
      <c r="JD2268">
        <f t="shared" ref="JD2268:JD2331" si="563">IF(JD2267&lt;&gt;0,JD2267-1,0)</f>
        <v>0</v>
      </c>
      <c r="JE2268">
        <f t="shared" ref="JE2268:JE2331" si="564">IF(JD2268&lt;&gt;0,JE2267+1,0)</f>
        <v>0</v>
      </c>
      <c r="JF2268" t="str">
        <f t="shared" ref="JF2268:JF2331" ca="1" si="565">IF(ScenarioType&lt;&gt;"ALL",IF(ISERROR(IF(INDIRECT("SCENARIOMETA!B"&amp;JE2268)=ScenarioType,INDIRECT("SCENARIOMETA!A"&amp;JE2268)," ")),"",IF(INDIRECT("SCENARIOMETA!B"&amp;JE2268)=ScenarioType,INDIRECT("SCENARIOMETA!A"&amp;JE2268)," ")),IF(JD2268&lt;&gt;0,INDIRECT("SCENARIOMETA!A"&amp;JE2268),""))</f>
        <v/>
      </c>
      <c r="JG2268" t="str">
        <f t="shared" ref="JG2268:JG2331" ca="1" si="566">IF(ScenarioType&lt;&gt;"ALL",IF(ISERROR(IF(INDIRECT("SCENARIOMETA!B"&amp;JE2268)=ScenarioType,INDIRECT("SCENARIOMETA!B"&amp;JE2268)," ")),"",IF(INDIRECT("SCENARIOMETA!B"&amp;JE2268)=ScenarioType,INDIRECT("SCENARIOMETA!B"&amp;JE2268)," ")),IF(JD2268&lt;&gt;0,INDIRECT("SCENARIOMETA!B"&amp;JE2268),""))</f>
        <v/>
      </c>
      <c r="JH2268" t="str">
        <f t="shared" ref="JH2268:JH2331" ca="1" si="567">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568">IF(ScenarioType&lt;&gt;"ALL",IF(ISERROR(IF(INDIRECT("SCENARIOMETA!B"&amp;JE2268)=ScenarioType,INDIRECT("SCENARIOMETA!E"&amp;JE2268)," ")),"",IF(INDIRECT("SCENARIOMETA!B"&amp;JE2268)=ScenarioType,INDIRECT("SCENARIOMETA!E"&amp;JE2268)," ")+14),IF(JD2268&lt;&gt;0,INDIRECT("SCENARIOMETA!E"&amp;JE2268)+14,""))</f>
        <v/>
      </c>
    </row>
    <row r="2269" spans="264:269">
      <c r="JD2269">
        <f t="shared" si="563"/>
        <v>0</v>
      </c>
      <c r="JE2269">
        <f t="shared" si="564"/>
        <v>0</v>
      </c>
      <c r="JF2269" t="str">
        <f t="shared" ca="1" si="565"/>
        <v/>
      </c>
      <c r="JG2269" t="str">
        <f t="shared" ca="1" si="566"/>
        <v/>
      </c>
      <c r="JH2269" t="str">
        <f t="shared" ca="1" si="567"/>
        <v/>
      </c>
      <c r="JI2269" t="str">
        <f t="shared" ca="1" si="568"/>
        <v/>
      </c>
    </row>
    <row r="2270" spans="264:269">
      <c r="JD2270">
        <f t="shared" si="563"/>
        <v>0</v>
      </c>
      <c r="JE2270">
        <f t="shared" si="564"/>
        <v>0</v>
      </c>
      <c r="JF2270" t="str">
        <f t="shared" ca="1" si="565"/>
        <v/>
      </c>
      <c r="JG2270" t="str">
        <f t="shared" ca="1" si="566"/>
        <v/>
      </c>
      <c r="JH2270" t="str">
        <f t="shared" ca="1" si="567"/>
        <v/>
      </c>
      <c r="JI2270" t="str">
        <f t="shared" ca="1" si="568"/>
        <v/>
      </c>
    </row>
    <row r="2271" spans="264:269">
      <c r="JD2271">
        <f t="shared" si="563"/>
        <v>0</v>
      </c>
      <c r="JE2271">
        <f t="shared" si="564"/>
        <v>0</v>
      </c>
      <c r="JF2271" t="str">
        <f t="shared" ca="1" si="565"/>
        <v/>
      </c>
      <c r="JG2271" t="str">
        <f t="shared" ca="1" si="566"/>
        <v/>
      </c>
      <c r="JH2271" t="str">
        <f t="shared" ca="1" si="567"/>
        <v/>
      </c>
      <c r="JI2271" t="str">
        <f t="shared" ca="1" si="568"/>
        <v/>
      </c>
    </row>
    <row r="2272" spans="264:269">
      <c r="JD2272">
        <f t="shared" si="563"/>
        <v>0</v>
      </c>
      <c r="JE2272">
        <f t="shared" si="564"/>
        <v>0</v>
      </c>
      <c r="JF2272" t="str">
        <f t="shared" ca="1" si="565"/>
        <v/>
      </c>
      <c r="JG2272" t="str">
        <f t="shared" ca="1" si="566"/>
        <v/>
      </c>
      <c r="JH2272" t="str">
        <f t="shared" ca="1" si="567"/>
        <v/>
      </c>
      <c r="JI2272" t="str">
        <f t="shared" ca="1" si="568"/>
        <v/>
      </c>
    </row>
    <row r="2273" spans="264:269">
      <c r="JD2273">
        <f t="shared" si="563"/>
        <v>0</v>
      </c>
      <c r="JE2273">
        <f t="shared" si="564"/>
        <v>0</v>
      </c>
      <c r="JF2273" t="str">
        <f t="shared" ca="1" si="565"/>
        <v/>
      </c>
      <c r="JG2273" t="str">
        <f t="shared" ca="1" si="566"/>
        <v/>
      </c>
      <c r="JH2273" t="str">
        <f t="shared" ca="1" si="567"/>
        <v/>
      </c>
      <c r="JI2273" t="str">
        <f t="shared" ca="1" si="568"/>
        <v/>
      </c>
    </row>
    <row r="2274" spans="264:269">
      <c r="JD2274">
        <f t="shared" si="563"/>
        <v>0</v>
      </c>
      <c r="JE2274">
        <f t="shared" si="564"/>
        <v>0</v>
      </c>
      <c r="JF2274" t="str">
        <f t="shared" ca="1" si="565"/>
        <v/>
      </c>
      <c r="JG2274" t="str">
        <f t="shared" ca="1" si="566"/>
        <v/>
      </c>
      <c r="JH2274" t="str">
        <f t="shared" ca="1" si="567"/>
        <v/>
      </c>
      <c r="JI2274" t="str">
        <f t="shared" ca="1" si="568"/>
        <v/>
      </c>
    </row>
    <row r="2275" spans="264:269">
      <c r="JD2275">
        <f t="shared" si="563"/>
        <v>0</v>
      </c>
      <c r="JE2275">
        <f t="shared" si="564"/>
        <v>0</v>
      </c>
      <c r="JF2275" t="str">
        <f t="shared" ca="1" si="565"/>
        <v/>
      </c>
      <c r="JG2275" t="str">
        <f t="shared" ca="1" si="566"/>
        <v/>
      </c>
      <c r="JH2275" t="str">
        <f t="shared" ca="1" si="567"/>
        <v/>
      </c>
      <c r="JI2275" t="str">
        <f t="shared" ca="1" si="568"/>
        <v/>
      </c>
    </row>
    <row r="2276" spans="264:269">
      <c r="JD2276">
        <f t="shared" si="563"/>
        <v>0</v>
      </c>
      <c r="JE2276">
        <f t="shared" si="564"/>
        <v>0</v>
      </c>
      <c r="JF2276" t="str">
        <f t="shared" ca="1" si="565"/>
        <v/>
      </c>
      <c r="JG2276" t="str">
        <f t="shared" ca="1" si="566"/>
        <v/>
      </c>
      <c r="JH2276" t="str">
        <f t="shared" ca="1" si="567"/>
        <v/>
      </c>
      <c r="JI2276" t="str">
        <f t="shared" ca="1" si="568"/>
        <v/>
      </c>
    </row>
    <row r="2277" spans="264:269">
      <c r="JD2277">
        <f t="shared" si="563"/>
        <v>0</v>
      </c>
      <c r="JE2277">
        <f t="shared" si="564"/>
        <v>0</v>
      </c>
      <c r="JF2277" t="str">
        <f t="shared" ca="1" si="565"/>
        <v/>
      </c>
      <c r="JG2277" t="str">
        <f t="shared" ca="1" si="566"/>
        <v/>
      </c>
      <c r="JH2277" t="str">
        <f t="shared" ca="1" si="567"/>
        <v/>
      </c>
      <c r="JI2277" t="str">
        <f t="shared" ca="1" si="568"/>
        <v/>
      </c>
    </row>
    <row r="2278" spans="264:269">
      <c r="JD2278">
        <f t="shared" si="563"/>
        <v>0</v>
      </c>
      <c r="JE2278">
        <f t="shared" si="564"/>
        <v>0</v>
      </c>
      <c r="JF2278" t="str">
        <f t="shared" ca="1" si="565"/>
        <v/>
      </c>
      <c r="JG2278" t="str">
        <f t="shared" ca="1" si="566"/>
        <v/>
      </c>
      <c r="JH2278" t="str">
        <f t="shared" ca="1" si="567"/>
        <v/>
      </c>
      <c r="JI2278" t="str">
        <f t="shared" ca="1" si="568"/>
        <v/>
      </c>
    </row>
    <row r="2279" spans="264:269">
      <c r="JD2279">
        <f t="shared" si="563"/>
        <v>0</v>
      </c>
      <c r="JE2279">
        <f t="shared" si="564"/>
        <v>0</v>
      </c>
      <c r="JF2279" t="str">
        <f t="shared" ca="1" si="565"/>
        <v/>
      </c>
      <c r="JG2279" t="str">
        <f t="shared" ca="1" si="566"/>
        <v/>
      </c>
      <c r="JH2279" t="str">
        <f t="shared" ca="1" si="567"/>
        <v/>
      </c>
      <c r="JI2279" t="str">
        <f t="shared" ca="1" si="568"/>
        <v/>
      </c>
    </row>
    <row r="2280" spans="264:269">
      <c r="JD2280">
        <f t="shared" si="563"/>
        <v>0</v>
      </c>
      <c r="JE2280">
        <f t="shared" si="564"/>
        <v>0</v>
      </c>
      <c r="JF2280" t="str">
        <f t="shared" ca="1" si="565"/>
        <v/>
      </c>
      <c r="JG2280" t="str">
        <f t="shared" ca="1" si="566"/>
        <v/>
      </c>
      <c r="JH2280" t="str">
        <f t="shared" ca="1" si="567"/>
        <v/>
      </c>
      <c r="JI2280" t="str">
        <f t="shared" ca="1" si="568"/>
        <v/>
      </c>
    </row>
    <row r="2281" spans="264:269">
      <c r="JD2281">
        <f t="shared" si="563"/>
        <v>0</v>
      </c>
      <c r="JE2281">
        <f t="shared" si="564"/>
        <v>0</v>
      </c>
      <c r="JF2281" t="str">
        <f t="shared" ca="1" si="565"/>
        <v/>
      </c>
      <c r="JG2281" t="str">
        <f t="shared" ca="1" si="566"/>
        <v/>
      </c>
      <c r="JH2281" t="str">
        <f t="shared" ca="1" si="567"/>
        <v/>
      </c>
      <c r="JI2281" t="str">
        <f t="shared" ca="1" si="568"/>
        <v/>
      </c>
    </row>
    <row r="2282" spans="264:269">
      <c r="JD2282">
        <f t="shared" si="563"/>
        <v>0</v>
      </c>
      <c r="JE2282">
        <f t="shared" si="564"/>
        <v>0</v>
      </c>
      <c r="JF2282" t="str">
        <f t="shared" ca="1" si="565"/>
        <v/>
      </c>
      <c r="JG2282" t="str">
        <f t="shared" ca="1" si="566"/>
        <v/>
      </c>
      <c r="JH2282" t="str">
        <f t="shared" ca="1" si="567"/>
        <v/>
      </c>
      <c r="JI2282" t="str">
        <f t="shared" ca="1" si="568"/>
        <v/>
      </c>
    </row>
    <row r="2283" spans="264:269">
      <c r="JD2283">
        <f t="shared" si="563"/>
        <v>0</v>
      </c>
      <c r="JE2283">
        <f t="shared" si="564"/>
        <v>0</v>
      </c>
      <c r="JF2283" t="str">
        <f t="shared" ca="1" si="565"/>
        <v/>
      </c>
      <c r="JG2283" t="str">
        <f t="shared" ca="1" si="566"/>
        <v/>
      </c>
      <c r="JH2283" t="str">
        <f t="shared" ca="1" si="567"/>
        <v/>
      </c>
      <c r="JI2283" t="str">
        <f t="shared" ca="1" si="568"/>
        <v/>
      </c>
    </row>
    <row r="2284" spans="264:269">
      <c r="JD2284">
        <f t="shared" si="563"/>
        <v>0</v>
      </c>
      <c r="JE2284">
        <f t="shared" si="564"/>
        <v>0</v>
      </c>
      <c r="JF2284" t="str">
        <f t="shared" ca="1" si="565"/>
        <v/>
      </c>
      <c r="JG2284" t="str">
        <f t="shared" ca="1" si="566"/>
        <v/>
      </c>
      <c r="JH2284" t="str">
        <f t="shared" ca="1" si="567"/>
        <v/>
      </c>
      <c r="JI2284" t="str">
        <f t="shared" ca="1" si="568"/>
        <v/>
      </c>
    </row>
    <row r="2285" spans="264:269">
      <c r="JD2285">
        <f t="shared" si="563"/>
        <v>0</v>
      </c>
      <c r="JE2285">
        <f t="shared" si="564"/>
        <v>0</v>
      </c>
      <c r="JF2285" t="str">
        <f t="shared" ca="1" si="565"/>
        <v/>
      </c>
      <c r="JG2285" t="str">
        <f t="shared" ca="1" si="566"/>
        <v/>
      </c>
      <c r="JH2285" t="str">
        <f t="shared" ca="1" si="567"/>
        <v/>
      </c>
      <c r="JI2285" t="str">
        <f t="shared" ca="1" si="568"/>
        <v/>
      </c>
    </row>
    <row r="2286" spans="264:269">
      <c r="JD2286">
        <f t="shared" si="563"/>
        <v>0</v>
      </c>
      <c r="JE2286">
        <f t="shared" si="564"/>
        <v>0</v>
      </c>
      <c r="JF2286" t="str">
        <f t="shared" ca="1" si="565"/>
        <v/>
      </c>
      <c r="JG2286" t="str">
        <f t="shared" ca="1" si="566"/>
        <v/>
      </c>
      <c r="JH2286" t="str">
        <f t="shared" ca="1" si="567"/>
        <v/>
      </c>
      <c r="JI2286" t="str">
        <f t="shared" ca="1" si="568"/>
        <v/>
      </c>
    </row>
    <row r="2287" spans="264:269">
      <c r="JD2287">
        <f t="shared" si="563"/>
        <v>0</v>
      </c>
      <c r="JE2287">
        <f t="shared" si="564"/>
        <v>0</v>
      </c>
      <c r="JF2287" t="str">
        <f t="shared" ca="1" si="565"/>
        <v/>
      </c>
      <c r="JG2287" t="str">
        <f t="shared" ca="1" si="566"/>
        <v/>
      </c>
      <c r="JH2287" t="str">
        <f t="shared" ca="1" si="567"/>
        <v/>
      </c>
      <c r="JI2287" t="str">
        <f t="shared" ca="1" si="568"/>
        <v/>
      </c>
    </row>
    <row r="2288" spans="264:269">
      <c r="JD2288">
        <f t="shared" si="563"/>
        <v>0</v>
      </c>
      <c r="JE2288">
        <f t="shared" si="564"/>
        <v>0</v>
      </c>
      <c r="JF2288" t="str">
        <f t="shared" ca="1" si="565"/>
        <v/>
      </c>
      <c r="JG2288" t="str">
        <f t="shared" ca="1" si="566"/>
        <v/>
      </c>
      <c r="JH2288" t="str">
        <f t="shared" ca="1" si="567"/>
        <v/>
      </c>
      <c r="JI2288" t="str">
        <f t="shared" ca="1" si="568"/>
        <v/>
      </c>
    </row>
    <row r="2289" spans="264:269">
      <c r="JD2289">
        <f t="shared" si="563"/>
        <v>0</v>
      </c>
      <c r="JE2289">
        <f t="shared" si="564"/>
        <v>0</v>
      </c>
      <c r="JF2289" t="str">
        <f t="shared" ca="1" si="565"/>
        <v/>
      </c>
      <c r="JG2289" t="str">
        <f t="shared" ca="1" si="566"/>
        <v/>
      </c>
      <c r="JH2289" t="str">
        <f t="shared" ca="1" si="567"/>
        <v/>
      </c>
      <c r="JI2289" t="str">
        <f t="shared" ca="1" si="568"/>
        <v/>
      </c>
    </row>
    <row r="2290" spans="264:269">
      <c r="JD2290">
        <f t="shared" si="563"/>
        <v>0</v>
      </c>
      <c r="JE2290">
        <f t="shared" si="564"/>
        <v>0</v>
      </c>
      <c r="JF2290" t="str">
        <f t="shared" ca="1" si="565"/>
        <v/>
      </c>
      <c r="JG2290" t="str">
        <f t="shared" ca="1" si="566"/>
        <v/>
      </c>
      <c r="JH2290" t="str">
        <f t="shared" ca="1" si="567"/>
        <v/>
      </c>
      <c r="JI2290" t="str">
        <f t="shared" ca="1" si="568"/>
        <v/>
      </c>
    </row>
    <row r="2291" spans="264:269">
      <c r="JD2291">
        <f t="shared" si="563"/>
        <v>0</v>
      </c>
      <c r="JE2291">
        <f t="shared" si="564"/>
        <v>0</v>
      </c>
      <c r="JF2291" t="str">
        <f t="shared" ca="1" si="565"/>
        <v/>
      </c>
      <c r="JG2291" t="str">
        <f t="shared" ca="1" si="566"/>
        <v/>
      </c>
      <c r="JH2291" t="str">
        <f t="shared" ca="1" si="567"/>
        <v/>
      </c>
      <c r="JI2291" t="str">
        <f t="shared" ca="1" si="568"/>
        <v/>
      </c>
    </row>
    <row r="2292" spans="264:269">
      <c r="JD2292">
        <f t="shared" si="563"/>
        <v>0</v>
      </c>
      <c r="JE2292">
        <f t="shared" si="564"/>
        <v>0</v>
      </c>
      <c r="JF2292" t="str">
        <f t="shared" ca="1" si="565"/>
        <v/>
      </c>
      <c r="JG2292" t="str">
        <f t="shared" ca="1" si="566"/>
        <v/>
      </c>
      <c r="JH2292" t="str">
        <f t="shared" ca="1" si="567"/>
        <v/>
      </c>
      <c r="JI2292" t="str">
        <f t="shared" ca="1" si="568"/>
        <v/>
      </c>
    </row>
    <row r="2293" spans="264:269">
      <c r="JD2293">
        <f t="shared" si="563"/>
        <v>0</v>
      </c>
      <c r="JE2293">
        <f t="shared" si="564"/>
        <v>0</v>
      </c>
      <c r="JF2293" t="str">
        <f t="shared" ca="1" si="565"/>
        <v/>
      </c>
      <c r="JG2293" t="str">
        <f t="shared" ca="1" si="566"/>
        <v/>
      </c>
      <c r="JH2293" t="str">
        <f t="shared" ca="1" si="567"/>
        <v/>
      </c>
      <c r="JI2293" t="str">
        <f t="shared" ca="1" si="568"/>
        <v/>
      </c>
    </row>
    <row r="2294" spans="264:269">
      <c r="JD2294">
        <f t="shared" si="563"/>
        <v>0</v>
      </c>
      <c r="JE2294">
        <f t="shared" si="564"/>
        <v>0</v>
      </c>
      <c r="JF2294" t="str">
        <f t="shared" ca="1" si="565"/>
        <v/>
      </c>
      <c r="JG2294" t="str">
        <f t="shared" ca="1" si="566"/>
        <v/>
      </c>
      <c r="JH2294" t="str">
        <f t="shared" ca="1" si="567"/>
        <v/>
      </c>
      <c r="JI2294" t="str">
        <f t="shared" ca="1" si="568"/>
        <v/>
      </c>
    </row>
    <row r="2295" spans="264:269">
      <c r="JD2295">
        <f t="shared" si="563"/>
        <v>0</v>
      </c>
      <c r="JE2295">
        <f t="shared" si="564"/>
        <v>0</v>
      </c>
      <c r="JF2295" t="str">
        <f t="shared" ca="1" si="565"/>
        <v/>
      </c>
      <c r="JG2295" t="str">
        <f t="shared" ca="1" si="566"/>
        <v/>
      </c>
      <c r="JH2295" t="str">
        <f t="shared" ca="1" si="567"/>
        <v/>
      </c>
      <c r="JI2295" t="str">
        <f t="shared" ca="1" si="568"/>
        <v/>
      </c>
    </row>
    <row r="2296" spans="264:269">
      <c r="JD2296">
        <f t="shared" si="563"/>
        <v>0</v>
      </c>
      <c r="JE2296">
        <f t="shared" si="564"/>
        <v>0</v>
      </c>
      <c r="JF2296" t="str">
        <f t="shared" ca="1" si="565"/>
        <v/>
      </c>
      <c r="JG2296" t="str">
        <f t="shared" ca="1" si="566"/>
        <v/>
      </c>
      <c r="JH2296" t="str">
        <f t="shared" ca="1" si="567"/>
        <v/>
      </c>
      <c r="JI2296" t="str">
        <f t="shared" ca="1" si="568"/>
        <v/>
      </c>
    </row>
    <row r="2297" spans="264:269">
      <c r="JD2297">
        <f t="shared" si="563"/>
        <v>0</v>
      </c>
      <c r="JE2297">
        <f t="shared" si="564"/>
        <v>0</v>
      </c>
      <c r="JF2297" t="str">
        <f t="shared" ca="1" si="565"/>
        <v/>
      </c>
      <c r="JG2297" t="str">
        <f t="shared" ca="1" si="566"/>
        <v/>
      </c>
      <c r="JH2297" t="str">
        <f t="shared" ca="1" si="567"/>
        <v/>
      </c>
      <c r="JI2297" t="str">
        <f t="shared" ca="1" si="568"/>
        <v/>
      </c>
    </row>
    <row r="2298" spans="264:269">
      <c r="JD2298">
        <f t="shared" si="563"/>
        <v>0</v>
      </c>
      <c r="JE2298">
        <f t="shared" si="564"/>
        <v>0</v>
      </c>
      <c r="JF2298" t="str">
        <f t="shared" ca="1" si="565"/>
        <v/>
      </c>
      <c r="JG2298" t="str">
        <f t="shared" ca="1" si="566"/>
        <v/>
      </c>
      <c r="JH2298" t="str">
        <f t="shared" ca="1" si="567"/>
        <v/>
      </c>
      <c r="JI2298" t="str">
        <f t="shared" ca="1" si="568"/>
        <v/>
      </c>
    </row>
    <row r="2299" spans="264:269">
      <c r="JD2299">
        <f t="shared" si="563"/>
        <v>0</v>
      </c>
      <c r="JE2299">
        <f t="shared" si="564"/>
        <v>0</v>
      </c>
      <c r="JF2299" t="str">
        <f t="shared" ca="1" si="565"/>
        <v/>
      </c>
      <c r="JG2299" t="str">
        <f t="shared" ca="1" si="566"/>
        <v/>
      </c>
      <c r="JH2299" t="str">
        <f t="shared" ca="1" si="567"/>
        <v/>
      </c>
      <c r="JI2299" t="str">
        <f t="shared" ca="1" si="568"/>
        <v/>
      </c>
    </row>
    <row r="2300" spans="264:269">
      <c r="JD2300">
        <f t="shared" si="563"/>
        <v>0</v>
      </c>
      <c r="JE2300">
        <f t="shared" si="564"/>
        <v>0</v>
      </c>
      <c r="JF2300" t="str">
        <f t="shared" ca="1" si="565"/>
        <v/>
      </c>
      <c r="JG2300" t="str">
        <f t="shared" ca="1" si="566"/>
        <v/>
      </c>
      <c r="JH2300" t="str">
        <f t="shared" ca="1" si="567"/>
        <v/>
      </c>
      <c r="JI2300" t="str">
        <f t="shared" ca="1" si="568"/>
        <v/>
      </c>
    </row>
    <row r="2301" spans="264:269">
      <c r="JD2301">
        <f t="shared" si="563"/>
        <v>0</v>
      </c>
      <c r="JE2301">
        <f t="shared" si="564"/>
        <v>0</v>
      </c>
      <c r="JF2301" t="str">
        <f t="shared" ca="1" si="565"/>
        <v/>
      </c>
      <c r="JG2301" t="str">
        <f t="shared" ca="1" si="566"/>
        <v/>
      </c>
      <c r="JH2301" t="str">
        <f t="shared" ca="1" si="567"/>
        <v/>
      </c>
      <c r="JI2301" t="str">
        <f t="shared" ca="1" si="568"/>
        <v/>
      </c>
    </row>
    <row r="2302" spans="264:269">
      <c r="JD2302">
        <f t="shared" si="563"/>
        <v>0</v>
      </c>
      <c r="JE2302">
        <f t="shared" si="564"/>
        <v>0</v>
      </c>
      <c r="JF2302" t="str">
        <f t="shared" ca="1" si="565"/>
        <v/>
      </c>
      <c r="JG2302" t="str">
        <f t="shared" ca="1" si="566"/>
        <v/>
      </c>
      <c r="JH2302" t="str">
        <f t="shared" ca="1" si="567"/>
        <v/>
      </c>
      <c r="JI2302" t="str">
        <f t="shared" ca="1" si="568"/>
        <v/>
      </c>
    </row>
    <row r="2303" spans="264:269">
      <c r="JD2303">
        <f t="shared" si="563"/>
        <v>0</v>
      </c>
      <c r="JE2303">
        <f t="shared" si="564"/>
        <v>0</v>
      </c>
      <c r="JF2303" t="str">
        <f t="shared" ca="1" si="565"/>
        <v/>
      </c>
      <c r="JG2303" t="str">
        <f t="shared" ca="1" si="566"/>
        <v/>
      </c>
      <c r="JH2303" t="str">
        <f t="shared" ca="1" si="567"/>
        <v/>
      </c>
      <c r="JI2303" t="str">
        <f t="shared" ca="1" si="568"/>
        <v/>
      </c>
    </row>
    <row r="2304" spans="264:269">
      <c r="JD2304">
        <f t="shared" si="563"/>
        <v>0</v>
      </c>
      <c r="JE2304">
        <f t="shared" si="564"/>
        <v>0</v>
      </c>
      <c r="JF2304" t="str">
        <f t="shared" ca="1" si="565"/>
        <v/>
      </c>
      <c r="JG2304" t="str">
        <f t="shared" ca="1" si="566"/>
        <v/>
      </c>
      <c r="JH2304" t="str">
        <f t="shared" ca="1" si="567"/>
        <v/>
      </c>
      <c r="JI2304" t="str">
        <f t="shared" ca="1" si="568"/>
        <v/>
      </c>
    </row>
    <row r="2305" spans="264:269">
      <c r="JD2305">
        <f t="shared" si="563"/>
        <v>0</v>
      </c>
      <c r="JE2305">
        <f t="shared" si="564"/>
        <v>0</v>
      </c>
      <c r="JF2305" t="str">
        <f t="shared" ca="1" si="565"/>
        <v/>
      </c>
      <c r="JG2305" t="str">
        <f t="shared" ca="1" si="566"/>
        <v/>
      </c>
      <c r="JH2305" t="str">
        <f t="shared" ca="1" si="567"/>
        <v/>
      </c>
      <c r="JI2305" t="str">
        <f t="shared" ca="1" si="568"/>
        <v/>
      </c>
    </row>
    <row r="2306" spans="264:269">
      <c r="JD2306">
        <f t="shared" si="563"/>
        <v>0</v>
      </c>
      <c r="JE2306">
        <f t="shared" si="564"/>
        <v>0</v>
      </c>
      <c r="JF2306" t="str">
        <f t="shared" ca="1" si="565"/>
        <v/>
      </c>
      <c r="JG2306" t="str">
        <f t="shared" ca="1" si="566"/>
        <v/>
      </c>
      <c r="JH2306" t="str">
        <f t="shared" ca="1" si="567"/>
        <v/>
      </c>
      <c r="JI2306" t="str">
        <f t="shared" ca="1" si="568"/>
        <v/>
      </c>
    </row>
    <row r="2307" spans="264:269">
      <c r="JD2307">
        <f t="shared" si="563"/>
        <v>0</v>
      </c>
      <c r="JE2307">
        <f t="shared" si="564"/>
        <v>0</v>
      </c>
      <c r="JF2307" t="str">
        <f t="shared" ca="1" si="565"/>
        <v/>
      </c>
      <c r="JG2307" t="str">
        <f t="shared" ca="1" si="566"/>
        <v/>
      </c>
      <c r="JH2307" t="str">
        <f t="shared" ca="1" si="567"/>
        <v/>
      </c>
      <c r="JI2307" t="str">
        <f t="shared" ca="1" si="568"/>
        <v/>
      </c>
    </row>
    <row r="2308" spans="264:269">
      <c r="JD2308">
        <f t="shared" si="563"/>
        <v>0</v>
      </c>
      <c r="JE2308">
        <f t="shared" si="564"/>
        <v>0</v>
      </c>
      <c r="JF2308" t="str">
        <f t="shared" ca="1" si="565"/>
        <v/>
      </c>
      <c r="JG2308" t="str">
        <f t="shared" ca="1" si="566"/>
        <v/>
      </c>
      <c r="JH2308" t="str">
        <f t="shared" ca="1" si="567"/>
        <v/>
      </c>
      <c r="JI2308" t="str">
        <f t="shared" ca="1" si="568"/>
        <v/>
      </c>
    </row>
    <row r="2309" spans="264:269">
      <c r="JD2309">
        <f t="shared" si="563"/>
        <v>0</v>
      </c>
      <c r="JE2309">
        <f t="shared" si="564"/>
        <v>0</v>
      </c>
      <c r="JF2309" t="str">
        <f t="shared" ca="1" si="565"/>
        <v/>
      </c>
      <c r="JG2309" t="str">
        <f t="shared" ca="1" si="566"/>
        <v/>
      </c>
      <c r="JH2309" t="str">
        <f t="shared" ca="1" si="567"/>
        <v/>
      </c>
      <c r="JI2309" t="str">
        <f t="shared" ca="1" si="568"/>
        <v/>
      </c>
    </row>
    <row r="2310" spans="264:269">
      <c r="JD2310">
        <f t="shared" si="563"/>
        <v>0</v>
      </c>
      <c r="JE2310">
        <f t="shared" si="564"/>
        <v>0</v>
      </c>
      <c r="JF2310" t="str">
        <f t="shared" ca="1" si="565"/>
        <v/>
      </c>
      <c r="JG2310" t="str">
        <f t="shared" ca="1" si="566"/>
        <v/>
      </c>
      <c r="JH2310" t="str">
        <f t="shared" ca="1" si="567"/>
        <v/>
      </c>
      <c r="JI2310" t="str">
        <f t="shared" ca="1" si="568"/>
        <v/>
      </c>
    </row>
    <row r="2311" spans="264:269">
      <c r="JD2311">
        <f t="shared" si="563"/>
        <v>0</v>
      </c>
      <c r="JE2311">
        <f t="shared" si="564"/>
        <v>0</v>
      </c>
      <c r="JF2311" t="str">
        <f t="shared" ca="1" si="565"/>
        <v/>
      </c>
      <c r="JG2311" t="str">
        <f t="shared" ca="1" si="566"/>
        <v/>
      </c>
      <c r="JH2311" t="str">
        <f t="shared" ca="1" si="567"/>
        <v/>
      </c>
      <c r="JI2311" t="str">
        <f t="shared" ca="1" si="568"/>
        <v/>
      </c>
    </row>
    <row r="2312" spans="264:269">
      <c r="JD2312">
        <f t="shared" si="563"/>
        <v>0</v>
      </c>
      <c r="JE2312">
        <f t="shared" si="564"/>
        <v>0</v>
      </c>
      <c r="JF2312" t="str">
        <f t="shared" ca="1" si="565"/>
        <v/>
      </c>
      <c r="JG2312" t="str">
        <f t="shared" ca="1" si="566"/>
        <v/>
      </c>
      <c r="JH2312" t="str">
        <f t="shared" ca="1" si="567"/>
        <v/>
      </c>
      <c r="JI2312" t="str">
        <f t="shared" ca="1" si="568"/>
        <v/>
      </c>
    </row>
    <row r="2313" spans="264:269">
      <c r="JD2313">
        <f t="shared" si="563"/>
        <v>0</v>
      </c>
      <c r="JE2313">
        <f t="shared" si="564"/>
        <v>0</v>
      </c>
      <c r="JF2313" t="str">
        <f t="shared" ca="1" si="565"/>
        <v/>
      </c>
      <c r="JG2313" t="str">
        <f t="shared" ca="1" si="566"/>
        <v/>
      </c>
      <c r="JH2313" t="str">
        <f t="shared" ca="1" si="567"/>
        <v/>
      </c>
      <c r="JI2313" t="str">
        <f t="shared" ca="1" si="568"/>
        <v/>
      </c>
    </row>
    <row r="2314" spans="264:269">
      <c r="JD2314">
        <f t="shared" si="563"/>
        <v>0</v>
      </c>
      <c r="JE2314">
        <f t="shared" si="564"/>
        <v>0</v>
      </c>
      <c r="JF2314" t="str">
        <f t="shared" ca="1" si="565"/>
        <v/>
      </c>
      <c r="JG2314" t="str">
        <f t="shared" ca="1" si="566"/>
        <v/>
      </c>
      <c r="JH2314" t="str">
        <f t="shared" ca="1" si="567"/>
        <v/>
      </c>
      <c r="JI2314" t="str">
        <f t="shared" ca="1" si="568"/>
        <v/>
      </c>
    </row>
    <row r="2315" spans="264:269">
      <c r="JD2315">
        <f t="shared" si="563"/>
        <v>0</v>
      </c>
      <c r="JE2315">
        <f t="shared" si="564"/>
        <v>0</v>
      </c>
      <c r="JF2315" t="str">
        <f t="shared" ca="1" si="565"/>
        <v/>
      </c>
      <c r="JG2315" t="str">
        <f t="shared" ca="1" si="566"/>
        <v/>
      </c>
      <c r="JH2315" t="str">
        <f t="shared" ca="1" si="567"/>
        <v/>
      </c>
      <c r="JI2315" t="str">
        <f t="shared" ca="1" si="568"/>
        <v/>
      </c>
    </row>
    <row r="2316" spans="264:269">
      <c r="JD2316">
        <f t="shared" si="563"/>
        <v>0</v>
      </c>
      <c r="JE2316">
        <f t="shared" si="564"/>
        <v>0</v>
      </c>
      <c r="JF2316" t="str">
        <f t="shared" ca="1" si="565"/>
        <v/>
      </c>
      <c r="JG2316" t="str">
        <f t="shared" ca="1" si="566"/>
        <v/>
      </c>
      <c r="JH2316" t="str">
        <f t="shared" ca="1" si="567"/>
        <v/>
      </c>
      <c r="JI2316" t="str">
        <f t="shared" ca="1" si="568"/>
        <v/>
      </c>
    </row>
    <row r="2317" spans="264:269">
      <c r="JD2317">
        <f t="shared" si="563"/>
        <v>0</v>
      </c>
      <c r="JE2317">
        <f t="shared" si="564"/>
        <v>0</v>
      </c>
      <c r="JF2317" t="str">
        <f t="shared" ca="1" si="565"/>
        <v/>
      </c>
      <c r="JG2317" t="str">
        <f t="shared" ca="1" si="566"/>
        <v/>
      </c>
      <c r="JH2317" t="str">
        <f t="shared" ca="1" si="567"/>
        <v/>
      </c>
      <c r="JI2317" t="str">
        <f t="shared" ca="1" si="568"/>
        <v/>
      </c>
    </row>
    <row r="2318" spans="264:269">
      <c r="JD2318">
        <f t="shared" si="563"/>
        <v>0</v>
      </c>
      <c r="JE2318">
        <f t="shared" si="564"/>
        <v>0</v>
      </c>
      <c r="JF2318" t="str">
        <f t="shared" ca="1" si="565"/>
        <v/>
      </c>
      <c r="JG2318" t="str">
        <f t="shared" ca="1" si="566"/>
        <v/>
      </c>
      <c r="JH2318" t="str">
        <f t="shared" ca="1" si="567"/>
        <v/>
      </c>
      <c r="JI2318" t="str">
        <f t="shared" ca="1" si="568"/>
        <v/>
      </c>
    </row>
    <row r="2319" spans="264:269">
      <c r="JD2319">
        <f t="shared" si="563"/>
        <v>0</v>
      </c>
      <c r="JE2319">
        <f t="shared" si="564"/>
        <v>0</v>
      </c>
      <c r="JF2319" t="str">
        <f t="shared" ca="1" si="565"/>
        <v/>
      </c>
      <c r="JG2319" t="str">
        <f t="shared" ca="1" si="566"/>
        <v/>
      </c>
      <c r="JH2319" t="str">
        <f t="shared" ca="1" si="567"/>
        <v/>
      </c>
      <c r="JI2319" t="str">
        <f t="shared" ca="1" si="568"/>
        <v/>
      </c>
    </row>
    <row r="2320" spans="264:269">
      <c r="JD2320">
        <f t="shared" si="563"/>
        <v>0</v>
      </c>
      <c r="JE2320">
        <f t="shared" si="564"/>
        <v>0</v>
      </c>
      <c r="JF2320" t="str">
        <f t="shared" ca="1" si="565"/>
        <v/>
      </c>
      <c r="JG2320" t="str">
        <f t="shared" ca="1" si="566"/>
        <v/>
      </c>
      <c r="JH2320" t="str">
        <f t="shared" ca="1" si="567"/>
        <v/>
      </c>
      <c r="JI2320" t="str">
        <f t="shared" ca="1" si="568"/>
        <v/>
      </c>
    </row>
    <row r="2321" spans="264:269">
      <c r="JD2321">
        <f t="shared" si="563"/>
        <v>0</v>
      </c>
      <c r="JE2321">
        <f t="shared" si="564"/>
        <v>0</v>
      </c>
      <c r="JF2321" t="str">
        <f t="shared" ca="1" si="565"/>
        <v/>
      </c>
      <c r="JG2321" t="str">
        <f t="shared" ca="1" si="566"/>
        <v/>
      </c>
      <c r="JH2321" t="str">
        <f t="shared" ca="1" si="567"/>
        <v/>
      </c>
      <c r="JI2321" t="str">
        <f t="shared" ca="1" si="568"/>
        <v/>
      </c>
    </row>
    <row r="2322" spans="264:269">
      <c r="JD2322">
        <f t="shared" si="563"/>
        <v>0</v>
      </c>
      <c r="JE2322">
        <f t="shared" si="564"/>
        <v>0</v>
      </c>
      <c r="JF2322" t="str">
        <f t="shared" ca="1" si="565"/>
        <v/>
      </c>
      <c r="JG2322" t="str">
        <f t="shared" ca="1" si="566"/>
        <v/>
      </c>
      <c r="JH2322" t="str">
        <f t="shared" ca="1" si="567"/>
        <v/>
      </c>
      <c r="JI2322" t="str">
        <f t="shared" ca="1" si="568"/>
        <v/>
      </c>
    </row>
    <row r="2323" spans="264:269">
      <c r="JD2323">
        <f t="shared" si="563"/>
        <v>0</v>
      </c>
      <c r="JE2323">
        <f t="shared" si="564"/>
        <v>0</v>
      </c>
      <c r="JF2323" t="str">
        <f t="shared" ca="1" si="565"/>
        <v/>
      </c>
      <c r="JG2323" t="str">
        <f t="shared" ca="1" si="566"/>
        <v/>
      </c>
      <c r="JH2323" t="str">
        <f t="shared" ca="1" si="567"/>
        <v/>
      </c>
      <c r="JI2323" t="str">
        <f t="shared" ca="1" si="568"/>
        <v/>
      </c>
    </row>
    <row r="2324" spans="264:269">
      <c r="JD2324">
        <f t="shared" si="563"/>
        <v>0</v>
      </c>
      <c r="JE2324">
        <f t="shared" si="564"/>
        <v>0</v>
      </c>
      <c r="JF2324" t="str">
        <f t="shared" ca="1" si="565"/>
        <v/>
      </c>
      <c r="JG2324" t="str">
        <f t="shared" ca="1" si="566"/>
        <v/>
      </c>
      <c r="JH2324" t="str">
        <f t="shared" ca="1" si="567"/>
        <v/>
      </c>
      <c r="JI2324" t="str">
        <f t="shared" ca="1" si="568"/>
        <v/>
      </c>
    </row>
    <row r="2325" spans="264:269">
      <c r="JD2325">
        <f t="shared" si="563"/>
        <v>0</v>
      </c>
      <c r="JE2325">
        <f t="shared" si="564"/>
        <v>0</v>
      </c>
      <c r="JF2325" t="str">
        <f t="shared" ca="1" si="565"/>
        <v/>
      </c>
      <c r="JG2325" t="str">
        <f t="shared" ca="1" si="566"/>
        <v/>
      </c>
      <c r="JH2325" t="str">
        <f t="shared" ca="1" si="567"/>
        <v/>
      </c>
      <c r="JI2325" t="str">
        <f t="shared" ca="1" si="568"/>
        <v/>
      </c>
    </row>
    <row r="2326" spans="264:269">
      <c r="JD2326">
        <f t="shared" si="563"/>
        <v>0</v>
      </c>
      <c r="JE2326">
        <f t="shared" si="564"/>
        <v>0</v>
      </c>
      <c r="JF2326" t="str">
        <f t="shared" ca="1" si="565"/>
        <v/>
      </c>
      <c r="JG2326" t="str">
        <f t="shared" ca="1" si="566"/>
        <v/>
      </c>
      <c r="JH2326" t="str">
        <f t="shared" ca="1" si="567"/>
        <v/>
      </c>
      <c r="JI2326" t="str">
        <f t="shared" ca="1" si="568"/>
        <v/>
      </c>
    </row>
    <row r="2327" spans="264:269">
      <c r="JD2327">
        <f t="shared" si="563"/>
        <v>0</v>
      </c>
      <c r="JE2327">
        <f t="shared" si="564"/>
        <v>0</v>
      </c>
      <c r="JF2327" t="str">
        <f t="shared" ca="1" si="565"/>
        <v/>
      </c>
      <c r="JG2327" t="str">
        <f t="shared" ca="1" si="566"/>
        <v/>
      </c>
      <c r="JH2327" t="str">
        <f t="shared" ca="1" si="567"/>
        <v/>
      </c>
      <c r="JI2327" t="str">
        <f t="shared" ca="1" si="568"/>
        <v/>
      </c>
    </row>
    <row r="2328" spans="264:269">
      <c r="JD2328">
        <f t="shared" si="563"/>
        <v>0</v>
      </c>
      <c r="JE2328">
        <f t="shared" si="564"/>
        <v>0</v>
      </c>
      <c r="JF2328" t="str">
        <f t="shared" ca="1" si="565"/>
        <v/>
      </c>
      <c r="JG2328" t="str">
        <f t="shared" ca="1" si="566"/>
        <v/>
      </c>
      <c r="JH2328" t="str">
        <f t="shared" ca="1" si="567"/>
        <v/>
      </c>
      <c r="JI2328" t="str">
        <f t="shared" ca="1" si="568"/>
        <v/>
      </c>
    </row>
    <row r="2329" spans="264:269">
      <c r="JD2329">
        <f t="shared" si="563"/>
        <v>0</v>
      </c>
      <c r="JE2329">
        <f t="shared" si="564"/>
        <v>0</v>
      </c>
      <c r="JF2329" t="str">
        <f t="shared" ca="1" si="565"/>
        <v/>
      </c>
      <c r="JG2329" t="str">
        <f t="shared" ca="1" si="566"/>
        <v/>
      </c>
      <c r="JH2329" t="str">
        <f t="shared" ca="1" si="567"/>
        <v/>
      </c>
      <c r="JI2329" t="str">
        <f t="shared" ca="1" si="568"/>
        <v/>
      </c>
    </row>
    <row r="2330" spans="264:269">
      <c r="JD2330">
        <f t="shared" si="563"/>
        <v>0</v>
      </c>
      <c r="JE2330">
        <f t="shared" si="564"/>
        <v>0</v>
      </c>
      <c r="JF2330" t="str">
        <f t="shared" ca="1" si="565"/>
        <v/>
      </c>
      <c r="JG2330" t="str">
        <f t="shared" ca="1" si="566"/>
        <v/>
      </c>
      <c r="JH2330" t="str">
        <f t="shared" ca="1" si="567"/>
        <v/>
      </c>
      <c r="JI2330" t="str">
        <f t="shared" ca="1" si="568"/>
        <v/>
      </c>
    </row>
    <row r="2331" spans="264:269">
      <c r="JD2331">
        <f t="shared" si="563"/>
        <v>0</v>
      </c>
      <c r="JE2331">
        <f t="shared" si="564"/>
        <v>0</v>
      </c>
      <c r="JF2331" t="str">
        <f t="shared" ca="1" si="565"/>
        <v/>
      </c>
      <c r="JG2331" t="str">
        <f t="shared" ca="1" si="566"/>
        <v/>
      </c>
      <c r="JH2331" t="str">
        <f t="shared" ca="1" si="567"/>
        <v/>
      </c>
      <c r="JI2331" t="str">
        <f t="shared" ca="1" si="568"/>
        <v/>
      </c>
    </row>
    <row r="2332" spans="264:269">
      <c r="JD2332">
        <f t="shared" ref="JD2332:JD2395" si="569">IF(JD2331&lt;&gt;0,JD2331-1,0)</f>
        <v>0</v>
      </c>
      <c r="JE2332">
        <f t="shared" ref="JE2332:JE2395" si="570">IF(JD2332&lt;&gt;0,JE2331+1,0)</f>
        <v>0</v>
      </c>
      <c r="JF2332" t="str">
        <f t="shared" ref="JF2332:JF2395" ca="1" si="571">IF(ScenarioType&lt;&gt;"ALL",IF(ISERROR(IF(INDIRECT("SCENARIOMETA!B"&amp;JE2332)=ScenarioType,INDIRECT("SCENARIOMETA!A"&amp;JE2332)," ")),"",IF(INDIRECT("SCENARIOMETA!B"&amp;JE2332)=ScenarioType,INDIRECT("SCENARIOMETA!A"&amp;JE2332)," ")),IF(JD2332&lt;&gt;0,INDIRECT("SCENARIOMETA!A"&amp;JE2332),""))</f>
        <v/>
      </c>
      <c r="JG2332" t="str">
        <f t="shared" ref="JG2332:JG2395" ca="1" si="572">IF(ScenarioType&lt;&gt;"ALL",IF(ISERROR(IF(INDIRECT("SCENARIOMETA!B"&amp;JE2332)=ScenarioType,INDIRECT("SCENARIOMETA!B"&amp;JE2332)," ")),"",IF(INDIRECT("SCENARIOMETA!B"&amp;JE2332)=ScenarioType,INDIRECT("SCENARIOMETA!B"&amp;JE2332)," ")),IF(JD2332&lt;&gt;0,INDIRECT("SCENARIOMETA!B"&amp;JE2332),""))</f>
        <v/>
      </c>
      <c r="JH2332" t="str">
        <f t="shared" ref="JH2332:JH2395" ca="1" si="573">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574">IF(ScenarioType&lt;&gt;"ALL",IF(ISERROR(IF(INDIRECT("SCENARIOMETA!B"&amp;JE2332)=ScenarioType,INDIRECT("SCENARIOMETA!E"&amp;JE2332)," ")),"",IF(INDIRECT("SCENARIOMETA!B"&amp;JE2332)=ScenarioType,INDIRECT("SCENARIOMETA!E"&amp;JE2332)," ")+14),IF(JD2332&lt;&gt;0,INDIRECT("SCENARIOMETA!E"&amp;JE2332)+14,""))</f>
        <v/>
      </c>
    </row>
    <row r="2333" spans="264:269">
      <c r="JD2333">
        <f t="shared" si="569"/>
        <v>0</v>
      </c>
      <c r="JE2333">
        <f t="shared" si="570"/>
        <v>0</v>
      </c>
      <c r="JF2333" t="str">
        <f t="shared" ca="1" si="571"/>
        <v/>
      </c>
      <c r="JG2333" t="str">
        <f t="shared" ca="1" si="572"/>
        <v/>
      </c>
      <c r="JH2333" t="str">
        <f t="shared" ca="1" si="573"/>
        <v/>
      </c>
      <c r="JI2333" t="str">
        <f t="shared" ca="1" si="574"/>
        <v/>
      </c>
    </row>
    <row r="2334" spans="264:269">
      <c r="JD2334">
        <f t="shared" si="569"/>
        <v>0</v>
      </c>
      <c r="JE2334">
        <f t="shared" si="570"/>
        <v>0</v>
      </c>
      <c r="JF2334" t="str">
        <f t="shared" ca="1" si="571"/>
        <v/>
      </c>
      <c r="JG2334" t="str">
        <f t="shared" ca="1" si="572"/>
        <v/>
      </c>
      <c r="JH2334" t="str">
        <f t="shared" ca="1" si="573"/>
        <v/>
      </c>
      <c r="JI2334" t="str">
        <f t="shared" ca="1" si="574"/>
        <v/>
      </c>
    </row>
    <row r="2335" spans="264:269">
      <c r="JD2335">
        <f t="shared" si="569"/>
        <v>0</v>
      </c>
      <c r="JE2335">
        <f t="shared" si="570"/>
        <v>0</v>
      </c>
      <c r="JF2335" t="str">
        <f t="shared" ca="1" si="571"/>
        <v/>
      </c>
      <c r="JG2335" t="str">
        <f t="shared" ca="1" si="572"/>
        <v/>
      </c>
      <c r="JH2335" t="str">
        <f t="shared" ca="1" si="573"/>
        <v/>
      </c>
      <c r="JI2335" t="str">
        <f t="shared" ca="1" si="574"/>
        <v/>
      </c>
    </row>
    <row r="2336" spans="264:269">
      <c r="JD2336">
        <f t="shared" si="569"/>
        <v>0</v>
      </c>
      <c r="JE2336">
        <f t="shared" si="570"/>
        <v>0</v>
      </c>
      <c r="JF2336" t="str">
        <f t="shared" ca="1" si="571"/>
        <v/>
      </c>
      <c r="JG2336" t="str">
        <f t="shared" ca="1" si="572"/>
        <v/>
      </c>
      <c r="JH2336" t="str">
        <f t="shared" ca="1" si="573"/>
        <v/>
      </c>
      <c r="JI2336" t="str">
        <f t="shared" ca="1" si="574"/>
        <v/>
      </c>
    </row>
    <row r="2337" spans="264:269">
      <c r="JD2337">
        <f t="shared" si="569"/>
        <v>0</v>
      </c>
      <c r="JE2337">
        <f t="shared" si="570"/>
        <v>0</v>
      </c>
      <c r="JF2337" t="str">
        <f t="shared" ca="1" si="571"/>
        <v/>
      </c>
      <c r="JG2337" t="str">
        <f t="shared" ca="1" si="572"/>
        <v/>
      </c>
      <c r="JH2337" t="str">
        <f t="shared" ca="1" si="573"/>
        <v/>
      </c>
      <c r="JI2337" t="str">
        <f t="shared" ca="1" si="574"/>
        <v/>
      </c>
    </row>
    <row r="2338" spans="264:269">
      <c r="JD2338">
        <f t="shared" si="569"/>
        <v>0</v>
      </c>
      <c r="JE2338">
        <f t="shared" si="570"/>
        <v>0</v>
      </c>
      <c r="JF2338" t="str">
        <f t="shared" ca="1" si="571"/>
        <v/>
      </c>
      <c r="JG2338" t="str">
        <f t="shared" ca="1" si="572"/>
        <v/>
      </c>
      <c r="JH2338" t="str">
        <f t="shared" ca="1" si="573"/>
        <v/>
      </c>
      <c r="JI2338" t="str">
        <f t="shared" ca="1" si="574"/>
        <v/>
      </c>
    </row>
    <row r="2339" spans="264:269">
      <c r="JD2339">
        <f t="shared" si="569"/>
        <v>0</v>
      </c>
      <c r="JE2339">
        <f t="shared" si="570"/>
        <v>0</v>
      </c>
      <c r="JF2339" t="str">
        <f t="shared" ca="1" si="571"/>
        <v/>
      </c>
      <c r="JG2339" t="str">
        <f t="shared" ca="1" si="572"/>
        <v/>
      </c>
      <c r="JH2339" t="str">
        <f t="shared" ca="1" si="573"/>
        <v/>
      </c>
      <c r="JI2339" t="str">
        <f t="shared" ca="1" si="574"/>
        <v/>
      </c>
    </row>
    <row r="2340" spans="264:269">
      <c r="JD2340">
        <f t="shared" si="569"/>
        <v>0</v>
      </c>
      <c r="JE2340">
        <f t="shared" si="570"/>
        <v>0</v>
      </c>
      <c r="JF2340" t="str">
        <f t="shared" ca="1" si="571"/>
        <v/>
      </c>
      <c r="JG2340" t="str">
        <f t="shared" ca="1" si="572"/>
        <v/>
      </c>
      <c r="JH2340" t="str">
        <f t="shared" ca="1" si="573"/>
        <v/>
      </c>
      <c r="JI2340" t="str">
        <f t="shared" ca="1" si="574"/>
        <v/>
      </c>
    </row>
    <row r="2341" spans="264:269">
      <c r="JD2341">
        <f t="shared" si="569"/>
        <v>0</v>
      </c>
      <c r="JE2341">
        <f t="shared" si="570"/>
        <v>0</v>
      </c>
      <c r="JF2341" t="str">
        <f t="shared" ca="1" si="571"/>
        <v/>
      </c>
      <c r="JG2341" t="str">
        <f t="shared" ca="1" si="572"/>
        <v/>
      </c>
      <c r="JH2341" t="str">
        <f t="shared" ca="1" si="573"/>
        <v/>
      </c>
      <c r="JI2341" t="str">
        <f t="shared" ca="1" si="574"/>
        <v/>
      </c>
    </row>
    <row r="2342" spans="264:269">
      <c r="JD2342">
        <f t="shared" si="569"/>
        <v>0</v>
      </c>
      <c r="JE2342">
        <f t="shared" si="570"/>
        <v>0</v>
      </c>
      <c r="JF2342" t="str">
        <f t="shared" ca="1" si="571"/>
        <v/>
      </c>
      <c r="JG2342" t="str">
        <f t="shared" ca="1" si="572"/>
        <v/>
      </c>
      <c r="JH2342" t="str">
        <f t="shared" ca="1" si="573"/>
        <v/>
      </c>
      <c r="JI2342" t="str">
        <f t="shared" ca="1" si="574"/>
        <v/>
      </c>
    </row>
    <row r="2343" spans="264:269">
      <c r="JD2343">
        <f t="shared" si="569"/>
        <v>0</v>
      </c>
      <c r="JE2343">
        <f t="shared" si="570"/>
        <v>0</v>
      </c>
      <c r="JF2343" t="str">
        <f t="shared" ca="1" si="571"/>
        <v/>
      </c>
      <c r="JG2343" t="str">
        <f t="shared" ca="1" si="572"/>
        <v/>
      </c>
      <c r="JH2343" t="str">
        <f t="shared" ca="1" si="573"/>
        <v/>
      </c>
      <c r="JI2343" t="str">
        <f t="shared" ca="1" si="574"/>
        <v/>
      </c>
    </row>
    <row r="2344" spans="264:269">
      <c r="JD2344">
        <f t="shared" si="569"/>
        <v>0</v>
      </c>
      <c r="JE2344">
        <f t="shared" si="570"/>
        <v>0</v>
      </c>
      <c r="JF2344" t="str">
        <f t="shared" ca="1" si="571"/>
        <v/>
      </c>
      <c r="JG2344" t="str">
        <f t="shared" ca="1" si="572"/>
        <v/>
      </c>
      <c r="JH2344" t="str">
        <f t="shared" ca="1" si="573"/>
        <v/>
      </c>
      <c r="JI2344" t="str">
        <f t="shared" ca="1" si="574"/>
        <v/>
      </c>
    </row>
    <row r="2345" spans="264:269">
      <c r="JD2345">
        <f t="shared" si="569"/>
        <v>0</v>
      </c>
      <c r="JE2345">
        <f t="shared" si="570"/>
        <v>0</v>
      </c>
      <c r="JF2345" t="str">
        <f t="shared" ca="1" si="571"/>
        <v/>
      </c>
      <c r="JG2345" t="str">
        <f t="shared" ca="1" si="572"/>
        <v/>
      </c>
      <c r="JH2345" t="str">
        <f t="shared" ca="1" si="573"/>
        <v/>
      </c>
      <c r="JI2345" t="str">
        <f t="shared" ca="1" si="574"/>
        <v/>
      </c>
    </row>
    <row r="2346" spans="264:269">
      <c r="JD2346">
        <f t="shared" si="569"/>
        <v>0</v>
      </c>
      <c r="JE2346">
        <f t="shared" si="570"/>
        <v>0</v>
      </c>
      <c r="JF2346" t="str">
        <f t="shared" ca="1" si="571"/>
        <v/>
      </c>
      <c r="JG2346" t="str">
        <f t="shared" ca="1" si="572"/>
        <v/>
      </c>
      <c r="JH2346" t="str">
        <f t="shared" ca="1" si="573"/>
        <v/>
      </c>
      <c r="JI2346" t="str">
        <f t="shared" ca="1" si="574"/>
        <v/>
      </c>
    </row>
    <row r="2347" spans="264:269">
      <c r="JD2347">
        <f t="shared" si="569"/>
        <v>0</v>
      </c>
      <c r="JE2347">
        <f t="shared" si="570"/>
        <v>0</v>
      </c>
      <c r="JF2347" t="str">
        <f t="shared" ca="1" si="571"/>
        <v/>
      </c>
      <c r="JG2347" t="str">
        <f t="shared" ca="1" si="572"/>
        <v/>
      </c>
      <c r="JH2347" t="str">
        <f t="shared" ca="1" si="573"/>
        <v/>
      </c>
      <c r="JI2347" t="str">
        <f t="shared" ca="1" si="574"/>
        <v/>
      </c>
    </row>
    <row r="2348" spans="264:269">
      <c r="JD2348">
        <f t="shared" si="569"/>
        <v>0</v>
      </c>
      <c r="JE2348">
        <f t="shared" si="570"/>
        <v>0</v>
      </c>
      <c r="JF2348" t="str">
        <f t="shared" ca="1" si="571"/>
        <v/>
      </c>
      <c r="JG2348" t="str">
        <f t="shared" ca="1" si="572"/>
        <v/>
      </c>
      <c r="JH2348" t="str">
        <f t="shared" ca="1" si="573"/>
        <v/>
      </c>
      <c r="JI2348" t="str">
        <f t="shared" ca="1" si="574"/>
        <v/>
      </c>
    </row>
    <row r="2349" spans="264:269">
      <c r="JD2349">
        <f t="shared" si="569"/>
        <v>0</v>
      </c>
      <c r="JE2349">
        <f t="shared" si="570"/>
        <v>0</v>
      </c>
      <c r="JF2349" t="str">
        <f t="shared" ca="1" si="571"/>
        <v/>
      </c>
      <c r="JG2349" t="str">
        <f t="shared" ca="1" si="572"/>
        <v/>
      </c>
      <c r="JH2349" t="str">
        <f t="shared" ca="1" si="573"/>
        <v/>
      </c>
      <c r="JI2349" t="str">
        <f t="shared" ca="1" si="574"/>
        <v/>
      </c>
    </row>
    <row r="2350" spans="264:269">
      <c r="JD2350">
        <f t="shared" si="569"/>
        <v>0</v>
      </c>
      <c r="JE2350">
        <f t="shared" si="570"/>
        <v>0</v>
      </c>
      <c r="JF2350" t="str">
        <f t="shared" ca="1" si="571"/>
        <v/>
      </c>
      <c r="JG2350" t="str">
        <f t="shared" ca="1" si="572"/>
        <v/>
      </c>
      <c r="JH2350" t="str">
        <f t="shared" ca="1" si="573"/>
        <v/>
      </c>
      <c r="JI2350" t="str">
        <f t="shared" ca="1" si="574"/>
        <v/>
      </c>
    </row>
    <row r="2351" spans="264:269">
      <c r="JD2351">
        <f t="shared" si="569"/>
        <v>0</v>
      </c>
      <c r="JE2351">
        <f t="shared" si="570"/>
        <v>0</v>
      </c>
      <c r="JF2351" t="str">
        <f t="shared" ca="1" si="571"/>
        <v/>
      </c>
      <c r="JG2351" t="str">
        <f t="shared" ca="1" si="572"/>
        <v/>
      </c>
      <c r="JH2351" t="str">
        <f t="shared" ca="1" si="573"/>
        <v/>
      </c>
      <c r="JI2351" t="str">
        <f t="shared" ca="1" si="574"/>
        <v/>
      </c>
    </row>
    <row r="2352" spans="264:269">
      <c r="JD2352">
        <f t="shared" si="569"/>
        <v>0</v>
      </c>
      <c r="JE2352">
        <f t="shared" si="570"/>
        <v>0</v>
      </c>
      <c r="JF2352" t="str">
        <f t="shared" ca="1" si="571"/>
        <v/>
      </c>
      <c r="JG2352" t="str">
        <f t="shared" ca="1" si="572"/>
        <v/>
      </c>
      <c r="JH2352" t="str">
        <f t="shared" ca="1" si="573"/>
        <v/>
      </c>
      <c r="JI2352" t="str">
        <f t="shared" ca="1" si="574"/>
        <v/>
      </c>
    </row>
    <row r="2353" spans="264:269">
      <c r="JD2353">
        <f t="shared" si="569"/>
        <v>0</v>
      </c>
      <c r="JE2353">
        <f t="shared" si="570"/>
        <v>0</v>
      </c>
      <c r="JF2353" t="str">
        <f t="shared" ca="1" si="571"/>
        <v/>
      </c>
      <c r="JG2353" t="str">
        <f t="shared" ca="1" si="572"/>
        <v/>
      </c>
      <c r="JH2353" t="str">
        <f t="shared" ca="1" si="573"/>
        <v/>
      </c>
      <c r="JI2353" t="str">
        <f t="shared" ca="1" si="574"/>
        <v/>
      </c>
    </row>
    <row r="2354" spans="264:269">
      <c r="JD2354">
        <f t="shared" si="569"/>
        <v>0</v>
      </c>
      <c r="JE2354">
        <f t="shared" si="570"/>
        <v>0</v>
      </c>
      <c r="JF2354" t="str">
        <f t="shared" ca="1" si="571"/>
        <v/>
      </c>
      <c r="JG2354" t="str">
        <f t="shared" ca="1" si="572"/>
        <v/>
      </c>
      <c r="JH2354" t="str">
        <f t="shared" ca="1" si="573"/>
        <v/>
      </c>
      <c r="JI2354" t="str">
        <f t="shared" ca="1" si="574"/>
        <v/>
      </c>
    </row>
    <row r="2355" spans="264:269">
      <c r="JD2355">
        <f t="shared" si="569"/>
        <v>0</v>
      </c>
      <c r="JE2355">
        <f t="shared" si="570"/>
        <v>0</v>
      </c>
      <c r="JF2355" t="str">
        <f t="shared" ca="1" si="571"/>
        <v/>
      </c>
      <c r="JG2355" t="str">
        <f t="shared" ca="1" si="572"/>
        <v/>
      </c>
      <c r="JH2355" t="str">
        <f t="shared" ca="1" si="573"/>
        <v/>
      </c>
      <c r="JI2355" t="str">
        <f t="shared" ca="1" si="574"/>
        <v/>
      </c>
    </row>
    <row r="2356" spans="264:269">
      <c r="JD2356">
        <f t="shared" si="569"/>
        <v>0</v>
      </c>
      <c r="JE2356">
        <f t="shared" si="570"/>
        <v>0</v>
      </c>
      <c r="JF2356" t="str">
        <f t="shared" ca="1" si="571"/>
        <v/>
      </c>
      <c r="JG2356" t="str">
        <f t="shared" ca="1" si="572"/>
        <v/>
      </c>
      <c r="JH2356" t="str">
        <f t="shared" ca="1" si="573"/>
        <v/>
      </c>
      <c r="JI2356" t="str">
        <f t="shared" ca="1" si="574"/>
        <v/>
      </c>
    </row>
    <row r="2357" spans="264:269">
      <c r="JD2357">
        <f t="shared" si="569"/>
        <v>0</v>
      </c>
      <c r="JE2357">
        <f t="shared" si="570"/>
        <v>0</v>
      </c>
      <c r="JF2357" t="str">
        <f t="shared" ca="1" si="571"/>
        <v/>
      </c>
      <c r="JG2357" t="str">
        <f t="shared" ca="1" si="572"/>
        <v/>
      </c>
      <c r="JH2357" t="str">
        <f t="shared" ca="1" si="573"/>
        <v/>
      </c>
      <c r="JI2357" t="str">
        <f t="shared" ca="1" si="574"/>
        <v/>
      </c>
    </row>
    <row r="2358" spans="264:269">
      <c r="JD2358">
        <f t="shared" si="569"/>
        <v>0</v>
      </c>
      <c r="JE2358">
        <f t="shared" si="570"/>
        <v>0</v>
      </c>
      <c r="JF2358" t="str">
        <f t="shared" ca="1" si="571"/>
        <v/>
      </c>
      <c r="JG2358" t="str">
        <f t="shared" ca="1" si="572"/>
        <v/>
      </c>
      <c r="JH2358" t="str">
        <f t="shared" ca="1" si="573"/>
        <v/>
      </c>
      <c r="JI2358" t="str">
        <f t="shared" ca="1" si="574"/>
        <v/>
      </c>
    </row>
    <row r="2359" spans="264:269">
      <c r="JD2359">
        <f t="shared" si="569"/>
        <v>0</v>
      </c>
      <c r="JE2359">
        <f t="shared" si="570"/>
        <v>0</v>
      </c>
      <c r="JF2359" t="str">
        <f t="shared" ca="1" si="571"/>
        <v/>
      </c>
      <c r="JG2359" t="str">
        <f t="shared" ca="1" si="572"/>
        <v/>
      </c>
      <c r="JH2359" t="str">
        <f t="shared" ca="1" si="573"/>
        <v/>
      </c>
      <c r="JI2359" t="str">
        <f t="shared" ca="1" si="574"/>
        <v/>
      </c>
    </row>
    <row r="2360" spans="264:269">
      <c r="JD2360">
        <f t="shared" si="569"/>
        <v>0</v>
      </c>
      <c r="JE2360">
        <f t="shared" si="570"/>
        <v>0</v>
      </c>
      <c r="JF2360" t="str">
        <f t="shared" ca="1" si="571"/>
        <v/>
      </c>
      <c r="JG2360" t="str">
        <f t="shared" ca="1" si="572"/>
        <v/>
      </c>
      <c r="JH2360" t="str">
        <f t="shared" ca="1" si="573"/>
        <v/>
      </c>
      <c r="JI2360" t="str">
        <f t="shared" ca="1" si="574"/>
        <v/>
      </c>
    </row>
    <row r="2361" spans="264:269">
      <c r="JD2361">
        <f t="shared" si="569"/>
        <v>0</v>
      </c>
      <c r="JE2361">
        <f t="shared" si="570"/>
        <v>0</v>
      </c>
      <c r="JF2361" t="str">
        <f t="shared" ca="1" si="571"/>
        <v/>
      </c>
      <c r="JG2361" t="str">
        <f t="shared" ca="1" si="572"/>
        <v/>
      </c>
      <c r="JH2361" t="str">
        <f t="shared" ca="1" si="573"/>
        <v/>
      </c>
      <c r="JI2361" t="str">
        <f t="shared" ca="1" si="574"/>
        <v/>
      </c>
    </row>
    <row r="2362" spans="264:269">
      <c r="JD2362">
        <f t="shared" si="569"/>
        <v>0</v>
      </c>
      <c r="JE2362">
        <f t="shared" si="570"/>
        <v>0</v>
      </c>
      <c r="JF2362" t="str">
        <f t="shared" ca="1" si="571"/>
        <v/>
      </c>
      <c r="JG2362" t="str">
        <f t="shared" ca="1" si="572"/>
        <v/>
      </c>
      <c r="JH2362" t="str">
        <f t="shared" ca="1" si="573"/>
        <v/>
      </c>
      <c r="JI2362" t="str">
        <f t="shared" ca="1" si="574"/>
        <v/>
      </c>
    </row>
    <row r="2363" spans="264:269">
      <c r="JD2363">
        <f t="shared" si="569"/>
        <v>0</v>
      </c>
      <c r="JE2363">
        <f t="shared" si="570"/>
        <v>0</v>
      </c>
      <c r="JF2363" t="str">
        <f t="shared" ca="1" si="571"/>
        <v/>
      </c>
      <c r="JG2363" t="str">
        <f t="shared" ca="1" si="572"/>
        <v/>
      </c>
      <c r="JH2363" t="str">
        <f t="shared" ca="1" si="573"/>
        <v/>
      </c>
      <c r="JI2363" t="str">
        <f t="shared" ca="1" si="574"/>
        <v/>
      </c>
    </row>
    <row r="2364" spans="264:269">
      <c r="JD2364">
        <f t="shared" si="569"/>
        <v>0</v>
      </c>
      <c r="JE2364">
        <f t="shared" si="570"/>
        <v>0</v>
      </c>
      <c r="JF2364" t="str">
        <f t="shared" ca="1" si="571"/>
        <v/>
      </c>
      <c r="JG2364" t="str">
        <f t="shared" ca="1" si="572"/>
        <v/>
      </c>
      <c r="JH2364" t="str">
        <f t="shared" ca="1" si="573"/>
        <v/>
      </c>
      <c r="JI2364" t="str">
        <f t="shared" ca="1" si="574"/>
        <v/>
      </c>
    </row>
    <row r="2365" spans="264:269">
      <c r="JD2365">
        <f t="shared" si="569"/>
        <v>0</v>
      </c>
      <c r="JE2365">
        <f t="shared" si="570"/>
        <v>0</v>
      </c>
      <c r="JF2365" t="str">
        <f t="shared" ca="1" si="571"/>
        <v/>
      </c>
      <c r="JG2365" t="str">
        <f t="shared" ca="1" si="572"/>
        <v/>
      </c>
      <c r="JH2365" t="str">
        <f t="shared" ca="1" si="573"/>
        <v/>
      </c>
      <c r="JI2365" t="str">
        <f t="shared" ca="1" si="574"/>
        <v/>
      </c>
    </row>
    <row r="2366" spans="264:269">
      <c r="JD2366">
        <f t="shared" si="569"/>
        <v>0</v>
      </c>
      <c r="JE2366">
        <f t="shared" si="570"/>
        <v>0</v>
      </c>
      <c r="JF2366" t="str">
        <f t="shared" ca="1" si="571"/>
        <v/>
      </c>
      <c r="JG2366" t="str">
        <f t="shared" ca="1" si="572"/>
        <v/>
      </c>
      <c r="JH2366" t="str">
        <f t="shared" ca="1" si="573"/>
        <v/>
      </c>
      <c r="JI2366" t="str">
        <f t="shared" ca="1" si="574"/>
        <v/>
      </c>
    </row>
    <row r="2367" spans="264:269">
      <c r="JD2367">
        <f t="shared" si="569"/>
        <v>0</v>
      </c>
      <c r="JE2367">
        <f t="shared" si="570"/>
        <v>0</v>
      </c>
      <c r="JF2367" t="str">
        <f t="shared" ca="1" si="571"/>
        <v/>
      </c>
      <c r="JG2367" t="str">
        <f t="shared" ca="1" si="572"/>
        <v/>
      </c>
      <c r="JH2367" t="str">
        <f t="shared" ca="1" si="573"/>
        <v/>
      </c>
      <c r="JI2367" t="str">
        <f t="shared" ca="1" si="574"/>
        <v/>
      </c>
    </row>
    <row r="2368" spans="264:269">
      <c r="JD2368">
        <f t="shared" si="569"/>
        <v>0</v>
      </c>
      <c r="JE2368">
        <f t="shared" si="570"/>
        <v>0</v>
      </c>
      <c r="JF2368" t="str">
        <f t="shared" ca="1" si="571"/>
        <v/>
      </c>
      <c r="JG2368" t="str">
        <f t="shared" ca="1" si="572"/>
        <v/>
      </c>
      <c r="JH2368" t="str">
        <f t="shared" ca="1" si="573"/>
        <v/>
      </c>
      <c r="JI2368" t="str">
        <f t="shared" ca="1" si="574"/>
        <v/>
      </c>
    </row>
    <row r="2369" spans="264:269">
      <c r="JD2369">
        <f t="shared" si="569"/>
        <v>0</v>
      </c>
      <c r="JE2369">
        <f t="shared" si="570"/>
        <v>0</v>
      </c>
      <c r="JF2369" t="str">
        <f t="shared" ca="1" si="571"/>
        <v/>
      </c>
      <c r="JG2369" t="str">
        <f t="shared" ca="1" si="572"/>
        <v/>
      </c>
      <c r="JH2369" t="str">
        <f t="shared" ca="1" si="573"/>
        <v/>
      </c>
      <c r="JI2369" t="str">
        <f t="shared" ca="1" si="574"/>
        <v/>
      </c>
    </row>
    <row r="2370" spans="264:269">
      <c r="JD2370">
        <f t="shared" si="569"/>
        <v>0</v>
      </c>
      <c r="JE2370">
        <f t="shared" si="570"/>
        <v>0</v>
      </c>
      <c r="JF2370" t="str">
        <f t="shared" ca="1" si="571"/>
        <v/>
      </c>
      <c r="JG2370" t="str">
        <f t="shared" ca="1" si="572"/>
        <v/>
      </c>
      <c r="JH2370" t="str">
        <f t="shared" ca="1" si="573"/>
        <v/>
      </c>
      <c r="JI2370" t="str">
        <f t="shared" ca="1" si="574"/>
        <v/>
      </c>
    </row>
    <row r="2371" spans="264:269">
      <c r="JD2371">
        <f t="shared" si="569"/>
        <v>0</v>
      </c>
      <c r="JE2371">
        <f t="shared" si="570"/>
        <v>0</v>
      </c>
      <c r="JF2371" t="str">
        <f t="shared" ca="1" si="571"/>
        <v/>
      </c>
      <c r="JG2371" t="str">
        <f t="shared" ca="1" si="572"/>
        <v/>
      </c>
      <c r="JH2371" t="str">
        <f t="shared" ca="1" si="573"/>
        <v/>
      </c>
      <c r="JI2371" t="str">
        <f t="shared" ca="1" si="574"/>
        <v/>
      </c>
    </row>
    <row r="2372" spans="264:269">
      <c r="JD2372">
        <f t="shared" si="569"/>
        <v>0</v>
      </c>
      <c r="JE2372">
        <f t="shared" si="570"/>
        <v>0</v>
      </c>
      <c r="JF2372" t="str">
        <f t="shared" ca="1" si="571"/>
        <v/>
      </c>
      <c r="JG2372" t="str">
        <f t="shared" ca="1" si="572"/>
        <v/>
      </c>
      <c r="JH2372" t="str">
        <f t="shared" ca="1" si="573"/>
        <v/>
      </c>
      <c r="JI2372" t="str">
        <f t="shared" ca="1" si="574"/>
        <v/>
      </c>
    </row>
    <row r="2373" spans="264:269">
      <c r="JD2373">
        <f t="shared" si="569"/>
        <v>0</v>
      </c>
      <c r="JE2373">
        <f t="shared" si="570"/>
        <v>0</v>
      </c>
      <c r="JF2373" t="str">
        <f t="shared" ca="1" si="571"/>
        <v/>
      </c>
      <c r="JG2373" t="str">
        <f t="shared" ca="1" si="572"/>
        <v/>
      </c>
      <c r="JH2373" t="str">
        <f t="shared" ca="1" si="573"/>
        <v/>
      </c>
      <c r="JI2373" t="str">
        <f t="shared" ca="1" si="574"/>
        <v/>
      </c>
    </row>
    <row r="2374" spans="264:269">
      <c r="JD2374">
        <f t="shared" si="569"/>
        <v>0</v>
      </c>
      <c r="JE2374">
        <f t="shared" si="570"/>
        <v>0</v>
      </c>
      <c r="JF2374" t="str">
        <f t="shared" ca="1" si="571"/>
        <v/>
      </c>
      <c r="JG2374" t="str">
        <f t="shared" ca="1" si="572"/>
        <v/>
      </c>
      <c r="JH2374" t="str">
        <f t="shared" ca="1" si="573"/>
        <v/>
      </c>
      <c r="JI2374" t="str">
        <f t="shared" ca="1" si="574"/>
        <v/>
      </c>
    </row>
    <row r="2375" spans="264:269">
      <c r="JD2375">
        <f t="shared" si="569"/>
        <v>0</v>
      </c>
      <c r="JE2375">
        <f t="shared" si="570"/>
        <v>0</v>
      </c>
      <c r="JF2375" t="str">
        <f t="shared" ca="1" si="571"/>
        <v/>
      </c>
      <c r="JG2375" t="str">
        <f t="shared" ca="1" si="572"/>
        <v/>
      </c>
      <c r="JH2375" t="str">
        <f t="shared" ca="1" si="573"/>
        <v/>
      </c>
      <c r="JI2375" t="str">
        <f t="shared" ca="1" si="574"/>
        <v/>
      </c>
    </row>
    <row r="2376" spans="264:269">
      <c r="JD2376">
        <f t="shared" si="569"/>
        <v>0</v>
      </c>
      <c r="JE2376">
        <f t="shared" si="570"/>
        <v>0</v>
      </c>
      <c r="JF2376" t="str">
        <f t="shared" ca="1" si="571"/>
        <v/>
      </c>
      <c r="JG2376" t="str">
        <f t="shared" ca="1" si="572"/>
        <v/>
      </c>
      <c r="JH2376" t="str">
        <f t="shared" ca="1" si="573"/>
        <v/>
      </c>
      <c r="JI2376" t="str">
        <f t="shared" ca="1" si="574"/>
        <v/>
      </c>
    </row>
    <row r="2377" spans="264:269">
      <c r="JD2377">
        <f t="shared" si="569"/>
        <v>0</v>
      </c>
      <c r="JE2377">
        <f t="shared" si="570"/>
        <v>0</v>
      </c>
      <c r="JF2377" t="str">
        <f t="shared" ca="1" si="571"/>
        <v/>
      </c>
      <c r="JG2377" t="str">
        <f t="shared" ca="1" si="572"/>
        <v/>
      </c>
      <c r="JH2377" t="str">
        <f t="shared" ca="1" si="573"/>
        <v/>
      </c>
      <c r="JI2377" t="str">
        <f t="shared" ca="1" si="574"/>
        <v/>
      </c>
    </row>
    <row r="2378" spans="264:269">
      <c r="JD2378">
        <f t="shared" si="569"/>
        <v>0</v>
      </c>
      <c r="JE2378">
        <f t="shared" si="570"/>
        <v>0</v>
      </c>
      <c r="JF2378" t="str">
        <f t="shared" ca="1" si="571"/>
        <v/>
      </c>
      <c r="JG2378" t="str">
        <f t="shared" ca="1" si="572"/>
        <v/>
      </c>
      <c r="JH2378" t="str">
        <f t="shared" ca="1" si="573"/>
        <v/>
      </c>
      <c r="JI2378" t="str">
        <f t="shared" ca="1" si="574"/>
        <v/>
      </c>
    </row>
    <row r="2379" spans="264:269">
      <c r="JD2379">
        <f t="shared" si="569"/>
        <v>0</v>
      </c>
      <c r="JE2379">
        <f t="shared" si="570"/>
        <v>0</v>
      </c>
      <c r="JF2379" t="str">
        <f t="shared" ca="1" si="571"/>
        <v/>
      </c>
      <c r="JG2379" t="str">
        <f t="shared" ca="1" si="572"/>
        <v/>
      </c>
      <c r="JH2379" t="str">
        <f t="shared" ca="1" si="573"/>
        <v/>
      </c>
      <c r="JI2379" t="str">
        <f t="shared" ca="1" si="574"/>
        <v/>
      </c>
    </row>
    <row r="2380" spans="264:269">
      <c r="JD2380">
        <f t="shared" si="569"/>
        <v>0</v>
      </c>
      <c r="JE2380">
        <f t="shared" si="570"/>
        <v>0</v>
      </c>
      <c r="JF2380" t="str">
        <f t="shared" ca="1" si="571"/>
        <v/>
      </c>
      <c r="JG2380" t="str">
        <f t="shared" ca="1" si="572"/>
        <v/>
      </c>
      <c r="JH2380" t="str">
        <f t="shared" ca="1" si="573"/>
        <v/>
      </c>
      <c r="JI2380" t="str">
        <f t="shared" ca="1" si="574"/>
        <v/>
      </c>
    </row>
    <row r="2381" spans="264:269">
      <c r="JD2381">
        <f t="shared" si="569"/>
        <v>0</v>
      </c>
      <c r="JE2381">
        <f t="shared" si="570"/>
        <v>0</v>
      </c>
      <c r="JF2381" t="str">
        <f t="shared" ca="1" si="571"/>
        <v/>
      </c>
      <c r="JG2381" t="str">
        <f t="shared" ca="1" si="572"/>
        <v/>
      </c>
      <c r="JH2381" t="str">
        <f t="shared" ca="1" si="573"/>
        <v/>
      </c>
      <c r="JI2381" t="str">
        <f t="shared" ca="1" si="574"/>
        <v/>
      </c>
    </row>
    <row r="2382" spans="264:269">
      <c r="JD2382">
        <f t="shared" si="569"/>
        <v>0</v>
      </c>
      <c r="JE2382">
        <f t="shared" si="570"/>
        <v>0</v>
      </c>
      <c r="JF2382" t="str">
        <f t="shared" ca="1" si="571"/>
        <v/>
      </c>
      <c r="JG2382" t="str">
        <f t="shared" ca="1" si="572"/>
        <v/>
      </c>
      <c r="JH2382" t="str">
        <f t="shared" ca="1" si="573"/>
        <v/>
      </c>
      <c r="JI2382" t="str">
        <f t="shared" ca="1" si="574"/>
        <v/>
      </c>
    </row>
    <row r="2383" spans="264:269">
      <c r="JD2383">
        <f t="shared" si="569"/>
        <v>0</v>
      </c>
      <c r="JE2383">
        <f t="shared" si="570"/>
        <v>0</v>
      </c>
      <c r="JF2383" t="str">
        <f t="shared" ca="1" si="571"/>
        <v/>
      </c>
      <c r="JG2383" t="str">
        <f t="shared" ca="1" si="572"/>
        <v/>
      </c>
      <c r="JH2383" t="str">
        <f t="shared" ca="1" si="573"/>
        <v/>
      </c>
      <c r="JI2383" t="str">
        <f t="shared" ca="1" si="574"/>
        <v/>
      </c>
    </row>
    <row r="2384" spans="264:269">
      <c r="JD2384">
        <f t="shared" si="569"/>
        <v>0</v>
      </c>
      <c r="JE2384">
        <f t="shared" si="570"/>
        <v>0</v>
      </c>
      <c r="JF2384" t="str">
        <f t="shared" ca="1" si="571"/>
        <v/>
      </c>
      <c r="JG2384" t="str">
        <f t="shared" ca="1" si="572"/>
        <v/>
      </c>
      <c r="JH2384" t="str">
        <f t="shared" ca="1" si="573"/>
        <v/>
      </c>
      <c r="JI2384" t="str">
        <f t="shared" ca="1" si="574"/>
        <v/>
      </c>
    </row>
    <row r="2385" spans="264:269">
      <c r="JD2385">
        <f t="shared" si="569"/>
        <v>0</v>
      </c>
      <c r="JE2385">
        <f t="shared" si="570"/>
        <v>0</v>
      </c>
      <c r="JF2385" t="str">
        <f t="shared" ca="1" si="571"/>
        <v/>
      </c>
      <c r="JG2385" t="str">
        <f t="shared" ca="1" si="572"/>
        <v/>
      </c>
      <c r="JH2385" t="str">
        <f t="shared" ca="1" si="573"/>
        <v/>
      </c>
      <c r="JI2385" t="str">
        <f t="shared" ca="1" si="574"/>
        <v/>
      </c>
    </row>
    <row r="2386" spans="264:269">
      <c r="JD2386">
        <f t="shared" si="569"/>
        <v>0</v>
      </c>
      <c r="JE2386">
        <f t="shared" si="570"/>
        <v>0</v>
      </c>
      <c r="JF2386" t="str">
        <f t="shared" ca="1" si="571"/>
        <v/>
      </c>
      <c r="JG2386" t="str">
        <f t="shared" ca="1" si="572"/>
        <v/>
      </c>
      <c r="JH2386" t="str">
        <f t="shared" ca="1" si="573"/>
        <v/>
      </c>
      <c r="JI2386" t="str">
        <f t="shared" ca="1" si="574"/>
        <v/>
      </c>
    </row>
    <row r="2387" spans="264:269">
      <c r="JD2387">
        <f t="shared" si="569"/>
        <v>0</v>
      </c>
      <c r="JE2387">
        <f t="shared" si="570"/>
        <v>0</v>
      </c>
      <c r="JF2387" t="str">
        <f t="shared" ca="1" si="571"/>
        <v/>
      </c>
      <c r="JG2387" t="str">
        <f t="shared" ca="1" si="572"/>
        <v/>
      </c>
      <c r="JH2387" t="str">
        <f t="shared" ca="1" si="573"/>
        <v/>
      </c>
      <c r="JI2387" t="str">
        <f t="shared" ca="1" si="574"/>
        <v/>
      </c>
    </row>
    <row r="2388" spans="264:269">
      <c r="JD2388">
        <f t="shared" si="569"/>
        <v>0</v>
      </c>
      <c r="JE2388">
        <f t="shared" si="570"/>
        <v>0</v>
      </c>
      <c r="JF2388" t="str">
        <f t="shared" ca="1" si="571"/>
        <v/>
      </c>
      <c r="JG2388" t="str">
        <f t="shared" ca="1" si="572"/>
        <v/>
      </c>
      <c r="JH2388" t="str">
        <f t="shared" ca="1" si="573"/>
        <v/>
      </c>
      <c r="JI2388" t="str">
        <f t="shared" ca="1" si="574"/>
        <v/>
      </c>
    </row>
    <row r="2389" spans="264:269">
      <c r="JD2389">
        <f t="shared" si="569"/>
        <v>0</v>
      </c>
      <c r="JE2389">
        <f t="shared" si="570"/>
        <v>0</v>
      </c>
      <c r="JF2389" t="str">
        <f t="shared" ca="1" si="571"/>
        <v/>
      </c>
      <c r="JG2389" t="str">
        <f t="shared" ca="1" si="572"/>
        <v/>
      </c>
      <c r="JH2389" t="str">
        <f t="shared" ca="1" si="573"/>
        <v/>
      </c>
      <c r="JI2389" t="str">
        <f t="shared" ca="1" si="574"/>
        <v/>
      </c>
    </row>
    <row r="2390" spans="264:269">
      <c r="JD2390">
        <f t="shared" si="569"/>
        <v>0</v>
      </c>
      <c r="JE2390">
        <f t="shared" si="570"/>
        <v>0</v>
      </c>
      <c r="JF2390" t="str">
        <f t="shared" ca="1" si="571"/>
        <v/>
      </c>
      <c r="JG2390" t="str">
        <f t="shared" ca="1" si="572"/>
        <v/>
      </c>
      <c r="JH2390" t="str">
        <f t="shared" ca="1" si="573"/>
        <v/>
      </c>
      <c r="JI2390" t="str">
        <f t="shared" ca="1" si="574"/>
        <v/>
      </c>
    </row>
    <row r="2391" spans="264:269">
      <c r="JD2391">
        <f t="shared" si="569"/>
        <v>0</v>
      </c>
      <c r="JE2391">
        <f t="shared" si="570"/>
        <v>0</v>
      </c>
      <c r="JF2391" t="str">
        <f t="shared" ca="1" si="571"/>
        <v/>
      </c>
      <c r="JG2391" t="str">
        <f t="shared" ca="1" si="572"/>
        <v/>
      </c>
      <c r="JH2391" t="str">
        <f t="shared" ca="1" si="573"/>
        <v/>
      </c>
      <c r="JI2391" t="str">
        <f t="shared" ca="1" si="574"/>
        <v/>
      </c>
    </row>
    <row r="2392" spans="264:269">
      <c r="JD2392">
        <f t="shared" si="569"/>
        <v>0</v>
      </c>
      <c r="JE2392">
        <f t="shared" si="570"/>
        <v>0</v>
      </c>
      <c r="JF2392" t="str">
        <f t="shared" ca="1" si="571"/>
        <v/>
      </c>
      <c r="JG2392" t="str">
        <f t="shared" ca="1" si="572"/>
        <v/>
      </c>
      <c r="JH2392" t="str">
        <f t="shared" ca="1" si="573"/>
        <v/>
      </c>
      <c r="JI2392" t="str">
        <f t="shared" ca="1" si="574"/>
        <v/>
      </c>
    </row>
    <row r="2393" spans="264:269">
      <c r="JD2393">
        <f t="shared" si="569"/>
        <v>0</v>
      </c>
      <c r="JE2393">
        <f t="shared" si="570"/>
        <v>0</v>
      </c>
      <c r="JF2393" t="str">
        <f t="shared" ca="1" si="571"/>
        <v/>
      </c>
      <c r="JG2393" t="str">
        <f t="shared" ca="1" si="572"/>
        <v/>
      </c>
      <c r="JH2393" t="str">
        <f t="shared" ca="1" si="573"/>
        <v/>
      </c>
      <c r="JI2393" t="str">
        <f t="shared" ca="1" si="574"/>
        <v/>
      </c>
    </row>
    <row r="2394" spans="264:269">
      <c r="JD2394">
        <f t="shared" si="569"/>
        <v>0</v>
      </c>
      <c r="JE2394">
        <f t="shared" si="570"/>
        <v>0</v>
      </c>
      <c r="JF2394" t="str">
        <f t="shared" ca="1" si="571"/>
        <v/>
      </c>
      <c r="JG2394" t="str">
        <f t="shared" ca="1" si="572"/>
        <v/>
      </c>
      <c r="JH2394" t="str">
        <f t="shared" ca="1" si="573"/>
        <v/>
      </c>
      <c r="JI2394" t="str">
        <f t="shared" ca="1" si="574"/>
        <v/>
      </c>
    </row>
    <row r="2395" spans="264:269">
      <c r="JD2395">
        <f t="shared" si="569"/>
        <v>0</v>
      </c>
      <c r="JE2395">
        <f t="shared" si="570"/>
        <v>0</v>
      </c>
      <c r="JF2395" t="str">
        <f t="shared" ca="1" si="571"/>
        <v/>
      </c>
      <c r="JG2395" t="str">
        <f t="shared" ca="1" si="572"/>
        <v/>
      </c>
      <c r="JH2395" t="str">
        <f t="shared" ca="1" si="573"/>
        <v/>
      </c>
      <c r="JI2395" t="str">
        <f t="shared" ca="1" si="574"/>
        <v/>
      </c>
    </row>
    <row r="2396" spans="264:269">
      <c r="JD2396">
        <f t="shared" ref="JD2396:JD2459" si="575">IF(JD2395&lt;&gt;0,JD2395-1,0)</f>
        <v>0</v>
      </c>
      <c r="JE2396">
        <f t="shared" ref="JE2396:JE2459" si="576">IF(JD2396&lt;&gt;0,JE2395+1,0)</f>
        <v>0</v>
      </c>
      <c r="JF2396" t="str">
        <f t="shared" ref="JF2396:JF2459" ca="1" si="577">IF(ScenarioType&lt;&gt;"ALL",IF(ISERROR(IF(INDIRECT("SCENARIOMETA!B"&amp;JE2396)=ScenarioType,INDIRECT("SCENARIOMETA!A"&amp;JE2396)," ")),"",IF(INDIRECT("SCENARIOMETA!B"&amp;JE2396)=ScenarioType,INDIRECT("SCENARIOMETA!A"&amp;JE2396)," ")),IF(JD2396&lt;&gt;0,INDIRECT("SCENARIOMETA!A"&amp;JE2396),""))</f>
        <v/>
      </c>
      <c r="JG2396" t="str">
        <f t="shared" ref="JG2396:JG2459" ca="1" si="578">IF(ScenarioType&lt;&gt;"ALL",IF(ISERROR(IF(INDIRECT("SCENARIOMETA!B"&amp;JE2396)=ScenarioType,INDIRECT("SCENARIOMETA!B"&amp;JE2396)," ")),"",IF(INDIRECT("SCENARIOMETA!B"&amp;JE2396)=ScenarioType,INDIRECT("SCENARIOMETA!B"&amp;JE2396)," ")),IF(JD2396&lt;&gt;0,INDIRECT("SCENARIOMETA!B"&amp;JE2396),""))</f>
        <v/>
      </c>
      <c r="JH2396" t="str">
        <f t="shared" ref="JH2396:JH2459" ca="1" si="579">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580">IF(ScenarioType&lt;&gt;"ALL",IF(ISERROR(IF(INDIRECT("SCENARIOMETA!B"&amp;JE2396)=ScenarioType,INDIRECT("SCENARIOMETA!E"&amp;JE2396)," ")),"",IF(INDIRECT("SCENARIOMETA!B"&amp;JE2396)=ScenarioType,INDIRECT("SCENARIOMETA!E"&amp;JE2396)," ")+14),IF(JD2396&lt;&gt;0,INDIRECT("SCENARIOMETA!E"&amp;JE2396)+14,""))</f>
        <v/>
      </c>
    </row>
    <row r="2397" spans="264:269">
      <c r="JD2397">
        <f t="shared" si="575"/>
        <v>0</v>
      </c>
      <c r="JE2397">
        <f t="shared" si="576"/>
        <v>0</v>
      </c>
      <c r="JF2397" t="str">
        <f t="shared" ca="1" si="577"/>
        <v/>
      </c>
      <c r="JG2397" t="str">
        <f t="shared" ca="1" si="578"/>
        <v/>
      </c>
      <c r="JH2397" t="str">
        <f t="shared" ca="1" si="579"/>
        <v/>
      </c>
      <c r="JI2397" t="str">
        <f t="shared" ca="1" si="580"/>
        <v/>
      </c>
    </row>
    <row r="2398" spans="264:269">
      <c r="JD2398">
        <f t="shared" si="575"/>
        <v>0</v>
      </c>
      <c r="JE2398">
        <f t="shared" si="576"/>
        <v>0</v>
      </c>
      <c r="JF2398" t="str">
        <f t="shared" ca="1" si="577"/>
        <v/>
      </c>
      <c r="JG2398" t="str">
        <f t="shared" ca="1" si="578"/>
        <v/>
      </c>
      <c r="JH2398" t="str">
        <f t="shared" ca="1" si="579"/>
        <v/>
      </c>
      <c r="JI2398" t="str">
        <f t="shared" ca="1" si="580"/>
        <v/>
      </c>
    </row>
    <row r="2399" spans="264:269">
      <c r="JD2399">
        <f t="shared" si="575"/>
        <v>0</v>
      </c>
      <c r="JE2399">
        <f t="shared" si="576"/>
        <v>0</v>
      </c>
      <c r="JF2399" t="str">
        <f t="shared" ca="1" si="577"/>
        <v/>
      </c>
      <c r="JG2399" t="str">
        <f t="shared" ca="1" si="578"/>
        <v/>
      </c>
      <c r="JH2399" t="str">
        <f t="shared" ca="1" si="579"/>
        <v/>
      </c>
      <c r="JI2399" t="str">
        <f t="shared" ca="1" si="580"/>
        <v/>
      </c>
    </row>
    <row r="2400" spans="264:269">
      <c r="JD2400">
        <f t="shared" si="575"/>
        <v>0</v>
      </c>
      <c r="JE2400">
        <f t="shared" si="576"/>
        <v>0</v>
      </c>
      <c r="JF2400" t="str">
        <f t="shared" ca="1" si="577"/>
        <v/>
      </c>
      <c r="JG2400" t="str">
        <f t="shared" ca="1" si="578"/>
        <v/>
      </c>
      <c r="JH2400" t="str">
        <f t="shared" ca="1" si="579"/>
        <v/>
      </c>
      <c r="JI2400" t="str">
        <f t="shared" ca="1" si="580"/>
        <v/>
      </c>
    </row>
    <row r="2401" spans="264:269">
      <c r="JD2401">
        <f t="shared" si="575"/>
        <v>0</v>
      </c>
      <c r="JE2401">
        <f t="shared" si="576"/>
        <v>0</v>
      </c>
      <c r="JF2401" t="str">
        <f t="shared" ca="1" si="577"/>
        <v/>
      </c>
      <c r="JG2401" t="str">
        <f t="shared" ca="1" si="578"/>
        <v/>
      </c>
      <c r="JH2401" t="str">
        <f t="shared" ca="1" si="579"/>
        <v/>
      </c>
      <c r="JI2401" t="str">
        <f t="shared" ca="1" si="580"/>
        <v/>
      </c>
    </row>
    <row r="2402" spans="264:269">
      <c r="JD2402">
        <f t="shared" si="575"/>
        <v>0</v>
      </c>
      <c r="JE2402">
        <f t="shared" si="576"/>
        <v>0</v>
      </c>
      <c r="JF2402" t="str">
        <f t="shared" ca="1" si="577"/>
        <v/>
      </c>
      <c r="JG2402" t="str">
        <f t="shared" ca="1" si="578"/>
        <v/>
      </c>
      <c r="JH2402" t="str">
        <f t="shared" ca="1" si="579"/>
        <v/>
      </c>
      <c r="JI2402" t="str">
        <f t="shared" ca="1" si="580"/>
        <v/>
      </c>
    </row>
    <row r="2403" spans="264:269">
      <c r="JD2403">
        <f t="shared" si="575"/>
        <v>0</v>
      </c>
      <c r="JE2403">
        <f t="shared" si="576"/>
        <v>0</v>
      </c>
      <c r="JF2403" t="str">
        <f t="shared" ca="1" si="577"/>
        <v/>
      </c>
      <c r="JG2403" t="str">
        <f t="shared" ca="1" si="578"/>
        <v/>
      </c>
      <c r="JH2403" t="str">
        <f t="shared" ca="1" si="579"/>
        <v/>
      </c>
      <c r="JI2403" t="str">
        <f t="shared" ca="1" si="580"/>
        <v/>
      </c>
    </row>
    <row r="2404" spans="264:269">
      <c r="JD2404">
        <f t="shared" si="575"/>
        <v>0</v>
      </c>
      <c r="JE2404">
        <f t="shared" si="576"/>
        <v>0</v>
      </c>
      <c r="JF2404" t="str">
        <f t="shared" ca="1" si="577"/>
        <v/>
      </c>
      <c r="JG2404" t="str">
        <f t="shared" ca="1" si="578"/>
        <v/>
      </c>
      <c r="JH2404" t="str">
        <f t="shared" ca="1" si="579"/>
        <v/>
      </c>
      <c r="JI2404" t="str">
        <f t="shared" ca="1" si="580"/>
        <v/>
      </c>
    </row>
    <row r="2405" spans="264:269">
      <c r="JD2405">
        <f t="shared" si="575"/>
        <v>0</v>
      </c>
      <c r="JE2405">
        <f t="shared" si="576"/>
        <v>0</v>
      </c>
      <c r="JF2405" t="str">
        <f t="shared" ca="1" si="577"/>
        <v/>
      </c>
      <c r="JG2405" t="str">
        <f t="shared" ca="1" si="578"/>
        <v/>
      </c>
      <c r="JH2405" t="str">
        <f t="shared" ca="1" si="579"/>
        <v/>
      </c>
      <c r="JI2405" t="str">
        <f t="shared" ca="1" si="580"/>
        <v/>
      </c>
    </row>
    <row r="2406" spans="264:269">
      <c r="JD2406">
        <f t="shared" si="575"/>
        <v>0</v>
      </c>
      <c r="JE2406">
        <f t="shared" si="576"/>
        <v>0</v>
      </c>
      <c r="JF2406" t="str">
        <f t="shared" ca="1" si="577"/>
        <v/>
      </c>
      <c r="JG2406" t="str">
        <f t="shared" ca="1" si="578"/>
        <v/>
      </c>
      <c r="JH2406" t="str">
        <f t="shared" ca="1" si="579"/>
        <v/>
      </c>
      <c r="JI2406" t="str">
        <f t="shared" ca="1" si="580"/>
        <v/>
      </c>
    </row>
    <row r="2407" spans="264:269">
      <c r="JD2407">
        <f t="shared" si="575"/>
        <v>0</v>
      </c>
      <c r="JE2407">
        <f t="shared" si="576"/>
        <v>0</v>
      </c>
      <c r="JF2407" t="str">
        <f t="shared" ca="1" si="577"/>
        <v/>
      </c>
      <c r="JG2407" t="str">
        <f t="shared" ca="1" si="578"/>
        <v/>
      </c>
      <c r="JH2407" t="str">
        <f t="shared" ca="1" si="579"/>
        <v/>
      </c>
      <c r="JI2407" t="str">
        <f t="shared" ca="1" si="580"/>
        <v/>
      </c>
    </row>
    <row r="2408" spans="264:269">
      <c r="JD2408">
        <f t="shared" si="575"/>
        <v>0</v>
      </c>
      <c r="JE2408">
        <f t="shared" si="576"/>
        <v>0</v>
      </c>
      <c r="JF2408" t="str">
        <f t="shared" ca="1" si="577"/>
        <v/>
      </c>
      <c r="JG2408" t="str">
        <f t="shared" ca="1" si="578"/>
        <v/>
      </c>
      <c r="JH2408" t="str">
        <f t="shared" ca="1" si="579"/>
        <v/>
      </c>
      <c r="JI2408" t="str">
        <f t="shared" ca="1" si="580"/>
        <v/>
      </c>
    </row>
    <row r="2409" spans="264:269">
      <c r="JD2409">
        <f t="shared" si="575"/>
        <v>0</v>
      </c>
      <c r="JE2409">
        <f t="shared" si="576"/>
        <v>0</v>
      </c>
      <c r="JF2409" t="str">
        <f t="shared" ca="1" si="577"/>
        <v/>
      </c>
      <c r="JG2409" t="str">
        <f t="shared" ca="1" si="578"/>
        <v/>
      </c>
      <c r="JH2409" t="str">
        <f t="shared" ca="1" si="579"/>
        <v/>
      </c>
      <c r="JI2409" t="str">
        <f t="shared" ca="1" si="580"/>
        <v/>
      </c>
    </row>
    <row r="2410" spans="264:269">
      <c r="JD2410">
        <f t="shared" si="575"/>
        <v>0</v>
      </c>
      <c r="JE2410">
        <f t="shared" si="576"/>
        <v>0</v>
      </c>
      <c r="JF2410" t="str">
        <f t="shared" ca="1" si="577"/>
        <v/>
      </c>
      <c r="JG2410" t="str">
        <f t="shared" ca="1" si="578"/>
        <v/>
      </c>
      <c r="JH2410" t="str">
        <f t="shared" ca="1" si="579"/>
        <v/>
      </c>
      <c r="JI2410" t="str">
        <f t="shared" ca="1" si="580"/>
        <v/>
      </c>
    </row>
    <row r="2411" spans="264:269">
      <c r="JD2411">
        <f t="shared" si="575"/>
        <v>0</v>
      </c>
      <c r="JE2411">
        <f t="shared" si="576"/>
        <v>0</v>
      </c>
      <c r="JF2411" t="str">
        <f t="shared" ca="1" si="577"/>
        <v/>
      </c>
      <c r="JG2411" t="str">
        <f t="shared" ca="1" si="578"/>
        <v/>
      </c>
      <c r="JH2411" t="str">
        <f t="shared" ca="1" si="579"/>
        <v/>
      </c>
      <c r="JI2411" t="str">
        <f t="shared" ca="1" si="580"/>
        <v/>
      </c>
    </row>
    <row r="2412" spans="264:269">
      <c r="JD2412">
        <f t="shared" si="575"/>
        <v>0</v>
      </c>
      <c r="JE2412">
        <f t="shared" si="576"/>
        <v>0</v>
      </c>
      <c r="JF2412" t="str">
        <f t="shared" ca="1" si="577"/>
        <v/>
      </c>
      <c r="JG2412" t="str">
        <f t="shared" ca="1" si="578"/>
        <v/>
      </c>
      <c r="JH2412" t="str">
        <f t="shared" ca="1" si="579"/>
        <v/>
      </c>
      <c r="JI2412" t="str">
        <f t="shared" ca="1" si="580"/>
        <v/>
      </c>
    </row>
    <row r="2413" spans="264:269">
      <c r="JD2413">
        <f t="shared" si="575"/>
        <v>0</v>
      </c>
      <c r="JE2413">
        <f t="shared" si="576"/>
        <v>0</v>
      </c>
      <c r="JF2413" t="str">
        <f t="shared" ca="1" si="577"/>
        <v/>
      </c>
      <c r="JG2413" t="str">
        <f t="shared" ca="1" si="578"/>
        <v/>
      </c>
      <c r="JH2413" t="str">
        <f t="shared" ca="1" si="579"/>
        <v/>
      </c>
      <c r="JI2413" t="str">
        <f t="shared" ca="1" si="580"/>
        <v/>
      </c>
    </row>
    <row r="2414" spans="264:269">
      <c r="JD2414">
        <f t="shared" si="575"/>
        <v>0</v>
      </c>
      <c r="JE2414">
        <f t="shared" si="576"/>
        <v>0</v>
      </c>
      <c r="JF2414" t="str">
        <f t="shared" ca="1" si="577"/>
        <v/>
      </c>
      <c r="JG2414" t="str">
        <f t="shared" ca="1" si="578"/>
        <v/>
      </c>
      <c r="JH2414" t="str">
        <f t="shared" ca="1" si="579"/>
        <v/>
      </c>
      <c r="JI2414" t="str">
        <f t="shared" ca="1" si="580"/>
        <v/>
      </c>
    </row>
    <row r="2415" spans="264:269">
      <c r="JD2415">
        <f t="shared" si="575"/>
        <v>0</v>
      </c>
      <c r="JE2415">
        <f t="shared" si="576"/>
        <v>0</v>
      </c>
      <c r="JF2415" t="str">
        <f t="shared" ca="1" si="577"/>
        <v/>
      </c>
      <c r="JG2415" t="str">
        <f t="shared" ca="1" si="578"/>
        <v/>
      </c>
      <c r="JH2415" t="str">
        <f t="shared" ca="1" si="579"/>
        <v/>
      </c>
      <c r="JI2415" t="str">
        <f t="shared" ca="1" si="580"/>
        <v/>
      </c>
    </row>
    <row r="2416" spans="264:269">
      <c r="JD2416">
        <f t="shared" si="575"/>
        <v>0</v>
      </c>
      <c r="JE2416">
        <f t="shared" si="576"/>
        <v>0</v>
      </c>
      <c r="JF2416" t="str">
        <f t="shared" ca="1" si="577"/>
        <v/>
      </c>
      <c r="JG2416" t="str">
        <f t="shared" ca="1" si="578"/>
        <v/>
      </c>
      <c r="JH2416" t="str">
        <f t="shared" ca="1" si="579"/>
        <v/>
      </c>
      <c r="JI2416" t="str">
        <f t="shared" ca="1" si="580"/>
        <v/>
      </c>
    </row>
    <row r="2417" spans="264:269">
      <c r="JD2417">
        <f t="shared" si="575"/>
        <v>0</v>
      </c>
      <c r="JE2417">
        <f t="shared" si="576"/>
        <v>0</v>
      </c>
      <c r="JF2417" t="str">
        <f t="shared" ca="1" si="577"/>
        <v/>
      </c>
      <c r="JG2417" t="str">
        <f t="shared" ca="1" si="578"/>
        <v/>
      </c>
      <c r="JH2417" t="str">
        <f t="shared" ca="1" si="579"/>
        <v/>
      </c>
      <c r="JI2417" t="str">
        <f t="shared" ca="1" si="580"/>
        <v/>
      </c>
    </row>
    <row r="2418" spans="264:269">
      <c r="JD2418">
        <f t="shared" si="575"/>
        <v>0</v>
      </c>
      <c r="JE2418">
        <f t="shared" si="576"/>
        <v>0</v>
      </c>
      <c r="JF2418" t="str">
        <f t="shared" ca="1" si="577"/>
        <v/>
      </c>
      <c r="JG2418" t="str">
        <f t="shared" ca="1" si="578"/>
        <v/>
      </c>
      <c r="JH2418" t="str">
        <f t="shared" ca="1" si="579"/>
        <v/>
      </c>
      <c r="JI2418" t="str">
        <f t="shared" ca="1" si="580"/>
        <v/>
      </c>
    </row>
    <row r="2419" spans="264:269">
      <c r="JD2419">
        <f t="shared" si="575"/>
        <v>0</v>
      </c>
      <c r="JE2419">
        <f t="shared" si="576"/>
        <v>0</v>
      </c>
      <c r="JF2419" t="str">
        <f t="shared" ca="1" si="577"/>
        <v/>
      </c>
      <c r="JG2419" t="str">
        <f t="shared" ca="1" si="578"/>
        <v/>
      </c>
      <c r="JH2419" t="str">
        <f t="shared" ca="1" si="579"/>
        <v/>
      </c>
      <c r="JI2419" t="str">
        <f t="shared" ca="1" si="580"/>
        <v/>
      </c>
    </row>
    <row r="2420" spans="264:269">
      <c r="JD2420">
        <f t="shared" si="575"/>
        <v>0</v>
      </c>
      <c r="JE2420">
        <f t="shared" si="576"/>
        <v>0</v>
      </c>
      <c r="JF2420" t="str">
        <f t="shared" ca="1" si="577"/>
        <v/>
      </c>
      <c r="JG2420" t="str">
        <f t="shared" ca="1" si="578"/>
        <v/>
      </c>
      <c r="JH2420" t="str">
        <f t="shared" ca="1" si="579"/>
        <v/>
      </c>
      <c r="JI2420" t="str">
        <f t="shared" ca="1" si="580"/>
        <v/>
      </c>
    </row>
    <row r="2421" spans="264:269">
      <c r="JD2421">
        <f t="shared" si="575"/>
        <v>0</v>
      </c>
      <c r="JE2421">
        <f t="shared" si="576"/>
        <v>0</v>
      </c>
      <c r="JF2421" t="str">
        <f t="shared" ca="1" si="577"/>
        <v/>
      </c>
      <c r="JG2421" t="str">
        <f t="shared" ca="1" si="578"/>
        <v/>
      </c>
      <c r="JH2421" t="str">
        <f t="shared" ca="1" si="579"/>
        <v/>
      </c>
      <c r="JI2421" t="str">
        <f t="shared" ca="1" si="580"/>
        <v/>
      </c>
    </row>
    <row r="2422" spans="264:269">
      <c r="JD2422">
        <f t="shared" si="575"/>
        <v>0</v>
      </c>
      <c r="JE2422">
        <f t="shared" si="576"/>
        <v>0</v>
      </c>
      <c r="JF2422" t="str">
        <f t="shared" ca="1" si="577"/>
        <v/>
      </c>
      <c r="JG2422" t="str">
        <f t="shared" ca="1" si="578"/>
        <v/>
      </c>
      <c r="JH2422" t="str">
        <f t="shared" ca="1" si="579"/>
        <v/>
      </c>
      <c r="JI2422" t="str">
        <f t="shared" ca="1" si="580"/>
        <v/>
      </c>
    </row>
    <row r="2423" spans="264:269">
      <c r="JD2423">
        <f t="shared" si="575"/>
        <v>0</v>
      </c>
      <c r="JE2423">
        <f t="shared" si="576"/>
        <v>0</v>
      </c>
      <c r="JF2423" t="str">
        <f t="shared" ca="1" si="577"/>
        <v/>
      </c>
      <c r="JG2423" t="str">
        <f t="shared" ca="1" si="578"/>
        <v/>
      </c>
      <c r="JH2423" t="str">
        <f t="shared" ca="1" si="579"/>
        <v/>
      </c>
      <c r="JI2423" t="str">
        <f t="shared" ca="1" si="580"/>
        <v/>
      </c>
    </row>
    <row r="2424" spans="264:269">
      <c r="JD2424">
        <f t="shared" si="575"/>
        <v>0</v>
      </c>
      <c r="JE2424">
        <f t="shared" si="576"/>
        <v>0</v>
      </c>
      <c r="JF2424" t="str">
        <f t="shared" ca="1" si="577"/>
        <v/>
      </c>
      <c r="JG2424" t="str">
        <f t="shared" ca="1" si="578"/>
        <v/>
      </c>
      <c r="JH2424" t="str">
        <f t="shared" ca="1" si="579"/>
        <v/>
      </c>
      <c r="JI2424" t="str">
        <f t="shared" ca="1" si="580"/>
        <v/>
      </c>
    </row>
    <row r="2425" spans="264:269">
      <c r="JD2425">
        <f t="shared" si="575"/>
        <v>0</v>
      </c>
      <c r="JE2425">
        <f t="shared" si="576"/>
        <v>0</v>
      </c>
      <c r="JF2425" t="str">
        <f t="shared" ca="1" si="577"/>
        <v/>
      </c>
      <c r="JG2425" t="str">
        <f t="shared" ca="1" si="578"/>
        <v/>
      </c>
      <c r="JH2425" t="str">
        <f t="shared" ca="1" si="579"/>
        <v/>
      </c>
      <c r="JI2425" t="str">
        <f t="shared" ca="1" si="580"/>
        <v/>
      </c>
    </row>
    <row r="2426" spans="264:269">
      <c r="JD2426">
        <f t="shared" si="575"/>
        <v>0</v>
      </c>
      <c r="JE2426">
        <f t="shared" si="576"/>
        <v>0</v>
      </c>
      <c r="JF2426" t="str">
        <f t="shared" ca="1" si="577"/>
        <v/>
      </c>
      <c r="JG2426" t="str">
        <f t="shared" ca="1" si="578"/>
        <v/>
      </c>
      <c r="JH2426" t="str">
        <f t="shared" ca="1" si="579"/>
        <v/>
      </c>
      <c r="JI2426" t="str">
        <f t="shared" ca="1" si="580"/>
        <v/>
      </c>
    </row>
    <row r="2427" spans="264:269">
      <c r="JD2427">
        <f t="shared" si="575"/>
        <v>0</v>
      </c>
      <c r="JE2427">
        <f t="shared" si="576"/>
        <v>0</v>
      </c>
      <c r="JF2427" t="str">
        <f t="shared" ca="1" si="577"/>
        <v/>
      </c>
      <c r="JG2427" t="str">
        <f t="shared" ca="1" si="578"/>
        <v/>
      </c>
      <c r="JH2427" t="str">
        <f t="shared" ca="1" si="579"/>
        <v/>
      </c>
      <c r="JI2427" t="str">
        <f t="shared" ca="1" si="580"/>
        <v/>
      </c>
    </row>
    <row r="2428" spans="264:269">
      <c r="JD2428">
        <f t="shared" si="575"/>
        <v>0</v>
      </c>
      <c r="JE2428">
        <f t="shared" si="576"/>
        <v>0</v>
      </c>
      <c r="JF2428" t="str">
        <f t="shared" ca="1" si="577"/>
        <v/>
      </c>
      <c r="JG2428" t="str">
        <f t="shared" ca="1" si="578"/>
        <v/>
      </c>
      <c r="JH2428" t="str">
        <f t="shared" ca="1" si="579"/>
        <v/>
      </c>
      <c r="JI2428" t="str">
        <f t="shared" ca="1" si="580"/>
        <v/>
      </c>
    </row>
    <row r="2429" spans="264:269">
      <c r="JD2429">
        <f t="shared" si="575"/>
        <v>0</v>
      </c>
      <c r="JE2429">
        <f t="shared" si="576"/>
        <v>0</v>
      </c>
      <c r="JF2429" t="str">
        <f t="shared" ca="1" si="577"/>
        <v/>
      </c>
      <c r="JG2429" t="str">
        <f t="shared" ca="1" si="578"/>
        <v/>
      </c>
      <c r="JH2429" t="str">
        <f t="shared" ca="1" si="579"/>
        <v/>
      </c>
      <c r="JI2429" t="str">
        <f t="shared" ca="1" si="580"/>
        <v/>
      </c>
    </row>
    <row r="2430" spans="264:269">
      <c r="JD2430">
        <f t="shared" si="575"/>
        <v>0</v>
      </c>
      <c r="JE2430">
        <f t="shared" si="576"/>
        <v>0</v>
      </c>
      <c r="JF2430" t="str">
        <f t="shared" ca="1" si="577"/>
        <v/>
      </c>
      <c r="JG2430" t="str">
        <f t="shared" ca="1" si="578"/>
        <v/>
      </c>
      <c r="JH2430" t="str">
        <f t="shared" ca="1" si="579"/>
        <v/>
      </c>
      <c r="JI2430" t="str">
        <f t="shared" ca="1" si="580"/>
        <v/>
      </c>
    </row>
    <row r="2431" spans="264:269">
      <c r="JD2431">
        <f t="shared" si="575"/>
        <v>0</v>
      </c>
      <c r="JE2431">
        <f t="shared" si="576"/>
        <v>0</v>
      </c>
      <c r="JF2431" t="str">
        <f t="shared" ca="1" si="577"/>
        <v/>
      </c>
      <c r="JG2431" t="str">
        <f t="shared" ca="1" si="578"/>
        <v/>
      </c>
      <c r="JH2431" t="str">
        <f t="shared" ca="1" si="579"/>
        <v/>
      </c>
      <c r="JI2431" t="str">
        <f t="shared" ca="1" si="580"/>
        <v/>
      </c>
    </row>
    <row r="2432" spans="264:269">
      <c r="JD2432">
        <f t="shared" si="575"/>
        <v>0</v>
      </c>
      <c r="JE2432">
        <f t="shared" si="576"/>
        <v>0</v>
      </c>
      <c r="JF2432" t="str">
        <f t="shared" ca="1" si="577"/>
        <v/>
      </c>
      <c r="JG2432" t="str">
        <f t="shared" ca="1" si="578"/>
        <v/>
      </c>
      <c r="JH2432" t="str">
        <f t="shared" ca="1" si="579"/>
        <v/>
      </c>
      <c r="JI2432" t="str">
        <f t="shared" ca="1" si="580"/>
        <v/>
      </c>
    </row>
    <row r="2433" spans="264:269">
      <c r="JD2433">
        <f t="shared" si="575"/>
        <v>0</v>
      </c>
      <c r="JE2433">
        <f t="shared" si="576"/>
        <v>0</v>
      </c>
      <c r="JF2433" t="str">
        <f t="shared" ca="1" si="577"/>
        <v/>
      </c>
      <c r="JG2433" t="str">
        <f t="shared" ca="1" si="578"/>
        <v/>
      </c>
      <c r="JH2433" t="str">
        <f t="shared" ca="1" si="579"/>
        <v/>
      </c>
      <c r="JI2433" t="str">
        <f t="shared" ca="1" si="580"/>
        <v/>
      </c>
    </row>
    <row r="2434" spans="264:269">
      <c r="JD2434">
        <f t="shared" si="575"/>
        <v>0</v>
      </c>
      <c r="JE2434">
        <f t="shared" si="576"/>
        <v>0</v>
      </c>
      <c r="JF2434" t="str">
        <f t="shared" ca="1" si="577"/>
        <v/>
      </c>
      <c r="JG2434" t="str">
        <f t="shared" ca="1" si="578"/>
        <v/>
      </c>
      <c r="JH2434" t="str">
        <f t="shared" ca="1" si="579"/>
        <v/>
      </c>
      <c r="JI2434" t="str">
        <f t="shared" ca="1" si="580"/>
        <v/>
      </c>
    </row>
    <row r="2435" spans="264:269">
      <c r="JD2435">
        <f t="shared" si="575"/>
        <v>0</v>
      </c>
      <c r="JE2435">
        <f t="shared" si="576"/>
        <v>0</v>
      </c>
      <c r="JF2435" t="str">
        <f t="shared" ca="1" si="577"/>
        <v/>
      </c>
      <c r="JG2435" t="str">
        <f t="shared" ca="1" si="578"/>
        <v/>
      </c>
      <c r="JH2435" t="str">
        <f t="shared" ca="1" si="579"/>
        <v/>
      </c>
      <c r="JI2435" t="str">
        <f t="shared" ca="1" si="580"/>
        <v/>
      </c>
    </row>
    <row r="2436" spans="264:269">
      <c r="JD2436">
        <f t="shared" si="575"/>
        <v>0</v>
      </c>
      <c r="JE2436">
        <f t="shared" si="576"/>
        <v>0</v>
      </c>
      <c r="JF2436" t="str">
        <f t="shared" ca="1" si="577"/>
        <v/>
      </c>
      <c r="JG2436" t="str">
        <f t="shared" ca="1" si="578"/>
        <v/>
      </c>
      <c r="JH2436" t="str">
        <f t="shared" ca="1" si="579"/>
        <v/>
      </c>
      <c r="JI2436" t="str">
        <f t="shared" ca="1" si="580"/>
        <v/>
      </c>
    </row>
    <row r="2437" spans="264:269">
      <c r="JD2437">
        <f t="shared" si="575"/>
        <v>0</v>
      </c>
      <c r="JE2437">
        <f t="shared" si="576"/>
        <v>0</v>
      </c>
      <c r="JF2437" t="str">
        <f t="shared" ca="1" si="577"/>
        <v/>
      </c>
      <c r="JG2437" t="str">
        <f t="shared" ca="1" si="578"/>
        <v/>
      </c>
      <c r="JH2437" t="str">
        <f t="shared" ca="1" si="579"/>
        <v/>
      </c>
      <c r="JI2437" t="str">
        <f t="shared" ca="1" si="580"/>
        <v/>
      </c>
    </row>
    <row r="2438" spans="264:269">
      <c r="JD2438">
        <f t="shared" si="575"/>
        <v>0</v>
      </c>
      <c r="JE2438">
        <f t="shared" si="576"/>
        <v>0</v>
      </c>
      <c r="JF2438" t="str">
        <f t="shared" ca="1" si="577"/>
        <v/>
      </c>
      <c r="JG2438" t="str">
        <f t="shared" ca="1" si="578"/>
        <v/>
      </c>
      <c r="JH2438" t="str">
        <f t="shared" ca="1" si="579"/>
        <v/>
      </c>
      <c r="JI2438" t="str">
        <f t="shared" ca="1" si="580"/>
        <v/>
      </c>
    </row>
    <row r="2439" spans="264:269">
      <c r="JD2439">
        <f t="shared" si="575"/>
        <v>0</v>
      </c>
      <c r="JE2439">
        <f t="shared" si="576"/>
        <v>0</v>
      </c>
      <c r="JF2439" t="str">
        <f t="shared" ca="1" si="577"/>
        <v/>
      </c>
      <c r="JG2439" t="str">
        <f t="shared" ca="1" si="578"/>
        <v/>
      </c>
      <c r="JH2439" t="str">
        <f t="shared" ca="1" si="579"/>
        <v/>
      </c>
      <c r="JI2439" t="str">
        <f t="shared" ca="1" si="580"/>
        <v/>
      </c>
    </row>
    <row r="2440" spans="264:269">
      <c r="JD2440">
        <f t="shared" si="575"/>
        <v>0</v>
      </c>
      <c r="JE2440">
        <f t="shared" si="576"/>
        <v>0</v>
      </c>
      <c r="JF2440" t="str">
        <f t="shared" ca="1" si="577"/>
        <v/>
      </c>
      <c r="JG2440" t="str">
        <f t="shared" ca="1" si="578"/>
        <v/>
      </c>
      <c r="JH2440" t="str">
        <f t="shared" ca="1" si="579"/>
        <v/>
      </c>
      <c r="JI2440" t="str">
        <f t="shared" ca="1" si="580"/>
        <v/>
      </c>
    </row>
    <row r="2441" spans="264:269">
      <c r="JD2441">
        <f t="shared" si="575"/>
        <v>0</v>
      </c>
      <c r="JE2441">
        <f t="shared" si="576"/>
        <v>0</v>
      </c>
      <c r="JF2441" t="str">
        <f t="shared" ca="1" si="577"/>
        <v/>
      </c>
      <c r="JG2441" t="str">
        <f t="shared" ca="1" si="578"/>
        <v/>
      </c>
      <c r="JH2441" t="str">
        <f t="shared" ca="1" si="579"/>
        <v/>
      </c>
      <c r="JI2441" t="str">
        <f t="shared" ca="1" si="580"/>
        <v/>
      </c>
    </row>
    <row r="2442" spans="264:269">
      <c r="JD2442">
        <f t="shared" si="575"/>
        <v>0</v>
      </c>
      <c r="JE2442">
        <f t="shared" si="576"/>
        <v>0</v>
      </c>
      <c r="JF2442" t="str">
        <f t="shared" ca="1" si="577"/>
        <v/>
      </c>
      <c r="JG2442" t="str">
        <f t="shared" ca="1" si="578"/>
        <v/>
      </c>
      <c r="JH2442" t="str">
        <f t="shared" ca="1" si="579"/>
        <v/>
      </c>
      <c r="JI2442" t="str">
        <f t="shared" ca="1" si="580"/>
        <v/>
      </c>
    </row>
    <row r="2443" spans="264:269">
      <c r="JD2443">
        <f t="shared" si="575"/>
        <v>0</v>
      </c>
      <c r="JE2443">
        <f t="shared" si="576"/>
        <v>0</v>
      </c>
      <c r="JF2443" t="str">
        <f t="shared" ca="1" si="577"/>
        <v/>
      </c>
      <c r="JG2443" t="str">
        <f t="shared" ca="1" si="578"/>
        <v/>
      </c>
      <c r="JH2443" t="str">
        <f t="shared" ca="1" si="579"/>
        <v/>
      </c>
      <c r="JI2443" t="str">
        <f t="shared" ca="1" si="580"/>
        <v/>
      </c>
    </row>
    <row r="2444" spans="264:269">
      <c r="JD2444">
        <f t="shared" si="575"/>
        <v>0</v>
      </c>
      <c r="JE2444">
        <f t="shared" si="576"/>
        <v>0</v>
      </c>
      <c r="JF2444" t="str">
        <f t="shared" ca="1" si="577"/>
        <v/>
      </c>
      <c r="JG2444" t="str">
        <f t="shared" ca="1" si="578"/>
        <v/>
      </c>
      <c r="JH2444" t="str">
        <f t="shared" ca="1" si="579"/>
        <v/>
      </c>
      <c r="JI2444" t="str">
        <f t="shared" ca="1" si="580"/>
        <v/>
      </c>
    </row>
    <row r="2445" spans="264:269">
      <c r="JD2445">
        <f t="shared" si="575"/>
        <v>0</v>
      </c>
      <c r="JE2445">
        <f t="shared" si="576"/>
        <v>0</v>
      </c>
      <c r="JF2445" t="str">
        <f t="shared" ca="1" si="577"/>
        <v/>
      </c>
      <c r="JG2445" t="str">
        <f t="shared" ca="1" si="578"/>
        <v/>
      </c>
      <c r="JH2445" t="str">
        <f t="shared" ca="1" si="579"/>
        <v/>
      </c>
      <c r="JI2445" t="str">
        <f t="shared" ca="1" si="580"/>
        <v/>
      </c>
    </row>
    <row r="2446" spans="264:269">
      <c r="JD2446">
        <f t="shared" si="575"/>
        <v>0</v>
      </c>
      <c r="JE2446">
        <f t="shared" si="576"/>
        <v>0</v>
      </c>
      <c r="JF2446" t="str">
        <f t="shared" ca="1" si="577"/>
        <v/>
      </c>
      <c r="JG2446" t="str">
        <f t="shared" ca="1" si="578"/>
        <v/>
      </c>
      <c r="JH2446" t="str">
        <f t="shared" ca="1" si="579"/>
        <v/>
      </c>
      <c r="JI2446" t="str">
        <f t="shared" ca="1" si="580"/>
        <v/>
      </c>
    </row>
    <row r="2447" spans="264:269">
      <c r="JD2447">
        <f t="shared" si="575"/>
        <v>0</v>
      </c>
      <c r="JE2447">
        <f t="shared" si="576"/>
        <v>0</v>
      </c>
      <c r="JF2447" t="str">
        <f t="shared" ca="1" si="577"/>
        <v/>
      </c>
      <c r="JG2447" t="str">
        <f t="shared" ca="1" si="578"/>
        <v/>
      </c>
      <c r="JH2447" t="str">
        <f t="shared" ca="1" si="579"/>
        <v/>
      </c>
      <c r="JI2447" t="str">
        <f t="shared" ca="1" si="580"/>
        <v/>
      </c>
    </row>
    <row r="2448" spans="264:269">
      <c r="JD2448">
        <f t="shared" si="575"/>
        <v>0</v>
      </c>
      <c r="JE2448">
        <f t="shared" si="576"/>
        <v>0</v>
      </c>
      <c r="JF2448" t="str">
        <f t="shared" ca="1" si="577"/>
        <v/>
      </c>
      <c r="JG2448" t="str">
        <f t="shared" ca="1" si="578"/>
        <v/>
      </c>
      <c r="JH2448" t="str">
        <f t="shared" ca="1" si="579"/>
        <v/>
      </c>
      <c r="JI2448" t="str">
        <f t="shared" ca="1" si="580"/>
        <v/>
      </c>
    </row>
    <row r="2449" spans="264:269">
      <c r="JD2449">
        <f t="shared" si="575"/>
        <v>0</v>
      </c>
      <c r="JE2449">
        <f t="shared" si="576"/>
        <v>0</v>
      </c>
      <c r="JF2449" t="str">
        <f t="shared" ca="1" si="577"/>
        <v/>
      </c>
      <c r="JG2449" t="str">
        <f t="shared" ca="1" si="578"/>
        <v/>
      </c>
      <c r="JH2449" t="str">
        <f t="shared" ca="1" si="579"/>
        <v/>
      </c>
      <c r="JI2449" t="str">
        <f t="shared" ca="1" si="580"/>
        <v/>
      </c>
    </row>
    <row r="2450" spans="264:269">
      <c r="JD2450">
        <f t="shared" si="575"/>
        <v>0</v>
      </c>
      <c r="JE2450">
        <f t="shared" si="576"/>
        <v>0</v>
      </c>
      <c r="JF2450" t="str">
        <f t="shared" ca="1" si="577"/>
        <v/>
      </c>
      <c r="JG2450" t="str">
        <f t="shared" ca="1" si="578"/>
        <v/>
      </c>
      <c r="JH2450" t="str">
        <f t="shared" ca="1" si="579"/>
        <v/>
      </c>
      <c r="JI2450" t="str">
        <f t="shared" ca="1" si="580"/>
        <v/>
      </c>
    </row>
    <row r="2451" spans="264:269">
      <c r="JD2451">
        <f t="shared" si="575"/>
        <v>0</v>
      </c>
      <c r="JE2451">
        <f t="shared" si="576"/>
        <v>0</v>
      </c>
      <c r="JF2451" t="str">
        <f t="shared" ca="1" si="577"/>
        <v/>
      </c>
      <c r="JG2451" t="str">
        <f t="shared" ca="1" si="578"/>
        <v/>
      </c>
      <c r="JH2451" t="str">
        <f t="shared" ca="1" si="579"/>
        <v/>
      </c>
      <c r="JI2451" t="str">
        <f t="shared" ca="1" si="580"/>
        <v/>
      </c>
    </row>
    <row r="2452" spans="264:269">
      <c r="JD2452">
        <f t="shared" si="575"/>
        <v>0</v>
      </c>
      <c r="JE2452">
        <f t="shared" si="576"/>
        <v>0</v>
      </c>
      <c r="JF2452" t="str">
        <f t="shared" ca="1" si="577"/>
        <v/>
      </c>
      <c r="JG2452" t="str">
        <f t="shared" ca="1" si="578"/>
        <v/>
      </c>
      <c r="JH2452" t="str">
        <f t="shared" ca="1" si="579"/>
        <v/>
      </c>
      <c r="JI2452" t="str">
        <f t="shared" ca="1" si="580"/>
        <v/>
      </c>
    </row>
    <row r="2453" spans="264:269">
      <c r="JD2453">
        <f t="shared" si="575"/>
        <v>0</v>
      </c>
      <c r="JE2453">
        <f t="shared" si="576"/>
        <v>0</v>
      </c>
      <c r="JF2453" t="str">
        <f t="shared" ca="1" si="577"/>
        <v/>
      </c>
      <c r="JG2453" t="str">
        <f t="shared" ca="1" si="578"/>
        <v/>
      </c>
      <c r="JH2453" t="str">
        <f t="shared" ca="1" si="579"/>
        <v/>
      </c>
      <c r="JI2453" t="str">
        <f t="shared" ca="1" si="580"/>
        <v/>
      </c>
    </row>
    <row r="2454" spans="264:269">
      <c r="JD2454">
        <f t="shared" si="575"/>
        <v>0</v>
      </c>
      <c r="JE2454">
        <f t="shared" si="576"/>
        <v>0</v>
      </c>
      <c r="JF2454" t="str">
        <f t="shared" ca="1" si="577"/>
        <v/>
      </c>
      <c r="JG2454" t="str">
        <f t="shared" ca="1" si="578"/>
        <v/>
      </c>
      <c r="JH2454" t="str">
        <f t="shared" ca="1" si="579"/>
        <v/>
      </c>
      <c r="JI2454" t="str">
        <f t="shared" ca="1" si="580"/>
        <v/>
      </c>
    </row>
    <row r="2455" spans="264:269">
      <c r="JD2455">
        <f t="shared" si="575"/>
        <v>0</v>
      </c>
      <c r="JE2455">
        <f t="shared" si="576"/>
        <v>0</v>
      </c>
      <c r="JF2455" t="str">
        <f t="shared" ca="1" si="577"/>
        <v/>
      </c>
      <c r="JG2455" t="str">
        <f t="shared" ca="1" si="578"/>
        <v/>
      </c>
      <c r="JH2455" t="str">
        <f t="shared" ca="1" si="579"/>
        <v/>
      </c>
      <c r="JI2455" t="str">
        <f t="shared" ca="1" si="580"/>
        <v/>
      </c>
    </row>
    <row r="2456" spans="264:269">
      <c r="JD2456">
        <f t="shared" si="575"/>
        <v>0</v>
      </c>
      <c r="JE2456">
        <f t="shared" si="576"/>
        <v>0</v>
      </c>
      <c r="JF2456" t="str">
        <f t="shared" ca="1" si="577"/>
        <v/>
      </c>
      <c r="JG2456" t="str">
        <f t="shared" ca="1" si="578"/>
        <v/>
      </c>
      <c r="JH2456" t="str">
        <f t="shared" ca="1" si="579"/>
        <v/>
      </c>
      <c r="JI2456" t="str">
        <f t="shared" ca="1" si="580"/>
        <v/>
      </c>
    </row>
    <row r="2457" spans="264:269">
      <c r="JD2457">
        <f t="shared" si="575"/>
        <v>0</v>
      </c>
      <c r="JE2457">
        <f t="shared" si="576"/>
        <v>0</v>
      </c>
      <c r="JF2457" t="str">
        <f t="shared" ca="1" si="577"/>
        <v/>
      </c>
      <c r="JG2457" t="str">
        <f t="shared" ca="1" si="578"/>
        <v/>
      </c>
      <c r="JH2457" t="str">
        <f t="shared" ca="1" si="579"/>
        <v/>
      </c>
      <c r="JI2457" t="str">
        <f t="shared" ca="1" si="580"/>
        <v/>
      </c>
    </row>
    <row r="2458" spans="264:269">
      <c r="JD2458">
        <f t="shared" si="575"/>
        <v>0</v>
      </c>
      <c r="JE2458">
        <f t="shared" si="576"/>
        <v>0</v>
      </c>
      <c r="JF2458" t="str">
        <f t="shared" ca="1" si="577"/>
        <v/>
      </c>
      <c r="JG2458" t="str">
        <f t="shared" ca="1" si="578"/>
        <v/>
      </c>
      <c r="JH2458" t="str">
        <f t="shared" ca="1" si="579"/>
        <v/>
      </c>
      <c r="JI2458" t="str">
        <f t="shared" ca="1" si="580"/>
        <v/>
      </c>
    </row>
    <row r="2459" spans="264:269">
      <c r="JD2459">
        <f t="shared" si="575"/>
        <v>0</v>
      </c>
      <c r="JE2459">
        <f t="shared" si="576"/>
        <v>0</v>
      </c>
      <c r="JF2459" t="str">
        <f t="shared" ca="1" si="577"/>
        <v/>
      </c>
      <c r="JG2459" t="str">
        <f t="shared" ca="1" si="578"/>
        <v/>
      </c>
      <c r="JH2459" t="str">
        <f t="shared" ca="1" si="579"/>
        <v/>
      </c>
      <c r="JI2459" t="str">
        <f t="shared" ca="1" si="580"/>
        <v/>
      </c>
    </row>
    <row r="2460" spans="264:269">
      <c r="JD2460">
        <f t="shared" ref="JD2460:JD2523" si="581">IF(JD2459&lt;&gt;0,JD2459-1,0)</f>
        <v>0</v>
      </c>
      <c r="JE2460">
        <f t="shared" ref="JE2460:JE2523" si="582">IF(JD2460&lt;&gt;0,JE2459+1,0)</f>
        <v>0</v>
      </c>
      <c r="JF2460" t="str">
        <f t="shared" ref="JF2460:JF2523" ca="1" si="583">IF(ScenarioType&lt;&gt;"ALL",IF(ISERROR(IF(INDIRECT("SCENARIOMETA!B"&amp;JE2460)=ScenarioType,INDIRECT("SCENARIOMETA!A"&amp;JE2460)," ")),"",IF(INDIRECT("SCENARIOMETA!B"&amp;JE2460)=ScenarioType,INDIRECT("SCENARIOMETA!A"&amp;JE2460)," ")),IF(JD2460&lt;&gt;0,INDIRECT("SCENARIOMETA!A"&amp;JE2460),""))</f>
        <v/>
      </c>
      <c r="JG2460" t="str">
        <f t="shared" ref="JG2460:JG2523" ca="1" si="584">IF(ScenarioType&lt;&gt;"ALL",IF(ISERROR(IF(INDIRECT("SCENARIOMETA!B"&amp;JE2460)=ScenarioType,INDIRECT("SCENARIOMETA!B"&amp;JE2460)," ")),"",IF(INDIRECT("SCENARIOMETA!B"&amp;JE2460)=ScenarioType,INDIRECT("SCENARIOMETA!B"&amp;JE2460)," ")),IF(JD2460&lt;&gt;0,INDIRECT("SCENARIOMETA!B"&amp;JE2460),""))</f>
        <v/>
      </c>
      <c r="JH2460" t="str">
        <f t="shared" ref="JH2460:JH2523" ca="1" si="585">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586">IF(ScenarioType&lt;&gt;"ALL",IF(ISERROR(IF(INDIRECT("SCENARIOMETA!B"&amp;JE2460)=ScenarioType,INDIRECT("SCENARIOMETA!E"&amp;JE2460)," ")),"",IF(INDIRECT("SCENARIOMETA!B"&amp;JE2460)=ScenarioType,INDIRECT("SCENARIOMETA!E"&amp;JE2460)," ")+14),IF(JD2460&lt;&gt;0,INDIRECT("SCENARIOMETA!E"&amp;JE2460)+14,""))</f>
        <v/>
      </c>
    </row>
    <row r="2461" spans="264:269">
      <c r="JD2461">
        <f t="shared" si="581"/>
        <v>0</v>
      </c>
      <c r="JE2461">
        <f t="shared" si="582"/>
        <v>0</v>
      </c>
      <c r="JF2461" t="str">
        <f t="shared" ca="1" si="583"/>
        <v/>
      </c>
      <c r="JG2461" t="str">
        <f t="shared" ca="1" si="584"/>
        <v/>
      </c>
      <c r="JH2461" t="str">
        <f t="shared" ca="1" si="585"/>
        <v/>
      </c>
      <c r="JI2461" t="str">
        <f t="shared" ca="1" si="586"/>
        <v/>
      </c>
    </row>
    <row r="2462" spans="264:269">
      <c r="JD2462">
        <f t="shared" si="581"/>
        <v>0</v>
      </c>
      <c r="JE2462">
        <f t="shared" si="582"/>
        <v>0</v>
      </c>
      <c r="JF2462" t="str">
        <f t="shared" ca="1" si="583"/>
        <v/>
      </c>
      <c r="JG2462" t="str">
        <f t="shared" ca="1" si="584"/>
        <v/>
      </c>
      <c r="JH2462" t="str">
        <f t="shared" ca="1" si="585"/>
        <v/>
      </c>
      <c r="JI2462" t="str">
        <f t="shared" ca="1" si="586"/>
        <v/>
      </c>
    </row>
    <row r="2463" spans="264:269">
      <c r="JD2463">
        <f t="shared" si="581"/>
        <v>0</v>
      </c>
      <c r="JE2463">
        <f t="shared" si="582"/>
        <v>0</v>
      </c>
      <c r="JF2463" t="str">
        <f t="shared" ca="1" si="583"/>
        <v/>
      </c>
      <c r="JG2463" t="str">
        <f t="shared" ca="1" si="584"/>
        <v/>
      </c>
      <c r="JH2463" t="str">
        <f t="shared" ca="1" si="585"/>
        <v/>
      </c>
      <c r="JI2463" t="str">
        <f t="shared" ca="1" si="586"/>
        <v/>
      </c>
    </row>
    <row r="2464" spans="264:269">
      <c r="JD2464">
        <f t="shared" si="581"/>
        <v>0</v>
      </c>
      <c r="JE2464">
        <f t="shared" si="582"/>
        <v>0</v>
      </c>
      <c r="JF2464" t="str">
        <f t="shared" ca="1" si="583"/>
        <v/>
      </c>
      <c r="JG2464" t="str">
        <f t="shared" ca="1" si="584"/>
        <v/>
      </c>
      <c r="JH2464" t="str">
        <f t="shared" ca="1" si="585"/>
        <v/>
      </c>
      <c r="JI2464" t="str">
        <f t="shared" ca="1" si="586"/>
        <v/>
      </c>
    </row>
    <row r="2465" spans="264:269">
      <c r="JD2465">
        <f t="shared" si="581"/>
        <v>0</v>
      </c>
      <c r="JE2465">
        <f t="shared" si="582"/>
        <v>0</v>
      </c>
      <c r="JF2465" t="str">
        <f t="shared" ca="1" si="583"/>
        <v/>
      </c>
      <c r="JG2465" t="str">
        <f t="shared" ca="1" si="584"/>
        <v/>
      </c>
      <c r="JH2465" t="str">
        <f t="shared" ca="1" si="585"/>
        <v/>
      </c>
      <c r="JI2465" t="str">
        <f t="shared" ca="1" si="586"/>
        <v/>
      </c>
    </row>
    <row r="2466" spans="264:269">
      <c r="JD2466">
        <f t="shared" si="581"/>
        <v>0</v>
      </c>
      <c r="JE2466">
        <f t="shared" si="582"/>
        <v>0</v>
      </c>
      <c r="JF2466" t="str">
        <f t="shared" ca="1" si="583"/>
        <v/>
      </c>
      <c r="JG2466" t="str">
        <f t="shared" ca="1" si="584"/>
        <v/>
      </c>
      <c r="JH2466" t="str">
        <f t="shared" ca="1" si="585"/>
        <v/>
      </c>
      <c r="JI2466" t="str">
        <f t="shared" ca="1" si="586"/>
        <v/>
      </c>
    </row>
    <row r="2467" spans="264:269">
      <c r="JD2467">
        <f t="shared" si="581"/>
        <v>0</v>
      </c>
      <c r="JE2467">
        <f t="shared" si="582"/>
        <v>0</v>
      </c>
      <c r="JF2467" t="str">
        <f t="shared" ca="1" si="583"/>
        <v/>
      </c>
      <c r="JG2467" t="str">
        <f t="shared" ca="1" si="584"/>
        <v/>
      </c>
      <c r="JH2467" t="str">
        <f t="shared" ca="1" si="585"/>
        <v/>
      </c>
      <c r="JI2467" t="str">
        <f t="shared" ca="1" si="586"/>
        <v/>
      </c>
    </row>
    <row r="2468" spans="264:269">
      <c r="JD2468">
        <f t="shared" si="581"/>
        <v>0</v>
      </c>
      <c r="JE2468">
        <f t="shared" si="582"/>
        <v>0</v>
      </c>
      <c r="JF2468" t="str">
        <f t="shared" ca="1" si="583"/>
        <v/>
      </c>
      <c r="JG2468" t="str">
        <f t="shared" ca="1" si="584"/>
        <v/>
      </c>
      <c r="JH2468" t="str">
        <f t="shared" ca="1" si="585"/>
        <v/>
      </c>
      <c r="JI2468" t="str">
        <f t="shared" ca="1" si="586"/>
        <v/>
      </c>
    </row>
    <row r="2469" spans="264:269">
      <c r="JD2469">
        <f t="shared" si="581"/>
        <v>0</v>
      </c>
      <c r="JE2469">
        <f t="shared" si="582"/>
        <v>0</v>
      </c>
      <c r="JF2469" t="str">
        <f t="shared" ca="1" si="583"/>
        <v/>
      </c>
      <c r="JG2469" t="str">
        <f t="shared" ca="1" si="584"/>
        <v/>
      </c>
      <c r="JH2469" t="str">
        <f t="shared" ca="1" si="585"/>
        <v/>
      </c>
      <c r="JI2469" t="str">
        <f t="shared" ca="1" si="586"/>
        <v/>
      </c>
    </row>
    <row r="2470" spans="264:269">
      <c r="JD2470">
        <f t="shared" si="581"/>
        <v>0</v>
      </c>
      <c r="JE2470">
        <f t="shared" si="582"/>
        <v>0</v>
      </c>
      <c r="JF2470" t="str">
        <f t="shared" ca="1" si="583"/>
        <v/>
      </c>
      <c r="JG2470" t="str">
        <f t="shared" ca="1" si="584"/>
        <v/>
      </c>
      <c r="JH2470" t="str">
        <f t="shared" ca="1" si="585"/>
        <v/>
      </c>
      <c r="JI2470" t="str">
        <f t="shared" ca="1" si="586"/>
        <v/>
      </c>
    </row>
    <row r="2471" spans="264:269">
      <c r="JD2471">
        <f t="shared" si="581"/>
        <v>0</v>
      </c>
      <c r="JE2471">
        <f t="shared" si="582"/>
        <v>0</v>
      </c>
      <c r="JF2471" t="str">
        <f t="shared" ca="1" si="583"/>
        <v/>
      </c>
      <c r="JG2471" t="str">
        <f t="shared" ca="1" si="584"/>
        <v/>
      </c>
      <c r="JH2471" t="str">
        <f t="shared" ca="1" si="585"/>
        <v/>
      </c>
      <c r="JI2471" t="str">
        <f t="shared" ca="1" si="586"/>
        <v/>
      </c>
    </row>
    <row r="2472" spans="264:269">
      <c r="JD2472">
        <f t="shared" si="581"/>
        <v>0</v>
      </c>
      <c r="JE2472">
        <f t="shared" si="582"/>
        <v>0</v>
      </c>
      <c r="JF2472" t="str">
        <f t="shared" ca="1" si="583"/>
        <v/>
      </c>
      <c r="JG2472" t="str">
        <f t="shared" ca="1" si="584"/>
        <v/>
      </c>
      <c r="JH2472" t="str">
        <f t="shared" ca="1" si="585"/>
        <v/>
      </c>
      <c r="JI2472" t="str">
        <f t="shared" ca="1" si="586"/>
        <v/>
      </c>
    </row>
    <row r="2473" spans="264:269">
      <c r="JD2473">
        <f t="shared" si="581"/>
        <v>0</v>
      </c>
      <c r="JE2473">
        <f t="shared" si="582"/>
        <v>0</v>
      </c>
      <c r="JF2473" t="str">
        <f t="shared" ca="1" si="583"/>
        <v/>
      </c>
      <c r="JG2473" t="str">
        <f t="shared" ca="1" si="584"/>
        <v/>
      </c>
      <c r="JH2473" t="str">
        <f t="shared" ca="1" si="585"/>
        <v/>
      </c>
      <c r="JI2473" t="str">
        <f t="shared" ca="1" si="586"/>
        <v/>
      </c>
    </row>
    <row r="2474" spans="264:269">
      <c r="JD2474">
        <f t="shared" si="581"/>
        <v>0</v>
      </c>
      <c r="JE2474">
        <f t="shared" si="582"/>
        <v>0</v>
      </c>
      <c r="JF2474" t="str">
        <f t="shared" ca="1" si="583"/>
        <v/>
      </c>
      <c r="JG2474" t="str">
        <f t="shared" ca="1" si="584"/>
        <v/>
      </c>
      <c r="JH2474" t="str">
        <f t="shared" ca="1" si="585"/>
        <v/>
      </c>
      <c r="JI2474" t="str">
        <f t="shared" ca="1" si="586"/>
        <v/>
      </c>
    </row>
    <row r="2475" spans="264:269">
      <c r="JD2475">
        <f t="shared" si="581"/>
        <v>0</v>
      </c>
      <c r="JE2475">
        <f t="shared" si="582"/>
        <v>0</v>
      </c>
      <c r="JF2475" t="str">
        <f t="shared" ca="1" si="583"/>
        <v/>
      </c>
      <c r="JG2475" t="str">
        <f t="shared" ca="1" si="584"/>
        <v/>
      </c>
      <c r="JH2475" t="str">
        <f t="shared" ca="1" si="585"/>
        <v/>
      </c>
      <c r="JI2475" t="str">
        <f t="shared" ca="1" si="586"/>
        <v/>
      </c>
    </row>
    <row r="2476" spans="264:269">
      <c r="JD2476">
        <f t="shared" si="581"/>
        <v>0</v>
      </c>
      <c r="JE2476">
        <f t="shared" si="582"/>
        <v>0</v>
      </c>
      <c r="JF2476" t="str">
        <f t="shared" ca="1" si="583"/>
        <v/>
      </c>
      <c r="JG2476" t="str">
        <f t="shared" ca="1" si="584"/>
        <v/>
      </c>
      <c r="JH2476" t="str">
        <f t="shared" ca="1" si="585"/>
        <v/>
      </c>
      <c r="JI2476" t="str">
        <f t="shared" ca="1" si="586"/>
        <v/>
      </c>
    </row>
    <row r="2477" spans="264:269">
      <c r="JD2477">
        <f t="shared" si="581"/>
        <v>0</v>
      </c>
      <c r="JE2477">
        <f t="shared" si="582"/>
        <v>0</v>
      </c>
      <c r="JF2477" t="str">
        <f t="shared" ca="1" si="583"/>
        <v/>
      </c>
      <c r="JG2477" t="str">
        <f t="shared" ca="1" si="584"/>
        <v/>
      </c>
      <c r="JH2477" t="str">
        <f t="shared" ca="1" si="585"/>
        <v/>
      </c>
      <c r="JI2477" t="str">
        <f t="shared" ca="1" si="586"/>
        <v/>
      </c>
    </row>
    <row r="2478" spans="264:269">
      <c r="JD2478">
        <f t="shared" si="581"/>
        <v>0</v>
      </c>
      <c r="JE2478">
        <f t="shared" si="582"/>
        <v>0</v>
      </c>
      <c r="JF2478" t="str">
        <f t="shared" ca="1" si="583"/>
        <v/>
      </c>
      <c r="JG2478" t="str">
        <f t="shared" ca="1" si="584"/>
        <v/>
      </c>
      <c r="JH2478" t="str">
        <f t="shared" ca="1" si="585"/>
        <v/>
      </c>
      <c r="JI2478" t="str">
        <f t="shared" ca="1" si="586"/>
        <v/>
      </c>
    </row>
    <row r="2479" spans="264:269">
      <c r="JD2479">
        <f t="shared" si="581"/>
        <v>0</v>
      </c>
      <c r="JE2479">
        <f t="shared" si="582"/>
        <v>0</v>
      </c>
      <c r="JF2479" t="str">
        <f t="shared" ca="1" si="583"/>
        <v/>
      </c>
      <c r="JG2479" t="str">
        <f t="shared" ca="1" si="584"/>
        <v/>
      </c>
      <c r="JH2479" t="str">
        <f t="shared" ca="1" si="585"/>
        <v/>
      </c>
      <c r="JI2479" t="str">
        <f t="shared" ca="1" si="586"/>
        <v/>
      </c>
    </row>
    <row r="2480" spans="264:269">
      <c r="JD2480">
        <f t="shared" si="581"/>
        <v>0</v>
      </c>
      <c r="JE2480">
        <f t="shared" si="582"/>
        <v>0</v>
      </c>
      <c r="JF2480" t="str">
        <f t="shared" ca="1" si="583"/>
        <v/>
      </c>
      <c r="JG2480" t="str">
        <f t="shared" ca="1" si="584"/>
        <v/>
      </c>
      <c r="JH2480" t="str">
        <f t="shared" ca="1" si="585"/>
        <v/>
      </c>
      <c r="JI2480" t="str">
        <f t="shared" ca="1" si="586"/>
        <v/>
      </c>
    </row>
    <row r="2481" spans="264:269">
      <c r="JD2481">
        <f t="shared" si="581"/>
        <v>0</v>
      </c>
      <c r="JE2481">
        <f t="shared" si="582"/>
        <v>0</v>
      </c>
      <c r="JF2481" t="str">
        <f t="shared" ca="1" si="583"/>
        <v/>
      </c>
      <c r="JG2481" t="str">
        <f t="shared" ca="1" si="584"/>
        <v/>
      </c>
      <c r="JH2481" t="str">
        <f t="shared" ca="1" si="585"/>
        <v/>
      </c>
      <c r="JI2481" t="str">
        <f t="shared" ca="1" si="586"/>
        <v/>
      </c>
    </row>
    <row r="2482" spans="264:269">
      <c r="JD2482">
        <f t="shared" si="581"/>
        <v>0</v>
      </c>
      <c r="JE2482">
        <f t="shared" si="582"/>
        <v>0</v>
      </c>
      <c r="JF2482" t="str">
        <f t="shared" ca="1" si="583"/>
        <v/>
      </c>
      <c r="JG2482" t="str">
        <f t="shared" ca="1" si="584"/>
        <v/>
      </c>
      <c r="JH2482" t="str">
        <f t="shared" ca="1" si="585"/>
        <v/>
      </c>
      <c r="JI2482" t="str">
        <f t="shared" ca="1" si="586"/>
        <v/>
      </c>
    </row>
    <row r="2483" spans="264:269">
      <c r="JD2483">
        <f t="shared" si="581"/>
        <v>0</v>
      </c>
      <c r="JE2483">
        <f t="shared" si="582"/>
        <v>0</v>
      </c>
      <c r="JF2483" t="str">
        <f t="shared" ca="1" si="583"/>
        <v/>
      </c>
      <c r="JG2483" t="str">
        <f t="shared" ca="1" si="584"/>
        <v/>
      </c>
      <c r="JH2483" t="str">
        <f t="shared" ca="1" si="585"/>
        <v/>
      </c>
      <c r="JI2483" t="str">
        <f t="shared" ca="1" si="586"/>
        <v/>
      </c>
    </row>
    <row r="2484" spans="264:269">
      <c r="JD2484">
        <f t="shared" si="581"/>
        <v>0</v>
      </c>
      <c r="JE2484">
        <f t="shared" si="582"/>
        <v>0</v>
      </c>
      <c r="JF2484" t="str">
        <f t="shared" ca="1" si="583"/>
        <v/>
      </c>
      <c r="JG2484" t="str">
        <f t="shared" ca="1" si="584"/>
        <v/>
      </c>
      <c r="JH2484" t="str">
        <f t="shared" ca="1" si="585"/>
        <v/>
      </c>
      <c r="JI2484" t="str">
        <f t="shared" ca="1" si="586"/>
        <v/>
      </c>
    </row>
    <row r="2485" spans="264:269">
      <c r="JD2485">
        <f t="shared" si="581"/>
        <v>0</v>
      </c>
      <c r="JE2485">
        <f t="shared" si="582"/>
        <v>0</v>
      </c>
      <c r="JF2485" t="str">
        <f t="shared" ca="1" si="583"/>
        <v/>
      </c>
      <c r="JG2485" t="str">
        <f t="shared" ca="1" si="584"/>
        <v/>
      </c>
      <c r="JH2485" t="str">
        <f t="shared" ca="1" si="585"/>
        <v/>
      </c>
      <c r="JI2485" t="str">
        <f t="shared" ca="1" si="586"/>
        <v/>
      </c>
    </row>
    <row r="2486" spans="264:269">
      <c r="JD2486">
        <f t="shared" si="581"/>
        <v>0</v>
      </c>
      <c r="JE2486">
        <f t="shared" si="582"/>
        <v>0</v>
      </c>
      <c r="JF2486" t="str">
        <f t="shared" ca="1" si="583"/>
        <v/>
      </c>
      <c r="JG2486" t="str">
        <f t="shared" ca="1" si="584"/>
        <v/>
      </c>
      <c r="JH2486" t="str">
        <f t="shared" ca="1" si="585"/>
        <v/>
      </c>
      <c r="JI2486" t="str">
        <f t="shared" ca="1" si="586"/>
        <v/>
      </c>
    </row>
    <row r="2487" spans="264:269">
      <c r="JD2487">
        <f t="shared" si="581"/>
        <v>0</v>
      </c>
      <c r="JE2487">
        <f t="shared" si="582"/>
        <v>0</v>
      </c>
      <c r="JF2487" t="str">
        <f t="shared" ca="1" si="583"/>
        <v/>
      </c>
      <c r="JG2487" t="str">
        <f t="shared" ca="1" si="584"/>
        <v/>
      </c>
      <c r="JH2487" t="str">
        <f t="shared" ca="1" si="585"/>
        <v/>
      </c>
      <c r="JI2487" t="str">
        <f t="shared" ca="1" si="586"/>
        <v/>
      </c>
    </row>
    <row r="2488" spans="264:269">
      <c r="JD2488">
        <f t="shared" si="581"/>
        <v>0</v>
      </c>
      <c r="JE2488">
        <f t="shared" si="582"/>
        <v>0</v>
      </c>
      <c r="JF2488" t="str">
        <f t="shared" ca="1" si="583"/>
        <v/>
      </c>
      <c r="JG2488" t="str">
        <f t="shared" ca="1" si="584"/>
        <v/>
      </c>
      <c r="JH2488" t="str">
        <f t="shared" ca="1" si="585"/>
        <v/>
      </c>
      <c r="JI2488" t="str">
        <f t="shared" ca="1" si="586"/>
        <v/>
      </c>
    </row>
    <row r="2489" spans="264:269">
      <c r="JD2489">
        <f t="shared" si="581"/>
        <v>0</v>
      </c>
      <c r="JE2489">
        <f t="shared" si="582"/>
        <v>0</v>
      </c>
      <c r="JF2489" t="str">
        <f t="shared" ca="1" si="583"/>
        <v/>
      </c>
      <c r="JG2489" t="str">
        <f t="shared" ca="1" si="584"/>
        <v/>
      </c>
      <c r="JH2489" t="str">
        <f t="shared" ca="1" si="585"/>
        <v/>
      </c>
      <c r="JI2489" t="str">
        <f t="shared" ca="1" si="586"/>
        <v/>
      </c>
    </row>
    <row r="2490" spans="264:269">
      <c r="JD2490">
        <f t="shared" si="581"/>
        <v>0</v>
      </c>
      <c r="JE2490">
        <f t="shared" si="582"/>
        <v>0</v>
      </c>
      <c r="JF2490" t="str">
        <f t="shared" ca="1" si="583"/>
        <v/>
      </c>
      <c r="JG2490" t="str">
        <f t="shared" ca="1" si="584"/>
        <v/>
      </c>
      <c r="JH2490" t="str">
        <f t="shared" ca="1" si="585"/>
        <v/>
      </c>
      <c r="JI2490" t="str">
        <f t="shared" ca="1" si="586"/>
        <v/>
      </c>
    </row>
    <row r="2491" spans="264:269">
      <c r="JD2491">
        <f t="shared" si="581"/>
        <v>0</v>
      </c>
      <c r="JE2491">
        <f t="shared" si="582"/>
        <v>0</v>
      </c>
      <c r="JF2491" t="str">
        <f t="shared" ca="1" si="583"/>
        <v/>
      </c>
      <c r="JG2491" t="str">
        <f t="shared" ca="1" si="584"/>
        <v/>
      </c>
      <c r="JH2491" t="str">
        <f t="shared" ca="1" si="585"/>
        <v/>
      </c>
      <c r="JI2491" t="str">
        <f t="shared" ca="1" si="586"/>
        <v/>
      </c>
    </row>
    <row r="2492" spans="264:269">
      <c r="JD2492">
        <f t="shared" si="581"/>
        <v>0</v>
      </c>
      <c r="JE2492">
        <f t="shared" si="582"/>
        <v>0</v>
      </c>
      <c r="JF2492" t="str">
        <f t="shared" ca="1" si="583"/>
        <v/>
      </c>
      <c r="JG2492" t="str">
        <f t="shared" ca="1" si="584"/>
        <v/>
      </c>
      <c r="JH2492" t="str">
        <f t="shared" ca="1" si="585"/>
        <v/>
      </c>
      <c r="JI2492" t="str">
        <f t="shared" ca="1" si="586"/>
        <v/>
      </c>
    </row>
    <row r="2493" spans="264:269">
      <c r="JD2493">
        <f t="shared" si="581"/>
        <v>0</v>
      </c>
      <c r="JE2493">
        <f t="shared" si="582"/>
        <v>0</v>
      </c>
      <c r="JF2493" t="str">
        <f t="shared" ca="1" si="583"/>
        <v/>
      </c>
      <c r="JG2493" t="str">
        <f t="shared" ca="1" si="584"/>
        <v/>
      </c>
      <c r="JH2493" t="str">
        <f t="shared" ca="1" si="585"/>
        <v/>
      </c>
      <c r="JI2493" t="str">
        <f t="shared" ca="1" si="586"/>
        <v/>
      </c>
    </row>
    <row r="2494" spans="264:269">
      <c r="JD2494">
        <f t="shared" si="581"/>
        <v>0</v>
      </c>
      <c r="JE2494">
        <f t="shared" si="582"/>
        <v>0</v>
      </c>
      <c r="JF2494" t="str">
        <f t="shared" ca="1" si="583"/>
        <v/>
      </c>
      <c r="JG2494" t="str">
        <f t="shared" ca="1" si="584"/>
        <v/>
      </c>
      <c r="JH2494" t="str">
        <f t="shared" ca="1" si="585"/>
        <v/>
      </c>
      <c r="JI2494" t="str">
        <f t="shared" ca="1" si="586"/>
        <v/>
      </c>
    </row>
    <row r="2495" spans="264:269">
      <c r="JD2495">
        <f t="shared" si="581"/>
        <v>0</v>
      </c>
      <c r="JE2495">
        <f t="shared" si="582"/>
        <v>0</v>
      </c>
      <c r="JF2495" t="str">
        <f t="shared" ca="1" si="583"/>
        <v/>
      </c>
      <c r="JG2495" t="str">
        <f t="shared" ca="1" si="584"/>
        <v/>
      </c>
      <c r="JH2495" t="str">
        <f t="shared" ca="1" si="585"/>
        <v/>
      </c>
      <c r="JI2495" t="str">
        <f t="shared" ca="1" si="586"/>
        <v/>
      </c>
    </row>
    <row r="2496" spans="264:269">
      <c r="JD2496">
        <f t="shared" si="581"/>
        <v>0</v>
      </c>
      <c r="JE2496">
        <f t="shared" si="582"/>
        <v>0</v>
      </c>
      <c r="JF2496" t="str">
        <f t="shared" ca="1" si="583"/>
        <v/>
      </c>
      <c r="JG2496" t="str">
        <f t="shared" ca="1" si="584"/>
        <v/>
      </c>
      <c r="JH2496" t="str">
        <f t="shared" ca="1" si="585"/>
        <v/>
      </c>
      <c r="JI2496" t="str">
        <f t="shared" ca="1" si="586"/>
        <v/>
      </c>
    </row>
    <row r="2497" spans="264:269">
      <c r="JD2497">
        <f t="shared" si="581"/>
        <v>0</v>
      </c>
      <c r="JE2497">
        <f t="shared" si="582"/>
        <v>0</v>
      </c>
      <c r="JF2497" t="str">
        <f t="shared" ca="1" si="583"/>
        <v/>
      </c>
      <c r="JG2497" t="str">
        <f t="shared" ca="1" si="584"/>
        <v/>
      </c>
      <c r="JH2497" t="str">
        <f t="shared" ca="1" si="585"/>
        <v/>
      </c>
      <c r="JI2497" t="str">
        <f t="shared" ca="1" si="586"/>
        <v/>
      </c>
    </row>
    <row r="2498" spans="264:269">
      <c r="JD2498">
        <f t="shared" si="581"/>
        <v>0</v>
      </c>
      <c r="JE2498">
        <f t="shared" si="582"/>
        <v>0</v>
      </c>
      <c r="JF2498" t="str">
        <f t="shared" ca="1" si="583"/>
        <v/>
      </c>
      <c r="JG2498" t="str">
        <f t="shared" ca="1" si="584"/>
        <v/>
      </c>
      <c r="JH2498" t="str">
        <f t="shared" ca="1" si="585"/>
        <v/>
      </c>
      <c r="JI2498" t="str">
        <f t="shared" ca="1" si="586"/>
        <v/>
      </c>
    </row>
    <row r="2499" spans="264:269">
      <c r="JD2499">
        <f t="shared" si="581"/>
        <v>0</v>
      </c>
      <c r="JE2499">
        <f t="shared" si="582"/>
        <v>0</v>
      </c>
      <c r="JF2499" t="str">
        <f t="shared" ca="1" si="583"/>
        <v/>
      </c>
      <c r="JG2499" t="str">
        <f t="shared" ca="1" si="584"/>
        <v/>
      </c>
      <c r="JH2499" t="str">
        <f t="shared" ca="1" si="585"/>
        <v/>
      </c>
      <c r="JI2499" t="str">
        <f t="shared" ca="1" si="586"/>
        <v/>
      </c>
    </row>
    <row r="2500" spans="264:269">
      <c r="JD2500">
        <f t="shared" si="581"/>
        <v>0</v>
      </c>
      <c r="JE2500">
        <f t="shared" si="582"/>
        <v>0</v>
      </c>
      <c r="JF2500" t="str">
        <f t="shared" ca="1" si="583"/>
        <v/>
      </c>
      <c r="JG2500" t="str">
        <f t="shared" ca="1" si="584"/>
        <v/>
      </c>
      <c r="JH2500" t="str">
        <f t="shared" ca="1" si="585"/>
        <v/>
      </c>
      <c r="JI2500" t="str">
        <f t="shared" ca="1" si="586"/>
        <v/>
      </c>
    </row>
    <row r="2501" spans="264:269">
      <c r="JD2501">
        <f t="shared" si="581"/>
        <v>0</v>
      </c>
      <c r="JE2501">
        <f t="shared" si="582"/>
        <v>0</v>
      </c>
      <c r="JF2501" t="str">
        <f t="shared" ca="1" si="583"/>
        <v/>
      </c>
      <c r="JG2501" t="str">
        <f t="shared" ca="1" si="584"/>
        <v/>
      </c>
      <c r="JH2501" t="str">
        <f t="shared" ca="1" si="585"/>
        <v/>
      </c>
      <c r="JI2501" t="str">
        <f t="shared" ca="1" si="586"/>
        <v/>
      </c>
    </row>
    <row r="2502" spans="264:269">
      <c r="JD2502">
        <f t="shared" si="581"/>
        <v>0</v>
      </c>
      <c r="JE2502">
        <f t="shared" si="582"/>
        <v>0</v>
      </c>
      <c r="JF2502" t="str">
        <f t="shared" ca="1" si="583"/>
        <v/>
      </c>
      <c r="JG2502" t="str">
        <f t="shared" ca="1" si="584"/>
        <v/>
      </c>
      <c r="JH2502" t="str">
        <f t="shared" ca="1" si="585"/>
        <v/>
      </c>
      <c r="JI2502" t="str">
        <f t="shared" ca="1" si="586"/>
        <v/>
      </c>
    </row>
    <row r="2503" spans="264:269">
      <c r="JD2503">
        <f t="shared" si="581"/>
        <v>0</v>
      </c>
      <c r="JE2503">
        <f t="shared" si="582"/>
        <v>0</v>
      </c>
      <c r="JF2503" t="str">
        <f t="shared" ca="1" si="583"/>
        <v/>
      </c>
      <c r="JG2503" t="str">
        <f t="shared" ca="1" si="584"/>
        <v/>
      </c>
      <c r="JH2503" t="str">
        <f t="shared" ca="1" si="585"/>
        <v/>
      </c>
      <c r="JI2503" t="str">
        <f t="shared" ca="1" si="586"/>
        <v/>
      </c>
    </row>
    <row r="2504" spans="264:269">
      <c r="JD2504">
        <f t="shared" si="581"/>
        <v>0</v>
      </c>
      <c r="JE2504">
        <f t="shared" si="582"/>
        <v>0</v>
      </c>
      <c r="JF2504" t="str">
        <f t="shared" ca="1" si="583"/>
        <v/>
      </c>
      <c r="JG2504" t="str">
        <f t="shared" ca="1" si="584"/>
        <v/>
      </c>
      <c r="JH2504" t="str">
        <f t="shared" ca="1" si="585"/>
        <v/>
      </c>
      <c r="JI2504" t="str">
        <f t="shared" ca="1" si="586"/>
        <v/>
      </c>
    </row>
    <row r="2505" spans="264:269">
      <c r="JD2505">
        <f t="shared" si="581"/>
        <v>0</v>
      </c>
      <c r="JE2505">
        <f t="shared" si="582"/>
        <v>0</v>
      </c>
      <c r="JF2505" t="str">
        <f t="shared" ca="1" si="583"/>
        <v/>
      </c>
      <c r="JG2505" t="str">
        <f t="shared" ca="1" si="584"/>
        <v/>
      </c>
      <c r="JH2505" t="str">
        <f t="shared" ca="1" si="585"/>
        <v/>
      </c>
      <c r="JI2505" t="str">
        <f t="shared" ca="1" si="586"/>
        <v/>
      </c>
    </row>
    <row r="2506" spans="264:269">
      <c r="JD2506">
        <f t="shared" si="581"/>
        <v>0</v>
      </c>
      <c r="JE2506">
        <f t="shared" si="582"/>
        <v>0</v>
      </c>
      <c r="JF2506" t="str">
        <f t="shared" ca="1" si="583"/>
        <v/>
      </c>
      <c r="JG2506" t="str">
        <f t="shared" ca="1" si="584"/>
        <v/>
      </c>
      <c r="JH2506" t="str">
        <f t="shared" ca="1" si="585"/>
        <v/>
      </c>
      <c r="JI2506" t="str">
        <f t="shared" ca="1" si="586"/>
        <v/>
      </c>
    </row>
    <row r="2507" spans="264:269">
      <c r="JD2507">
        <f t="shared" si="581"/>
        <v>0</v>
      </c>
      <c r="JE2507">
        <f t="shared" si="582"/>
        <v>0</v>
      </c>
      <c r="JF2507" t="str">
        <f t="shared" ca="1" si="583"/>
        <v/>
      </c>
      <c r="JG2507" t="str">
        <f t="shared" ca="1" si="584"/>
        <v/>
      </c>
      <c r="JH2507" t="str">
        <f t="shared" ca="1" si="585"/>
        <v/>
      </c>
      <c r="JI2507" t="str">
        <f t="shared" ca="1" si="586"/>
        <v/>
      </c>
    </row>
    <row r="2508" spans="264:269">
      <c r="JD2508">
        <f t="shared" si="581"/>
        <v>0</v>
      </c>
      <c r="JE2508">
        <f t="shared" si="582"/>
        <v>0</v>
      </c>
      <c r="JF2508" t="str">
        <f t="shared" ca="1" si="583"/>
        <v/>
      </c>
      <c r="JG2508" t="str">
        <f t="shared" ca="1" si="584"/>
        <v/>
      </c>
      <c r="JH2508" t="str">
        <f t="shared" ca="1" si="585"/>
        <v/>
      </c>
      <c r="JI2508" t="str">
        <f t="shared" ca="1" si="586"/>
        <v/>
      </c>
    </row>
    <row r="2509" spans="264:269">
      <c r="JD2509">
        <f t="shared" si="581"/>
        <v>0</v>
      </c>
      <c r="JE2509">
        <f t="shared" si="582"/>
        <v>0</v>
      </c>
      <c r="JF2509" t="str">
        <f t="shared" ca="1" si="583"/>
        <v/>
      </c>
      <c r="JG2509" t="str">
        <f t="shared" ca="1" si="584"/>
        <v/>
      </c>
      <c r="JH2509" t="str">
        <f t="shared" ca="1" si="585"/>
        <v/>
      </c>
      <c r="JI2509" t="str">
        <f t="shared" ca="1" si="586"/>
        <v/>
      </c>
    </row>
    <row r="2510" spans="264:269">
      <c r="JD2510">
        <f t="shared" si="581"/>
        <v>0</v>
      </c>
      <c r="JE2510">
        <f t="shared" si="582"/>
        <v>0</v>
      </c>
      <c r="JF2510" t="str">
        <f t="shared" ca="1" si="583"/>
        <v/>
      </c>
      <c r="JG2510" t="str">
        <f t="shared" ca="1" si="584"/>
        <v/>
      </c>
      <c r="JH2510" t="str">
        <f t="shared" ca="1" si="585"/>
        <v/>
      </c>
      <c r="JI2510" t="str">
        <f t="shared" ca="1" si="586"/>
        <v/>
      </c>
    </row>
    <row r="2511" spans="264:269">
      <c r="JD2511">
        <f t="shared" si="581"/>
        <v>0</v>
      </c>
      <c r="JE2511">
        <f t="shared" si="582"/>
        <v>0</v>
      </c>
      <c r="JF2511" t="str">
        <f t="shared" ca="1" si="583"/>
        <v/>
      </c>
      <c r="JG2511" t="str">
        <f t="shared" ca="1" si="584"/>
        <v/>
      </c>
      <c r="JH2511" t="str">
        <f t="shared" ca="1" si="585"/>
        <v/>
      </c>
      <c r="JI2511" t="str">
        <f t="shared" ca="1" si="586"/>
        <v/>
      </c>
    </row>
    <row r="2512" spans="264:269">
      <c r="JD2512">
        <f t="shared" si="581"/>
        <v>0</v>
      </c>
      <c r="JE2512">
        <f t="shared" si="582"/>
        <v>0</v>
      </c>
      <c r="JF2512" t="str">
        <f t="shared" ca="1" si="583"/>
        <v/>
      </c>
      <c r="JG2512" t="str">
        <f t="shared" ca="1" si="584"/>
        <v/>
      </c>
      <c r="JH2512" t="str">
        <f t="shared" ca="1" si="585"/>
        <v/>
      </c>
      <c r="JI2512" t="str">
        <f t="shared" ca="1" si="586"/>
        <v/>
      </c>
    </row>
    <row r="2513" spans="264:269">
      <c r="JD2513">
        <f t="shared" si="581"/>
        <v>0</v>
      </c>
      <c r="JE2513">
        <f t="shared" si="582"/>
        <v>0</v>
      </c>
      <c r="JF2513" t="str">
        <f t="shared" ca="1" si="583"/>
        <v/>
      </c>
      <c r="JG2513" t="str">
        <f t="shared" ca="1" si="584"/>
        <v/>
      </c>
      <c r="JH2513" t="str">
        <f t="shared" ca="1" si="585"/>
        <v/>
      </c>
      <c r="JI2513" t="str">
        <f t="shared" ca="1" si="586"/>
        <v/>
      </c>
    </row>
    <row r="2514" spans="264:269">
      <c r="JD2514">
        <f t="shared" si="581"/>
        <v>0</v>
      </c>
      <c r="JE2514">
        <f t="shared" si="582"/>
        <v>0</v>
      </c>
      <c r="JF2514" t="str">
        <f t="shared" ca="1" si="583"/>
        <v/>
      </c>
      <c r="JG2514" t="str">
        <f t="shared" ca="1" si="584"/>
        <v/>
      </c>
      <c r="JH2514" t="str">
        <f t="shared" ca="1" si="585"/>
        <v/>
      </c>
      <c r="JI2514" t="str">
        <f t="shared" ca="1" si="586"/>
        <v/>
      </c>
    </row>
    <row r="2515" spans="264:269">
      <c r="JD2515">
        <f t="shared" si="581"/>
        <v>0</v>
      </c>
      <c r="JE2515">
        <f t="shared" si="582"/>
        <v>0</v>
      </c>
      <c r="JF2515" t="str">
        <f t="shared" ca="1" si="583"/>
        <v/>
      </c>
      <c r="JG2515" t="str">
        <f t="shared" ca="1" si="584"/>
        <v/>
      </c>
      <c r="JH2515" t="str">
        <f t="shared" ca="1" si="585"/>
        <v/>
      </c>
      <c r="JI2515" t="str">
        <f t="shared" ca="1" si="586"/>
        <v/>
      </c>
    </row>
    <row r="2516" spans="264:269">
      <c r="JD2516">
        <f t="shared" si="581"/>
        <v>0</v>
      </c>
      <c r="JE2516">
        <f t="shared" si="582"/>
        <v>0</v>
      </c>
      <c r="JF2516" t="str">
        <f t="shared" ca="1" si="583"/>
        <v/>
      </c>
      <c r="JG2516" t="str">
        <f t="shared" ca="1" si="584"/>
        <v/>
      </c>
      <c r="JH2516" t="str">
        <f t="shared" ca="1" si="585"/>
        <v/>
      </c>
      <c r="JI2516" t="str">
        <f t="shared" ca="1" si="586"/>
        <v/>
      </c>
    </row>
    <row r="2517" spans="264:269">
      <c r="JD2517">
        <f t="shared" si="581"/>
        <v>0</v>
      </c>
      <c r="JE2517">
        <f t="shared" si="582"/>
        <v>0</v>
      </c>
      <c r="JF2517" t="str">
        <f t="shared" ca="1" si="583"/>
        <v/>
      </c>
      <c r="JG2517" t="str">
        <f t="shared" ca="1" si="584"/>
        <v/>
      </c>
      <c r="JH2517" t="str">
        <f t="shared" ca="1" si="585"/>
        <v/>
      </c>
      <c r="JI2517" t="str">
        <f t="shared" ca="1" si="586"/>
        <v/>
      </c>
    </row>
    <row r="2518" spans="264:269">
      <c r="JD2518">
        <f t="shared" si="581"/>
        <v>0</v>
      </c>
      <c r="JE2518">
        <f t="shared" si="582"/>
        <v>0</v>
      </c>
      <c r="JF2518" t="str">
        <f t="shared" ca="1" si="583"/>
        <v/>
      </c>
      <c r="JG2518" t="str">
        <f t="shared" ca="1" si="584"/>
        <v/>
      </c>
      <c r="JH2518" t="str">
        <f t="shared" ca="1" si="585"/>
        <v/>
      </c>
      <c r="JI2518" t="str">
        <f t="shared" ca="1" si="586"/>
        <v/>
      </c>
    </row>
    <row r="2519" spans="264:269">
      <c r="JD2519">
        <f t="shared" si="581"/>
        <v>0</v>
      </c>
      <c r="JE2519">
        <f t="shared" si="582"/>
        <v>0</v>
      </c>
      <c r="JF2519" t="str">
        <f t="shared" ca="1" si="583"/>
        <v/>
      </c>
      <c r="JG2519" t="str">
        <f t="shared" ca="1" si="584"/>
        <v/>
      </c>
      <c r="JH2519" t="str">
        <f t="shared" ca="1" si="585"/>
        <v/>
      </c>
      <c r="JI2519" t="str">
        <f t="shared" ca="1" si="586"/>
        <v/>
      </c>
    </row>
    <row r="2520" spans="264:269">
      <c r="JD2520">
        <f t="shared" si="581"/>
        <v>0</v>
      </c>
      <c r="JE2520">
        <f t="shared" si="582"/>
        <v>0</v>
      </c>
      <c r="JF2520" t="str">
        <f t="shared" ca="1" si="583"/>
        <v/>
      </c>
      <c r="JG2520" t="str">
        <f t="shared" ca="1" si="584"/>
        <v/>
      </c>
      <c r="JH2520" t="str">
        <f t="shared" ca="1" si="585"/>
        <v/>
      </c>
      <c r="JI2520" t="str">
        <f t="shared" ca="1" si="586"/>
        <v/>
      </c>
    </row>
    <row r="2521" spans="264:269">
      <c r="JD2521">
        <f t="shared" si="581"/>
        <v>0</v>
      </c>
      <c r="JE2521">
        <f t="shared" si="582"/>
        <v>0</v>
      </c>
      <c r="JF2521" t="str">
        <f t="shared" ca="1" si="583"/>
        <v/>
      </c>
      <c r="JG2521" t="str">
        <f t="shared" ca="1" si="584"/>
        <v/>
      </c>
      <c r="JH2521" t="str">
        <f t="shared" ca="1" si="585"/>
        <v/>
      </c>
      <c r="JI2521" t="str">
        <f t="shared" ca="1" si="586"/>
        <v/>
      </c>
    </row>
    <row r="2522" spans="264:269">
      <c r="JD2522">
        <f t="shared" si="581"/>
        <v>0</v>
      </c>
      <c r="JE2522">
        <f t="shared" si="582"/>
        <v>0</v>
      </c>
      <c r="JF2522" t="str">
        <f t="shared" ca="1" si="583"/>
        <v/>
      </c>
      <c r="JG2522" t="str">
        <f t="shared" ca="1" si="584"/>
        <v/>
      </c>
      <c r="JH2522" t="str">
        <f t="shared" ca="1" si="585"/>
        <v/>
      </c>
      <c r="JI2522" t="str">
        <f t="shared" ca="1" si="586"/>
        <v/>
      </c>
    </row>
    <row r="2523" spans="264:269">
      <c r="JD2523">
        <f t="shared" si="581"/>
        <v>0</v>
      </c>
      <c r="JE2523">
        <f t="shared" si="582"/>
        <v>0</v>
      </c>
      <c r="JF2523" t="str">
        <f t="shared" ca="1" si="583"/>
        <v/>
      </c>
      <c r="JG2523" t="str">
        <f t="shared" ca="1" si="584"/>
        <v/>
      </c>
      <c r="JH2523" t="str">
        <f t="shared" ca="1" si="585"/>
        <v/>
      </c>
      <c r="JI2523" t="str">
        <f t="shared" ca="1" si="586"/>
        <v/>
      </c>
    </row>
  </sheetData>
  <phoneticPr fontId="16" type="noConversion"/>
  <conditionalFormatting sqref="BI27 BH447:BH449 H447:AZ449 H27:AZ78 BH27:BH78">
    <cfRule type="expression" dxfId="75" priority="65" stopIfTrue="1">
      <formula>AND($D27&lt;&gt;MAXR, $D27&lt;&gt;0, H$19&lt;&gt;0)</formula>
    </cfRule>
  </conditionalFormatting>
  <conditionalFormatting sqref="V3:V11 V13">
    <cfRule type="expression" dxfId="74" priority="66" stopIfTrue="1">
      <formula>U3=FALSE</formula>
    </cfRule>
  </conditionalFormatting>
  <conditionalFormatting sqref="H23:AZ23 BH23">
    <cfRule type="expression" dxfId="73" priority="67" stopIfTrue="1">
      <formula>H23&lt;&gt;""</formula>
    </cfRule>
  </conditionalFormatting>
  <conditionalFormatting sqref="E447:E449 E27:E78">
    <cfRule type="cellIs" dxfId="72" priority="68" stopIfTrue="1" operator="notEqual">
      <formula>0</formula>
    </cfRule>
  </conditionalFormatting>
  <conditionalFormatting sqref="F21">
    <cfRule type="expression" dxfId="71" priority="69" stopIfTrue="1">
      <formula>F21&gt;0</formula>
    </cfRule>
  </conditionalFormatting>
  <conditionalFormatting sqref="C16 U3:U7">
    <cfRule type="cellIs" dxfId="70" priority="70" stopIfTrue="1" operator="notEqual">
      <formula>TRUE</formula>
    </cfRule>
  </conditionalFormatting>
  <conditionalFormatting sqref="H21:AZ21 BH21">
    <cfRule type="expression" dxfId="69" priority="71" stopIfTrue="1">
      <formula>H21&lt;&gt;""</formula>
    </cfRule>
  </conditionalFormatting>
  <conditionalFormatting sqref="H17:AZ17 BH17">
    <cfRule type="cellIs" dxfId="68" priority="72" stopIfTrue="1" operator="greaterThan">
      <formula>0</formula>
    </cfRule>
  </conditionalFormatting>
  <conditionalFormatting sqref="F447:F449 F27:F78">
    <cfRule type="cellIs" dxfId="67" priority="73" stopIfTrue="1" operator="notEqual">
      <formula>""</formula>
    </cfRule>
  </conditionalFormatting>
  <conditionalFormatting sqref="BN27:DF78">
    <cfRule type="cellIs" dxfId="66" priority="74" stopIfTrue="1" operator="equal">
      <formula>1</formula>
    </cfRule>
    <cfRule type="cellIs" dxfId="65" priority="75" stopIfTrue="1" operator="notEqual">
      <formula>""</formula>
    </cfRule>
  </conditionalFormatting>
  <conditionalFormatting sqref="BJ27:BJ78">
    <cfRule type="cellIs" dxfId="64" priority="87" stopIfTrue="1" operator="equal">
      <formula>1</formula>
    </cfRule>
  </conditionalFormatting>
  <conditionalFormatting sqref="JD447:JI2523 JD24:JI78">
    <cfRule type="expression" dxfId="63" priority="64" stopIfTrue="1">
      <formula>$JD24=0</formula>
    </cfRule>
  </conditionalFormatting>
  <conditionalFormatting sqref="H41:AZ44 BH41:BH44 BH104:BH391 H104:AZ391">
    <cfRule type="expression" dxfId="62" priority="63" stopIfTrue="1">
      <formula>AND($D41&lt;&gt;MAXR, $D41&lt;&gt;0, H$19&lt;&gt;0)</formula>
    </cfRule>
  </conditionalFormatting>
  <conditionalFormatting sqref="E41:E44 E104:E391">
    <cfRule type="cellIs" dxfId="61" priority="62" stopIfTrue="1" operator="notEqual">
      <formula>0</formula>
    </cfRule>
  </conditionalFormatting>
  <conditionalFormatting sqref="F41:F44 F104:F391">
    <cfRule type="cellIs" dxfId="60" priority="61" stopIfTrue="1" operator="notEqual">
      <formula>""</formula>
    </cfRule>
  </conditionalFormatting>
  <conditionalFormatting sqref="BN41:DF44 BN104:DF391">
    <cfRule type="cellIs" dxfId="59" priority="59" stopIfTrue="1" operator="equal">
      <formula>1</formula>
    </cfRule>
    <cfRule type="cellIs" dxfId="58" priority="60" stopIfTrue="1" operator="notEqual">
      <formula>""</formula>
    </cfRule>
  </conditionalFormatting>
  <conditionalFormatting sqref="BJ41:BJ44 BJ104:BJ391">
    <cfRule type="cellIs" dxfId="57" priority="58" stopIfTrue="1" operator="equal">
      <formula>1</formula>
    </cfRule>
  </conditionalFormatting>
  <conditionalFormatting sqref="JD41:JI44 JD104:JI391">
    <cfRule type="expression" dxfId="56" priority="57" stopIfTrue="1">
      <formula>$JD41=0</formula>
    </cfRule>
  </conditionalFormatting>
  <conditionalFormatting sqref="H45:AZ78 BH45:BH78">
    <cfRule type="expression" dxfId="55" priority="51" stopIfTrue="1">
      <formula>AND($D45&lt;&gt;MAXR, $D45&lt;&gt;0, H$19&lt;&gt;0)</formula>
    </cfRule>
  </conditionalFormatting>
  <conditionalFormatting sqref="E45:E78">
    <cfRule type="cellIs" dxfId="54" priority="52" stopIfTrue="1" operator="notEqual">
      <formula>0</formula>
    </cfRule>
  </conditionalFormatting>
  <conditionalFormatting sqref="F45:F78">
    <cfRule type="cellIs" dxfId="53" priority="53" stopIfTrue="1" operator="notEqual">
      <formula>""</formula>
    </cfRule>
  </conditionalFormatting>
  <conditionalFormatting sqref="BN45:DF78">
    <cfRule type="cellIs" dxfId="52" priority="54" stopIfTrue="1" operator="equal">
      <formula>1</formula>
    </cfRule>
    <cfRule type="cellIs" dxfId="51" priority="55" stopIfTrue="1" operator="notEqual">
      <formula>""</formula>
    </cfRule>
  </conditionalFormatting>
  <conditionalFormatting sqref="BJ45:BJ78">
    <cfRule type="cellIs" dxfId="50" priority="56" stopIfTrue="1" operator="equal">
      <formula>1</formula>
    </cfRule>
  </conditionalFormatting>
  <conditionalFormatting sqref="JD45:JI78">
    <cfRule type="expression" dxfId="49" priority="50" stopIfTrue="1">
      <formula>$JD45=0</formula>
    </cfRule>
  </conditionalFormatting>
  <conditionalFormatting sqref="H58:AZ61 BH58:BH61">
    <cfRule type="expression" dxfId="48" priority="49" stopIfTrue="1">
      <formula>AND($D58&lt;&gt;MAXR, $D58&lt;&gt;0, H$19&lt;&gt;0)</formula>
    </cfRule>
  </conditionalFormatting>
  <conditionalFormatting sqref="E58:E61">
    <cfRule type="cellIs" dxfId="47" priority="48" stopIfTrue="1" operator="notEqual">
      <formula>0</formula>
    </cfRule>
  </conditionalFormatting>
  <conditionalFormatting sqref="F58:F61">
    <cfRule type="cellIs" dxfId="46" priority="47" stopIfTrue="1" operator="notEqual">
      <formula>""</formula>
    </cfRule>
  </conditionalFormatting>
  <conditionalFormatting sqref="BN58:DF61">
    <cfRule type="cellIs" dxfId="45" priority="45" stopIfTrue="1" operator="equal">
      <formula>1</formula>
    </cfRule>
    <cfRule type="cellIs" dxfId="44" priority="46" stopIfTrue="1" operator="notEqual">
      <formula>""</formula>
    </cfRule>
  </conditionalFormatting>
  <conditionalFormatting sqref="BJ58:BJ61">
    <cfRule type="cellIs" dxfId="43" priority="44" stopIfTrue="1" operator="equal">
      <formula>1</formula>
    </cfRule>
  </conditionalFormatting>
  <conditionalFormatting sqref="JD58:JI61">
    <cfRule type="expression" dxfId="42" priority="43" stopIfTrue="1">
      <formula>$JD58=0</formula>
    </cfRule>
  </conditionalFormatting>
  <conditionalFormatting sqref="H62:AZ78 BH62:BH78">
    <cfRule type="expression" dxfId="41" priority="37" stopIfTrue="1">
      <formula>AND($D62&lt;&gt;MAXR, $D62&lt;&gt;0, H$19&lt;&gt;0)</formula>
    </cfRule>
  </conditionalFormatting>
  <conditionalFormatting sqref="E62:E78">
    <cfRule type="cellIs" dxfId="40" priority="38" stopIfTrue="1" operator="notEqual">
      <formula>0</formula>
    </cfRule>
  </conditionalFormatting>
  <conditionalFormatting sqref="F62:F78">
    <cfRule type="cellIs" dxfId="39" priority="39" stopIfTrue="1" operator="notEqual">
      <formula>""</formula>
    </cfRule>
  </conditionalFormatting>
  <conditionalFormatting sqref="BN62:DF78">
    <cfRule type="cellIs" dxfId="38" priority="40" stopIfTrue="1" operator="equal">
      <formula>1</formula>
    </cfRule>
    <cfRule type="cellIs" dxfId="37" priority="41" stopIfTrue="1" operator="notEqual">
      <formula>""</formula>
    </cfRule>
  </conditionalFormatting>
  <conditionalFormatting sqref="BJ62:BJ78">
    <cfRule type="cellIs" dxfId="36" priority="42" stopIfTrue="1" operator="equal">
      <formula>1</formula>
    </cfRule>
  </conditionalFormatting>
  <conditionalFormatting sqref="JD62:JI78">
    <cfRule type="expression" dxfId="35" priority="36" stopIfTrue="1">
      <formula>$JD62=0</formula>
    </cfRule>
  </conditionalFormatting>
  <conditionalFormatting sqref="H75:AZ78 BH75:BH78">
    <cfRule type="expression" dxfId="34" priority="35" stopIfTrue="1">
      <formula>AND($D75&lt;&gt;MAXR, $D75&lt;&gt;0, H$19&lt;&gt;0)</formula>
    </cfRule>
  </conditionalFormatting>
  <conditionalFormatting sqref="E75:E78">
    <cfRule type="cellIs" dxfId="33" priority="34" stopIfTrue="1" operator="notEqual">
      <formula>0</formula>
    </cfRule>
  </conditionalFormatting>
  <conditionalFormatting sqref="F75:F78">
    <cfRule type="cellIs" dxfId="32" priority="33" stopIfTrue="1" operator="notEqual">
      <formula>""</formula>
    </cfRule>
  </conditionalFormatting>
  <conditionalFormatting sqref="BN75:DF78">
    <cfRule type="cellIs" dxfId="31" priority="31" stopIfTrue="1" operator="equal">
      <formula>1</formula>
    </cfRule>
    <cfRule type="cellIs" dxfId="30" priority="32" stopIfTrue="1" operator="notEqual">
      <formula>""</formula>
    </cfRule>
  </conditionalFormatting>
  <conditionalFormatting sqref="BJ75:BJ78">
    <cfRule type="cellIs" dxfId="29" priority="30" stopIfTrue="1" operator="equal">
      <formula>1</formula>
    </cfRule>
  </conditionalFormatting>
  <conditionalFormatting sqref="JD75:JI78">
    <cfRule type="expression" dxfId="28" priority="29" stopIfTrue="1">
      <formula>$JD75=0</formula>
    </cfRule>
  </conditionalFormatting>
  <conditionalFormatting sqref="H79:AZ95 BH79:BH95">
    <cfRule type="expression" dxfId="27" priority="23" stopIfTrue="1">
      <formula>AND($D79&lt;&gt;MAXR, $D79&lt;&gt;0, H$19&lt;&gt;0)</formula>
    </cfRule>
  </conditionalFormatting>
  <conditionalFormatting sqref="E79:E95">
    <cfRule type="cellIs" dxfId="26" priority="24" stopIfTrue="1" operator="notEqual">
      <formula>0</formula>
    </cfRule>
  </conditionalFormatting>
  <conditionalFormatting sqref="F79:F95">
    <cfRule type="cellIs" dxfId="25" priority="25" stopIfTrue="1" operator="notEqual">
      <formula>""</formula>
    </cfRule>
  </conditionalFormatting>
  <conditionalFormatting sqref="BN79:DF95">
    <cfRule type="cellIs" dxfId="24" priority="26" stopIfTrue="1" operator="equal">
      <formula>1</formula>
    </cfRule>
    <cfRule type="cellIs" dxfId="23" priority="27" stopIfTrue="1" operator="notEqual">
      <formula>""</formula>
    </cfRule>
  </conditionalFormatting>
  <conditionalFormatting sqref="BJ79:BJ95">
    <cfRule type="cellIs" dxfId="22" priority="28" stopIfTrue="1" operator="equal">
      <formula>1</formula>
    </cfRule>
  </conditionalFormatting>
  <conditionalFormatting sqref="JD79:JI95">
    <cfRule type="expression" dxfId="21" priority="22" stopIfTrue="1">
      <formula>$JD79=0</formula>
    </cfRule>
  </conditionalFormatting>
  <conditionalFormatting sqref="H92:AZ95 BH92:BH95">
    <cfRule type="expression" dxfId="20" priority="21" stopIfTrue="1">
      <formula>AND($D92&lt;&gt;MAXR, $D92&lt;&gt;0, H$19&lt;&gt;0)</formula>
    </cfRule>
  </conditionalFormatting>
  <conditionalFormatting sqref="E92:E95">
    <cfRule type="cellIs" dxfId="19" priority="20" stopIfTrue="1" operator="notEqual">
      <formula>0</formula>
    </cfRule>
  </conditionalFormatting>
  <conditionalFormatting sqref="F92:F95">
    <cfRule type="cellIs" dxfId="18" priority="19" stopIfTrue="1" operator="notEqual">
      <formula>""</formula>
    </cfRule>
  </conditionalFormatting>
  <conditionalFormatting sqref="BN92:DF95">
    <cfRule type="cellIs" dxfId="17" priority="17" stopIfTrue="1" operator="equal">
      <formula>1</formula>
    </cfRule>
    <cfRule type="cellIs" dxfId="16" priority="18" stopIfTrue="1" operator="notEqual">
      <formula>""</formula>
    </cfRule>
  </conditionalFormatting>
  <conditionalFormatting sqref="BJ92:BJ95">
    <cfRule type="cellIs" dxfId="15" priority="16" stopIfTrue="1" operator="equal">
      <formula>1</formula>
    </cfRule>
  </conditionalFormatting>
  <conditionalFormatting sqref="JD92:JI95">
    <cfRule type="expression" dxfId="14" priority="15" stopIfTrue="1">
      <formula>$JD92=0</formula>
    </cfRule>
  </conditionalFormatting>
  <conditionalFormatting sqref="H96:AZ103 BH96:BH103">
    <cfRule type="expression" dxfId="13" priority="9" stopIfTrue="1">
      <formula>AND($D96&lt;&gt;MAXR, $D96&lt;&gt;0, H$19&lt;&gt;0)</formula>
    </cfRule>
  </conditionalFormatting>
  <conditionalFormatting sqref="E96:E103">
    <cfRule type="cellIs" dxfId="12" priority="10" stopIfTrue="1" operator="notEqual">
      <formula>0</formula>
    </cfRule>
  </conditionalFormatting>
  <conditionalFormatting sqref="F96:F103">
    <cfRule type="cellIs" dxfId="11" priority="11" stopIfTrue="1" operator="notEqual">
      <formula>""</formula>
    </cfRule>
  </conditionalFormatting>
  <conditionalFormatting sqref="BN96:DF103">
    <cfRule type="cellIs" dxfId="10" priority="12" stopIfTrue="1" operator="equal">
      <formula>1</formula>
    </cfRule>
    <cfRule type="cellIs" dxfId="9" priority="13" stopIfTrue="1" operator="notEqual">
      <formula>""</formula>
    </cfRule>
  </conditionalFormatting>
  <conditionalFormatting sqref="BJ96:BJ103">
    <cfRule type="cellIs" dxfId="8" priority="14" stopIfTrue="1" operator="equal">
      <formula>1</formula>
    </cfRule>
  </conditionalFormatting>
  <conditionalFormatting sqref="JD96:JI103">
    <cfRule type="expression" dxfId="7" priority="8" stopIfTrue="1">
      <formula>$JD96=0</formula>
    </cfRule>
  </conditionalFormatting>
  <conditionalFormatting sqref="H100:AZ103 BH100:BH103">
    <cfRule type="expression" dxfId="6" priority="7" stopIfTrue="1">
      <formula>AND($D100&lt;&gt;MAXR, $D100&lt;&gt;0, H$19&lt;&gt;0)</formula>
    </cfRule>
  </conditionalFormatting>
  <conditionalFormatting sqref="E100:E103">
    <cfRule type="cellIs" dxfId="5" priority="6" stopIfTrue="1" operator="notEqual">
      <formula>0</formula>
    </cfRule>
  </conditionalFormatting>
  <conditionalFormatting sqref="F100:F103">
    <cfRule type="cellIs" dxfId="4" priority="5" stopIfTrue="1" operator="notEqual">
      <formula>""</formula>
    </cfRule>
  </conditionalFormatting>
  <conditionalFormatting sqref="BN100:DF103">
    <cfRule type="cellIs" dxfId="3" priority="3" stopIfTrue="1" operator="equal">
      <formula>1</formula>
    </cfRule>
    <cfRule type="cellIs" dxfId="2" priority="4" stopIfTrue="1" operator="notEqual">
      <formula>""</formula>
    </cfRule>
  </conditionalFormatting>
  <conditionalFormatting sqref="BJ100:BJ103">
    <cfRule type="cellIs" dxfId="1" priority="2" stopIfTrue="1" operator="equal">
      <formula>1</formula>
    </cfRule>
  </conditionalFormatting>
  <conditionalFormatting sqref="JD100:JI103">
    <cfRule type="expression" dxfId="0" priority="1" stopIfTrue="1">
      <formula>$JD100=0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codeName="Sheet5"/>
  <dimension ref="B1:XFC351"/>
  <sheetViews>
    <sheetView zoomScale="75" workbookViewId="0"/>
  </sheetViews>
  <sheetFormatPr defaultRowHeight="12.75"/>
  <cols>
    <col min="2" max="2" width="21.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 min="95" max="95" width="30.42578125" bestFit="1" customWidth="1"/>
    <col min="98" max="98" width="54.85546875" bestFit="1" customWidth="1"/>
    <col min="99" max="99" width="40.42578125" customWidth="1"/>
    <col min="100" max="100" width="37.7109375" bestFit="1" customWidth="1"/>
    <col min="101" max="101" width="46" bestFit="1" customWidth="1"/>
    <col min="102" max="102" width="48.5703125" bestFit="1" customWidth="1"/>
    <col min="103" max="103" width="38.42578125" bestFit="1" customWidth="1"/>
    <col min="104" max="104" width="42" bestFit="1" customWidth="1"/>
    <col min="105" max="105" width="30.28515625" bestFit="1" customWidth="1"/>
  </cols>
  <sheetData>
    <row r="1" spans="2:105" ht="16.5" thickBot="1">
      <c r="B1" s="174" t="s">
        <v>288</v>
      </c>
      <c r="K1" s="235" t="str">
        <f>CT63</f>
        <v>ID</v>
      </c>
      <c r="CQ1" s="261"/>
      <c r="CR1" s="260"/>
      <c r="CS1" s="260"/>
      <c r="CT1" s="262"/>
      <c r="CU1" s="263" t="s">
        <v>443</v>
      </c>
      <c r="CV1" s="264" t="s">
        <v>444</v>
      </c>
      <c r="CW1" s="330" t="s">
        <v>445</v>
      </c>
      <c r="CX1" s="330" t="s">
        <v>626</v>
      </c>
      <c r="CY1" s="265" t="s">
        <v>446</v>
      </c>
      <c r="CZ1" s="265" t="s">
        <v>447</v>
      </c>
      <c r="DA1" s="265" t="s">
        <v>448</v>
      </c>
    </row>
    <row r="2" spans="2:105" ht="21" thickBot="1">
      <c r="K2" s="273" t="str">
        <f>CT64</f>
        <v>Desc</v>
      </c>
      <c r="CQ2" s="266" t="s">
        <v>449</v>
      </c>
      <c r="CR2" s="260"/>
      <c r="CS2" s="260"/>
      <c r="CT2" s="306" t="s">
        <v>450</v>
      </c>
      <c r="CU2" s="307" t="s">
        <v>451</v>
      </c>
      <c r="CV2" s="308" t="s">
        <v>343</v>
      </c>
      <c r="CW2" s="308" t="s">
        <v>453</v>
      </c>
      <c r="CX2" s="308" t="s">
        <v>452</v>
      </c>
      <c r="CY2" s="308" t="s">
        <v>454</v>
      </c>
      <c r="CZ2" s="308" t="s">
        <v>455</v>
      </c>
      <c r="DA2" s="308" t="s">
        <v>456</v>
      </c>
    </row>
    <row r="3" spans="2:105" ht="18.75" thickBot="1">
      <c r="B3" s="167" t="s">
        <v>131</v>
      </c>
      <c r="C3" s="167" t="s">
        <v>132</v>
      </c>
      <c r="F3" s="167" t="s">
        <v>287</v>
      </c>
      <c r="I3" s="167" t="s">
        <v>297</v>
      </c>
      <c r="K3" s="273" t="str">
        <f>CT65</f>
        <v>ID &amp; Desc</v>
      </c>
      <c r="N3" s="167" t="s">
        <v>313</v>
      </c>
      <c r="O3" s="167" t="s">
        <v>314</v>
      </c>
      <c r="CQ3" s="267" t="str">
        <f>SWSHEETMETA!F1</f>
        <v>en_US</v>
      </c>
      <c r="CR3" s="260"/>
      <c r="CS3" s="260"/>
      <c r="CT3" s="309" t="str">
        <f t="shared" ref="CT3:CT34" si="0">VLOOKUP($CU3,$CU$2:$DA$596,MATCH($CQ$3,$CU$2:$DA$2,0),0)</f>
        <v>Metrics</v>
      </c>
      <c r="CU3" s="362" t="s">
        <v>457</v>
      </c>
      <c r="CV3" s="362" t="s">
        <v>457</v>
      </c>
      <c r="CW3" s="355" t="s">
        <v>639</v>
      </c>
      <c r="CX3" s="309"/>
      <c r="CY3" s="309"/>
      <c r="CZ3" s="309"/>
      <c r="DA3" s="309"/>
    </row>
    <row r="4" spans="2:105">
      <c r="B4" s="223" t="str">
        <f>$CT$51</f>
        <v>Year Total</v>
      </c>
      <c r="C4" s="223">
        <v>9</v>
      </c>
      <c r="F4" s="176">
        <v>400</v>
      </c>
      <c r="I4" s="213" t="s">
        <v>361</v>
      </c>
      <c r="K4" s="188"/>
      <c r="N4" s="175" t="str">
        <f ca="1">IF(ROW()-3&lt;=TS_Count,SWDATA!C11,"")</f>
        <v>Current Year Sales Target (Units)</v>
      </c>
      <c r="O4" s="175">
        <f ca="1">IF(LEN(N4)&gt;0,ROW(SWDATA!C11)+15,"")</f>
        <v>26</v>
      </c>
      <c r="CQ4" s="261"/>
      <c r="CR4" s="260"/>
      <c r="CS4" s="260"/>
      <c r="CT4" s="310" t="str">
        <f t="shared" si="0"/>
        <v>Metric Series</v>
      </c>
      <c r="CU4" s="363" t="s">
        <v>458</v>
      </c>
      <c r="CV4" s="363" t="s">
        <v>458</v>
      </c>
      <c r="CW4" s="356" t="s">
        <v>459</v>
      </c>
      <c r="CX4" s="310"/>
      <c r="CY4" s="310"/>
      <c r="CZ4" s="310"/>
      <c r="DA4" s="310"/>
    </row>
    <row r="5" spans="2:105">
      <c r="B5" s="223" t="str">
        <f t="shared" ref="B5:B15" si="1">$CT$51</f>
        <v>Year Total</v>
      </c>
      <c r="C5" s="223">
        <v>10</v>
      </c>
      <c r="N5" s="175" t="str">
        <f ca="1">IF(ROW()-3&lt;=TS_Count,SWDATA!C12,"")</f>
        <v>L3 CY Net Sales Forecast (Units)</v>
      </c>
      <c r="O5" s="175">
        <f ca="1">IF(LEN(N5)&gt;0,ROW(SWDATA!C12)+15,"")</f>
        <v>27</v>
      </c>
      <c r="CQ5" s="261"/>
      <c r="CR5" s="260"/>
      <c r="CS5" s="260"/>
      <c r="CT5" s="310" t="str">
        <f t="shared" si="0"/>
        <v>Change View</v>
      </c>
      <c r="CU5" s="363" t="s">
        <v>338</v>
      </c>
      <c r="CV5" s="363" t="s">
        <v>338</v>
      </c>
      <c r="CW5" s="356" t="s">
        <v>460</v>
      </c>
      <c r="CX5" s="310"/>
      <c r="CY5" s="310"/>
      <c r="CZ5" s="310"/>
      <c r="DA5" s="310"/>
    </row>
    <row r="6" spans="2:105">
      <c r="B6" s="223" t="str">
        <f t="shared" si="1"/>
        <v>Year Total</v>
      </c>
      <c r="C6" s="223">
        <v>11</v>
      </c>
      <c r="F6" s="167" t="s">
        <v>281</v>
      </c>
      <c r="I6" s="167" t="s">
        <v>299</v>
      </c>
      <c r="N6" s="175" t="str">
        <f ca="1">IF(ROW()-3&lt;=TS_Count,SWDATA!C13,"")</f>
        <v>L3 Additional Allocation Requested (Units)</v>
      </c>
      <c r="O6" s="175">
        <f ca="1">IF(LEN(N6)&gt;0,ROW(SWDATA!C13)+15,"")</f>
        <v>28</v>
      </c>
      <c r="CQ6" s="261"/>
      <c r="CR6" s="260"/>
      <c r="CS6" s="260"/>
      <c r="CT6" s="310" t="str">
        <f t="shared" si="0"/>
        <v>At a Glance</v>
      </c>
      <c r="CU6" s="363" t="s">
        <v>566</v>
      </c>
      <c r="CV6" s="363" t="s">
        <v>566</v>
      </c>
      <c r="CW6" s="356" t="s">
        <v>619</v>
      </c>
      <c r="CX6" s="310"/>
      <c r="CY6" s="310"/>
      <c r="CZ6" s="310"/>
      <c r="DA6" s="310"/>
    </row>
    <row r="7" spans="2:105">
      <c r="B7" s="223" t="str">
        <f t="shared" si="1"/>
        <v>Year Total</v>
      </c>
      <c r="C7" s="223">
        <v>12</v>
      </c>
      <c r="F7" s="176" t="s">
        <v>367</v>
      </c>
      <c r="I7" s="176">
        <f ca="1">COUNTIF(INDIRECT("SWDATA!$E:$E"),"PARENT00001")</f>
        <v>110</v>
      </c>
      <c r="K7" s="235"/>
      <c r="L7" s="235"/>
      <c r="M7" s="235"/>
      <c r="N7" s="175" t="str">
        <f ca="1">IF(ROW()-3&lt;=TS_Count,SWDATA!C14,"")</f>
        <v>L3 Excess Allocation Released (Units)</v>
      </c>
      <c r="O7" s="175">
        <f ca="1">IF(LEN(N7)&gt;0,ROW(SWDATA!C14)+15,"")</f>
        <v>29</v>
      </c>
      <c r="CQ7" s="261"/>
      <c r="CR7" s="260"/>
      <c r="CS7" s="260"/>
      <c r="CT7" s="310" t="str">
        <f t="shared" si="0"/>
        <v>Display by</v>
      </c>
      <c r="CU7" s="363" t="s">
        <v>462</v>
      </c>
      <c r="CV7" s="363" t="s">
        <v>462</v>
      </c>
      <c r="CW7" s="356" t="s">
        <v>463</v>
      </c>
      <c r="CX7" s="310"/>
      <c r="CY7" s="310"/>
      <c r="CZ7" s="310"/>
      <c r="DA7" s="310"/>
    </row>
    <row r="8" spans="2:105">
      <c r="B8" s="223" t="str">
        <f t="shared" si="1"/>
        <v>Year Total</v>
      </c>
      <c r="C8" s="223">
        <v>1</v>
      </c>
      <c r="K8" s="235"/>
      <c r="L8" s="235"/>
      <c r="M8" s="235"/>
      <c r="N8" s="175" t="str">
        <f ca="1">IF(ROW()-3&lt;=TS_Count,SWDATA!C15,"")</f>
        <v>L3 Calculated Return Rate (Pct)</v>
      </c>
      <c r="O8" s="175">
        <f ca="1">IF(LEN(N8)&gt;0,ROW(SWDATA!C15)+15,"")</f>
        <v>30</v>
      </c>
      <c r="CQ8" s="261"/>
      <c r="CR8" s="260"/>
      <c r="CS8" s="260"/>
      <c r="CT8" s="310" t="str">
        <f t="shared" si="0"/>
        <v>Currency</v>
      </c>
      <c r="CU8" s="363" t="s">
        <v>464</v>
      </c>
      <c r="CV8" s="363" t="s">
        <v>464</v>
      </c>
      <c r="CW8" s="356" t="s">
        <v>681</v>
      </c>
      <c r="CX8" s="310"/>
      <c r="CY8" s="310"/>
      <c r="CZ8" s="310"/>
      <c r="DA8" s="310"/>
    </row>
    <row r="9" spans="2:105">
      <c r="B9" s="223" t="str">
        <f t="shared" si="1"/>
        <v>Year Total</v>
      </c>
      <c r="C9" s="223">
        <v>2</v>
      </c>
      <c r="F9" s="167" t="s">
        <v>282</v>
      </c>
      <c r="I9" t="s">
        <v>309</v>
      </c>
      <c r="K9" s="235"/>
      <c r="L9" s="235"/>
      <c r="M9" s="235"/>
      <c r="N9" s="175" t="str">
        <f ca="1">IF(ROW()-3&lt;=TS_Count,SWDATA!C16,"")</f>
        <v>Gross Orders YTD (Units)</v>
      </c>
      <c r="O9" s="175">
        <f ca="1">IF(LEN(N9)&gt;0,ROW(SWDATA!C16)+15,"")</f>
        <v>31</v>
      </c>
      <c r="CQ9" s="261"/>
      <c r="CR9" s="260"/>
      <c r="CS9" s="260"/>
      <c r="CT9" s="310" t="str">
        <f t="shared" si="0"/>
        <v>Unit of Measure</v>
      </c>
      <c r="CU9" s="363" t="s">
        <v>465</v>
      </c>
      <c r="CV9" s="363" t="s">
        <v>465</v>
      </c>
      <c r="CW9" s="356" t="s">
        <v>466</v>
      </c>
      <c r="CX9" s="310"/>
      <c r="CY9" s="310"/>
      <c r="CZ9" s="310"/>
      <c r="DA9" s="310"/>
    </row>
    <row r="10" spans="2:105">
      <c r="B10" s="223" t="str">
        <f t="shared" si="1"/>
        <v>Year Total</v>
      </c>
      <c r="C10" s="223">
        <v>3</v>
      </c>
      <c r="F10" s="225" t="s">
        <v>1034</v>
      </c>
      <c r="I10" s="176">
        <f>Number_of_Items</f>
        <v>1</v>
      </c>
      <c r="K10" s="235"/>
      <c r="L10" s="235"/>
      <c r="M10" s="235"/>
      <c r="N10" s="175" t="str">
        <f ca="1">IF(ROW()-3&lt;=TS_Count,SWDATA!C17,"")</f>
        <v>Net Sales Actual YTD (Units)</v>
      </c>
      <c r="O10" s="175">
        <f ca="1">IF(LEN(N10)&gt;0,ROW(SWDATA!C17)+15,"")</f>
        <v>32</v>
      </c>
      <c r="CQ10" s="261"/>
      <c r="CR10" s="260"/>
      <c r="CS10" s="260"/>
      <c r="CT10" s="310" t="str">
        <f t="shared" si="0"/>
        <v>Plan Name</v>
      </c>
      <c r="CU10" s="363" t="s">
        <v>467</v>
      </c>
      <c r="CV10" s="363" t="s">
        <v>467</v>
      </c>
      <c r="CW10" s="356" t="s">
        <v>468</v>
      </c>
      <c r="CX10" s="310"/>
      <c r="CY10" s="310"/>
      <c r="CZ10" s="310"/>
      <c r="DA10" s="310"/>
    </row>
    <row r="11" spans="2:105">
      <c r="B11" s="223" t="str">
        <f t="shared" si="1"/>
        <v>Year Total</v>
      </c>
      <c r="C11" s="223">
        <v>4</v>
      </c>
      <c r="F11" s="147" t="str">
        <f ca="1">HYPERLINK(Current_Period_Link,"test link here...")</f>
        <v>test link here...</v>
      </c>
      <c r="K11" s="235"/>
      <c r="L11" s="235"/>
      <c r="M11" s="235"/>
      <c r="N11" s="175" t="str">
        <f ca="1">IF(ROW()-3&lt;=TS_Count,SWDATA!C18,"")</f>
        <v>Net Orders YTD (Units)</v>
      </c>
      <c r="O11" s="175">
        <f ca="1">IF(LEN(N11)&gt;0,ROW(SWDATA!C18)+15,"")</f>
        <v>33</v>
      </c>
      <c r="CQ11" s="261"/>
      <c r="CR11" s="260"/>
      <c r="CS11" s="260"/>
      <c r="CT11" s="310" t="str">
        <f t="shared" si="0"/>
        <v>List Name</v>
      </c>
      <c r="CU11" s="363" t="s">
        <v>469</v>
      </c>
      <c r="CV11" s="363" t="s">
        <v>469</v>
      </c>
      <c r="CW11" s="356" t="s">
        <v>470</v>
      </c>
      <c r="CX11" s="310"/>
      <c r="CY11" s="310"/>
      <c r="CZ11" s="310"/>
      <c r="DA11" s="310"/>
    </row>
    <row r="12" spans="2:105" ht="13.5" thickBot="1">
      <c r="B12" s="223" t="str">
        <f t="shared" si="1"/>
        <v>Year Total</v>
      </c>
      <c r="C12" s="223">
        <v>5</v>
      </c>
      <c r="I12" t="s">
        <v>310</v>
      </c>
      <c r="K12" s="235"/>
      <c r="L12" s="235"/>
      <c r="M12" s="235"/>
      <c r="N12" s="175" t="str">
        <f ca="1">IF(ROW()-3&lt;=TS_Count,SWDATA!C19,"")</f>
        <v>Last Year Net Sales Total (Units)</v>
      </c>
      <c r="O12" s="175">
        <f ca="1">IF(LEN(N12)&gt;0,ROW(SWDATA!C19)+15,"")</f>
        <v>34</v>
      </c>
      <c r="CQ12" s="261"/>
      <c r="CR12" s="260"/>
      <c r="CS12" s="260"/>
      <c r="CT12" s="310" t="str">
        <f t="shared" si="0"/>
        <v>Template Name</v>
      </c>
      <c r="CU12" s="363" t="s">
        <v>472</v>
      </c>
      <c r="CV12" s="363" t="s">
        <v>472</v>
      </c>
      <c r="CW12" s="356" t="s">
        <v>473</v>
      </c>
      <c r="CX12" s="310"/>
      <c r="CY12" s="310"/>
      <c r="CZ12" s="310"/>
      <c r="DA12" s="310"/>
    </row>
    <row r="13" spans="2:105">
      <c r="B13" s="223" t="str">
        <f t="shared" si="1"/>
        <v>Year Total</v>
      </c>
      <c r="C13" s="223">
        <v>6</v>
      </c>
      <c r="F13" s="167" t="s">
        <v>289</v>
      </c>
      <c r="I13" s="176">
        <f>LEN(I10)</f>
        <v>1</v>
      </c>
      <c r="J13">
        <v>2</v>
      </c>
      <c r="K13" s="235"/>
      <c r="L13" s="235"/>
      <c r="M13" s="235"/>
      <c r="N13" s="175" t="str">
        <f ca="1">IF(ROW()-3&lt;=TS_Count,SWDATA!C20,"")</f>
        <v>Sales Force Order Intentions (Units)</v>
      </c>
      <c r="O13" s="175">
        <f ca="1">IF(LEN(N13)&gt;0,ROW(SWDATA!C20)+15,"")</f>
        <v>35</v>
      </c>
      <c r="CQ13" s="268" t="s">
        <v>471</v>
      </c>
      <c r="CR13" s="260"/>
      <c r="CS13" s="260"/>
      <c r="CT13" s="310" t="str">
        <f t="shared" si="0"/>
        <v>Hierarchy</v>
      </c>
      <c r="CU13" s="363" t="s">
        <v>312</v>
      </c>
      <c r="CV13" s="363" t="s">
        <v>312</v>
      </c>
      <c r="CW13" s="356" t="s">
        <v>682</v>
      </c>
      <c r="CX13" s="310"/>
      <c r="CY13" s="310"/>
      <c r="CZ13" s="310"/>
      <c r="DA13" s="310"/>
    </row>
    <row r="14" spans="2:105">
      <c r="B14" s="223" t="str">
        <f t="shared" si="1"/>
        <v>Year Total</v>
      </c>
      <c r="C14" s="223">
        <v>7</v>
      </c>
      <c r="F14" s="176" t="s">
        <v>367</v>
      </c>
      <c r="K14" s="235"/>
      <c r="L14" s="235"/>
      <c r="M14" s="235"/>
      <c r="N14" s="175" t="str">
        <f ca="1">IF(ROW()-3&lt;=TS_Count,SWDATA!C21,"")</f>
        <v>L2 CY Net Sales Forecast (Units)</v>
      </c>
      <c r="O14" s="175">
        <f ca="1">IF(LEN(N14)&gt;0,ROW(SWDATA!C21)+15,"")</f>
        <v>36</v>
      </c>
      <c r="CQ14" s="269">
        <f>'Planning View'!AU6</f>
        <v>0</v>
      </c>
      <c r="CR14" s="260"/>
      <c r="CS14" s="260"/>
      <c r="CT14" s="310" t="str">
        <f t="shared" si="0"/>
        <v>Template Time Series</v>
      </c>
      <c r="CU14" s="363" t="s">
        <v>350</v>
      </c>
      <c r="CV14" s="363" t="s">
        <v>350</v>
      </c>
      <c r="CW14" s="356" t="s">
        <v>474</v>
      </c>
      <c r="CX14" s="310"/>
      <c r="CY14" s="310"/>
      <c r="CZ14" s="310"/>
      <c r="DA14" s="310"/>
    </row>
    <row r="15" spans="2:105">
      <c r="B15" s="223" t="str">
        <f t="shared" si="1"/>
        <v>Year Total</v>
      </c>
      <c r="C15" s="223">
        <v>8</v>
      </c>
      <c r="K15" s="235"/>
      <c r="L15" s="235"/>
      <c r="M15" s="235"/>
      <c r="N15" s="175" t="str">
        <f ca="1">IF(ROW()-3&lt;=TS_Count,SWDATA!C22,"")</f>
        <v>L2 Additional Allocation Requested (Units)</v>
      </c>
      <c r="O15" s="175">
        <f ca="1">IF(LEN(N15)&gt;0,ROW(SWDATA!C22)+15,"")</f>
        <v>37</v>
      </c>
      <c r="CQ15" s="269">
        <f>'Planning View'!AU7</f>
        <v>0</v>
      </c>
      <c r="CR15" s="260"/>
      <c r="CS15" s="260"/>
      <c r="CT15" s="310" t="str">
        <f t="shared" si="0"/>
        <v>UOM</v>
      </c>
      <c r="CU15" s="363" t="s">
        <v>475</v>
      </c>
      <c r="CV15" s="363" t="s">
        <v>475</v>
      </c>
      <c r="CW15" s="356" t="s">
        <v>738</v>
      </c>
      <c r="CX15" s="310"/>
      <c r="CY15" s="310"/>
      <c r="CZ15" s="310"/>
      <c r="DA15" s="310"/>
    </row>
    <row r="16" spans="2:105" ht="13.5" thickBot="1">
      <c r="I16" s="252" t="s">
        <v>368</v>
      </c>
      <c r="K16" s="235"/>
      <c r="L16" s="235"/>
      <c r="M16" s="235"/>
      <c r="N16" s="175" t="str">
        <f ca="1">IF(ROW()-3&lt;=TS_Count,SWDATA!C23,"")</f>
        <v>L2 Excess Allocation Released (Units)</v>
      </c>
      <c r="O16" s="175">
        <f ca="1">IF(LEN(N16)&gt;0,ROW(SWDATA!C23)+15,"")</f>
        <v>38</v>
      </c>
      <c r="CQ16" s="270">
        <f>'Planning View'!AU8</f>
        <v>0</v>
      </c>
      <c r="CR16" s="260"/>
      <c r="CS16" s="260"/>
      <c r="CT16" s="310" t="str">
        <f t="shared" si="0"/>
        <v>View</v>
      </c>
      <c r="CU16" s="363" t="s">
        <v>476</v>
      </c>
      <c r="CV16" s="363" t="s">
        <v>476</v>
      </c>
      <c r="CW16" s="356" t="s">
        <v>739</v>
      </c>
      <c r="CX16" s="310"/>
      <c r="CY16" s="310"/>
      <c r="CZ16" s="310"/>
      <c r="DA16" s="310"/>
    </row>
    <row r="17" spans="2:105">
      <c r="F17" s="174" t="s">
        <v>290</v>
      </c>
      <c r="I17" t="s">
        <v>369</v>
      </c>
      <c r="K17" s="235"/>
      <c r="L17" s="235"/>
      <c r="M17" s="235"/>
      <c r="N17" s="175" t="str">
        <f ca="1">IF(ROW()-3&lt;=TS_Count,SWDATA!C24,"")</f>
        <v>L2 Calculated Return Rate (Pct)</v>
      </c>
      <c r="O17" s="175">
        <f ca="1">IF(LEN(N17)&gt;0,ROW(SWDATA!C24)+15,"")</f>
        <v>39</v>
      </c>
      <c r="CQ17" s="261"/>
      <c r="CR17" s="260"/>
      <c r="CS17" s="260"/>
      <c r="CT17" s="310" t="str">
        <f t="shared" si="0"/>
        <v>Time Series</v>
      </c>
      <c r="CU17" s="363" t="s">
        <v>201</v>
      </c>
      <c r="CV17" s="363" t="s">
        <v>201</v>
      </c>
      <c r="CW17" s="356" t="s">
        <v>477</v>
      </c>
      <c r="CX17" s="310"/>
      <c r="CY17" s="310"/>
      <c r="CZ17" s="310"/>
      <c r="DA17" s="310"/>
    </row>
    <row r="18" spans="2:105">
      <c r="B18" s="167" t="s">
        <v>298</v>
      </c>
      <c r="F18" s="168" t="s">
        <v>292</v>
      </c>
      <c r="K18" s="235"/>
      <c r="L18" s="235"/>
      <c r="M18" s="235"/>
      <c r="N18" s="175" t="str">
        <f ca="1">IF(ROW()-3&lt;=TS_Count,SWDATA!C25,"")</f>
        <v>L2 CY Net Sales Forecast Best Case (Units)</v>
      </c>
      <c r="O18" s="175">
        <f ca="1">IF(LEN(N18)&gt;0,ROW(SWDATA!C25)+15,"")</f>
        <v>40</v>
      </c>
      <c r="CQ18" s="261"/>
      <c r="CR18" s="260"/>
      <c r="CS18" s="260"/>
      <c r="CT18" s="310" t="str">
        <f t="shared" si="0"/>
        <v>Click View</v>
      </c>
      <c r="CU18" s="363" t="s">
        <v>478</v>
      </c>
      <c r="CV18" s="363" t="s">
        <v>478</v>
      </c>
      <c r="CW18" s="356" t="s">
        <v>479</v>
      </c>
      <c r="CX18" s="310"/>
      <c r="CY18" s="310"/>
      <c r="CZ18" s="310"/>
      <c r="DA18" s="310"/>
    </row>
    <row r="19" spans="2:105">
      <c r="B19" s="224" t="str">
        <f>$CT130</f>
        <v>Forecast Update</v>
      </c>
      <c r="F19" s="168" t="s">
        <v>301</v>
      </c>
      <c r="K19" s="235"/>
      <c r="L19" s="235"/>
      <c r="M19" s="235"/>
      <c r="N19" s="175" t="str">
        <f ca="1">IF(ROW()-3&lt;=TS_Count,SWDATA!C26,"")</f>
        <v>L2 CY Net Sales Forecast Worst Case (Units)</v>
      </c>
      <c r="O19" s="175">
        <f ca="1">IF(LEN(N19)&gt;0,ROW(SWDATA!C26)+15,"")</f>
        <v>41</v>
      </c>
      <c r="CQ19" s="261"/>
      <c r="CR19" s="260"/>
      <c r="CS19" s="260"/>
      <c r="CT19" s="310" t="str">
        <f t="shared" si="0"/>
        <v>Metrics &amp; Attr</v>
      </c>
      <c r="CU19" s="363" t="s">
        <v>480</v>
      </c>
      <c r="CV19" s="363" t="s">
        <v>480</v>
      </c>
      <c r="CW19" s="356" t="s">
        <v>481</v>
      </c>
      <c r="CX19" s="310"/>
      <c r="CY19" s="310"/>
      <c r="CZ19" s="310"/>
      <c r="DA19" s="310"/>
    </row>
    <row r="20" spans="2:105">
      <c r="B20" s="224" t="str">
        <f t="shared" ref="B20:B27" si="2">$CT131</f>
        <v>Crop Shift</v>
      </c>
      <c r="F20" s="168" t="s">
        <v>302</v>
      </c>
      <c r="K20" s="235"/>
      <c r="L20" s="235"/>
      <c r="M20" s="235"/>
      <c r="N20" s="175" t="str">
        <f ca="1">IF(ROW()-3&lt;=TS_Count,SWDATA!C27,"")</f>
        <v>L1 CY Net Sales Forecast Best Case (Units)</v>
      </c>
      <c r="O20" s="175">
        <f ca="1">IF(LEN(N20)&gt;0,ROW(SWDATA!C27)+15,"")</f>
        <v>42</v>
      </c>
      <c r="CQ20" s="261"/>
      <c r="CR20" s="260"/>
      <c r="CS20" s="260"/>
      <c r="CT20" s="310" t="str">
        <f t="shared" si="0"/>
        <v>Filtering Criteria</v>
      </c>
      <c r="CU20" s="363" t="s">
        <v>208</v>
      </c>
      <c r="CV20" s="363" t="s">
        <v>208</v>
      </c>
      <c r="CW20" s="356" t="s">
        <v>683</v>
      </c>
      <c r="CX20" s="310"/>
      <c r="CY20" s="310"/>
      <c r="CZ20" s="310"/>
      <c r="DA20" s="310"/>
    </row>
    <row r="21" spans="2:105">
      <c r="B21" s="224" t="str">
        <f t="shared" si="2"/>
        <v>Acre / Hectare Shift</v>
      </c>
      <c r="F21" s="168" t="s">
        <v>291</v>
      </c>
      <c r="G21" s="137"/>
      <c r="K21" s="235"/>
      <c r="L21" s="235"/>
      <c r="M21" s="235"/>
      <c r="N21" s="175" t="str">
        <f ca="1">IF(ROW()-3&lt;=TS_Count,SWDATA!C28,"")</f>
        <v>L1 CY Net Sales Forecast Worst Case (Units)</v>
      </c>
      <c r="O21" s="175">
        <f ca="1">IF(LEN(N21)&gt;0,ROW(SWDATA!C28)+15,"")</f>
        <v>43</v>
      </c>
      <c r="CQ21" s="261"/>
      <c r="CR21" s="260"/>
      <c r="CS21" s="260"/>
      <c r="CT21" s="310" t="str">
        <f t="shared" si="0"/>
        <v>Attribute Documentation</v>
      </c>
      <c r="CU21" s="363" t="s">
        <v>220</v>
      </c>
      <c r="CV21" s="363" t="s">
        <v>220</v>
      </c>
      <c r="CW21" s="356" t="s">
        <v>684</v>
      </c>
      <c r="CX21" s="310"/>
      <c r="CY21" s="310"/>
      <c r="CZ21" s="310"/>
      <c r="DA21" s="310"/>
    </row>
    <row r="22" spans="2:105">
      <c r="B22" s="224" t="str">
        <f t="shared" si="2"/>
        <v xml:space="preserve">Supply Constraint </v>
      </c>
      <c r="F22" s="168" t="s">
        <v>293</v>
      </c>
      <c r="K22" s="235"/>
      <c r="L22" s="235"/>
      <c r="M22" s="235"/>
      <c r="N22" s="175" t="str">
        <f ca="1">IF(ROW()-3&lt;=TS_Count,SWDATA!C29,"")</f>
        <v>L1 CY Net Sales Forecast (Units)</v>
      </c>
      <c r="O22" s="175">
        <f ca="1">IF(LEN(N22)&gt;0,ROW(SWDATA!C29)+15,"")</f>
        <v>44</v>
      </c>
      <c r="CQ22" s="261"/>
      <c r="CR22" s="260"/>
      <c r="CS22" s="260"/>
      <c r="CT22" s="310" t="str">
        <f t="shared" si="0"/>
        <v>Override in Planning View Only</v>
      </c>
      <c r="CU22" s="363" t="s">
        <v>280</v>
      </c>
      <c r="CV22" s="363" t="s">
        <v>280</v>
      </c>
      <c r="CW22" s="356" t="s">
        <v>482</v>
      </c>
      <c r="CX22" s="310"/>
      <c r="CY22" s="310"/>
      <c r="CZ22" s="310"/>
      <c r="DA22" s="310"/>
    </row>
    <row r="23" spans="2:105">
      <c r="B23" s="224" t="str">
        <f t="shared" si="2"/>
        <v xml:space="preserve">Weather </v>
      </c>
      <c r="F23" s="168" t="s">
        <v>294</v>
      </c>
      <c r="K23" s="235"/>
      <c r="L23" s="235"/>
      <c r="M23" s="235"/>
      <c r="N23" s="175" t="str">
        <f ca="1">IF(ROW()-3&lt;=TS_Count,SWDATA!C30,"")</f>
        <v>L1 Calculated Return Rate (Pct)</v>
      </c>
      <c r="O23" s="175">
        <f ca="1">IF(LEN(N23)&gt;0,ROW(SWDATA!C30)+15,"")</f>
        <v>45</v>
      </c>
      <c r="CQ23" s="261"/>
      <c r="CR23" s="260"/>
      <c r="CS23" s="260"/>
      <c r="CT23" s="310" t="str">
        <f t="shared" si="0"/>
        <v>Date</v>
      </c>
      <c r="CU23" s="363" t="s">
        <v>283</v>
      </c>
      <c r="CV23" s="363" t="s">
        <v>283</v>
      </c>
      <c r="CW23" s="356" t="s">
        <v>685</v>
      </c>
      <c r="CX23" s="310"/>
      <c r="CY23" s="310"/>
      <c r="CZ23" s="310"/>
      <c r="DA23" s="310"/>
    </row>
    <row r="24" spans="2:105">
      <c r="B24" s="224" t="str">
        <f t="shared" si="2"/>
        <v>Commodity Price</v>
      </c>
      <c r="F24" s="168" t="s">
        <v>295</v>
      </c>
      <c r="K24" s="235"/>
      <c r="L24" s="235"/>
      <c r="M24" s="235"/>
      <c r="N24" s="175" t="str">
        <f ca="1">IF(ROW()-3&lt;=TS_Count,SWDATA!C31,"")</f>
        <v>L3 Y1 Net Sales Forecast (Units)</v>
      </c>
      <c r="O24" s="175">
        <f ca="1">IF(LEN(N24)&gt;0,ROW(SWDATA!C31)+15,"")</f>
        <v>46</v>
      </c>
      <c r="CQ24" s="261"/>
      <c r="CR24" s="260"/>
      <c r="CS24" s="260"/>
      <c r="CT24" s="310" t="str">
        <f t="shared" si="0"/>
        <v>User</v>
      </c>
      <c r="CU24" s="363" t="s">
        <v>284</v>
      </c>
      <c r="CV24" s="363" t="s">
        <v>284</v>
      </c>
      <c r="CW24" s="356" t="s">
        <v>686</v>
      </c>
      <c r="CX24" s="310"/>
      <c r="CY24" s="310"/>
      <c r="CZ24" s="310"/>
      <c r="DA24" s="310"/>
    </row>
    <row r="25" spans="2:105">
      <c r="B25" s="224" t="str">
        <f t="shared" si="2"/>
        <v xml:space="preserve">Competition </v>
      </c>
      <c r="F25" s="168" t="s">
        <v>296</v>
      </c>
      <c r="K25" s="235"/>
      <c r="L25" s="235"/>
      <c r="M25" s="235"/>
      <c r="N25" s="175" t="str">
        <f ca="1">IF(ROW()-3&lt;=TS_Count,SWDATA!C32,"")</f>
        <v>L3 Y1 Upside (Units)</v>
      </c>
      <c r="O25" s="175">
        <f ca="1">IF(LEN(N25)&gt;0,ROW(SWDATA!C32)+15,"")</f>
        <v>47</v>
      </c>
      <c r="CQ25" s="261"/>
      <c r="CR25" s="260"/>
      <c r="CS25" s="260"/>
      <c r="CT25" s="310" t="str">
        <f t="shared" si="0"/>
        <v>Reason</v>
      </c>
      <c r="CU25" s="363" t="s">
        <v>285</v>
      </c>
      <c r="CV25" s="363" t="s">
        <v>285</v>
      </c>
      <c r="CW25" s="356" t="s">
        <v>687</v>
      </c>
      <c r="CX25" s="310"/>
      <c r="CY25" s="310"/>
      <c r="CZ25" s="310"/>
      <c r="DA25" s="310"/>
    </row>
    <row r="26" spans="2:105">
      <c r="B26" s="224" t="str">
        <f t="shared" si="2"/>
        <v xml:space="preserve">Marketing Program </v>
      </c>
      <c r="F26" s="168" t="s">
        <v>303</v>
      </c>
      <c r="K26" s="235"/>
      <c r="L26" s="235"/>
      <c r="M26" s="235"/>
      <c r="N26" s="175" t="str">
        <f ca="1">IF(ROW()-3&lt;=TS_Count,SWDATA!C33,"")</f>
        <v>L2 Y1 Consensus Forecast (Units)</v>
      </c>
      <c r="O26" s="175">
        <f ca="1">IF(LEN(N26)&gt;0,ROW(SWDATA!C33)+15,"")</f>
        <v>48</v>
      </c>
      <c r="CQ26" s="261"/>
      <c r="CR26" s="260"/>
      <c r="CS26" s="260"/>
      <c r="CT26" s="310" t="str">
        <f t="shared" si="0"/>
        <v>Confidence</v>
      </c>
      <c r="CU26" s="363" t="s">
        <v>286</v>
      </c>
      <c r="CV26" s="363" t="s">
        <v>286</v>
      </c>
      <c r="CW26" s="356" t="s">
        <v>688</v>
      </c>
      <c r="CX26" s="310"/>
      <c r="CY26" s="310"/>
      <c r="CZ26" s="310"/>
      <c r="DA26" s="310"/>
    </row>
    <row r="27" spans="2:105">
      <c r="B27" s="224" t="str">
        <f t="shared" si="2"/>
        <v>Other</v>
      </c>
      <c r="K27" s="235"/>
      <c r="L27" s="235"/>
      <c r="M27" s="235"/>
      <c r="N27" s="175" t="str">
        <f ca="1">IF(ROW()-3&lt;=TS_Count,SWDATA!C34,"")</f>
        <v>L2 Y1 Net Sales Forecast (Units)</v>
      </c>
      <c r="O27" s="175">
        <f ca="1">IF(LEN(N27)&gt;0,ROW(SWDATA!C34)+15,"")</f>
        <v>49</v>
      </c>
      <c r="CQ27" s="261"/>
      <c r="CR27" s="260"/>
      <c r="CS27" s="260"/>
      <c r="CT27" s="310" t="str">
        <f t="shared" si="0"/>
        <v>Description</v>
      </c>
      <c r="CU27" s="363" t="s">
        <v>244</v>
      </c>
      <c r="CV27" s="363" t="s">
        <v>244</v>
      </c>
      <c r="CW27" s="356" t="s">
        <v>640</v>
      </c>
      <c r="CX27" s="310"/>
      <c r="CY27" s="310"/>
      <c r="CZ27" s="310"/>
      <c r="DA27" s="310"/>
    </row>
    <row r="28" spans="2:105">
      <c r="B28" s="224"/>
      <c r="K28" s="235"/>
      <c r="L28" s="235"/>
      <c r="M28" s="235"/>
      <c r="N28" s="175" t="str">
        <f ca="1">IF(ROW()-3&lt;=TS_Count,SWDATA!C35,"")</f>
        <v>L2 Y1 Upside (Units)</v>
      </c>
      <c r="O28" s="175">
        <f ca="1">IF(LEN(N28)&gt;0,ROW(SWDATA!C35)+15,"")</f>
        <v>50</v>
      </c>
      <c r="CQ28" s="261"/>
      <c r="CR28" s="260"/>
      <c r="CS28" s="260"/>
      <c r="CT28" s="310" t="str">
        <f t="shared" si="0"/>
        <v>Cell Type</v>
      </c>
      <c r="CU28" s="363" t="s">
        <v>107</v>
      </c>
      <c r="CV28" s="363" t="s">
        <v>107</v>
      </c>
      <c r="CW28" s="356" t="s">
        <v>483</v>
      </c>
      <c r="CX28" s="310"/>
      <c r="CY28" s="310"/>
      <c r="CZ28" s="310"/>
      <c r="DA28" s="310"/>
    </row>
    <row r="29" spans="2:105">
      <c r="B29" s="224"/>
      <c r="F29" t="e">
        <f ca="1">INDIRECT("Ambassador_Data!"&amp;CHAR(65)&amp;1)</f>
        <v>#REF!</v>
      </c>
      <c r="K29" s="235"/>
      <c r="L29" s="235"/>
      <c r="M29" s="235"/>
      <c r="N29" s="175" t="str">
        <f ca="1">IF(ROW()-3&lt;=TS_Count,SWDATA!C36,"")</f>
        <v>L2 PM Hybrid Maximum (Units)</v>
      </c>
      <c r="O29" s="175">
        <f ca="1">IF(LEN(N29)&gt;0,ROW(SWDATA!C36)+15,"")</f>
        <v>51</v>
      </c>
      <c r="CQ29" s="261"/>
      <c r="CR29" s="260"/>
      <c r="CS29" s="260"/>
      <c r="CT29" s="310" t="str">
        <f t="shared" si="0"/>
        <v>Period</v>
      </c>
      <c r="CU29" s="363" t="s">
        <v>110</v>
      </c>
      <c r="CV29" s="363" t="s">
        <v>110</v>
      </c>
      <c r="CW29" s="356" t="s">
        <v>689</v>
      </c>
      <c r="CX29" s="310"/>
      <c r="CY29" s="310"/>
      <c r="CZ29" s="310"/>
      <c r="DA29" s="310"/>
    </row>
    <row r="30" spans="2:105">
      <c r="B30" s="224"/>
      <c r="F30" s="272" t="e">
        <f ca="1">INDIRECT("Ambassador_Data!"&amp;CHAR(65)&amp;2)</f>
        <v>#REF!</v>
      </c>
      <c r="K30" s="235"/>
      <c r="L30" s="235"/>
      <c r="M30" s="235"/>
      <c r="N30" s="175" t="str">
        <f ca="1">IF(ROW()-3&lt;=TS_Count,SWDATA!C37,"")</f>
        <v>PM Y1 Net Sales Forecast (Units)</v>
      </c>
      <c r="O30" s="175">
        <f ca="1">IF(LEN(N30)&gt;0,ROW(SWDATA!C37)+15,"")</f>
        <v>52</v>
      </c>
      <c r="CQ30" s="261"/>
      <c r="CR30" s="260"/>
      <c r="CS30" s="260"/>
      <c r="CT30" s="310" t="str">
        <f t="shared" si="0"/>
        <v>Start Date</v>
      </c>
      <c r="CU30" s="363" t="s">
        <v>112</v>
      </c>
      <c r="CV30" s="363" t="s">
        <v>112</v>
      </c>
      <c r="CW30" s="356" t="s">
        <v>461</v>
      </c>
      <c r="CX30" s="310"/>
      <c r="CY30" s="310"/>
      <c r="CZ30" s="310"/>
      <c r="DA30" s="310"/>
    </row>
    <row r="31" spans="2:105">
      <c r="F31" t="e">
        <f ca="1">IFERROR(MID(F29,FIND("date=",F29)+6,23),MID(F30,FIND("date=",F30)+6,23))</f>
        <v>#REF!</v>
      </c>
      <c r="K31" s="235"/>
      <c r="L31" s="235"/>
      <c r="M31" s="235"/>
      <c r="N31" s="175" t="str">
        <f ca="1">IF(ROW()-3&lt;=TS_Count,SWDATA!C38,"")</f>
        <v>PM Return/Replant Factor (Pct)</v>
      </c>
      <c r="O31" s="175">
        <f ca="1">IF(LEN(N31)&gt;0,ROW(SWDATA!C38)+15,"")</f>
        <v>53</v>
      </c>
      <c r="CQ31" s="261"/>
      <c r="CR31" s="260"/>
      <c r="CS31" s="260"/>
      <c r="CT31" s="310" t="str">
        <f t="shared" si="0"/>
        <v>End Date</v>
      </c>
      <c r="CU31" s="363" t="s">
        <v>114</v>
      </c>
      <c r="CV31" s="363" t="s">
        <v>114</v>
      </c>
      <c r="CW31" s="356" t="s">
        <v>484</v>
      </c>
      <c r="CX31" s="310"/>
      <c r="CY31" s="310"/>
      <c r="CZ31" s="310"/>
      <c r="DA31" s="310"/>
    </row>
    <row r="32" spans="2:105">
      <c r="K32" s="235"/>
      <c r="L32" s="235"/>
      <c r="M32" s="235"/>
      <c r="N32" s="175" t="str">
        <f ca="1">IF(ROW()-3&lt;=TS_Count,SWDATA!C39,"")</f>
        <v>PM Return/Replant Units Required (Units)</v>
      </c>
      <c r="O32" s="175">
        <f ca="1">IF(LEN(N32)&gt;0,ROW(SWDATA!C39)+15,"")</f>
        <v>54</v>
      </c>
      <c r="CQ32" s="261"/>
      <c r="CR32" s="260"/>
      <c r="CS32" s="260"/>
      <c r="CT32" s="310" t="str">
        <f t="shared" si="0"/>
        <v>Change UOM</v>
      </c>
      <c r="CU32" s="363" t="s">
        <v>623</v>
      </c>
      <c r="CV32" s="363" t="s">
        <v>623</v>
      </c>
      <c r="CW32" s="356" t="s">
        <v>641</v>
      </c>
      <c r="CX32" s="310"/>
      <c r="CY32" s="310"/>
      <c r="CZ32" s="310"/>
      <c r="DA32" s="310"/>
    </row>
    <row r="33" spans="11:105">
      <c r="K33" s="235"/>
      <c r="L33" s="235"/>
      <c r="M33" s="235"/>
      <c r="N33" s="175" t="str">
        <f ca="1">IF(ROW()-3&lt;=TS_Count,SWDATA!C40,"")</f>
        <v>PM Y1 Safety Stock Override (Units)</v>
      </c>
      <c r="O33" s="175">
        <f ca="1">IF(LEN(N33)&gt;0,ROW(SWDATA!C40)+15,"")</f>
        <v>55</v>
      </c>
      <c r="CQ33" s="261"/>
      <c r="CR33" s="260"/>
      <c r="CS33" s="260"/>
      <c r="CT33" s="310" t="str">
        <f t="shared" si="0"/>
        <v>Plan Identification</v>
      </c>
      <c r="CU33" s="363" t="s">
        <v>339</v>
      </c>
      <c r="CV33" s="363" t="s">
        <v>339</v>
      </c>
      <c r="CW33" s="356" t="s">
        <v>690</v>
      </c>
      <c r="CX33" s="310"/>
      <c r="CY33" s="310"/>
      <c r="CZ33" s="310"/>
      <c r="DA33" s="310"/>
    </row>
    <row r="34" spans="11:105">
      <c r="K34" s="235"/>
      <c r="L34" s="235"/>
      <c r="M34" s="235"/>
      <c r="N34" s="175" t="str">
        <f ca="1">IF(ROW()-3&lt;=TS_Count,SWDATA!C41,"")</f>
        <v>PM CY Total Gross Forecast Mfg Req (Units)</v>
      </c>
      <c r="O34" s="175">
        <f ca="1">IF(LEN(N34)&gt;0,ROW(SWDATA!C41)+15,"")</f>
        <v>56</v>
      </c>
      <c r="CQ34" s="261"/>
      <c r="CR34" s="260"/>
      <c r="CS34" s="260"/>
      <c r="CT34" s="310" t="str">
        <f t="shared" si="0"/>
        <v>Go back to</v>
      </c>
      <c r="CU34" s="363" t="s">
        <v>485</v>
      </c>
      <c r="CV34" s="363" t="s">
        <v>485</v>
      </c>
      <c r="CW34" s="356" t="s">
        <v>486</v>
      </c>
      <c r="CX34" s="310"/>
      <c r="CY34" s="310"/>
      <c r="CZ34" s="310"/>
      <c r="DA34" s="310"/>
    </row>
    <row r="35" spans="11:105">
      <c r="K35" s="235"/>
      <c r="L35" s="235"/>
      <c r="M35" s="235"/>
      <c r="N35" s="175" t="str">
        <f ca="1">IF(ROW()-3&lt;=TS_Count,SWDATA!C42,"")</f>
        <v>PM Y2 Gross Forecast (Units)</v>
      </c>
      <c r="O35" s="175">
        <f ca="1">IF(LEN(N35)&gt;0,ROW(SWDATA!C42)+15,"")</f>
        <v>57</v>
      </c>
      <c r="CQ35" s="261"/>
      <c r="CR35" s="260"/>
      <c r="CS35" s="260"/>
      <c r="CT35" s="310" t="str">
        <f t="shared" ref="CT35:CT66" si="3">VLOOKUP($CU35,$CU$2:$DA$596,MATCH($CQ$3,$CU$2:$DA$2,0),0)</f>
        <v>Current Period</v>
      </c>
      <c r="CU35" s="363" t="s">
        <v>487</v>
      </c>
      <c r="CV35" s="363" t="s">
        <v>487</v>
      </c>
      <c r="CW35" s="356" t="s">
        <v>488</v>
      </c>
      <c r="CX35" s="310"/>
      <c r="CY35" s="310"/>
      <c r="CZ35" s="310"/>
      <c r="DA35" s="310"/>
    </row>
    <row r="36" spans="11:105">
      <c r="K36" s="235"/>
      <c r="L36" s="235"/>
      <c r="M36" s="235"/>
      <c r="N36" s="175" t="str">
        <f ca="1">IF(ROW()-3&lt;=TS_Count,SWDATA!C43,"")</f>
        <v>PM Y2 Seed Stock Forecast (Units)</v>
      </c>
      <c r="O36" s="175">
        <f ca="1">IF(LEN(N36)&gt;0,ROW(SWDATA!C43)+15,"")</f>
        <v>58</v>
      </c>
      <c r="CQ36" s="261"/>
      <c r="CR36" s="260"/>
      <c r="CS36" s="260"/>
      <c r="CT36" s="310" t="str">
        <f t="shared" si="3"/>
        <v>Business Rules</v>
      </c>
      <c r="CU36" s="363" t="s">
        <v>489</v>
      </c>
      <c r="CV36" s="363" t="s">
        <v>489</v>
      </c>
      <c r="CW36" s="356" t="s">
        <v>490</v>
      </c>
      <c r="CX36" s="310"/>
      <c r="CY36" s="310"/>
      <c r="CZ36" s="310"/>
      <c r="DA36" s="310"/>
    </row>
    <row r="37" spans="11:105">
      <c r="K37" s="235"/>
      <c r="L37" s="235"/>
      <c r="M37" s="235"/>
      <c r="N37" s="175" t="str">
        <f ca="1">IF(ROW()-3&lt;=TS_Count,SWDATA!C44,"")</f>
        <v>PM Y2 Total Gross Forecast Mfg Req (Units)</v>
      </c>
      <c r="O37" s="175">
        <f ca="1">IF(LEN(N37)&gt;0,ROW(SWDATA!C44)+15,"")</f>
        <v>59</v>
      </c>
      <c r="CQ37" s="261"/>
      <c r="CR37" s="260"/>
      <c r="CS37" s="260"/>
      <c r="CT37" s="310" t="str">
        <f t="shared" si="3"/>
        <v>Level</v>
      </c>
      <c r="CU37" s="363" t="s">
        <v>214</v>
      </c>
      <c r="CV37" s="363" t="s">
        <v>214</v>
      </c>
      <c r="CW37" s="356" t="s">
        <v>691</v>
      </c>
      <c r="CX37" s="310"/>
      <c r="CY37" s="310"/>
      <c r="CZ37" s="310"/>
      <c r="DA37" s="310"/>
    </row>
    <row r="38" spans="11:105">
      <c r="K38" s="235"/>
      <c r="L38" s="235"/>
      <c r="M38" s="235"/>
      <c r="N38" s="175" t="str">
        <f ca="1">IF(ROW()-3&lt;=TS_Count,SWDATA!C45,"")</f>
        <v>Change Y1 over CY (Pct)</v>
      </c>
      <c r="O38" s="175">
        <f ca="1">IF(LEN(N38)&gt;0,ROW(SWDATA!C45)+15,"")</f>
        <v>60</v>
      </c>
      <c r="CQ38" s="261"/>
      <c r="CR38" s="260"/>
      <c r="CS38" s="260"/>
      <c r="CT38" s="310" t="str">
        <f t="shared" si="3"/>
        <v>Show Current Period</v>
      </c>
      <c r="CU38" s="363" t="s">
        <v>491</v>
      </c>
      <c r="CV38" s="363" t="s">
        <v>491</v>
      </c>
      <c r="CW38" s="356" t="s">
        <v>492</v>
      </c>
      <c r="CX38" s="310"/>
      <c r="CY38" s="310"/>
      <c r="CZ38" s="310"/>
      <c r="DA38" s="310"/>
    </row>
    <row r="39" spans="11:105">
      <c r="K39" s="235"/>
      <c r="L39" s="235"/>
      <c r="M39" s="235"/>
      <c r="N39" s="175" t="str">
        <f ca="1">IF(ROW()-3&lt;=TS_Count,SWDATA!C46,"")</f>
        <v>Change Y2 over Y1 (Pct)</v>
      </c>
      <c r="O39" s="175">
        <f ca="1">IF(LEN(N39)&gt;0,ROW(SWDATA!C46)+15,"")</f>
        <v>61</v>
      </c>
      <c r="CQ39" s="261"/>
      <c r="CR39" s="260"/>
      <c r="CS39" s="260"/>
      <c r="CT39" s="310" t="str">
        <f t="shared" si="3"/>
        <v>Item</v>
      </c>
      <c r="CU39" s="364" t="s">
        <v>308</v>
      </c>
      <c r="CV39" s="363" t="s">
        <v>308</v>
      </c>
      <c r="CW39" s="356" t="s">
        <v>642</v>
      </c>
      <c r="CX39" s="310"/>
      <c r="CY39" s="310"/>
      <c r="CZ39" s="310"/>
      <c r="DA39" s="310"/>
    </row>
    <row r="40" spans="11:105">
      <c r="K40" s="235"/>
      <c r="L40" s="235"/>
      <c r="M40" s="235"/>
      <c r="N40" s="175" t="str">
        <f ca="1">IF(ROW()-3&lt;=TS_Count,SWDATA!C47,"")</f>
        <v>CY Current Budget Forecast (Cost)</v>
      </c>
      <c r="O40" s="175">
        <f ca="1">IF(LEN(N40)&gt;0,ROW(SWDATA!C47)+15,"")</f>
        <v>62</v>
      </c>
      <c r="CQ40" s="261"/>
      <c r="CR40" s="260"/>
      <c r="CS40" s="260"/>
      <c r="CT40" s="310" t="str">
        <f t="shared" si="3"/>
        <v>Overrides may error</v>
      </c>
      <c r="CU40" s="364" t="s">
        <v>493</v>
      </c>
      <c r="CV40" s="363" t="s">
        <v>493</v>
      </c>
      <c r="CW40" s="356" t="s">
        <v>494</v>
      </c>
      <c r="CX40" s="310"/>
      <c r="CY40" s="310"/>
      <c r="CZ40" s="310"/>
      <c r="DA40" s="310"/>
    </row>
    <row r="41" spans="11:105">
      <c r="K41" s="235"/>
      <c r="L41" s="235"/>
      <c r="M41" s="235"/>
      <c r="N41" s="175" t="str">
        <f ca="1">IF(ROW()-3&lt;=TS_Count,SWDATA!C48,"")</f>
        <v>CY Mkt Funding Budget (Cost)</v>
      </c>
      <c r="O41" s="175">
        <f ca="1">IF(LEN(N41)&gt;0,ROW(SWDATA!C48)+15,"")</f>
        <v>63</v>
      </c>
      <c r="CQ41" s="261"/>
      <c r="CR41" s="260"/>
      <c r="CS41" s="260"/>
      <c r="CT41" s="310" t="str">
        <f t="shared" si="3"/>
        <v>ITEM MAX LIMIT IS EXCEEDED</v>
      </c>
      <c r="CU41" s="364" t="s">
        <v>495</v>
      </c>
      <c r="CV41" s="363" t="s">
        <v>495</v>
      </c>
      <c r="CW41" s="356" t="s">
        <v>496</v>
      </c>
      <c r="CX41" s="310"/>
      <c r="CY41" s="310"/>
      <c r="CZ41" s="310"/>
      <c r="DA41" s="310"/>
    </row>
    <row r="42" spans="11:105">
      <c r="K42" s="235"/>
      <c r="L42" s="235"/>
      <c r="M42" s="235"/>
      <c r="N42" s="175" t="str">
        <f ca="1">IF(ROW()-3&lt;=TS_Count,SWDATA!C49,"")</f>
        <v>Bud vs Fcst (Cost)</v>
      </c>
      <c r="O42" s="175">
        <f ca="1">IF(LEN(N42)&gt;0,ROW(SWDATA!C49)+15,"")</f>
        <v>64</v>
      </c>
      <c r="CQ42" s="261"/>
      <c r="CR42" s="260"/>
      <c r="CS42" s="260"/>
      <c r="CT42" s="310" t="str">
        <f t="shared" si="3"/>
        <v>of</v>
      </c>
      <c r="CU42" s="364" t="s">
        <v>497</v>
      </c>
      <c r="CV42" s="363" t="s">
        <v>497</v>
      </c>
      <c r="CW42" s="356" t="s">
        <v>498</v>
      </c>
      <c r="CX42" s="310"/>
      <c r="CY42" s="310"/>
      <c r="CZ42" s="310"/>
      <c r="DA42" s="310"/>
    </row>
    <row r="43" spans="11:105">
      <c r="K43" s="235"/>
      <c r="L43" s="235"/>
      <c r="M43" s="235"/>
      <c r="N43" s="175" t="str">
        <f ca="1">IF(ROW()-3&lt;=TS_Count,SWDATA!C50,"")</f>
        <v>Monthly Spend (Cost)</v>
      </c>
      <c r="O43" s="175">
        <f ca="1">IF(LEN(N43)&gt;0,ROW(SWDATA!C50)+15,"")</f>
        <v>65</v>
      </c>
      <c r="CQ43" s="261"/>
      <c r="CR43" s="260"/>
      <c r="CS43" s="260"/>
      <c r="CT43" s="310" t="str">
        <f t="shared" si="3"/>
        <v>Crop Year</v>
      </c>
      <c r="CU43" s="363" t="s">
        <v>637</v>
      </c>
      <c r="CV43" s="363" t="s">
        <v>637</v>
      </c>
      <c r="CW43" s="356" t="s">
        <v>637</v>
      </c>
      <c r="CX43" s="310"/>
      <c r="CY43" s="310"/>
      <c r="CZ43" s="310"/>
      <c r="DA43" s="310"/>
    </row>
    <row r="44" spans="11:105">
      <c r="K44" s="235"/>
      <c r="L44" s="235"/>
      <c r="M44" s="235"/>
      <c r="N44" s="175" t="str">
        <f ca="1">IF(ROW()-3&lt;=TS_Count,SWDATA!C51,"")</f>
        <v>YTD Spend (Cost)</v>
      </c>
      <c r="O44" s="175">
        <f ca="1">IF(LEN(N44)&gt;0,ROW(SWDATA!C51)+15,"")</f>
        <v>66</v>
      </c>
      <c r="CQ44" s="261"/>
      <c r="CR44" s="260"/>
      <c r="CS44" s="260"/>
      <c r="CT44" s="310" t="str">
        <f t="shared" si="3"/>
        <v>Current</v>
      </c>
      <c r="CU44" s="363" t="s">
        <v>499</v>
      </c>
      <c r="CV44" s="363" t="s">
        <v>499</v>
      </c>
      <c r="CW44" s="356" t="s">
        <v>740</v>
      </c>
      <c r="CX44" s="310"/>
      <c r="CY44" s="310"/>
      <c r="CZ44" s="310"/>
      <c r="DA44" s="310"/>
    </row>
    <row r="45" spans="11:105">
      <c r="K45" s="235"/>
      <c r="L45" s="235"/>
      <c r="M45" s="235"/>
      <c r="N45" s="175" t="str">
        <f ca="1">IF(ROW()-3&lt;=TS_Count,SWDATA!C52,"")</f>
        <v>Remaining Offers (Cost)</v>
      </c>
      <c r="O45" s="175">
        <f ca="1">IF(LEN(N45)&gt;0,ROW(SWDATA!C52)+15,"")</f>
        <v>67</v>
      </c>
      <c r="CQ45" s="261"/>
      <c r="CR45" s="260"/>
      <c r="CS45" s="260"/>
      <c r="CT45" s="310" t="str">
        <f t="shared" si="3"/>
        <v>Future</v>
      </c>
      <c r="CU45" s="363" t="s">
        <v>643</v>
      </c>
      <c r="CV45" s="363" t="s">
        <v>643</v>
      </c>
      <c r="CW45" s="356" t="s">
        <v>692</v>
      </c>
      <c r="CX45" s="310"/>
      <c r="CY45" s="310"/>
      <c r="CZ45" s="310"/>
      <c r="DA45" s="310"/>
    </row>
    <row r="46" spans="11:105">
      <c r="K46" s="235"/>
      <c r="L46" s="235"/>
      <c r="M46" s="235"/>
      <c r="N46" s="175" t="str">
        <f ca="1">IF(ROW()-3&lt;=TS_Count,SWDATA!C53,"")</f>
        <v>YTD Spend of Revised Bud (Cost)</v>
      </c>
      <c r="O46" s="175">
        <f ca="1">IF(LEN(N46)&gt;0,ROW(SWDATA!C53)+15,"")</f>
        <v>68</v>
      </c>
      <c r="CQ46" s="261"/>
      <c r="CR46" s="260"/>
      <c r="CS46" s="260"/>
      <c r="CT46" s="310" t="str">
        <f t="shared" si="3"/>
        <v>History</v>
      </c>
      <c r="CU46" s="363" t="s">
        <v>644</v>
      </c>
      <c r="CV46" s="363" t="s">
        <v>644</v>
      </c>
      <c r="CW46" s="356" t="s">
        <v>693</v>
      </c>
      <c r="CX46" s="310"/>
      <c r="CY46" s="310"/>
      <c r="CZ46" s="310"/>
      <c r="DA46" s="310"/>
    </row>
    <row r="47" spans="11:105">
      <c r="K47" s="235"/>
      <c r="L47" s="235"/>
      <c r="M47" s="235"/>
      <c r="N47" s="175" t="str">
        <f ca="1">IF(ROW()-3&lt;=TS_Count,SWDATA!C54,"")</f>
        <v>RBD Budget (Cost)</v>
      </c>
      <c r="O47" s="175">
        <f ca="1">IF(LEN(N47)&gt;0,ROW(SWDATA!C54)+15,"")</f>
        <v>69</v>
      </c>
      <c r="CQ47" s="261"/>
      <c r="CR47" s="260"/>
      <c r="CS47" s="260"/>
      <c r="CT47" s="310" t="str">
        <f t="shared" si="3"/>
        <v>Items</v>
      </c>
      <c r="CU47" s="363" t="s">
        <v>315</v>
      </c>
      <c r="CV47" s="363" t="s">
        <v>315</v>
      </c>
      <c r="CW47" s="356" t="s">
        <v>645</v>
      </c>
      <c r="CX47" s="310"/>
      <c r="CY47" s="310"/>
      <c r="CZ47" s="310"/>
      <c r="DA47" s="310"/>
    </row>
    <row r="48" spans="11:105">
      <c r="K48" s="235"/>
      <c r="L48" s="235"/>
      <c r="M48" s="235"/>
      <c r="N48" s="175" t="str">
        <f ca="1">IF(ROW()-3&lt;=TS_Count,SWDATA!C55,"")</f>
        <v>Unallocated RBD Budget (Cost)</v>
      </c>
      <c r="O48" s="175">
        <f ca="1">IF(LEN(N48)&gt;0,ROW(SWDATA!C55)+15,"")</f>
        <v>70</v>
      </c>
      <c r="CQ48" s="261"/>
      <c r="CR48" s="260"/>
      <c r="CS48" s="260"/>
      <c r="CT48" s="310" t="str">
        <f t="shared" si="3"/>
        <v>Charts</v>
      </c>
      <c r="CU48" s="363" t="s">
        <v>413</v>
      </c>
      <c r="CV48" s="363" t="s">
        <v>413</v>
      </c>
      <c r="CW48" s="356" t="s">
        <v>500</v>
      </c>
      <c r="CX48" s="310"/>
      <c r="CY48" s="310"/>
      <c r="CZ48" s="310"/>
      <c r="DA48" s="310"/>
    </row>
    <row r="49" spans="11:105">
      <c r="K49" s="235"/>
      <c r="L49" s="235"/>
      <c r="M49" s="235"/>
      <c r="N49" s="175" t="str">
        <f ca="1">IF(ROW()-3&lt;=TS_Count,SWDATA!C56,"")</f>
        <v>Y1 Target (Units)</v>
      </c>
      <c r="O49" s="175">
        <f ca="1">IF(LEN(N49)&gt;0,ROW(SWDATA!C56)+15,"")</f>
        <v>71</v>
      </c>
      <c r="CQ49" s="261"/>
      <c r="CR49" s="260"/>
      <c r="CS49" s="260"/>
      <c r="CT49" s="310" t="str">
        <f t="shared" si="3"/>
        <v>TimeSeries for Chart &amp; Totals</v>
      </c>
      <c r="CU49" s="363" t="s">
        <v>501</v>
      </c>
      <c r="CV49" s="363" t="s">
        <v>501</v>
      </c>
      <c r="CW49" s="356" t="s">
        <v>502</v>
      </c>
      <c r="CX49" s="310"/>
      <c r="CY49" s="310"/>
      <c r="CZ49" s="310"/>
      <c r="DA49" s="310"/>
    </row>
    <row r="50" spans="11:105">
      <c r="K50" s="235"/>
      <c r="L50" s="235"/>
      <c r="M50" s="235"/>
      <c r="N50" s="175" t="str">
        <f ca="1">IF(ROW()-3&lt;=TS_Count,SWDATA!C57,"")</f>
        <v>L4 Y1 Net Sales Forecast (Units)</v>
      </c>
      <c r="O50" s="175">
        <f ca="1">IF(LEN(N50)&gt;0,ROW(SWDATA!C57)+15,"")</f>
        <v>72</v>
      </c>
      <c r="CQ50" s="261"/>
      <c r="CR50" s="260"/>
      <c r="CS50" s="260"/>
      <c r="CT50" s="310" t="str">
        <f t="shared" si="3"/>
        <v>Primary Axis</v>
      </c>
      <c r="CU50" s="363" t="s">
        <v>345</v>
      </c>
      <c r="CV50" s="363" t="s">
        <v>345</v>
      </c>
      <c r="CW50" s="356" t="s">
        <v>503</v>
      </c>
      <c r="CX50" s="310"/>
      <c r="CY50" s="310"/>
      <c r="CZ50" s="310"/>
      <c r="DA50" s="310"/>
    </row>
    <row r="51" spans="11:105">
      <c r="K51" s="235"/>
      <c r="L51" s="235"/>
      <c r="M51" s="235"/>
      <c r="N51" s="175" t="str">
        <f ca="1">IF(ROW()-3&lt;=TS_Count,SWDATA!C58,"")</f>
        <v>PM Safety Stock Model (Units)</v>
      </c>
      <c r="O51" s="175">
        <f ca="1">IF(LEN(N51)&gt;0,ROW(SWDATA!C58)+15,"")</f>
        <v>73</v>
      </c>
      <c r="CQ51" s="261"/>
      <c r="CR51" s="260"/>
      <c r="CS51" s="260"/>
      <c r="CT51" s="310" t="str">
        <f t="shared" si="3"/>
        <v>Year Total</v>
      </c>
      <c r="CU51" s="364" t="s">
        <v>832</v>
      </c>
      <c r="CV51" s="364" t="s">
        <v>832</v>
      </c>
      <c r="CW51" s="357" t="s">
        <v>833</v>
      </c>
      <c r="CX51" s="310"/>
      <c r="CY51" s="310"/>
      <c r="CZ51" s="310"/>
      <c r="DA51" s="310"/>
    </row>
    <row r="52" spans="11:105">
      <c r="K52" s="235"/>
      <c r="L52" s="235"/>
      <c r="M52" s="235"/>
      <c r="N52" s="175" t="str">
        <f ca="1">IF(ROW()-3&lt;=TS_Count,SWDATA!C59,"")</f>
        <v>LY2 Net Sales Total (Units)</v>
      </c>
      <c r="O52" s="175">
        <f ca="1">IF(LEN(N52)&gt;0,ROW(SWDATA!C59)+15,"")</f>
        <v>74</v>
      </c>
      <c r="CQ52" s="261"/>
      <c r="CR52" s="260"/>
      <c r="CS52" s="260"/>
      <c r="CT52" s="310" t="str">
        <f t="shared" si="3"/>
        <v>Total</v>
      </c>
      <c r="CU52" s="364" t="s">
        <v>834</v>
      </c>
      <c r="CV52" s="364" t="s">
        <v>834</v>
      </c>
      <c r="CW52" s="357" t="s">
        <v>835</v>
      </c>
      <c r="CX52" s="310"/>
      <c r="CY52" s="310"/>
      <c r="CZ52" s="310"/>
      <c r="DA52" s="310"/>
    </row>
    <row r="53" spans="11:105">
      <c r="K53" s="235"/>
      <c r="L53" s="235"/>
      <c r="M53" s="235"/>
      <c r="N53" s="175" t="str">
        <f ca="1">IF(ROW()-3&lt;=TS_Count,SWDATA!C60,"")</f>
        <v>L3 Allocation Open Availability (Units)</v>
      </c>
      <c r="O53" s="175">
        <f ca="1">IF(LEN(N53)&gt;0,ROW(SWDATA!C60)+15,"")</f>
        <v>75</v>
      </c>
      <c r="CQ53" s="261"/>
      <c r="CR53" s="260"/>
      <c r="CS53" s="260"/>
      <c r="CT53" s="310" t="str">
        <f t="shared" si="3"/>
        <v>View Only No Overrides</v>
      </c>
      <c r="CU53" s="364" t="s">
        <v>504</v>
      </c>
      <c r="CV53" s="363" t="s">
        <v>504</v>
      </c>
      <c r="CW53" s="356" t="s">
        <v>505</v>
      </c>
      <c r="CX53" s="310"/>
      <c r="CY53" s="310"/>
      <c r="CZ53" s="310"/>
      <c r="DA53" s="310"/>
    </row>
    <row r="54" spans="11:105">
      <c r="K54" s="235"/>
      <c r="L54" s="235"/>
      <c r="M54" s="235"/>
      <c r="N54" s="175" t="str">
        <f ca="1">IF(ROW()-3&lt;=TS_Count,SWDATA!C61,"")</f>
        <v>L2 Allocation Open Availability (Units)</v>
      </c>
      <c r="O54" s="175">
        <f ca="1">IF(LEN(N54)&gt;0,ROW(SWDATA!C61)+15,"")</f>
        <v>76</v>
      </c>
      <c r="CQ54" s="261"/>
      <c r="CR54" s="260"/>
      <c r="CS54" s="260"/>
      <c r="CT54" s="310" t="str">
        <f t="shared" si="3"/>
        <v>AXIS</v>
      </c>
      <c r="CU54" s="364" t="s">
        <v>506</v>
      </c>
      <c r="CV54" s="363" t="s">
        <v>506</v>
      </c>
      <c r="CW54" s="356" t="s">
        <v>694</v>
      </c>
      <c r="CX54" s="310"/>
      <c r="CY54" s="310"/>
      <c r="CZ54" s="310"/>
      <c r="DA54" s="310"/>
    </row>
    <row r="55" spans="11:105">
      <c r="K55" s="235"/>
      <c r="L55" s="235"/>
      <c r="M55" s="235"/>
      <c r="N55" s="175" t="str">
        <f ca="1">IF(ROW()-3&lt;=TS_Count,SWDATA!C62,"")</f>
        <v>L1 Allocation Open Availability (Units)</v>
      </c>
      <c r="O55" s="175">
        <f ca="1">IF(LEN(N55)&gt;0,ROW(SWDATA!C62)+15,"")</f>
        <v>77</v>
      </c>
      <c r="CQ55" s="261"/>
      <c r="CR55" s="260"/>
      <c r="CS55" s="260"/>
      <c r="CT55" s="310" t="str">
        <f t="shared" si="3"/>
        <v>s</v>
      </c>
      <c r="CU55" s="364" t="s">
        <v>507</v>
      </c>
      <c r="CV55" s="363" t="s">
        <v>507</v>
      </c>
      <c r="CW55" s="356" t="s">
        <v>507</v>
      </c>
      <c r="CX55" s="310"/>
      <c r="CY55" s="310"/>
      <c r="CZ55" s="310"/>
      <c r="DA55" s="310"/>
    </row>
    <row r="56" spans="11:105">
      <c r="K56" s="235"/>
      <c r="L56" s="235"/>
      <c r="M56" s="235"/>
      <c r="N56" s="175" t="str">
        <f ca="1">IF(ROW()-3&lt;=TS_Count,SWDATA!C63,"")</f>
        <v>Monthly Index (Pct)</v>
      </c>
      <c r="O56" s="175">
        <f ca="1">IF(LEN(N56)&gt;0,ROW(SWDATA!C63)+15,"")</f>
        <v>78</v>
      </c>
      <c r="CQ56" s="261"/>
      <c r="CR56" s="260"/>
      <c r="CS56" s="260"/>
      <c r="CT56" s="310" t="str">
        <f t="shared" si="3"/>
        <v xml:space="preserve">WARNING: THE </v>
      </c>
      <c r="CU56" s="364" t="s">
        <v>508</v>
      </c>
      <c r="CV56" s="363" t="s">
        <v>508</v>
      </c>
      <c r="CW56" s="356" t="s">
        <v>509</v>
      </c>
      <c r="CX56" s="310"/>
      <c r="CY56" s="310"/>
      <c r="CZ56" s="310"/>
      <c r="DA56" s="310"/>
    </row>
    <row r="57" spans="11:105">
      <c r="K57" s="235"/>
      <c r="L57" s="235"/>
      <c r="M57" s="235"/>
      <c r="N57" s="175" t="str">
        <f ca="1">IF(ROW()-3&lt;=TS_Count,SWDATA!C64,"")</f>
        <v>Bagging Request (Units)</v>
      </c>
      <c r="O57" s="175">
        <f ca="1">IF(LEN(N57)&gt;0,ROW(SWDATA!C64)+15,"")</f>
        <v>79</v>
      </c>
      <c r="CQ57" s="261"/>
      <c r="CR57" s="260"/>
      <c r="CS57" s="260"/>
      <c r="CT57" s="310" t="str">
        <f t="shared" si="3"/>
        <v>TEMPLATE LOADING . . .</v>
      </c>
      <c r="CU57" s="364" t="s">
        <v>510</v>
      </c>
      <c r="CV57" s="363" t="s">
        <v>510</v>
      </c>
      <c r="CW57" s="356" t="s">
        <v>511</v>
      </c>
      <c r="CX57" s="310"/>
      <c r="CY57" s="310"/>
      <c r="CZ57" s="310"/>
      <c r="DA57" s="310"/>
    </row>
    <row r="58" spans="11:105">
      <c r="K58" s="235"/>
      <c r="L58" s="235"/>
      <c r="M58" s="235"/>
      <c r="N58" s="175" t="str">
        <f ca="1">IF(ROW()-3&lt;=TS_Count,SWDATA!C65,"")</f>
        <v>Supply Allocation (Plant Agreement)</v>
      </c>
      <c r="O58" s="175">
        <f ca="1">IF(LEN(N58)&gt;0,ROW(SWDATA!C65)+15,"")</f>
        <v>80</v>
      </c>
      <c r="CQ58" s="261"/>
      <c r="CR58" s="260"/>
      <c r="CS58" s="260"/>
      <c r="CT58" s="310" t="str">
        <f t="shared" si="3"/>
        <v>Loading . . .</v>
      </c>
      <c r="CU58" s="363" t="s">
        <v>512</v>
      </c>
      <c r="CV58" s="363" t="s">
        <v>512</v>
      </c>
      <c r="CW58" s="356" t="s">
        <v>695</v>
      </c>
      <c r="CX58" s="310"/>
      <c r="CY58" s="310"/>
      <c r="CZ58" s="310"/>
      <c r="DA58" s="310"/>
    </row>
    <row r="59" spans="11:105">
      <c r="K59" s="235"/>
      <c r="L59" s="235"/>
      <c r="M59" s="235"/>
      <c r="N59" s="175" t="str">
        <f ca="1">IF(ROW()-3&lt;=TS_Count,SWDATA!C66,"")</f>
        <v>L4 CY Net Sales Forecast (Units)</v>
      </c>
      <c r="O59" s="175">
        <f ca="1">IF(LEN(N59)&gt;0,ROW(SWDATA!C66)+15,"")</f>
        <v>81</v>
      </c>
      <c r="CQ59" s="261"/>
      <c r="CR59" s="260"/>
      <c r="CS59" s="260"/>
      <c r="CT59" s="310" t="str">
        <f t="shared" si="3"/>
        <v>Type</v>
      </c>
      <c r="CU59" s="363" t="s">
        <v>24</v>
      </c>
      <c r="CV59" s="363" t="s">
        <v>24</v>
      </c>
      <c r="CW59" s="356" t="s">
        <v>741</v>
      </c>
      <c r="CX59" s="310"/>
      <c r="CY59" s="310"/>
      <c r="CZ59" s="310"/>
      <c r="DA59" s="310"/>
    </row>
    <row r="60" spans="11:105">
      <c r="K60" s="235"/>
      <c r="L60" s="235"/>
      <c r="M60" s="235"/>
      <c r="N60" s="175" t="str">
        <f ca="1">IF(ROW()-3&lt;=TS_Count,SWDATA!C67,"")</f>
        <v>L3_Total_Allocation_Qty</v>
      </c>
      <c r="O60" s="175">
        <f ca="1">IF(LEN(N60)&gt;0,ROW(SWDATA!C67)+15,"")</f>
        <v>82</v>
      </c>
      <c r="CQ60" s="261"/>
      <c r="CR60" s="260"/>
      <c r="CS60" s="260"/>
      <c r="CT60" s="310" t="str">
        <f t="shared" si="3"/>
        <v>Overrider</v>
      </c>
      <c r="CU60" s="363" t="s">
        <v>25</v>
      </c>
      <c r="CV60" s="363" t="s">
        <v>25</v>
      </c>
      <c r="CW60" s="356" t="s">
        <v>742</v>
      </c>
      <c r="CX60" s="310"/>
      <c r="CY60" s="310"/>
      <c r="CZ60" s="310"/>
      <c r="DA60" s="310"/>
    </row>
    <row r="61" spans="11:105">
      <c r="K61" s="235"/>
      <c r="L61" s="235"/>
      <c r="M61" s="235"/>
      <c r="N61" s="175" t="str">
        <f ca="1">IF(ROW()-3&lt;=TS_Count,SWDATA!C68,"")</f>
        <v>L3_Total_Allocation_Qty_Loaded</v>
      </c>
      <c r="O61" s="175">
        <f ca="1">IF(LEN(N61)&gt;0,ROW(SWDATA!C68)+15,"")</f>
        <v>83</v>
      </c>
      <c r="CQ61" s="261"/>
      <c r="CR61" s="260"/>
      <c r="CS61" s="260"/>
      <c r="CT61" s="310" t="str">
        <f t="shared" si="3"/>
        <v>Invisible</v>
      </c>
      <c r="CU61" s="363" t="s">
        <v>243</v>
      </c>
      <c r="CV61" s="363" t="s">
        <v>243</v>
      </c>
      <c r="CW61" s="356" t="s">
        <v>243</v>
      </c>
      <c r="CX61" s="310"/>
      <c r="CY61" s="310"/>
      <c r="CZ61" s="310"/>
      <c r="DA61" s="310"/>
    </row>
    <row r="62" spans="11:105">
      <c r="K62" s="235"/>
      <c r="L62" s="235"/>
      <c r="M62" s="235"/>
      <c r="N62" s="175" t="str">
        <f ca="1">IF(ROW()-3&lt;=TS_Count,SWDATA!C69,"")</f>
        <v>L3_Reserve_Qty_Loaded</v>
      </c>
      <c r="O62" s="175">
        <f ca="1">IF(LEN(N62)&gt;0,ROW(SWDATA!C69)+15,"")</f>
        <v>84</v>
      </c>
      <c r="CQ62" s="261"/>
      <c r="CR62" s="260"/>
      <c r="CS62" s="260"/>
      <c r="CT62" s="310" t="str">
        <f t="shared" si="3"/>
        <v>Time Series Business Rule</v>
      </c>
      <c r="CU62" s="363" t="s">
        <v>202</v>
      </c>
      <c r="CV62" s="363" t="s">
        <v>202</v>
      </c>
      <c r="CW62" s="356" t="s">
        <v>513</v>
      </c>
      <c r="CX62" s="310"/>
      <c r="CY62" s="310"/>
      <c r="CZ62" s="310"/>
      <c r="DA62" s="310"/>
    </row>
    <row r="63" spans="11:105">
      <c r="K63" s="235"/>
      <c r="L63" s="235"/>
      <c r="M63" s="235"/>
      <c r="N63" s="175" t="str">
        <f ca="1">IF(ROW()-3&lt;=TS_Count,SWDATA!C70,"")</f>
        <v>L3 _Allocated_For_Order_Qty_Loaded</v>
      </c>
      <c r="O63" s="175">
        <f ca="1">IF(LEN(N63)&gt;0,ROW(SWDATA!C70)+15,"")</f>
        <v>85</v>
      </c>
      <c r="CQ63" s="261"/>
      <c r="CR63" s="260"/>
      <c r="CS63" s="260"/>
      <c r="CT63" s="312" t="str">
        <f t="shared" si="3"/>
        <v>ID</v>
      </c>
      <c r="CU63" s="363" t="s">
        <v>318</v>
      </c>
      <c r="CV63" s="363" t="s">
        <v>318</v>
      </c>
      <c r="CW63" s="356" t="s">
        <v>696</v>
      </c>
      <c r="CX63" s="310"/>
      <c r="CY63" s="310"/>
      <c r="CZ63" s="310"/>
      <c r="DA63" s="310"/>
    </row>
    <row r="64" spans="11:105">
      <c r="K64" s="235"/>
      <c r="L64" s="235"/>
      <c r="M64" s="235"/>
      <c r="N64" s="175" t="str">
        <f ca="1">IF(ROW()-3&lt;=TS_Count,SWDATA!C71,"")</f>
        <v xml:space="preserve">L3_Reserve_Qty </v>
      </c>
      <c r="O64" s="175">
        <f ca="1">IF(LEN(N64)&gt;0,ROW(SWDATA!C71)+15,"")</f>
        <v>86</v>
      </c>
      <c r="CQ64" s="261"/>
      <c r="CR64" s="260"/>
      <c r="CS64" s="260"/>
      <c r="CT64" s="312" t="str">
        <f t="shared" si="3"/>
        <v>Desc</v>
      </c>
      <c r="CU64" s="363" t="s">
        <v>356</v>
      </c>
      <c r="CV64" s="363" t="s">
        <v>356</v>
      </c>
      <c r="CW64" s="356" t="s">
        <v>697</v>
      </c>
      <c r="CX64" s="310"/>
      <c r="CY64" s="310"/>
      <c r="CZ64" s="310"/>
      <c r="DA64" s="310"/>
    </row>
    <row r="65" spans="11:105">
      <c r="K65" s="235"/>
      <c r="L65" s="235"/>
      <c r="M65" s="235"/>
      <c r="N65" s="175" t="str">
        <f ca="1">IF(ROW()-3&lt;=TS_Count,SWDATA!C72,"")</f>
        <v>L3_Total_Order_Qty</v>
      </c>
      <c r="O65" s="175">
        <f ca="1">IF(LEN(N65)&gt;0,ROW(SWDATA!C72)+15,"")</f>
        <v>87</v>
      </c>
      <c r="CQ65" s="261"/>
      <c r="CR65" s="260"/>
      <c r="CS65" s="260"/>
      <c r="CT65" s="312" t="str">
        <f t="shared" si="3"/>
        <v>ID &amp; Desc</v>
      </c>
      <c r="CU65" s="363" t="s">
        <v>357</v>
      </c>
      <c r="CV65" s="363" t="s">
        <v>357</v>
      </c>
      <c r="CW65" s="356" t="s">
        <v>514</v>
      </c>
      <c r="CX65" s="310"/>
      <c r="CY65" s="310"/>
      <c r="CZ65" s="310"/>
      <c r="DA65" s="310"/>
    </row>
    <row r="66" spans="11:105">
      <c r="K66" s="235"/>
      <c r="L66" s="235"/>
      <c r="M66" s="235"/>
      <c r="N66" s="175" t="str">
        <f ca="1">IF(ROW()-3&lt;=TS_Count,SWDATA!C73,"")</f>
        <v>L3_Confirmed_Order_Qty</v>
      </c>
      <c r="O66" s="175">
        <f ca="1">IF(LEN(N66)&gt;0,ROW(SWDATA!C73)+15,"")</f>
        <v>88</v>
      </c>
      <c r="CQ66" s="261"/>
      <c r="CR66" s="143"/>
      <c r="CS66" s="143"/>
      <c r="CT66" s="312" t="str">
        <f t="shared" si="3"/>
        <v>Hierarchies</v>
      </c>
      <c r="CU66" s="363" t="s">
        <v>213</v>
      </c>
      <c r="CV66" s="363" t="s">
        <v>213</v>
      </c>
      <c r="CW66" s="356" t="s">
        <v>515</v>
      </c>
      <c r="CX66" s="310"/>
      <c r="CY66" s="310"/>
      <c r="CZ66" s="310"/>
      <c r="DA66" s="310"/>
    </row>
    <row r="67" spans="11:105">
      <c r="K67" s="235"/>
      <c r="L67" s="235"/>
      <c r="M67" s="235"/>
      <c r="N67" s="175" t="str">
        <f ca="1">IF(ROW()-3&lt;=TS_Count,SWDATA!C74,"")</f>
        <v>L3_Open_Product_Allocation</v>
      </c>
      <c r="O67" s="175">
        <f ca="1">IF(LEN(N67)&gt;0,ROW(SWDATA!C74)+15,"")</f>
        <v>89</v>
      </c>
      <c r="CQ67" s="261"/>
      <c r="CR67" s="260"/>
      <c r="CS67" s="143"/>
      <c r="CT67" s="312" t="str">
        <f t="shared" ref="CT67:CT98" si="4">VLOOKUP($CU67,$CU$2:$DA$596,MATCH($CQ$3,$CU$2:$DA$2,0),0)</f>
        <v>SW Editable</v>
      </c>
      <c r="CU67" s="363" t="s">
        <v>215</v>
      </c>
      <c r="CV67" s="363" t="s">
        <v>215</v>
      </c>
      <c r="CW67" s="356" t="s">
        <v>516</v>
      </c>
      <c r="CX67" s="310"/>
      <c r="CY67" s="310"/>
      <c r="CZ67" s="310"/>
      <c r="DA67" s="310"/>
    </row>
    <row r="68" spans="11:105">
      <c r="K68" s="235"/>
      <c r="L68" s="235"/>
      <c r="M68" s="235"/>
      <c r="N68" s="175" t="str">
        <f ca="1">IF(ROW()-3&lt;=TS_Count,SWDATA!C75,"")</f>
        <v>L3 _Allocated_For_Order_Qty_Calc</v>
      </c>
      <c r="O68" s="175">
        <f ca="1">IF(LEN(N68)&gt;0,ROW(SWDATA!C75)+15,"")</f>
        <v>90</v>
      </c>
      <c r="CQ68" s="261"/>
      <c r="CR68" s="260"/>
      <c r="CS68" s="143"/>
      <c r="CT68" s="310" t="str">
        <f t="shared" si="4"/>
        <v>Data Source</v>
      </c>
      <c r="CU68" s="363" t="s">
        <v>216</v>
      </c>
      <c r="CV68" s="363" t="s">
        <v>216</v>
      </c>
      <c r="CW68" s="356" t="s">
        <v>517</v>
      </c>
      <c r="CX68" s="310"/>
      <c r="CY68" s="310"/>
      <c r="CZ68" s="310"/>
      <c r="DA68" s="310"/>
    </row>
    <row r="69" spans="11:105">
      <c r="K69" s="235"/>
      <c r="L69" s="235"/>
      <c r="M69" s="235"/>
      <c r="N69" s="175" t="str">
        <f ca="1">IF(ROW()-3&lt;=TS_Count,SWDATA!C76,"")</f>
        <v>L3_Allocated_For_Order_Qty</v>
      </c>
      <c r="O69" s="175">
        <f ca="1">IF(LEN(N69)&gt;0,ROW(SWDATA!C76)+15,"")</f>
        <v>91</v>
      </c>
      <c r="CQ69" s="261"/>
      <c r="CR69" s="260"/>
      <c r="CS69" s="260"/>
      <c r="CT69" s="310" t="str">
        <f t="shared" si="4"/>
        <v>Percentage</v>
      </c>
      <c r="CU69" s="363" t="s">
        <v>359</v>
      </c>
      <c r="CV69" s="363" t="s">
        <v>359</v>
      </c>
      <c r="CW69" s="356" t="s">
        <v>698</v>
      </c>
      <c r="CX69" s="310"/>
      <c r="CY69" s="310"/>
      <c r="CZ69" s="310"/>
      <c r="DA69" s="310"/>
    </row>
    <row r="70" spans="11:105">
      <c r="K70" s="235"/>
      <c r="L70" s="235"/>
      <c r="M70" s="235"/>
      <c r="N70" s="175" t="str">
        <f ca="1">IF(ROW()-3&lt;=TS_Count,SWDATA!C77,"")</f>
        <v>Additional Supply (Units)</v>
      </c>
      <c r="O70" s="175">
        <f ca="1">IF(LEN(N70)&gt;0,ROW(SWDATA!C77)+15,"")</f>
        <v>92</v>
      </c>
      <c r="CQ70" s="261"/>
      <c r="CR70" s="260"/>
      <c r="CS70" s="260"/>
      <c r="CT70" s="310" t="str">
        <f t="shared" si="4"/>
        <v>Units</v>
      </c>
      <c r="CU70" s="363" t="s">
        <v>317</v>
      </c>
      <c r="CV70" s="363" t="s">
        <v>317</v>
      </c>
      <c r="CW70" s="356" t="s">
        <v>518</v>
      </c>
      <c r="CX70" s="310"/>
      <c r="CY70" s="310"/>
      <c r="CZ70" s="310"/>
      <c r="DA70" s="310"/>
    </row>
    <row r="71" spans="11:105">
      <c r="K71" s="235"/>
      <c r="L71" s="235"/>
      <c r="M71" s="235"/>
      <c r="N71" s="175" t="str">
        <f ca="1">IF(ROW()-3&lt;=TS_Count,SWDATA!C78,"")</f>
        <v>Realtionship Creation (Units)</v>
      </c>
      <c r="O71" s="175">
        <f ca="1">IF(LEN(N71)&gt;0,ROW(SWDATA!C78)+15,"")</f>
        <v>93</v>
      </c>
      <c r="CQ71" s="261"/>
      <c r="CR71" s="260"/>
      <c r="CS71" s="260"/>
      <c r="CT71" s="310" t="str">
        <f t="shared" si="4"/>
        <v>Rev</v>
      </c>
      <c r="CU71" s="363" t="s">
        <v>370</v>
      </c>
      <c r="CV71" s="363" t="s">
        <v>370</v>
      </c>
      <c r="CW71" s="356" t="s">
        <v>699</v>
      </c>
      <c r="CX71" s="310"/>
      <c r="CY71" s="310"/>
      <c r="CZ71" s="310"/>
      <c r="DA71" s="310"/>
    </row>
    <row r="72" spans="11:105">
      <c r="K72" s="235"/>
      <c r="L72" s="235"/>
      <c r="M72" s="235"/>
      <c r="N72" s="175" t="str">
        <f ca="1">IF(ROW()-3&lt;=TS_Count,SWDATA!C79,"")</f>
        <v>L2 Allocation (Units)</v>
      </c>
      <c r="O72" s="175">
        <f ca="1">IF(LEN(N72)&gt;0,ROW(SWDATA!C79)+15,"")</f>
        <v>94</v>
      </c>
      <c r="CQ72" s="261"/>
      <c r="CR72" s="260"/>
      <c r="CS72" s="260"/>
      <c r="CT72" s="310" t="str">
        <f t="shared" si="4"/>
        <v>Character</v>
      </c>
      <c r="CU72" s="363" t="s">
        <v>371</v>
      </c>
      <c r="CV72" s="363" t="s">
        <v>371</v>
      </c>
      <c r="CW72" s="356" t="s">
        <v>700</v>
      </c>
      <c r="CX72" s="310"/>
      <c r="CY72" s="310"/>
      <c r="CZ72" s="310"/>
      <c r="DA72" s="310"/>
    </row>
    <row r="73" spans="11:105">
      <c r="N73" s="175" t="str">
        <f ca="1">IF(ROW()-3&lt;=TS_Count,SWDATA!C80,"")</f>
        <v>L1 Allocation (Units)</v>
      </c>
      <c r="O73" s="175">
        <f ca="1">IF(LEN(N73)&gt;0,ROW(SWDATA!C80)+15,"")</f>
        <v>95</v>
      </c>
      <c r="CQ73" s="261"/>
      <c r="CR73" s="260"/>
      <c r="CS73" s="260"/>
      <c r="CT73" s="310" t="str">
        <f t="shared" si="4"/>
        <v>Numeric</v>
      </c>
      <c r="CU73" s="363" t="s">
        <v>372</v>
      </c>
      <c r="CV73" s="363" t="s">
        <v>372</v>
      </c>
      <c r="CW73" s="356" t="s">
        <v>701</v>
      </c>
      <c r="CX73" s="310"/>
      <c r="CY73" s="310"/>
      <c r="CZ73" s="310"/>
      <c r="DA73" s="310"/>
    </row>
    <row r="74" spans="11:105">
      <c r="N74" s="175" t="str">
        <f ca="1">IF(ROW()-3&lt;=TS_Count,SWDATA!C81,"")</f>
        <v>L3 Allocation (Units)</v>
      </c>
      <c r="O74" s="175">
        <f ca="1">IF(LEN(N74)&gt;0,ROW(SWDATA!C81)+15,"")</f>
        <v>96</v>
      </c>
      <c r="CQ74" s="261"/>
      <c r="CR74" s="260"/>
      <c r="CS74" s="260"/>
      <c r="CT74" s="310" t="str">
        <f t="shared" si="4"/>
        <v>Current Year</v>
      </c>
      <c r="CU74" s="363" t="s">
        <v>646</v>
      </c>
      <c r="CV74" s="363" t="s">
        <v>646</v>
      </c>
      <c r="CW74" s="356" t="s">
        <v>647</v>
      </c>
      <c r="CX74" s="310"/>
      <c r="CY74" s="310"/>
      <c r="CZ74" s="310"/>
      <c r="DA74" s="310"/>
    </row>
    <row r="75" spans="11:105">
      <c r="N75" s="175" t="str">
        <f ca="1">IF(ROW()-3&lt;=TS_Count,SWDATA!C82,"")</f>
        <v>Total Allocation L3 View (Units)</v>
      </c>
      <c r="O75" s="175">
        <f ca="1">IF(LEN(N75)&gt;0,ROW(SWDATA!C82)+15,"")</f>
        <v>97</v>
      </c>
      <c r="CQ75" s="261"/>
      <c r="CR75" s="260"/>
      <c r="CS75" s="260"/>
      <c r="CT75" s="310" t="str">
        <f t="shared" si="4"/>
        <v>Last 3 Months</v>
      </c>
      <c r="CU75" s="363" t="s">
        <v>853</v>
      </c>
      <c r="CV75" s="363" t="s">
        <v>853</v>
      </c>
      <c r="CW75" s="356"/>
      <c r="CX75" s="310"/>
      <c r="CY75" s="310"/>
      <c r="CZ75" s="310"/>
      <c r="DA75" s="310"/>
    </row>
    <row r="76" spans="11:105">
      <c r="N76" s="175" t="str">
        <f ca="1">IF(ROW()-3&lt;=TS_Count,SWDATA!C83,"")</f>
        <v>L1 Allocation L3 View (Units)</v>
      </c>
      <c r="O76" s="175">
        <f ca="1">IF(LEN(N76)&gt;0,ROW(SWDATA!C83)+15,"")</f>
        <v>98</v>
      </c>
      <c r="CQ76" s="261"/>
      <c r="CR76" s="260"/>
      <c r="CS76" s="260"/>
      <c r="CT76" s="310" t="str">
        <f t="shared" si="4"/>
        <v>Previous Month</v>
      </c>
      <c r="CU76" s="363" t="s">
        <v>564</v>
      </c>
      <c r="CV76" s="363" t="s">
        <v>564</v>
      </c>
      <c r="CW76" s="356" t="s">
        <v>648</v>
      </c>
      <c r="CX76" s="310"/>
      <c r="CY76" s="310"/>
      <c r="CZ76" s="310"/>
      <c r="DA76" s="310"/>
    </row>
    <row r="77" spans="11:105">
      <c r="N77" s="175" t="str">
        <f ca="1">IF(ROW()-3&lt;=TS_Count,SWDATA!C84,"")</f>
        <v>L2 Allocation L3 View (Units)</v>
      </c>
      <c r="O77" s="175">
        <f ca="1">IF(LEN(N77)&gt;0,ROW(SWDATA!C84)+15,"")</f>
        <v>99</v>
      </c>
      <c r="CQ77" s="261"/>
      <c r="CR77" s="260"/>
      <c r="CS77" s="260"/>
      <c r="CT77" s="310" t="str">
        <f t="shared" si="4"/>
        <v>Yes</v>
      </c>
      <c r="CU77" s="363" t="s">
        <v>358</v>
      </c>
      <c r="CV77" s="363" t="s">
        <v>358</v>
      </c>
      <c r="CW77" s="356" t="s">
        <v>649</v>
      </c>
      <c r="CX77" s="310"/>
      <c r="CY77" s="310"/>
      <c r="CZ77" s="310"/>
      <c r="DA77" s="310"/>
    </row>
    <row r="78" spans="11:105">
      <c r="N78" s="175" t="str">
        <f ca="1">IF(ROW()-3&lt;=TS_Count,SWDATA!C85,"")</f>
        <v>Total Allocation L2 View (Units)</v>
      </c>
      <c r="O78" s="175">
        <f ca="1">IF(LEN(N78)&gt;0,ROW(SWDATA!C85)+15,"")</f>
        <v>100</v>
      </c>
      <c r="CQ78" s="261"/>
      <c r="CR78" s="260"/>
      <c r="CS78" s="260"/>
      <c r="CT78" s="310" t="str">
        <f t="shared" si="4"/>
        <v>No</v>
      </c>
      <c r="CU78" s="363" t="s">
        <v>133</v>
      </c>
      <c r="CV78" s="363" t="s">
        <v>133</v>
      </c>
      <c r="CW78" s="356" t="s">
        <v>133</v>
      </c>
      <c r="CX78" s="311"/>
      <c r="CY78" s="310"/>
      <c r="CZ78" s="310"/>
      <c r="DA78" s="310"/>
    </row>
    <row r="79" spans="11:105">
      <c r="N79" s="175" t="str">
        <f ca="1">IF(ROW()-3&lt;=TS_Count,SWDATA!C86,"")</f>
        <v>L1 Allocation L2 View (Units)</v>
      </c>
      <c r="O79" s="175">
        <f ca="1">IF(LEN(N79)&gt;0,ROW(SWDATA!C86)+15,"")</f>
        <v>101</v>
      </c>
      <c r="CQ79" s="261"/>
      <c r="CR79" s="260"/>
      <c r="CS79" s="260"/>
      <c r="CT79" s="310" t="str">
        <f t="shared" si="4"/>
        <v>Download Time</v>
      </c>
      <c r="CU79" s="364" t="s">
        <v>638</v>
      </c>
      <c r="CV79" s="364" t="s">
        <v>638</v>
      </c>
      <c r="CW79" s="357" t="s">
        <v>650</v>
      </c>
      <c r="CX79" s="310"/>
      <c r="CY79" s="310"/>
      <c r="CZ79" s="310"/>
      <c r="DA79" s="310"/>
    </row>
    <row r="80" spans="11:105">
      <c r="N80" s="175" t="str">
        <f ca="1">IF(ROW()-3&lt;=TS_Count,SWDATA!C87,"")</f>
        <v>Total Allocation L1 View (Units)</v>
      </c>
      <c r="O80" s="175">
        <f ca="1">IF(LEN(N80)&gt;0,ROW(SWDATA!C87)+15,"")</f>
        <v>102</v>
      </c>
      <c r="CQ80" s="261"/>
      <c r="CR80" s="260"/>
      <c r="CS80" s="260"/>
      <c r="CT80" s="310" t="str">
        <f t="shared" si="4"/>
        <v>Plan Summary by Month</v>
      </c>
      <c r="CU80" s="363" t="s">
        <v>519</v>
      </c>
      <c r="CV80" s="363" t="s">
        <v>519</v>
      </c>
      <c r="CW80" s="356" t="s">
        <v>651</v>
      </c>
      <c r="CX80" s="310"/>
      <c r="CY80" s="310"/>
      <c r="CZ80" s="310"/>
      <c r="DA80" s="310"/>
    </row>
    <row r="81" spans="14:106">
      <c r="N81" s="175" t="str">
        <f ca="1">IF(ROW()-3&lt;=TS_Count,SWDATA!C88,"")</f>
        <v>Open Availability L3 View (Units)</v>
      </c>
      <c r="O81" s="175">
        <f ca="1">IF(LEN(N81)&gt;0,ROW(SWDATA!C88)+15,"")</f>
        <v>103</v>
      </c>
      <c r="CQ81" s="261"/>
      <c r="CR81" s="260"/>
      <c r="CS81" s="260"/>
      <c r="CT81" s="310" t="str">
        <f t="shared" si="4"/>
        <v>Product</v>
      </c>
      <c r="CU81" s="363" t="s">
        <v>134</v>
      </c>
      <c r="CV81" s="363" t="s">
        <v>134</v>
      </c>
      <c r="CW81" s="356" t="s">
        <v>733</v>
      </c>
      <c r="CX81" s="310"/>
      <c r="CY81" s="310"/>
      <c r="CZ81" s="310"/>
      <c r="DA81" s="310"/>
    </row>
    <row r="82" spans="14:106">
      <c r="N82" s="175" t="str">
        <f ca="1">IF(ROW()-3&lt;=TS_Count,SWDATA!C89,"")</f>
        <v>L1 Open Availability L3 View (Units)</v>
      </c>
      <c r="O82" s="175">
        <f ca="1">IF(LEN(N82)&gt;0,ROW(SWDATA!C89)+15,"")</f>
        <v>104</v>
      </c>
      <c r="CQ82" s="261"/>
      <c r="CR82" s="260"/>
      <c r="CS82" s="260"/>
      <c r="CT82" s="310" t="str">
        <f t="shared" si="4"/>
        <v>Organization</v>
      </c>
      <c r="CU82" s="363" t="s">
        <v>563</v>
      </c>
      <c r="CV82" s="363" t="s">
        <v>563</v>
      </c>
      <c r="CW82" s="356" t="s">
        <v>652</v>
      </c>
      <c r="CX82" s="310"/>
      <c r="CY82" s="310"/>
      <c r="CZ82" s="310"/>
      <c r="DA82" s="310"/>
    </row>
    <row r="83" spans="14:106">
      <c r="N83" s="175" t="str">
        <f ca="1">IF(ROW()-3&lt;=TS_Count,SWDATA!C90,"")</f>
        <v>L2 Open Availability L3 View (Units)</v>
      </c>
      <c r="O83" s="175">
        <f ca="1">IF(LEN(N83)&gt;0,ROW(SWDATA!C90)+15,"")</f>
        <v>105</v>
      </c>
      <c r="CQ83" s="261"/>
      <c r="CR83" s="260"/>
      <c r="CS83" s="260"/>
      <c r="CT83" s="310" t="str">
        <f t="shared" si="4"/>
        <v>Market</v>
      </c>
      <c r="CU83" s="364" t="s">
        <v>836</v>
      </c>
      <c r="CV83" s="364" t="s">
        <v>836</v>
      </c>
      <c r="CW83" s="356"/>
      <c r="CX83" s="310"/>
      <c r="CY83" s="310"/>
      <c r="CZ83" s="310"/>
      <c r="DA83" s="310"/>
    </row>
    <row r="84" spans="14:106">
      <c r="N84" s="175" t="str">
        <f ca="1">IF(ROW()-3&lt;=TS_Count,SWDATA!C91,"")</f>
        <v>Open Availability L2 View (Units)</v>
      </c>
      <c r="O84" s="175">
        <f ca="1">IF(LEN(N84)&gt;0,ROW(SWDATA!C91)+15,"")</f>
        <v>106</v>
      </c>
      <c r="CQ84" s="261"/>
      <c r="CR84" s="260"/>
      <c r="CS84" s="260"/>
      <c r="CT84" s="310" t="str">
        <f t="shared" si="4"/>
        <v>Supply</v>
      </c>
      <c r="CU84" s="364" t="s">
        <v>837</v>
      </c>
      <c r="CV84" s="364" t="s">
        <v>837</v>
      </c>
      <c r="CW84" s="356"/>
      <c r="CX84" s="310"/>
      <c r="CY84" s="310"/>
      <c r="CZ84" s="310"/>
      <c r="DA84" s="310"/>
    </row>
    <row r="85" spans="14:106">
      <c r="N85" s="175" t="str">
        <f ca="1">IF(ROW()-3&lt;=TS_Count,SWDATA!C92,"")</f>
        <v>L1 Open Availability L2 View (Units)</v>
      </c>
      <c r="O85" s="175">
        <f ca="1">IF(LEN(N85)&gt;0,ROW(SWDATA!C92)+15,"")</f>
        <v>107</v>
      </c>
      <c r="CQ85" s="261"/>
      <c r="CR85" s="260"/>
      <c r="CS85" s="260"/>
      <c r="CT85" s="310" t="str">
        <f t="shared" si="4"/>
        <v>Season I</v>
      </c>
      <c r="CU85" s="363" t="s">
        <v>625</v>
      </c>
      <c r="CV85" s="363" t="s">
        <v>625</v>
      </c>
      <c r="CW85" s="356" t="s">
        <v>734</v>
      </c>
      <c r="CX85" s="310"/>
      <c r="CY85" s="310"/>
      <c r="CZ85" s="310"/>
      <c r="DA85" s="310"/>
    </row>
    <row r="86" spans="14:106">
      <c r="N86" s="175" t="str">
        <f ca="1">IF(ROW()-3&lt;=TS_Count,SWDATA!C93,"")</f>
        <v>Open Availability L1 View (Units)</v>
      </c>
      <c r="O86" s="175">
        <f ca="1">IF(LEN(N86)&gt;0,ROW(SWDATA!C93)+15,"")</f>
        <v>108</v>
      </c>
      <c r="CQ86" s="261"/>
      <c r="CR86" s="260"/>
      <c r="CS86" s="260"/>
      <c r="CT86" s="310" t="str">
        <f t="shared" si="4"/>
        <v>Season II</v>
      </c>
      <c r="CU86" s="363" t="s">
        <v>624</v>
      </c>
      <c r="CV86" s="363" t="s">
        <v>624</v>
      </c>
      <c r="CW86" s="356" t="s">
        <v>735</v>
      </c>
      <c r="CX86" s="310"/>
      <c r="CY86" s="310"/>
      <c r="CZ86" s="310"/>
      <c r="DA86" s="310"/>
    </row>
    <row r="87" spans="14:106">
      <c r="N87" s="175" t="str">
        <f ca="1">IF(ROW()-3&lt;=TS_Count,SWDATA!C94,"")</f>
        <v>Finance Delivery Forecast (Units)</v>
      </c>
      <c r="O87" s="175">
        <f ca="1">IF(LEN(N87)&gt;0,ROW(SWDATA!C94)+15,"")</f>
        <v>109</v>
      </c>
      <c r="CQ87" s="261"/>
      <c r="CR87" s="260"/>
      <c r="CS87" s="260"/>
      <c r="CT87" s="310" t="str">
        <f t="shared" si="4"/>
        <v>Planning Dashboard</v>
      </c>
      <c r="CU87" s="365" t="s">
        <v>567</v>
      </c>
      <c r="CV87" s="365" t="s">
        <v>567</v>
      </c>
      <c r="CW87" s="356" t="s">
        <v>743</v>
      </c>
      <c r="CX87" s="310"/>
      <c r="CY87" s="310"/>
      <c r="CZ87" s="310"/>
      <c r="DA87" s="310"/>
    </row>
    <row r="88" spans="14:106">
      <c r="N88" s="175" t="str">
        <f ca="1">IF(ROW()-3&lt;=TS_Count,SWDATA!C95,"")</f>
        <v>L1 Y1 Net Sales Forecast (Units)</v>
      </c>
      <c r="O88" s="175">
        <f ca="1">IF(LEN(N88)&gt;0,ROW(SWDATA!C95)+15,"")</f>
        <v>110</v>
      </c>
      <c r="CQ88" s="261"/>
      <c r="CR88" s="260"/>
      <c r="CS88" s="260"/>
      <c r="CT88" s="310" t="str">
        <f t="shared" si="4"/>
        <v>Lag 1</v>
      </c>
      <c r="CU88" s="365" t="s">
        <v>565</v>
      </c>
      <c r="CV88" s="365" t="s">
        <v>565</v>
      </c>
      <c r="CW88" s="356" t="s">
        <v>744</v>
      </c>
      <c r="CX88" s="310"/>
      <c r="CY88" s="310"/>
      <c r="CZ88" s="310"/>
      <c r="DA88" s="310"/>
    </row>
    <row r="89" spans="14:106">
      <c r="N89" s="175" t="str">
        <f ca="1">IF(ROW()-3&lt;=TS_Count,SWDATA!C96,"")</f>
        <v>L1 Y1 Upside (Units)</v>
      </c>
      <c r="O89" s="175">
        <f ca="1">IF(LEN(N89)&gt;0,ROW(SWDATA!C96)+15,"")</f>
        <v>111</v>
      </c>
      <c r="CQ89" s="261"/>
      <c r="CR89" s="260"/>
      <c r="CS89" s="260"/>
      <c r="CT89" s="310" t="str">
        <f t="shared" si="4"/>
        <v>Prod x Mkt</v>
      </c>
      <c r="CU89" s="365" t="s">
        <v>851</v>
      </c>
      <c r="CV89" s="365" t="s">
        <v>851</v>
      </c>
      <c r="CW89" s="356" t="s">
        <v>852</v>
      </c>
      <c r="CX89" s="310"/>
      <c r="CY89" s="310"/>
      <c r="CZ89" s="310"/>
      <c r="DA89" s="310"/>
    </row>
    <row r="90" spans="14:106">
      <c r="N90" s="175" t="str">
        <f ca="1">IF(ROW()-3&lt;=TS_Count,SWDATA!C97,"")</f>
        <v>L1 Y1 Consensus Forecast (Units)</v>
      </c>
      <c r="O90" s="175">
        <f ca="1">IF(LEN(N90)&gt;0,ROW(SWDATA!C97)+15,"")</f>
        <v>112</v>
      </c>
      <c r="CQ90" s="261"/>
      <c r="CR90" s="260"/>
      <c r="CS90" s="260"/>
      <c r="CT90" s="310" t="str">
        <f t="shared" si="4"/>
        <v>Link back to Planning View</v>
      </c>
      <c r="CU90" s="365" t="s">
        <v>653</v>
      </c>
      <c r="CV90" s="365" t="s">
        <v>653</v>
      </c>
      <c r="CW90" s="356" t="s">
        <v>654</v>
      </c>
      <c r="CX90" s="310"/>
      <c r="CY90" s="310"/>
      <c r="CZ90" s="310"/>
      <c r="DA90" s="310"/>
      <c r="DB90" s="273"/>
    </row>
    <row r="91" spans="14:106">
      <c r="N91" s="175" t="str">
        <f ca="1">IF(ROW()-3&lt;=TS_Count,SWDATA!C98,"")</f>
        <v>L1 Y1 TD Trial Seed (Units)</v>
      </c>
      <c r="O91" s="175">
        <f ca="1">IF(LEN(N91)&gt;0,ROW(SWDATA!C98)+15,"")</f>
        <v>113</v>
      </c>
      <c r="CQ91" s="261"/>
      <c r="CR91" s="260"/>
      <c r="CS91" s="260"/>
      <c r="CT91" s="310" t="str">
        <f t="shared" si="4"/>
        <v>Notes</v>
      </c>
      <c r="CU91" s="365" t="s">
        <v>149</v>
      </c>
      <c r="CV91" s="365" t="s">
        <v>149</v>
      </c>
      <c r="CW91" s="356" t="s">
        <v>655</v>
      </c>
      <c r="CX91" s="310"/>
      <c r="CY91" s="310"/>
      <c r="CZ91" s="310"/>
      <c r="DA91" s="310"/>
    </row>
    <row r="92" spans="14:106">
      <c r="N92" s="175" t="str">
        <f ca="1">IF(ROW()-3&lt;=TS_Count,SWDATA!C99,"")</f>
        <v>L1 Y1 Marketing Samples (Units)</v>
      </c>
      <c r="O92" s="175">
        <f ca="1">IF(LEN(N92)&gt;0,ROW(SWDATA!C99)+15,"")</f>
        <v>114</v>
      </c>
      <c r="CQ92" s="261"/>
      <c r="CR92" s="260"/>
      <c r="CS92" s="260"/>
      <c r="CT92" s="310" t="str">
        <f t="shared" si="4"/>
        <v>Crop Year Totals</v>
      </c>
      <c r="CU92" s="365" t="s">
        <v>606</v>
      </c>
      <c r="CV92" s="365" t="s">
        <v>606</v>
      </c>
      <c r="CW92" s="356" t="s">
        <v>656</v>
      </c>
      <c r="CX92" s="310"/>
      <c r="CY92" s="310"/>
      <c r="CZ92" s="310"/>
      <c r="DA92" s="310"/>
    </row>
    <row r="93" spans="14:106">
      <c r="N93" s="175" t="str">
        <f ca="1">IF(ROW()-3&lt;=TS_Count,SWDATA!C100,"")</f>
        <v>Monthly Statistical Forecast (units)</v>
      </c>
      <c r="O93" s="175">
        <f ca="1">IF(LEN(N93)&gt;0,ROW(SWDATA!C100)+15,"")</f>
        <v>115</v>
      </c>
      <c r="CQ93" s="261"/>
      <c r="CR93" s="260"/>
      <c r="CS93" s="260"/>
      <c r="CT93" s="310" t="str">
        <f t="shared" si="4"/>
        <v>Information</v>
      </c>
      <c r="CU93" s="365" t="s">
        <v>707</v>
      </c>
      <c r="CV93" s="365" t="s">
        <v>707</v>
      </c>
      <c r="CW93" s="356" t="s">
        <v>708</v>
      </c>
      <c r="CX93" s="310"/>
      <c r="CY93" s="310"/>
      <c r="CZ93" s="310"/>
      <c r="DA93" s="310"/>
    </row>
    <row r="94" spans="14:106">
      <c r="N94" s="175" t="str">
        <f ca="1">IF(ROW()-3&lt;=TS_Count,SWDATA!C101,"")</f>
        <v>Input to Statistical Forecast (Units)</v>
      </c>
      <c r="O94" s="175">
        <f ca="1">IF(LEN(N94)&gt;0,ROW(SWDATA!C101)+15,"")</f>
        <v>116</v>
      </c>
      <c r="CQ94" s="261"/>
      <c r="CR94" s="260"/>
      <c r="CS94" s="260"/>
      <c r="CT94" s="310" t="str">
        <f t="shared" si="4"/>
        <v>Item Name</v>
      </c>
      <c r="CU94" s="365" t="s">
        <v>710</v>
      </c>
      <c r="CV94" s="365" t="s">
        <v>710</v>
      </c>
      <c r="CW94" s="356" t="s">
        <v>711</v>
      </c>
      <c r="CX94" s="310"/>
      <c r="CY94" s="310"/>
      <c r="CZ94" s="310"/>
      <c r="DA94" s="310"/>
    </row>
    <row r="95" spans="14:106">
      <c r="N95" s="175" t="str">
        <f ca="1">IF(ROW()-3&lt;=TS_Count,SWDATA!C102,"")</f>
        <v>L4 CY Net Sales Forecast View (Units)</v>
      </c>
      <c r="O95" s="175">
        <f ca="1">IF(LEN(N95)&gt;0,ROW(SWDATA!C102)+15,"")</f>
        <v>117</v>
      </c>
      <c r="CQ95" s="261"/>
      <c r="CR95" s="260"/>
      <c r="CS95" s="260"/>
      <c r="CT95" s="310" t="str">
        <f t="shared" si="4"/>
        <v>(Last) Item Name</v>
      </c>
      <c r="CU95" s="365" t="s">
        <v>712</v>
      </c>
      <c r="CV95" s="365" t="s">
        <v>712</v>
      </c>
      <c r="CW95" s="356" t="s">
        <v>713</v>
      </c>
      <c r="CX95" s="310"/>
      <c r="CY95" s="310"/>
      <c r="CZ95" s="310"/>
      <c r="DA95" s="310"/>
    </row>
    <row r="96" spans="14:106">
      <c r="N96" s="175" t="str">
        <f ca="1">IF(ROW()-3&lt;=TS_Count,SWDATA!C103,"")</f>
        <v>L4 Y1 Upside (Units)</v>
      </c>
      <c r="O96" s="175">
        <f ca="1">IF(LEN(N96)&gt;0,ROW(SWDATA!C103)+15,"")</f>
        <v>118</v>
      </c>
      <c r="CQ96" s="261"/>
      <c r="CR96" s="260"/>
      <c r="CS96" s="260"/>
      <c r="CT96" s="310" t="str">
        <f t="shared" si="4"/>
        <v>Filtering used when downloading this template</v>
      </c>
      <c r="CU96" s="365" t="s">
        <v>714</v>
      </c>
      <c r="CV96" s="365" t="s">
        <v>714</v>
      </c>
      <c r="CW96" s="356" t="s">
        <v>715</v>
      </c>
      <c r="CX96" s="310"/>
      <c r="CY96" s="310"/>
      <c r="CZ96" s="310"/>
      <c r="DA96" s="310"/>
    </row>
    <row r="97" spans="14:16383">
      <c r="N97" s="175" t="str">
        <f ca="1">IF(ROW()-3&lt;=TS_Count,SWDATA!C104,"")</f>
        <v>L3 CY Net Sales Forecast View (Units)</v>
      </c>
      <c r="O97" s="175">
        <f ca="1">IF(LEN(N97)&gt;0,ROW(SWDATA!C104)+15,"")</f>
        <v>119</v>
      </c>
      <c r="CQ97" s="261"/>
      <c r="CR97" s="260"/>
      <c r="CS97" s="260"/>
      <c r="CT97" s="310" t="str">
        <f t="shared" si="4"/>
        <v>FY</v>
      </c>
      <c r="CU97" s="365" t="s">
        <v>737</v>
      </c>
      <c r="CV97" s="365" t="s">
        <v>737</v>
      </c>
      <c r="CW97" s="356"/>
      <c r="CX97" s="310"/>
      <c r="CY97" s="310"/>
      <c r="CZ97" s="310"/>
      <c r="DA97" s="310"/>
    </row>
    <row r="98" spans="14:16383">
      <c r="N98" s="175" t="str">
        <f ca="1">IF(ROW()-3&lt;=TS_Count,SWDATA!C105,"")</f>
        <v>L2 CY Net Sales Forecast View (Units)</v>
      </c>
      <c r="O98" s="175">
        <f ca="1">IF(LEN(N98)&gt;0,ROW(SWDATA!C105)+15,"")</f>
        <v>120</v>
      </c>
      <c r="CQ98" s="261"/>
      <c r="CR98" s="260"/>
      <c r="CS98" s="260"/>
      <c r="CT98" s="310" t="str">
        <f t="shared" si="4"/>
        <v xml:space="preserve">Loaded </v>
      </c>
      <c r="CU98" s="358" t="s">
        <v>657</v>
      </c>
      <c r="CV98" s="358" t="s">
        <v>657</v>
      </c>
      <c r="CW98" s="356" t="s">
        <v>702</v>
      </c>
      <c r="CX98" s="310"/>
      <c r="CY98" s="310"/>
      <c r="CZ98" s="310"/>
      <c r="DA98" s="310"/>
      <c r="DC98" s="260"/>
      <c r="DD98" s="260"/>
      <c r="DE98" s="260"/>
      <c r="DF98" s="260"/>
      <c r="DG98" s="260"/>
      <c r="DH98" s="260"/>
      <c r="DI98" s="260"/>
      <c r="DJ98" s="260"/>
      <c r="DK98" s="260"/>
      <c r="DL98" s="260"/>
      <c r="DM98" s="260"/>
      <c r="DN98" s="260"/>
      <c r="DO98" s="260"/>
      <c r="DP98" s="260"/>
      <c r="DQ98" s="260"/>
      <c r="DR98" s="260"/>
      <c r="DS98" s="260"/>
      <c r="DT98" s="260"/>
      <c r="DU98" s="260"/>
      <c r="DV98" s="260"/>
      <c r="DW98" s="260"/>
      <c r="DX98" s="260"/>
      <c r="DY98" s="260"/>
      <c r="DZ98" s="260"/>
      <c r="EA98" s="260"/>
      <c r="EB98" s="260"/>
      <c r="EC98" s="260"/>
      <c r="ED98" s="260"/>
      <c r="EE98" s="260"/>
      <c r="EF98" s="260"/>
      <c r="EG98" s="260"/>
      <c r="EH98" s="260"/>
      <c r="EI98" s="260"/>
      <c r="EJ98" s="260"/>
      <c r="EK98" s="260"/>
      <c r="EL98" s="260"/>
      <c r="EM98" s="260"/>
      <c r="EN98" s="260"/>
      <c r="EO98" s="260"/>
      <c r="EP98" s="260"/>
      <c r="EQ98" s="260"/>
      <c r="ER98" s="260"/>
      <c r="ES98" s="260"/>
      <c r="ET98" s="260"/>
      <c r="EU98" s="260"/>
      <c r="EV98" s="260"/>
      <c r="EW98" s="260"/>
      <c r="EX98" s="260"/>
      <c r="EY98" s="260"/>
      <c r="EZ98" s="260"/>
      <c r="FA98" s="260"/>
      <c r="FB98" s="260"/>
      <c r="FC98" s="260"/>
      <c r="FD98" s="260"/>
      <c r="FE98" s="260"/>
      <c r="FF98" s="260"/>
      <c r="FG98" s="260"/>
      <c r="FH98" s="260"/>
      <c r="FI98" s="260"/>
      <c r="FJ98" s="260"/>
      <c r="FK98" s="260"/>
      <c r="FL98" s="260"/>
      <c r="FM98" s="260"/>
      <c r="FN98" s="260"/>
      <c r="FO98" s="260"/>
      <c r="FP98" s="260"/>
      <c r="FQ98" s="260"/>
      <c r="FR98" s="260"/>
      <c r="FS98" s="260"/>
      <c r="FT98" s="260"/>
      <c r="FU98" s="260"/>
      <c r="FV98" s="260"/>
      <c r="FW98" s="260"/>
      <c r="FX98" s="260"/>
      <c r="FY98" s="260"/>
      <c r="FZ98" s="260"/>
      <c r="GA98" s="260"/>
      <c r="GB98" s="260"/>
      <c r="GC98" s="260"/>
      <c r="GD98" s="260"/>
      <c r="GE98" s="260"/>
      <c r="GF98" s="260"/>
      <c r="GG98" s="260"/>
      <c r="GH98" s="260"/>
      <c r="GI98" s="260"/>
      <c r="GJ98" s="260"/>
      <c r="GK98" s="260"/>
      <c r="GL98" s="260"/>
      <c r="GM98" s="260"/>
      <c r="GN98" s="260"/>
      <c r="GO98" s="260"/>
      <c r="GP98" s="260"/>
      <c r="GQ98" s="260"/>
      <c r="GR98" s="260"/>
      <c r="GS98" s="260"/>
      <c r="GT98" s="260"/>
      <c r="GU98" s="260"/>
      <c r="GV98" s="260"/>
      <c r="GW98" s="260"/>
      <c r="GX98" s="260"/>
      <c r="GY98" s="260"/>
      <c r="GZ98" s="260"/>
      <c r="HA98" s="260"/>
      <c r="HB98" s="260"/>
      <c r="HC98" s="260"/>
      <c r="HD98" s="260"/>
      <c r="HE98" s="260"/>
      <c r="HF98" s="260"/>
      <c r="HG98" s="260"/>
      <c r="HH98" s="260"/>
      <c r="HI98" s="260"/>
      <c r="HJ98" s="260"/>
      <c r="HK98" s="260"/>
      <c r="HL98" s="260"/>
      <c r="HM98" s="260"/>
      <c r="HN98" s="260"/>
      <c r="HO98" s="260"/>
      <c r="HP98" s="260"/>
      <c r="HQ98" s="260"/>
      <c r="HR98" s="260"/>
      <c r="HS98" s="260"/>
      <c r="HT98" s="260"/>
      <c r="HU98" s="260"/>
      <c r="HV98" s="260"/>
      <c r="HW98" s="260"/>
      <c r="HX98" s="260"/>
      <c r="HY98" s="260"/>
      <c r="HZ98" s="260"/>
      <c r="IA98" s="260"/>
      <c r="IB98" s="260"/>
      <c r="IC98" s="260"/>
      <c r="ID98" s="260"/>
      <c r="IE98" s="260"/>
      <c r="IF98" s="260"/>
      <c r="IG98" s="260"/>
      <c r="IH98" s="260"/>
      <c r="II98" s="260"/>
      <c r="IJ98" s="260"/>
      <c r="IK98" s="260"/>
      <c r="IL98" s="260"/>
      <c r="IM98" s="260"/>
      <c r="IN98" s="260"/>
      <c r="IO98" s="260"/>
      <c r="IP98" s="260"/>
      <c r="IQ98" s="260"/>
      <c r="IR98" s="260"/>
      <c r="IS98" s="260"/>
      <c r="IT98" s="260"/>
      <c r="IU98" s="260"/>
      <c r="IV98" s="260"/>
      <c r="IW98" s="260"/>
      <c r="IX98" s="260"/>
      <c r="IY98" s="260"/>
      <c r="IZ98" s="260"/>
      <c r="JA98" s="260"/>
      <c r="JB98" s="260"/>
      <c r="JC98" s="260"/>
      <c r="JD98" s="260"/>
      <c r="JE98" s="260"/>
      <c r="JF98" s="260"/>
      <c r="JG98" s="260"/>
      <c r="JH98" s="260"/>
      <c r="JI98" s="260"/>
      <c r="JJ98" s="260"/>
      <c r="JK98" s="260"/>
      <c r="JL98" s="260"/>
      <c r="JM98" s="260"/>
      <c r="JN98" s="260"/>
      <c r="JO98" s="260"/>
      <c r="JP98" s="260"/>
      <c r="JQ98" s="260"/>
      <c r="JR98" s="260"/>
      <c r="JS98" s="260"/>
      <c r="JT98" s="260"/>
      <c r="JU98" s="260"/>
      <c r="JV98" s="260"/>
      <c r="JW98" s="260"/>
      <c r="JX98" s="260"/>
      <c r="JY98" s="260"/>
      <c r="JZ98" s="260"/>
      <c r="KA98" s="260"/>
      <c r="KB98" s="260"/>
      <c r="KC98" s="260"/>
      <c r="KD98" s="260"/>
      <c r="KE98" s="260"/>
      <c r="KF98" s="260"/>
      <c r="KG98" s="260"/>
      <c r="KH98" s="260"/>
      <c r="KI98" s="260"/>
      <c r="KJ98" s="260"/>
      <c r="KK98" s="260"/>
      <c r="KL98" s="260"/>
      <c r="KM98" s="260"/>
      <c r="KN98" s="260"/>
      <c r="KO98" s="260"/>
      <c r="KP98" s="260"/>
      <c r="KQ98" s="260"/>
      <c r="KR98" s="260"/>
      <c r="KS98" s="260"/>
      <c r="KT98" s="260"/>
      <c r="KU98" s="260"/>
      <c r="KV98" s="260"/>
      <c r="KW98" s="260"/>
      <c r="KX98" s="260"/>
      <c r="KY98" s="260"/>
      <c r="KZ98" s="260"/>
      <c r="LA98" s="260"/>
      <c r="LB98" s="260"/>
      <c r="LC98" s="260"/>
      <c r="LD98" s="260"/>
      <c r="LE98" s="260"/>
      <c r="LF98" s="260"/>
      <c r="LG98" s="260"/>
      <c r="LH98" s="260"/>
      <c r="LI98" s="260"/>
      <c r="LJ98" s="260"/>
      <c r="LK98" s="260"/>
      <c r="LL98" s="260"/>
      <c r="LM98" s="260"/>
      <c r="LN98" s="260"/>
      <c r="LO98" s="260"/>
      <c r="LP98" s="260"/>
      <c r="LQ98" s="260"/>
      <c r="LR98" s="260"/>
      <c r="LS98" s="260"/>
      <c r="LT98" s="260"/>
      <c r="LU98" s="260"/>
      <c r="LV98" s="260"/>
      <c r="LW98" s="260"/>
      <c r="LX98" s="260"/>
      <c r="LY98" s="260"/>
      <c r="LZ98" s="260"/>
      <c r="MA98" s="260"/>
      <c r="MB98" s="260"/>
      <c r="MC98" s="260"/>
      <c r="MD98" s="260"/>
      <c r="ME98" s="260"/>
      <c r="MF98" s="260"/>
      <c r="MG98" s="260"/>
      <c r="MH98" s="260"/>
      <c r="MI98" s="260"/>
      <c r="MJ98" s="260"/>
      <c r="MK98" s="260"/>
      <c r="ML98" s="260"/>
      <c r="MM98" s="260"/>
      <c r="MN98" s="260"/>
      <c r="MO98" s="260"/>
      <c r="MP98" s="260"/>
      <c r="MQ98" s="260"/>
      <c r="MR98" s="260"/>
      <c r="MS98" s="260"/>
      <c r="MT98" s="260"/>
      <c r="MU98" s="260"/>
      <c r="MV98" s="260"/>
      <c r="MW98" s="260"/>
      <c r="MX98" s="260"/>
      <c r="MY98" s="260"/>
      <c r="MZ98" s="260"/>
      <c r="NA98" s="260"/>
      <c r="NB98" s="260"/>
      <c r="NC98" s="260"/>
      <c r="ND98" s="260"/>
      <c r="NE98" s="260"/>
      <c r="NF98" s="260"/>
      <c r="NG98" s="260"/>
      <c r="NH98" s="260"/>
      <c r="NI98" s="260"/>
      <c r="NJ98" s="260"/>
      <c r="NK98" s="260"/>
      <c r="NL98" s="260"/>
      <c r="NM98" s="260"/>
      <c r="NN98" s="260"/>
      <c r="NO98" s="260"/>
      <c r="NP98" s="260"/>
      <c r="NQ98" s="260"/>
      <c r="NR98" s="260"/>
      <c r="NS98" s="260"/>
      <c r="NT98" s="260"/>
      <c r="NU98" s="260"/>
      <c r="NV98" s="260"/>
      <c r="NW98" s="260"/>
      <c r="NX98" s="260"/>
      <c r="NY98" s="260"/>
      <c r="NZ98" s="260"/>
      <c r="OA98" s="260"/>
      <c r="OB98" s="260"/>
      <c r="OC98" s="260"/>
      <c r="OD98" s="260"/>
      <c r="OE98" s="260"/>
      <c r="OF98" s="260"/>
      <c r="OG98" s="260"/>
      <c r="OH98" s="260"/>
      <c r="OI98" s="260"/>
      <c r="OJ98" s="260"/>
      <c r="OK98" s="260"/>
      <c r="OL98" s="260"/>
      <c r="OM98" s="260"/>
      <c r="ON98" s="260"/>
      <c r="OO98" s="260"/>
      <c r="OP98" s="260"/>
      <c r="OQ98" s="260"/>
      <c r="OR98" s="260"/>
      <c r="OS98" s="260"/>
      <c r="OT98" s="260"/>
      <c r="OU98" s="260"/>
      <c r="OV98" s="260"/>
      <c r="OW98" s="260"/>
      <c r="OX98" s="260"/>
      <c r="OY98" s="260"/>
      <c r="OZ98" s="260"/>
      <c r="PA98" s="260"/>
      <c r="PB98" s="260"/>
      <c r="PC98" s="260"/>
      <c r="PD98" s="260"/>
      <c r="PE98" s="260"/>
      <c r="PF98" s="260"/>
      <c r="PG98" s="260"/>
      <c r="PH98" s="260"/>
      <c r="PI98" s="260"/>
      <c r="PJ98" s="260"/>
      <c r="PK98" s="260"/>
      <c r="PL98" s="260"/>
      <c r="PM98" s="260"/>
      <c r="PN98" s="260"/>
      <c r="PO98" s="260"/>
      <c r="PP98" s="260"/>
      <c r="PQ98" s="260"/>
      <c r="PR98" s="260"/>
      <c r="PS98" s="260"/>
      <c r="PT98" s="260"/>
      <c r="PU98" s="260"/>
      <c r="PV98" s="260"/>
      <c r="PW98" s="260"/>
      <c r="PX98" s="260"/>
      <c r="PY98" s="260"/>
      <c r="PZ98" s="260"/>
      <c r="QA98" s="260"/>
      <c r="QB98" s="260"/>
      <c r="QC98" s="260"/>
      <c r="QD98" s="260"/>
      <c r="QE98" s="260"/>
      <c r="QF98" s="260"/>
      <c r="QG98" s="260"/>
      <c r="QH98" s="260"/>
      <c r="QI98" s="260"/>
      <c r="QJ98" s="260"/>
      <c r="QK98" s="260"/>
      <c r="QL98" s="260"/>
      <c r="QM98" s="260"/>
      <c r="QN98" s="260"/>
      <c r="QO98" s="260"/>
      <c r="QP98" s="260"/>
      <c r="QQ98" s="260"/>
      <c r="QR98" s="260"/>
      <c r="QS98" s="260"/>
      <c r="QT98" s="260"/>
      <c r="QU98" s="260"/>
      <c r="QV98" s="260"/>
      <c r="QW98" s="260"/>
      <c r="QX98" s="260"/>
      <c r="QY98" s="260"/>
      <c r="QZ98" s="260"/>
      <c r="RA98" s="260"/>
      <c r="RB98" s="260"/>
      <c r="RC98" s="260"/>
      <c r="RD98" s="260"/>
      <c r="RE98" s="260"/>
      <c r="RF98" s="260"/>
      <c r="RG98" s="260"/>
      <c r="RH98" s="260"/>
      <c r="RI98" s="260"/>
      <c r="RJ98" s="260"/>
      <c r="RK98" s="260"/>
      <c r="RL98" s="260"/>
      <c r="RM98" s="260"/>
      <c r="RN98" s="260"/>
      <c r="RO98" s="260"/>
      <c r="RP98" s="260"/>
      <c r="RQ98" s="260"/>
      <c r="RR98" s="260"/>
      <c r="RS98" s="260"/>
      <c r="RT98" s="260"/>
      <c r="RU98" s="260"/>
      <c r="RV98" s="260"/>
      <c r="RW98" s="260"/>
      <c r="RX98" s="260"/>
      <c r="RY98" s="260"/>
      <c r="RZ98" s="260"/>
      <c r="SA98" s="260"/>
      <c r="SB98" s="260"/>
      <c r="SC98" s="260"/>
      <c r="SD98" s="260"/>
      <c r="SE98" s="260"/>
      <c r="SF98" s="260"/>
      <c r="SG98" s="260"/>
      <c r="SH98" s="260"/>
      <c r="SI98" s="260"/>
      <c r="SJ98" s="260"/>
      <c r="SK98" s="260"/>
      <c r="SL98" s="260"/>
      <c r="SM98" s="260"/>
      <c r="SN98" s="260"/>
      <c r="SO98" s="260"/>
      <c r="SP98" s="260"/>
      <c r="SQ98" s="260"/>
      <c r="SR98" s="260"/>
      <c r="SS98" s="260"/>
      <c r="ST98" s="260"/>
      <c r="SU98" s="260"/>
      <c r="SV98" s="260"/>
      <c r="SW98" s="260"/>
      <c r="SX98" s="260"/>
      <c r="SY98" s="260"/>
      <c r="SZ98" s="260"/>
      <c r="TA98" s="260"/>
      <c r="TB98" s="260"/>
      <c r="TC98" s="260"/>
      <c r="TD98" s="260"/>
      <c r="TE98" s="260"/>
      <c r="TF98" s="260"/>
      <c r="TG98" s="260"/>
      <c r="TH98" s="260"/>
      <c r="TI98" s="260"/>
      <c r="TJ98" s="260"/>
      <c r="TK98" s="260"/>
      <c r="TL98" s="260"/>
      <c r="TM98" s="260"/>
      <c r="TN98" s="260"/>
      <c r="TO98" s="260"/>
      <c r="TP98" s="260"/>
      <c r="TQ98" s="260"/>
      <c r="TR98" s="260"/>
      <c r="TS98" s="260"/>
      <c r="TT98" s="260"/>
      <c r="TU98" s="260"/>
      <c r="TV98" s="260"/>
      <c r="TW98" s="260"/>
      <c r="TX98" s="260"/>
      <c r="TY98" s="260"/>
      <c r="TZ98" s="260"/>
      <c r="UA98" s="260"/>
      <c r="UB98" s="260"/>
      <c r="UC98" s="260"/>
      <c r="UD98" s="260"/>
      <c r="UE98" s="260"/>
      <c r="UF98" s="260"/>
      <c r="UG98" s="260"/>
      <c r="UH98" s="260"/>
      <c r="UI98" s="260"/>
      <c r="UJ98" s="260"/>
      <c r="UK98" s="260"/>
      <c r="UL98" s="260"/>
      <c r="UM98" s="260"/>
      <c r="UN98" s="260"/>
      <c r="UO98" s="260"/>
      <c r="UP98" s="260"/>
      <c r="UQ98" s="260"/>
      <c r="UR98" s="260"/>
      <c r="US98" s="260"/>
      <c r="UT98" s="260"/>
      <c r="UU98" s="260"/>
      <c r="UV98" s="260"/>
      <c r="UW98" s="260"/>
      <c r="UX98" s="260"/>
      <c r="UY98" s="260"/>
      <c r="UZ98" s="260"/>
      <c r="VA98" s="260"/>
      <c r="VB98" s="260"/>
      <c r="VC98" s="260"/>
      <c r="VD98" s="260"/>
      <c r="VE98" s="260"/>
      <c r="VF98" s="260"/>
      <c r="VG98" s="260"/>
      <c r="VH98" s="260"/>
      <c r="VI98" s="260"/>
      <c r="VJ98" s="260"/>
      <c r="VK98" s="260"/>
      <c r="VL98" s="260"/>
      <c r="VM98" s="260"/>
      <c r="VN98" s="260"/>
      <c r="VO98" s="260"/>
      <c r="VP98" s="260"/>
      <c r="VQ98" s="260"/>
      <c r="VR98" s="260"/>
      <c r="VS98" s="260"/>
      <c r="VT98" s="260"/>
      <c r="VU98" s="260"/>
      <c r="VV98" s="260"/>
      <c r="VW98" s="260"/>
      <c r="VX98" s="260"/>
      <c r="VY98" s="260"/>
      <c r="VZ98" s="260"/>
      <c r="WA98" s="260"/>
      <c r="WB98" s="260"/>
      <c r="WC98" s="260"/>
      <c r="WD98" s="260"/>
      <c r="WE98" s="260"/>
      <c r="WF98" s="260"/>
      <c r="WG98" s="260"/>
      <c r="WH98" s="260"/>
      <c r="WI98" s="260"/>
      <c r="WJ98" s="260"/>
      <c r="WK98" s="260"/>
      <c r="WL98" s="260"/>
      <c r="WM98" s="260"/>
      <c r="WN98" s="260"/>
      <c r="WO98" s="260"/>
      <c r="WP98" s="260"/>
      <c r="WQ98" s="260"/>
      <c r="WR98" s="260"/>
      <c r="WS98" s="260"/>
      <c r="WT98" s="260"/>
      <c r="WU98" s="260"/>
      <c r="WV98" s="260"/>
      <c r="WW98" s="260"/>
      <c r="WX98" s="260"/>
      <c r="WY98" s="260"/>
      <c r="WZ98" s="260"/>
      <c r="XA98" s="260"/>
      <c r="XB98" s="260"/>
      <c r="XC98" s="260"/>
      <c r="XD98" s="260"/>
      <c r="XE98" s="260"/>
      <c r="XF98" s="260"/>
      <c r="XG98" s="260"/>
      <c r="XH98" s="260"/>
      <c r="XI98" s="260"/>
      <c r="XJ98" s="260"/>
      <c r="XK98" s="260"/>
      <c r="XL98" s="260"/>
      <c r="XM98" s="260"/>
      <c r="XN98" s="260"/>
      <c r="XO98" s="260"/>
      <c r="XP98" s="260"/>
      <c r="XQ98" s="260"/>
      <c r="XR98" s="260"/>
      <c r="XS98" s="260"/>
      <c r="XT98" s="260"/>
      <c r="XU98" s="260"/>
      <c r="XV98" s="260"/>
      <c r="XW98" s="260"/>
      <c r="XX98" s="260"/>
      <c r="XY98" s="260"/>
      <c r="XZ98" s="260"/>
      <c r="YA98" s="260"/>
      <c r="YB98" s="260"/>
      <c r="YC98" s="260"/>
      <c r="YD98" s="260"/>
      <c r="YE98" s="260"/>
      <c r="YF98" s="260"/>
      <c r="YG98" s="260"/>
      <c r="YH98" s="260"/>
      <c r="YI98" s="260"/>
      <c r="YJ98" s="260"/>
      <c r="YK98" s="260"/>
      <c r="YL98" s="260"/>
      <c r="YM98" s="260"/>
      <c r="YN98" s="260"/>
      <c r="YO98" s="260"/>
      <c r="YP98" s="260"/>
      <c r="YQ98" s="260"/>
      <c r="YR98" s="260"/>
      <c r="YS98" s="260"/>
      <c r="YT98" s="260"/>
      <c r="YU98" s="260"/>
      <c r="YV98" s="260"/>
      <c r="YW98" s="260"/>
      <c r="YX98" s="260"/>
      <c r="YY98" s="260"/>
      <c r="YZ98" s="260"/>
      <c r="ZA98" s="260"/>
      <c r="ZB98" s="260"/>
      <c r="ZC98" s="260"/>
      <c r="ZD98" s="260"/>
      <c r="ZE98" s="260"/>
      <c r="ZF98" s="260"/>
      <c r="ZG98" s="260"/>
      <c r="ZH98" s="260"/>
      <c r="ZI98" s="260"/>
      <c r="ZJ98" s="260"/>
      <c r="ZK98" s="260"/>
      <c r="ZL98" s="260"/>
      <c r="ZM98" s="260"/>
      <c r="ZN98" s="260"/>
      <c r="ZO98" s="260"/>
      <c r="ZP98" s="260"/>
      <c r="ZQ98" s="260"/>
      <c r="ZR98" s="260"/>
      <c r="ZS98" s="260"/>
      <c r="ZT98" s="260"/>
      <c r="ZU98" s="260"/>
      <c r="ZV98" s="260"/>
      <c r="ZW98" s="260"/>
      <c r="ZX98" s="260"/>
      <c r="ZY98" s="260"/>
      <c r="ZZ98" s="260"/>
      <c r="AAA98" s="260"/>
      <c r="AAB98" s="260"/>
      <c r="AAC98" s="260"/>
      <c r="AAD98" s="260"/>
      <c r="AAE98" s="260"/>
      <c r="AAF98" s="260"/>
      <c r="AAG98" s="260"/>
      <c r="AAH98" s="260"/>
      <c r="AAI98" s="260"/>
      <c r="AAJ98" s="260"/>
      <c r="AAK98" s="260"/>
      <c r="AAL98" s="260"/>
      <c r="AAM98" s="260"/>
      <c r="AAN98" s="260"/>
      <c r="AAO98" s="260"/>
      <c r="AAP98" s="260"/>
      <c r="AAQ98" s="260"/>
      <c r="AAR98" s="260"/>
      <c r="AAS98" s="260"/>
      <c r="AAT98" s="260"/>
      <c r="AAU98" s="260"/>
      <c r="AAV98" s="260"/>
      <c r="AAW98" s="260"/>
      <c r="AAX98" s="260"/>
      <c r="AAY98" s="260"/>
      <c r="AAZ98" s="260"/>
      <c r="ABA98" s="260"/>
      <c r="ABB98" s="260"/>
      <c r="ABC98" s="260"/>
      <c r="ABD98" s="260"/>
      <c r="ABE98" s="260"/>
      <c r="ABF98" s="260"/>
      <c r="ABG98" s="260"/>
      <c r="ABH98" s="260"/>
      <c r="ABI98" s="260"/>
      <c r="ABJ98" s="260"/>
      <c r="ABK98" s="260"/>
      <c r="ABL98" s="260"/>
      <c r="ABM98" s="260"/>
      <c r="ABN98" s="260"/>
      <c r="ABO98" s="260"/>
      <c r="ABP98" s="260"/>
      <c r="ABQ98" s="260"/>
      <c r="ABR98" s="260"/>
      <c r="ABS98" s="260"/>
      <c r="ABT98" s="260"/>
      <c r="ABU98" s="260"/>
      <c r="ABV98" s="260"/>
      <c r="ABW98" s="260"/>
      <c r="ABX98" s="260"/>
      <c r="ABY98" s="260"/>
      <c r="ABZ98" s="260"/>
      <c r="ACA98" s="260"/>
      <c r="ACB98" s="260"/>
      <c r="ACC98" s="260"/>
      <c r="ACD98" s="260"/>
      <c r="ACE98" s="260"/>
      <c r="ACF98" s="260"/>
      <c r="ACG98" s="260"/>
      <c r="ACH98" s="260"/>
      <c r="ACI98" s="260"/>
      <c r="ACJ98" s="260"/>
      <c r="ACK98" s="260"/>
      <c r="ACL98" s="260"/>
      <c r="ACM98" s="260"/>
      <c r="ACN98" s="260"/>
      <c r="ACO98" s="260"/>
      <c r="ACP98" s="260"/>
      <c r="ACQ98" s="260"/>
      <c r="ACR98" s="260"/>
      <c r="ACS98" s="260"/>
      <c r="ACT98" s="260"/>
      <c r="ACU98" s="260"/>
      <c r="ACV98" s="260"/>
      <c r="ACW98" s="260"/>
      <c r="ACX98" s="260"/>
      <c r="ACY98" s="260"/>
      <c r="ACZ98" s="260"/>
      <c r="ADA98" s="260"/>
      <c r="ADB98" s="260"/>
      <c r="ADC98" s="260"/>
      <c r="ADD98" s="260"/>
      <c r="ADE98" s="260"/>
      <c r="ADF98" s="260"/>
      <c r="ADG98" s="260"/>
      <c r="ADH98" s="260"/>
      <c r="ADI98" s="260"/>
      <c r="ADJ98" s="260"/>
      <c r="ADK98" s="260"/>
      <c r="ADL98" s="260"/>
      <c r="ADM98" s="260"/>
      <c r="ADN98" s="260"/>
      <c r="ADO98" s="260"/>
      <c r="ADP98" s="260"/>
      <c r="ADQ98" s="260"/>
      <c r="ADR98" s="260"/>
      <c r="ADS98" s="260"/>
      <c r="ADT98" s="260"/>
      <c r="ADU98" s="260"/>
      <c r="ADV98" s="260"/>
      <c r="ADW98" s="260"/>
      <c r="ADX98" s="260"/>
      <c r="ADY98" s="260"/>
      <c r="ADZ98" s="260"/>
      <c r="AEA98" s="260"/>
      <c r="AEB98" s="260"/>
      <c r="AEC98" s="260"/>
      <c r="AED98" s="260"/>
      <c r="AEE98" s="260"/>
      <c r="AEF98" s="260"/>
      <c r="AEG98" s="260"/>
      <c r="AEH98" s="260"/>
      <c r="AEI98" s="260"/>
      <c r="AEJ98" s="260"/>
      <c r="AEK98" s="260"/>
      <c r="AEL98" s="260"/>
      <c r="AEM98" s="260"/>
      <c r="AEN98" s="260"/>
      <c r="AEO98" s="260"/>
      <c r="AEP98" s="260"/>
      <c r="AEQ98" s="260"/>
      <c r="AER98" s="260"/>
      <c r="AES98" s="260"/>
      <c r="AET98" s="260"/>
      <c r="AEU98" s="260"/>
      <c r="AEV98" s="260"/>
      <c r="AEW98" s="260"/>
      <c r="AEX98" s="260"/>
      <c r="AEY98" s="260"/>
      <c r="AEZ98" s="260"/>
      <c r="AFA98" s="260"/>
      <c r="AFB98" s="260"/>
      <c r="AFC98" s="260"/>
      <c r="AFD98" s="260"/>
      <c r="AFE98" s="260"/>
      <c r="AFF98" s="260"/>
      <c r="AFG98" s="260"/>
      <c r="AFH98" s="260"/>
      <c r="AFI98" s="260"/>
      <c r="AFJ98" s="260"/>
      <c r="AFK98" s="260"/>
      <c r="AFL98" s="260"/>
      <c r="AFM98" s="260"/>
      <c r="AFN98" s="260"/>
      <c r="AFO98" s="260"/>
      <c r="AFP98" s="260"/>
      <c r="AFQ98" s="260"/>
      <c r="AFR98" s="260"/>
      <c r="AFS98" s="260"/>
      <c r="AFT98" s="260"/>
      <c r="AFU98" s="260"/>
      <c r="AFV98" s="260"/>
      <c r="AFW98" s="260"/>
      <c r="AFX98" s="260"/>
      <c r="AFY98" s="260"/>
      <c r="AFZ98" s="260"/>
      <c r="AGA98" s="260"/>
      <c r="AGB98" s="260"/>
      <c r="AGC98" s="260"/>
      <c r="AGD98" s="260"/>
      <c r="AGE98" s="260"/>
      <c r="AGF98" s="260"/>
      <c r="AGG98" s="260"/>
      <c r="AGH98" s="260"/>
      <c r="AGI98" s="260"/>
      <c r="AGJ98" s="260"/>
      <c r="AGK98" s="260"/>
      <c r="AGL98" s="260"/>
      <c r="AGM98" s="260"/>
      <c r="AGN98" s="260"/>
      <c r="AGO98" s="260"/>
      <c r="AGP98" s="260"/>
      <c r="AGQ98" s="260"/>
      <c r="AGR98" s="260"/>
      <c r="AGS98" s="260"/>
      <c r="AGT98" s="260"/>
      <c r="AGU98" s="260"/>
      <c r="AGV98" s="260"/>
      <c r="AGW98" s="260"/>
      <c r="AGX98" s="260"/>
      <c r="AGY98" s="260"/>
      <c r="AGZ98" s="260"/>
      <c r="AHA98" s="260"/>
      <c r="AHB98" s="260"/>
      <c r="AHC98" s="260"/>
      <c r="AHD98" s="260"/>
      <c r="AHE98" s="260"/>
      <c r="AHF98" s="260"/>
      <c r="AHG98" s="260"/>
      <c r="AHH98" s="260"/>
      <c r="AHI98" s="260"/>
      <c r="AHJ98" s="260"/>
      <c r="AHK98" s="260"/>
      <c r="AHL98" s="260"/>
      <c r="AHM98" s="260"/>
      <c r="AHN98" s="260"/>
      <c r="AHO98" s="260"/>
      <c r="AHP98" s="260"/>
      <c r="AHQ98" s="260"/>
      <c r="AHR98" s="260"/>
      <c r="AHS98" s="260"/>
      <c r="AHT98" s="260"/>
      <c r="AHU98" s="260"/>
      <c r="AHV98" s="260"/>
      <c r="AHW98" s="260"/>
      <c r="AHX98" s="260"/>
      <c r="AHY98" s="260"/>
      <c r="AHZ98" s="260"/>
      <c r="AIA98" s="260"/>
      <c r="AIB98" s="260"/>
      <c r="AIC98" s="260"/>
      <c r="AID98" s="260"/>
      <c r="AIE98" s="260"/>
      <c r="AIF98" s="260"/>
      <c r="AIG98" s="260"/>
      <c r="AIH98" s="260"/>
      <c r="AII98" s="260"/>
      <c r="AIJ98" s="260"/>
      <c r="AIK98" s="260"/>
      <c r="AIL98" s="260"/>
      <c r="AIM98" s="260"/>
      <c r="AIN98" s="260"/>
      <c r="AIO98" s="260"/>
      <c r="AIP98" s="260"/>
      <c r="AIQ98" s="260"/>
      <c r="AIR98" s="260"/>
      <c r="AIS98" s="260"/>
      <c r="AIT98" s="260"/>
      <c r="AIU98" s="260"/>
      <c r="AIV98" s="260"/>
      <c r="AIW98" s="260"/>
      <c r="AIX98" s="260"/>
      <c r="AIY98" s="260"/>
      <c r="AIZ98" s="260"/>
      <c r="AJA98" s="260"/>
      <c r="AJB98" s="260"/>
      <c r="AJC98" s="260"/>
      <c r="AJD98" s="260"/>
      <c r="AJE98" s="260"/>
      <c r="AJF98" s="260"/>
      <c r="AJG98" s="260"/>
      <c r="AJH98" s="260"/>
      <c r="AJI98" s="260"/>
      <c r="AJJ98" s="260"/>
      <c r="AJK98" s="260"/>
      <c r="AJL98" s="260"/>
      <c r="AJM98" s="260"/>
      <c r="AJN98" s="260"/>
      <c r="AJO98" s="260"/>
      <c r="AJP98" s="260"/>
      <c r="AJQ98" s="260"/>
      <c r="AJR98" s="260"/>
      <c r="AJS98" s="260"/>
      <c r="AJT98" s="260"/>
      <c r="AJU98" s="260"/>
      <c r="AJV98" s="260"/>
      <c r="AJW98" s="260"/>
      <c r="AJX98" s="260"/>
      <c r="AJY98" s="260"/>
      <c r="AJZ98" s="260"/>
      <c r="AKA98" s="260"/>
      <c r="AKB98" s="260"/>
      <c r="AKC98" s="260"/>
      <c r="AKD98" s="260"/>
      <c r="AKE98" s="260"/>
      <c r="AKF98" s="260"/>
      <c r="AKG98" s="260"/>
      <c r="AKH98" s="260"/>
      <c r="AKI98" s="260"/>
      <c r="AKJ98" s="260"/>
      <c r="AKK98" s="260"/>
      <c r="AKL98" s="260"/>
      <c r="AKM98" s="260"/>
      <c r="AKN98" s="260"/>
      <c r="AKO98" s="260"/>
      <c r="AKP98" s="260"/>
      <c r="AKQ98" s="260"/>
      <c r="AKR98" s="260"/>
      <c r="AKS98" s="260"/>
      <c r="AKT98" s="260"/>
      <c r="AKU98" s="260"/>
      <c r="AKV98" s="260"/>
      <c r="AKW98" s="260"/>
      <c r="AKX98" s="260"/>
      <c r="AKY98" s="260"/>
      <c r="AKZ98" s="260"/>
      <c r="ALA98" s="260"/>
      <c r="ALB98" s="260"/>
      <c r="ALC98" s="260"/>
      <c r="ALD98" s="260"/>
      <c r="ALE98" s="260"/>
      <c r="ALF98" s="260"/>
      <c r="ALG98" s="260"/>
      <c r="ALH98" s="260"/>
      <c r="ALI98" s="260"/>
      <c r="ALJ98" s="260"/>
      <c r="ALK98" s="260"/>
      <c r="ALL98" s="260"/>
      <c r="ALM98" s="260"/>
      <c r="ALN98" s="260"/>
      <c r="ALO98" s="260"/>
      <c r="ALP98" s="260"/>
      <c r="ALQ98" s="260"/>
      <c r="ALR98" s="260"/>
      <c r="ALS98" s="260"/>
      <c r="ALT98" s="260"/>
      <c r="ALU98" s="260"/>
      <c r="ALV98" s="260"/>
      <c r="ALW98" s="260"/>
      <c r="ALX98" s="260"/>
      <c r="ALY98" s="260"/>
      <c r="ALZ98" s="260"/>
      <c r="AMA98" s="260"/>
      <c r="AMB98" s="260"/>
      <c r="AMC98" s="260"/>
      <c r="AMD98" s="260"/>
      <c r="AME98" s="260"/>
      <c r="AMF98" s="260"/>
      <c r="AMG98" s="260"/>
      <c r="AMH98" s="260"/>
      <c r="AMI98" s="260"/>
      <c r="AMJ98" s="260"/>
      <c r="AMK98" s="260"/>
      <c r="AML98" s="260"/>
      <c r="AMM98" s="260"/>
      <c r="AMN98" s="260"/>
      <c r="AMO98" s="260"/>
      <c r="AMP98" s="260"/>
      <c r="AMQ98" s="260"/>
      <c r="AMR98" s="260"/>
      <c r="AMS98" s="260"/>
      <c r="AMT98" s="260"/>
      <c r="AMU98" s="260"/>
      <c r="AMV98" s="260"/>
      <c r="AMW98" s="260"/>
      <c r="AMX98" s="260"/>
      <c r="AMY98" s="260"/>
      <c r="AMZ98" s="260"/>
      <c r="ANA98" s="260"/>
      <c r="ANB98" s="260"/>
      <c r="ANC98" s="260"/>
      <c r="AND98" s="260"/>
      <c r="ANE98" s="260"/>
      <c r="ANF98" s="260"/>
      <c r="ANG98" s="260"/>
      <c r="ANH98" s="260"/>
      <c r="ANI98" s="260"/>
      <c r="ANJ98" s="260"/>
      <c r="ANK98" s="260"/>
      <c r="ANL98" s="260"/>
      <c r="ANM98" s="260"/>
      <c r="ANN98" s="260"/>
      <c r="ANO98" s="260"/>
      <c r="ANP98" s="260"/>
      <c r="ANQ98" s="260"/>
      <c r="ANR98" s="260"/>
      <c r="ANS98" s="260"/>
      <c r="ANT98" s="260"/>
      <c r="ANU98" s="260"/>
      <c r="ANV98" s="260"/>
      <c r="ANW98" s="260"/>
      <c r="ANX98" s="260"/>
      <c r="ANY98" s="260"/>
      <c r="ANZ98" s="260"/>
      <c r="AOA98" s="260"/>
      <c r="AOB98" s="260"/>
      <c r="AOC98" s="260"/>
      <c r="AOD98" s="260"/>
      <c r="AOE98" s="260"/>
      <c r="AOF98" s="260"/>
      <c r="AOG98" s="260"/>
      <c r="AOH98" s="260"/>
      <c r="AOI98" s="260"/>
      <c r="AOJ98" s="260"/>
      <c r="AOK98" s="260"/>
      <c r="AOL98" s="260"/>
      <c r="AOM98" s="260"/>
      <c r="AON98" s="260"/>
      <c r="AOO98" s="260"/>
      <c r="AOP98" s="260"/>
      <c r="AOQ98" s="260"/>
      <c r="AOR98" s="260"/>
      <c r="AOS98" s="260"/>
      <c r="AOT98" s="260"/>
      <c r="AOU98" s="260"/>
      <c r="AOV98" s="260"/>
      <c r="AOW98" s="260"/>
      <c r="AOX98" s="260"/>
      <c r="AOY98" s="260"/>
      <c r="AOZ98" s="260"/>
      <c r="APA98" s="260"/>
      <c r="APB98" s="260"/>
      <c r="APC98" s="260"/>
      <c r="APD98" s="260"/>
      <c r="APE98" s="260"/>
      <c r="APF98" s="260"/>
      <c r="APG98" s="260"/>
      <c r="APH98" s="260"/>
      <c r="API98" s="260"/>
      <c r="APJ98" s="260"/>
      <c r="APK98" s="260"/>
      <c r="APL98" s="260"/>
      <c r="APM98" s="260"/>
      <c r="APN98" s="260"/>
      <c r="APO98" s="260"/>
      <c r="APP98" s="260"/>
      <c r="APQ98" s="260"/>
      <c r="APR98" s="260"/>
      <c r="APS98" s="260"/>
      <c r="APT98" s="260"/>
      <c r="APU98" s="260"/>
      <c r="APV98" s="260"/>
      <c r="APW98" s="260"/>
      <c r="APX98" s="260"/>
      <c r="APY98" s="260"/>
      <c r="APZ98" s="260"/>
      <c r="AQA98" s="260"/>
      <c r="AQB98" s="260"/>
      <c r="AQC98" s="260"/>
      <c r="AQD98" s="260"/>
      <c r="AQE98" s="260"/>
      <c r="AQF98" s="260"/>
      <c r="AQG98" s="260"/>
      <c r="AQH98" s="260"/>
      <c r="AQI98" s="260"/>
      <c r="AQJ98" s="260"/>
      <c r="AQK98" s="260"/>
      <c r="AQL98" s="260"/>
      <c r="AQM98" s="260"/>
      <c r="AQN98" s="260"/>
      <c r="AQO98" s="260"/>
      <c r="AQP98" s="260"/>
      <c r="AQQ98" s="260"/>
      <c r="AQR98" s="260"/>
      <c r="AQS98" s="260"/>
      <c r="AQT98" s="260"/>
      <c r="AQU98" s="260"/>
      <c r="AQV98" s="260"/>
      <c r="AQW98" s="260"/>
      <c r="AQX98" s="260"/>
      <c r="AQY98" s="260"/>
      <c r="AQZ98" s="260"/>
      <c r="ARA98" s="260"/>
      <c r="ARB98" s="260"/>
      <c r="ARC98" s="260"/>
      <c r="ARD98" s="260"/>
      <c r="ARE98" s="260"/>
      <c r="ARF98" s="260"/>
      <c r="ARG98" s="260"/>
      <c r="ARH98" s="260"/>
      <c r="ARI98" s="260"/>
      <c r="ARJ98" s="260"/>
      <c r="ARK98" s="260"/>
      <c r="ARL98" s="260"/>
      <c r="ARM98" s="260"/>
      <c r="ARN98" s="260"/>
      <c r="ARO98" s="260"/>
      <c r="ARP98" s="260"/>
      <c r="ARQ98" s="260"/>
      <c r="ARR98" s="260"/>
      <c r="ARS98" s="260"/>
      <c r="ART98" s="260"/>
      <c r="ARU98" s="260"/>
      <c r="ARV98" s="260"/>
      <c r="ARW98" s="260"/>
      <c r="ARX98" s="260"/>
      <c r="ARY98" s="260"/>
      <c r="ARZ98" s="260"/>
      <c r="ASA98" s="260"/>
      <c r="ASB98" s="260"/>
      <c r="ASC98" s="260"/>
      <c r="ASD98" s="260"/>
      <c r="ASE98" s="260"/>
      <c r="ASF98" s="260"/>
      <c r="ASG98" s="260"/>
      <c r="ASH98" s="260"/>
      <c r="ASI98" s="260"/>
      <c r="ASJ98" s="260"/>
      <c r="ASK98" s="260"/>
      <c r="ASL98" s="260"/>
      <c r="ASM98" s="260"/>
      <c r="ASN98" s="260"/>
      <c r="ASO98" s="260"/>
      <c r="ASP98" s="260"/>
      <c r="ASQ98" s="260"/>
      <c r="ASR98" s="260"/>
      <c r="ASS98" s="260"/>
      <c r="AST98" s="260"/>
      <c r="ASU98" s="260"/>
      <c r="ASV98" s="260"/>
      <c r="ASW98" s="260"/>
      <c r="ASX98" s="260"/>
      <c r="ASY98" s="260"/>
      <c r="ASZ98" s="260"/>
      <c r="ATA98" s="260"/>
      <c r="ATB98" s="260"/>
      <c r="ATC98" s="260"/>
      <c r="ATD98" s="260"/>
      <c r="ATE98" s="260"/>
      <c r="ATF98" s="260"/>
      <c r="ATG98" s="260"/>
      <c r="ATH98" s="260"/>
      <c r="ATI98" s="260"/>
      <c r="ATJ98" s="260"/>
      <c r="ATK98" s="260"/>
      <c r="ATL98" s="260"/>
      <c r="ATM98" s="260"/>
      <c r="ATN98" s="260"/>
      <c r="ATO98" s="260"/>
      <c r="ATP98" s="260"/>
      <c r="ATQ98" s="260"/>
      <c r="ATR98" s="260"/>
      <c r="ATS98" s="260"/>
      <c r="ATT98" s="260"/>
      <c r="ATU98" s="260"/>
      <c r="ATV98" s="260"/>
      <c r="ATW98" s="260"/>
      <c r="ATX98" s="260"/>
      <c r="ATY98" s="260"/>
      <c r="ATZ98" s="260"/>
      <c r="AUA98" s="260"/>
      <c r="AUB98" s="260"/>
      <c r="AUC98" s="260"/>
      <c r="AUD98" s="260"/>
      <c r="AUE98" s="260"/>
      <c r="AUF98" s="260"/>
      <c r="AUG98" s="260"/>
      <c r="AUH98" s="260"/>
      <c r="AUI98" s="260"/>
      <c r="AUJ98" s="260"/>
      <c r="AUK98" s="260"/>
      <c r="AUL98" s="260"/>
      <c r="AUM98" s="260"/>
      <c r="AUN98" s="260"/>
      <c r="AUO98" s="260"/>
      <c r="AUP98" s="260"/>
      <c r="AUQ98" s="260"/>
      <c r="AUR98" s="260"/>
      <c r="AUS98" s="260"/>
      <c r="AUT98" s="260"/>
      <c r="AUU98" s="260"/>
      <c r="AUV98" s="260"/>
      <c r="AUW98" s="260"/>
      <c r="AUX98" s="260"/>
      <c r="AUY98" s="260"/>
      <c r="AUZ98" s="260"/>
      <c r="AVA98" s="260"/>
      <c r="AVB98" s="260"/>
      <c r="AVC98" s="260"/>
      <c r="AVD98" s="260"/>
      <c r="AVE98" s="260"/>
      <c r="AVF98" s="260"/>
      <c r="AVG98" s="260"/>
      <c r="AVH98" s="260"/>
      <c r="AVI98" s="260"/>
      <c r="AVJ98" s="260"/>
      <c r="AVK98" s="260"/>
      <c r="AVL98" s="260"/>
      <c r="AVM98" s="260"/>
      <c r="AVN98" s="260"/>
      <c r="AVO98" s="260"/>
      <c r="AVP98" s="260"/>
      <c r="AVQ98" s="260"/>
      <c r="AVR98" s="260"/>
      <c r="AVS98" s="260"/>
      <c r="AVT98" s="260"/>
      <c r="AVU98" s="260"/>
      <c r="AVV98" s="260"/>
      <c r="AVW98" s="260"/>
      <c r="AVX98" s="260"/>
      <c r="AVY98" s="260"/>
      <c r="AVZ98" s="260"/>
      <c r="AWA98" s="260"/>
      <c r="AWB98" s="260"/>
      <c r="AWC98" s="260"/>
      <c r="AWD98" s="260"/>
      <c r="AWE98" s="260"/>
      <c r="AWF98" s="260"/>
      <c r="AWG98" s="260"/>
      <c r="AWH98" s="260"/>
      <c r="AWI98" s="260"/>
      <c r="AWJ98" s="260"/>
      <c r="AWK98" s="260"/>
      <c r="AWL98" s="260"/>
      <c r="AWM98" s="260"/>
      <c r="AWN98" s="260"/>
      <c r="AWO98" s="260"/>
      <c r="AWP98" s="260"/>
      <c r="AWQ98" s="260"/>
      <c r="AWR98" s="260"/>
      <c r="AWS98" s="260"/>
      <c r="AWT98" s="260"/>
      <c r="AWU98" s="260"/>
      <c r="AWV98" s="260"/>
      <c r="AWW98" s="260"/>
      <c r="AWX98" s="260"/>
      <c r="AWY98" s="260"/>
      <c r="AWZ98" s="260"/>
      <c r="AXA98" s="260"/>
      <c r="AXB98" s="260"/>
      <c r="AXC98" s="260"/>
      <c r="AXD98" s="260"/>
      <c r="AXE98" s="260"/>
      <c r="AXF98" s="260"/>
      <c r="AXG98" s="260"/>
      <c r="AXH98" s="260"/>
      <c r="AXI98" s="260"/>
      <c r="AXJ98" s="260"/>
      <c r="AXK98" s="260"/>
      <c r="AXL98" s="260"/>
      <c r="AXM98" s="260"/>
      <c r="AXN98" s="260"/>
      <c r="AXO98" s="260"/>
      <c r="AXP98" s="260"/>
      <c r="AXQ98" s="260"/>
      <c r="AXR98" s="260"/>
      <c r="AXS98" s="260"/>
      <c r="AXT98" s="260"/>
      <c r="AXU98" s="260"/>
      <c r="AXV98" s="260"/>
      <c r="AXW98" s="260"/>
      <c r="AXX98" s="260"/>
      <c r="AXY98" s="260"/>
      <c r="AXZ98" s="260"/>
      <c r="AYA98" s="260"/>
      <c r="AYB98" s="260"/>
      <c r="AYC98" s="260"/>
      <c r="AYD98" s="260"/>
      <c r="AYE98" s="260"/>
      <c r="AYF98" s="260"/>
      <c r="AYG98" s="260"/>
      <c r="AYH98" s="260"/>
      <c r="AYI98" s="260"/>
      <c r="AYJ98" s="260"/>
      <c r="AYK98" s="260"/>
      <c r="AYL98" s="260"/>
      <c r="AYM98" s="260"/>
      <c r="AYN98" s="260"/>
      <c r="AYO98" s="260"/>
      <c r="AYP98" s="260"/>
      <c r="AYQ98" s="260"/>
      <c r="AYR98" s="260"/>
      <c r="AYS98" s="260"/>
      <c r="AYT98" s="260"/>
      <c r="AYU98" s="260"/>
      <c r="AYV98" s="260"/>
      <c r="AYW98" s="260"/>
      <c r="AYX98" s="260"/>
      <c r="AYY98" s="260"/>
      <c r="AYZ98" s="260"/>
      <c r="AZA98" s="260"/>
      <c r="AZB98" s="260"/>
      <c r="AZC98" s="260"/>
      <c r="AZD98" s="260"/>
      <c r="AZE98" s="260"/>
      <c r="AZF98" s="260"/>
      <c r="AZG98" s="260"/>
      <c r="AZH98" s="260"/>
      <c r="AZI98" s="260"/>
      <c r="AZJ98" s="260"/>
      <c r="AZK98" s="260"/>
      <c r="AZL98" s="260"/>
      <c r="AZM98" s="260"/>
      <c r="AZN98" s="260"/>
      <c r="AZO98" s="260"/>
      <c r="AZP98" s="260"/>
      <c r="AZQ98" s="260"/>
      <c r="AZR98" s="260"/>
      <c r="AZS98" s="260"/>
      <c r="AZT98" s="260"/>
      <c r="AZU98" s="260"/>
      <c r="AZV98" s="260"/>
      <c r="AZW98" s="260"/>
      <c r="AZX98" s="260"/>
      <c r="AZY98" s="260"/>
      <c r="AZZ98" s="260"/>
      <c r="BAA98" s="260"/>
      <c r="BAB98" s="260"/>
      <c r="BAC98" s="260"/>
      <c r="BAD98" s="260"/>
      <c r="BAE98" s="260"/>
      <c r="BAF98" s="260"/>
      <c r="BAG98" s="260"/>
      <c r="BAH98" s="260"/>
      <c r="BAI98" s="260"/>
      <c r="BAJ98" s="260"/>
      <c r="BAK98" s="260"/>
      <c r="BAL98" s="260"/>
      <c r="BAM98" s="260"/>
      <c r="BAN98" s="260"/>
      <c r="BAO98" s="260"/>
      <c r="BAP98" s="260"/>
      <c r="BAQ98" s="260"/>
      <c r="BAR98" s="260"/>
      <c r="BAS98" s="260"/>
      <c r="BAT98" s="260"/>
      <c r="BAU98" s="260"/>
      <c r="BAV98" s="260"/>
      <c r="BAW98" s="260"/>
      <c r="BAX98" s="260"/>
      <c r="BAY98" s="260"/>
      <c r="BAZ98" s="260"/>
      <c r="BBA98" s="260"/>
      <c r="BBB98" s="260"/>
      <c r="BBC98" s="260"/>
      <c r="BBD98" s="260"/>
      <c r="BBE98" s="260"/>
      <c r="BBF98" s="260"/>
      <c r="BBG98" s="260"/>
      <c r="BBH98" s="260"/>
      <c r="BBI98" s="260"/>
      <c r="BBJ98" s="260"/>
      <c r="BBK98" s="260"/>
      <c r="BBL98" s="260"/>
      <c r="BBM98" s="260"/>
      <c r="BBN98" s="260"/>
      <c r="BBO98" s="260"/>
      <c r="BBP98" s="260"/>
      <c r="BBQ98" s="260"/>
      <c r="BBR98" s="260"/>
      <c r="BBS98" s="260"/>
      <c r="BBT98" s="260"/>
      <c r="BBU98" s="260"/>
      <c r="BBV98" s="260"/>
      <c r="BBW98" s="260"/>
      <c r="BBX98" s="260"/>
      <c r="BBY98" s="260"/>
      <c r="BBZ98" s="260"/>
      <c r="BCA98" s="260"/>
      <c r="BCB98" s="260"/>
      <c r="BCC98" s="260"/>
      <c r="BCD98" s="260"/>
      <c r="BCE98" s="260"/>
      <c r="BCF98" s="260"/>
      <c r="BCG98" s="260"/>
      <c r="BCH98" s="260"/>
      <c r="BCI98" s="260"/>
      <c r="BCJ98" s="260"/>
      <c r="BCK98" s="260"/>
      <c r="BCL98" s="260"/>
      <c r="BCM98" s="260"/>
      <c r="BCN98" s="260"/>
      <c r="BCO98" s="260"/>
      <c r="BCP98" s="260"/>
      <c r="BCQ98" s="260"/>
      <c r="BCR98" s="260"/>
      <c r="BCS98" s="260"/>
      <c r="BCT98" s="260"/>
      <c r="BCU98" s="260"/>
      <c r="BCV98" s="260"/>
      <c r="BCW98" s="260"/>
      <c r="BCX98" s="260"/>
      <c r="BCY98" s="260"/>
      <c r="BCZ98" s="260"/>
      <c r="BDA98" s="260"/>
      <c r="BDB98" s="260"/>
      <c r="BDC98" s="260"/>
      <c r="BDD98" s="260"/>
      <c r="BDE98" s="260"/>
      <c r="BDF98" s="260"/>
      <c r="BDG98" s="260"/>
      <c r="BDH98" s="260"/>
      <c r="BDI98" s="260"/>
      <c r="BDJ98" s="260"/>
      <c r="BDK98" s="260"/>
      <c r="BDL98" s="260"/>
      <c r="BDM98" s="260"/>
      <c r="BDN98" s="260"/>
      <c r="BDO98" s="260"/>
      <c r="BDP98" s="260"/>
      <c r="BDQ98" s="260"/>
      <c r="BDR98" s="260"/>
      <c r="BDS98" s="260"/>
      <c r="BDT98" s="260"/>
      <c r="BDU98" s="260"/>
      <c r="BDV98" s="260"/>
      <c r="BDW98" s="260"/>
      <c r="BDX98" s="260"/>
      <c r="BDY98" s="260"/>
      <c r="BDZ98" s="260"/>
      <c r="BEA98" s="260"/>
      <c r="BEB98" s="260"/>
      <c r="BEC98" s="260"/>
      <c r="BED98" s="260"/>
      <c r="BEE98" s="260"/>
      <c r="BEF98" s="260"/>
      <c r="BEG98" s="260"/>
      <c r="BEH98" s="260"/>
      <c r="BEI98" s="260"/>
      <c r="BEJ98" s="260"/>
      <c r="BEK98" s="260"/>
      <c r="BEL98" s="260"/>
      <c r="BEM98" s="260"/>
      <c r="BEN98" s="260"/>
      <c r="BEO98" s="260"/>
      <c r="BEP98" s="260"/>
      <c r="BEQ98" s="260"/>
      <c r="BER98" s="260"/>
      <c r="BES98" s="260"/>
      <c r="BET98" s="260"/>
      <c r="BEU98" s="260"/>
      <c r="BEV98" s="260"/>
      <c r="BEW98" s="260"/>
      <c r="BEX98" s="260"/>
      <c r="BEY98" s="260"/>
      <c r="BEZ98" s="260"/>
      <c r="BFA98" s="260"/>
      <c r="BFB98" s="260"/>
      <c r="BFC98" s="260"/>
      <c r="BFD98" s="260"/>
      <c r="BFE98" s="260"/>
      <c r="BFF98" s="260"/>
      <c r="BFG98" s="260"/>
      <c r="BFH98" s="260"/>
      <c r="BFI98" s="260"/>
      <c r="BFJ98" s="260"/>
      <c r="BFK98" s="260"/>
      <c r="BFL98" s="260"/>
      <c r="BFM98" s="260"/>
      <c r="BFN98" s="260"/>
      <c r="BFO98" s="260"/>
      <c r="BFP98" s="260"/>
      <c r="BFQ98" s="260"/>
      <c r="BFR98" s="260"/>
      <c r="BFS98" s="260"/>
      <c r="BFT98" s="260"/>
      <c r="BFU98" s="260"/>
      <c r="BFV98" s="260"/>
      <c r="BFW98" s="260"/>
      <c r="BFX98" s="260"/>
      <c r="BFY98" s="260"/>
      <c r="BFZ98" s="260"/>
      <c r="BGA98" s="260"/>
      <c r="BGB98" s="260"/>
      <c r="BGC98" s="260"/>
      <c r="BGD98" s="260"/>
      <c r="BGE98" s="260"/>
      <c r="BGF98" s="260"/>
      <c r="BGG98" s="260"/>
      <c r="BGH98" s="260"/>
      <c r="BGI98" s="260"/>
      <c r="BGJ98" s="260"/>
      <c r="BGK98" s="260"/>
      <c r="BGL98" s="260"/>
      <c r="BGM98" s="260"/>
      <c r="BGN98" s="260"/>
      <c r="BGO98" s="260"/>
      <c r="BGP98" s="260"/>
      <c r="BGQ98" s="260"/>
      <c r="BGR98" s="260"/>
      <c r="BGS98" s="260"/>
      <c r="BGT98" s="260"/>
      <c r="BGU98" s="260"/>
      <c r="BGV98" s="260"/>
      <c r="BGW98" s="260"/>
      <c r="BGX98" s="260"/>
      <c r="BGY98" s="260"/>
      <c r="BGZ98" s="260"/>
      <c r="BHA98" s="260"/>
      <c r="BHB98" s="260"/>
      <c r="BHC98" s="260"/>
      <c r="BHD98" s="260"/>
      <c r="BHE98" s="260"/>
      <c r="BHF98" s="260"/>
      <c r="BHG98" s="260"/>
      <c r="BHH98" s="260"/>
      <c r="BHI98" s="260"/>
      <c r="BHJ98" s="260"/>
      <c r="BHK98" s="260"/>
      <c r="BHL98" s="260"/>
      <c r="BHM98" s="260"/>
      <c r="BHN98" s="260"/>
      <c r="BHO98" s="260"/>
      <c r="BHP98" s="260"/>
      <c r="BHQ98" s="260"/>
      <c r="BHR98" s="260"/>
      <c r="BHS98" s="260"/>
      <c r="BHT98" s="260"/>
      <c r="BHU98" s="260"/>
      <c r="BHV98" s="260"/>
      <c r="BHW98" s="260"/>
      <c r="BHX98" s="260"/>
      <c r="BHY98" s="260"/>
      <c r="BHZ98" s="260"/>
      <c r="BIA98" s="260"/>
      <c r="BIB98" s="260"/>
      <c r="BIC98" s="260"/>
      <c r="BID98" s="260"/>
      <c r="BIE98" s="260"/>
      <c r="BIF98" s="260"/>
      <c r="BIG98" s="260"/>
      <c r="BIH98" s="260"/>
      <c r="BII98" s="260"/>
      <c r="BIJ98" s="260"/>
      <c r="BIK98" s="260"/>
      <c r="BIL98" s="260"/>
      <c r="BIM98" s="260"/>
      <c r="BIN98" s="260"/>
      <c r="BIO98" s="260"/>
      <c r="BIP98" s="260"/>
      <c r="BIQ98" s="260"/>
      <c r="BIR98" s="260"/>
      <c r="BIS98" s="260"/>
      <c r="BIT98" s="260"/>
      <c r="BIU98" s="260"/>
      <c r="BIV98" s="260"/>
      <c r="BIW98" s="260"/>
      <c r="BIX98" s="260"/>
      <c r="BIY98" s="260"/>
      <c r="BIZ98" s="260"/>
      <c r="BJA98" s="260"/>
      <c r="BJB98" s="260"/>
      <c r="BJC98" s="260"/>
      <c r="BJD98" s="260"/>
      <c r="BJE98" s="260"/>
      <c r="BJF98" s="260"/>
      <c r="BJG98" s="260"/>
      <c r="BJH98" s="260"/>
      <c r="BJI98" s="260"/>
      <c r="BJJ98" s="260"/>
      <c r="BJK98" s="260"/>
      <c r="BJL98" s="260"/>
      <c r="BJM98" s="260"/>
      <c r="BJN98" s="260"/>
      <c r="BJO98" s="260"/>
      <c r="BJP98" s="260"/>
      <c r="BJQ98" s="260"/>
      <c r="BJR98" s="260"/>
      <c r="BJS98" s="260"/>
      <c r="BJT98" s="260"/>
      <c r="BJU98" s="260"/>
      <c r="BJV98" s="260"/>
      <c r="BJW98" s="260"/>
      <c r="BJX98" s="260"/>
      <c r="BJY98" s="260"/>
      <c r="BJZ98" s="260"/>
      <c r="BKA98" s="260"/>
      <c r="BKB98" s="260"/>
      <c r="BKC98" s="260"/>
      <c r="BKD98" s="260"/>
      <c r="BKE98" s="260"/>
      <c r="BKF98" s="260"/>
      <c r="BKG98" s="260"/>
      <c r="BKH98" s="260"/>
      <c r="BKI98" s="260"/>
      <c r="BKJ98" s="260"/>
      <c r="BKK98" s="260"/>
      <c r="BKL98" s="260"/>
      <c r="BKM98" s="260"/>
      <c r="BKN98" s="260"/>
      <c r="BKO98" s="260"/>
      <c r="BKP98" s="260"/>
      <c r="BKQ98" s="260"/>
      <c r="BKR98" s="260"/>
      <c r="BKS98" s="260"/>
      <c r="BKT98" s="260"/>
      <c r="BKU98" s="260"/>
      <c r="BKV98" s="260"/>
      <c r="BKW98" s="260"/>
      <c r="BKX98" s="260"/>
      <c r="BKY98" s="260"/>
      <c r="BKZ98" s="260"/>
      <c r="BLA98" s="260"/>
      <c r="BLB98" s="260"/>
      <c r="BLC98" s="260"/>
      <c r="BLD98" s="260"/>
      <c r="BLE98" s="260"/>
      <c r="BLF98" s="260"/>
      <c r="BLG98" s="260"/>
      <c r="BLH98" s="260"/>
      <c r="BLI98" s="260"/>
      <c r="BLJ98" s="260"/>
      <c r="BLK98" s="260"/>
      <c r="BLL98" s="260"/>
      <c r="BLM98" s="260"/>
      <c r="BLN98" s="260"/>
      <c r="BLO98" s="260"/>
      <c r="BLP98" s="260"/>
      <c r="BLQ98" s="260"/>
      <c r="BLR98" s="260"/>
      <c r="BLS98" s="260"/>
      <c r="BLT98" s="260"/>
      <c r="BLU98" s="260"/>
      <c r="BLV98" s="260"/>
      <c r="BLW98" s="260"/>
      <c r="BLX98" s="260"/>
      <c r="BLY98" s="260"/>
      <c r="BLZ98" s="260"/>
      <c r="BMA98" s="260"/>
      <c r="BMB98" s="260"/>
      <c r="BMC98" s="260"/>
      <c r="BMD98" s="260"/>
      <c r="BME98" s="260"/>
      <c r="BMF98" s="260"/>
      <c r="BMG98" s="260"/>
      <c r="BMH98" s="260"/>
      <c r="BMI98" s="260"/>
      <c r="BMJ98" s="260"/>
      <c r="BMK98" s="260"/>
      <c r="BML98" s="260"/>
      <c r="BMM98" s="260"/>
      <c r="BMN98" s="260"/>
      <c r="BMO98" s="260"/>
      <c r="BMP98" s="260"/>
      <c r="BMQ98" s="260"/>
      <c r="BMR98" s="260"/>
      <c r="BMS98" s="260"/>
      <c r="BMT98" s="260"/>
      <c r="BMU98" s="260"/>
      <c r="BMV98" s="260"/>
      <c r="BMW98" s="260"/>
      <c r="BMX98" s="260"/>
      <c r="BMY98" s="260"/>
      <c r="BMZ98" s="260"/>
      <c r="BNA98" s="260"/>
      <c r="BNB98" s="260"/>
      <c r="BNC98" s="260"/>
      <c r="BND98" s="260"/>
      <c r="BNE98" s="260"/>
      <c r="BNF98" s="260"/>
      <c r="BNG98" s="260"/>
      <c r="BNH98" s="260"/>
      <c r="BNI98" s="260"/>
      <c r="BNJ98" s="260"/>
      <c r="BNK98" s="260"/>
      <c r="BNL98" s="260"/>
      <c r="BNM98" s="260"/>
      <c r="BNN98" s="260"/>
      <c r="BNO98" s="260"/>
      <c r="BNP98" s="260"/>
      <c r="BNQ98" s="260"/>
      <c r="BNR98" s="260"/>
      <c r="BNS98" s="260"/>
      <c r="BNT98" s="260"/>
      <c r="BNU98" s="260"/>
      <c r="BNV98" s="260"/>
      <c r="BNW98" s="260"/>
      <c r="BNX98" s="260"/>
      <c r="BNY98" s="260"/>
      <c r="BNZ98" s="260"/>
      <c r="BOA98" s="260"/>
      <c r="BOB98" s="260"/>
      <c r="BOC98" s="260"/>
      <c r="BOD98" s="260"/>
      <c r="BOE98" s="260"/>
      <c r="BOF98" s="260"/>
      <c r="BOG98" s="260"/>
      <c r="BOH98" s="260"/>
      <c r="BOI98" s="260"/>
      <c r="BOJ98" s="260"/>
      <c r="BOK98" s="260"/>
      <c r="BOL98" s="260"/>
      <c r="BOM98" s="260"/>
      <c r="BON98" s="260"/>
      <c r="BOO98" s="260"/>
      <c r="BOP98" s="260"/>
      <c r="BOQ98" s="260"/>
      <c r="BOR98" s="260"/>
      <c r="BOS98" s="260"/>
      <c r="BOT98" s="260"/>
      <c r="BOU98" s="260"/>
      <c r="BOV98" s="260"/>
      <c r="BOW98" s="260"/>
      <c r="BOX98" s="260"/>
      <c r="BOY98" s="260"/>
      <c r="BOZ98" s="260"/>
      <c r="BPA98" s="260"/>
      <c r="BPB98" s="260"/>
      <c r="BPC98" s="260"/>
      <c r="BPD98" s="260"/>
      <c r="BPE98" s="260"/>
      <c r="BPF98" s="260"/>
      <c r="BPG98" s="260"/>
      <c r="BPH98" s="260"/>
      <c r="BPI98" s="260"/>
      <c r="BPJ98" s="260"/>
      <c r="BPK98" s="260"/>
      <c r="BPL98" s="260"/>
      <c r="BPM98" s="260"/>
      <c r="BPN98" s="260"/>
      <c r="BPO98" s="260"/>
      <c r="BPP98" s="260"/>
      <c r="BPQ98" s="260"/>
      <c r="BPR98" s="260"/>
      <c r="BPS98" s="260"/>
      <c r="BPT98" s="260"/>
      <c r="BPU98" s="260"/>
      <c r="BPV98" s="260"/>
      <c r="BPW98" s="260"/>
      <c r="BPX98" s="260"/>
      <c r="BPY98" s="260"/>
      <c r="BPZ98" s="260"/>
      <c r="BQA98" s="260"/>
      <c r="BQB98" s="260"/>
      <c r="BQC98" s="260"/>
      <c r="BQD98" s="260"/>
      <c r="BQE98" s="260"/>
      <c r="BQF98" s="260"/>
      <c r="BQG98" s="260"/>
      <c r="BQH98" s="260"/>
      <c r="BQI98" s="260"/>
      <c r="BQJ98" s="260"/>
      <c r="BQK98" s="260"/>
      <c r="BQL98" s="260"/>
      <c r="BQM98" s="260"/>
      <c r="BQN98" s="260"/>
      <c r="BQO98" s="260"/>
      <c r="BQP98" s="260"/>
      <c r="BQQ98" s="260"/>
      <c r="BQR98" s="260"/>
      <c r="BQS98" s="260"/>
      <c r="BQT98" s="260"/>
      <c r="BQU98" s="260"/>
      <c r="BQV98" s="260"/>
      <c r="BQW98" s="260"/>
      <c r="BQX98" s="260"/>
      <c r="BQY98" s="260"/>
      <c r="BQZ98" s="260"/>
      <c r="BRA98" s="260"/>
      <c r="BRB98" s="260"/>
      <c r="BRC98" s="260"/>
      <c r="BRD98" s="260"/>
      <c r="BRE98" s="260"/>
      <c r="BRF98" s="260"/>
      <c r="BRG98" s="260"/>
      <c r="BRH98" s="260"/>
      <c r="BRI98" s="260"/>
      <c r="BRJ98" s="260"/>
      <c r="BRK98" s="260"/>
      <c r="BRL98" s="260"/>
      <c r="BRM98" s="260"/>
      <c r="BRN98" s="260"/>
      <c r="BRO98" s="260"/>
      <c r="BRP98" s="260"/>
      <c r="BRQ98" s="260"/>
      <c r="BRR98" s="260"/>
      <c r="BRS98" s="260"/>
      <c r="BRT98" s="260"/>
      <c r="BRU98" s="260"/>
      <c r="BRV98" s="260"/>
      <c r="BRW98" s="260"/>
      <c r="BRX98" s="260"/>
      <c r="BRY98" s="260"/>
      <c r="BRZ98" s="260"/>
      <c r="BSA98" s="260"/>
      <c r="BSB98" s="260"/>
      <c r="BSC98" s="260"/>
      <c r="BSD98" s="260"/>
      <c r="BSE98" s="260"/>
      <c r="BSF98" s="260"/>
      <c r="BSG98" s="260"/>
      <c r="BSH98" s="260"/>
      <c r="BSI98" s="260"/>
      <c r="BSJ98" s="260"/>
      <c r="BSK98" s="260"/>
      <c r="BSL98" s="260"/>
      <c r="BSM98" s="260"/>
      <c r="BSN98" s="260"/>
      <c r="BSO98" s="260"/>
      <c r="BSP98" s="260"/>
      <c r="BSQ98" s="260"/>
      <c r="BSR98" s="260"/>
      <c r="BSS98" s="260"/>
      <c r="BST98" s="260"/>
      <c r="BSU98" s="260"/>
      <c r="BSV98" s="260"/>
      <c r="BSW98" s="260"/>
      <c r="BSX98" s="260"/>
      <c r="BSY98" s="260"/>
      <c r="BSZ98" s="260"/>
      <c r="BTA98" s="260"/>
      <c r="BTB98" s="260"/>
      <c r="BTC98" s="260"/>
      <c r="BTD98" s="260"/>
      <c r="BTE98" s="260"/>
      <c r="BTF98" s="260"/>
      <c r="BTG98" s="260"/>
      <c r="BTH98" s="260"/>
      <c r="BTI98" s="260"/>
      <c r="BTJ98" s="260"/>
      <c r="BTK98" s="260"/>
      <c r="BTL98" s="260"/>
      <c r="BTM98" s="260"/>
      <c r="BTN98" s="260"/>
      <c r="BTO98" s="260"/>
      <c r="BTP98" s="260"/>
      <c r="BTQ98" s="260"/>
      <c r="BTR98" s="260"/>
      <c r="BTS98" s="260"/>
      <c r="BTT98" s="260"/>
      <c r="BTU98" s="260"/>
      <c r="BTV98" s="260"/>
      <c r="BTW98" s="260"/>
      <c r="BTX98" s="260"/>
      <c r="BTY98" s="260"/>
      <c r="BTZ98" s="260"/>
      <c r="BUA98" s="260"/>
      <c r="BUB98" s="260"/>
      <c r="BUC98" s="260"/>
      <c r="BUD98" s="260"/>
      <c r="BUE98" s="260"/>
      <c r="BUF98" s="260"/>
      <c r="BUG98" s="260"/>
      <c r="BUH98" s="260"/>
      <c r="BUI98" s="260"/>
      <c r="BUJ98" s="260"/>
      <c r="BUK98" s="260"/>
      <c r="BUL98" s="260"/>
      <c r="BUM98" s="260"/>
      <c r="BUN98" s="260"/>
      <c r="BUO98" s="260"/>
      <c r="BUP98" s="260"/>
      <c r="BUQ98" s="260"/>
      <c r="BUR98" s="260"/>
      <c r="BUS98" s="260"/>
      <c r="BUT98" s="260"/>
      <c r="BUU98" s="260"/>
      <c r="BUV98" s="260"/>
      <c r="BUW98" s="260"/>
      <c r="BUX98" s="260"/>
      <c r="BUY98" s="260"/>
      <c r="BUZ98" s="260"/>
      <c r="BVA98" s="260"/>
      <c r="BVB98" s="260"/>
      <c r="BVC98" s="260"/>
      <c r="BVD98" s="260"/>
      <c r="BVE98" s="260"/>
      <c r="BVF98" s="260"/>
      <c r="BVG98" s="260"/>
      <c r="BVH98" s="260"/>
      <c r="BVI98" s="260"/>
      <c r="BVJ98" s="260"/>
      <c r="BVK98" s="260"/>
      <c r="BVL98" s="260"/>
      <c r="BVM98" s="260"/>
      <c r="BVN98" s="260"/>
      <c r="BVO98" s="260"/>
      <c r="BVP98" s="260"/>
      <c r="BVQ98" s="260"/>
      <c r="BVR98" s="260"/>
      <c r="BVS98" s="260"/>
      <c r="BVT98" s="260"/>
      <c r="BVU98" s="260"/>
      <c r="BVV98" s="260"/>
      <c r="BVW98" s="260"/>
      <c r="BVX98" s="260"/>
      <c r="BVY98" s="260"/>
      <c r="BVZ98" s="260"/>
      <c r="BWA98" s="260"/>
      <c r="BWB98" s="260"/>
      <c r="BWC98" s="260"/>
      <c r="BWD98" s="260"/>
      <c r="BWE98" s="260"/>
      <c r="BWF98" s="260"/>
      <c r="BWG98" s="260"/>
      <c r="BWH98" s="260"/>
      <c r="BWI98" s="260"/>
      <c r="BWJ98" s="260"/>
      <c r="BWK98" s="260"/>
      <c r="BWL98" s="260"/>
      <c r="BWM98" s="260"/>
      <c r="BWN98" s="260"/>
      <c r="BWO98" s="260"/>
      <c r="BWP98" s="260"/>
      <c r="BWQ98" s="260"/>
      <c r="BWR98" s="260"/>
      <c r="BWS98" s="260"/>
      <c r="BWT98" s="260"/>
      <c r="BWU98" s="260"/>
      <c r="BWV98" s="260"/>
      <c r="BWW98" s="260"/>
      <c r="BWX98" s="260"/>
      <c r="BWY98" s="260"/>
      <c r="BWZ98" s="260"/>
      <c r="BXA98" s="260"/>
      <c r="BXB98" s="260"/>
      <c r="BXC98" s="260"/>
      <c r="BXD98" s="260"/>
      <c r="BXE98" s="260"/>
      <c r="BXF98" s="260"/>
      <c r="BXG98" s="260"/>
      <c r="BXH98" s="260"/>
      <c r="BXI98" s="260"/>
      <c r="BXJ98" s="260"/>
      <c r="BXK98" s="260"/>
      <c r="BXL98" s="260"/>
      <c r="BXM98" s="260"/>
      <c r="BXN98" s="260"/>
      <c r="BXO98" s="260"/>
      <c r="BXP98" s="260"/>
      <c r="BXQ98" s="260"/>
      <c r="BXR98" s="260"/>
      <c r="BXS98" s="260"/>
      <c r="BXT98" s="260"/>
      <c r="BXU98" s="260"/>
      <c r="BXV98" s="260"/>
      <c r="BXW98" s="260"/>
      <c r="BXX98" s="260"/>
      <c r="BXY98" s="260"/>
      <c r="BXZ98" s="260"/>
      <c r="BYA98" s="260"/>
      <c r="BYB98" s="260"/>
      <c r="BYC98" s="260"/>
      <c r="BYD98" s="260"/>
      <c r="BYE98" s="260"/>
      <c r="BYF98" s="260"/>
      <c r="BYG98" s="260"/>
      <c r="BYH98" s="260"/>
      <c r="BYI98" s="260"/>
      <c r="BYJ98" s="260"/>
      <c r="BYK98" s="260"/>
      <c r="BYL98" s="260"/>
      <c r="BYM98" s="260"/>
      <c r="BYN98" s="260"/>
      <c r="BYO98" s="260"/>
      <c r="BYP98" s="260"/>
      <c r="BYQ98" s="260"/>
      <c r="BYR98" s="260"/>
      <c r="BYS98" s="260"/>
      <c r="BYT98" s="260"/>
      <c r="BYU98" s="260"/>
      <c r="BYV98" s="260"/>
      <c r="BYW98" s="260"/>
      <c r="BYX98" s="260"/>
      <c r="BYY98" s="260"/>
      <c r="BYZ98" s="260"/>
      <c r="BZA98" s="260"/>
      <c r="BZB98" s="260"/>
      <c r="BZC98" s="260"/>
      <c r="BZD98" s="260"/>
      <c r="BZE98" s="260"/>
      <c r="BZF98" s="260"/>
      <c r="BZG98" s="260"/>
      <c r="BZH98" s="260"/>
      <c r="BZI98" s="260"/>
      <c r="BZJ98" s="260"/>
      <c r="BZK98" s="260"/>
      <c r="BZL98" s="260"/>
      <c r="BZM98" s="260"/>
      <c r="BZN98" s="260"/>
      <c r="BZO98" s="260"/>
      <c r="BZP98" s="260"/>
      <c r="BZQ98" s="260"/>
      <c r="BZR98" s="260"/>
      <c r="BZS98" s="260"/>
      <c r="BZT98" s="260"/>
      <c r="BZU98" s="260"/>
      <c r="BZV98" s="260"/>
      <c r="BZW98" s="260"/>
      <c r="BZX98" s="260"/>
      <c r="BZY98" s="260"/>
      <c r="BZZ98" s="260"/>
      <c r="CAA98" s="260"/>
      <c r="CAB98" s="260"/>
      <c r="CAC98" s="260"/>
      <c r="CAD98" s="260"/>
      <c r="CAE98" s="260"/>
      <c r="CAF98" s="260"/>
      <c r="CAG98" s="260"/>
      <c r="CAH98" s="260"/>
      <c r="CAI98" s="260"/>
      <c r="CAJ98" s="260"/>
      <c r="CAK98" s="260"/>
      <c r="CAL98" s="260"/>
      <c r="CAM98" s="260"/>
      <c r="CAN98" s="260"/>
      <c r="CAO98" s="260"/>
      <c r="CAP98" s="260"/>
      <c r="CAQ98" s="260"/>
      <c r="CAR98" s="260"/>
      <c r="CAS98" s="260"/>
      <c r="CAT98" s="260"/>
      <c r="CAU98" s="260"/>
      <c r="CAV98" s="260"/>
      <c r="CAW98" s="260"/>
      <c r="CAX98" s="260"/>
      <c r="CAY98" s="260"/>
      <c r="CAZ98" s="260"/>
      <c r="CBA98" s="260"/>
      <c r="CBB98" s="260"/>
      <c r="CBC98" s="260"/>
      <c r="CBD98" s="260"/>
      <c r="CBE98" s="260"/>
      <c r="CBF98" s="260"/>
      <c r="CBG98" s="260"/>
      <c r="CBH98" s="260"/>
      <c r="CBI98" s="260"/>
      <c r="CBJ98" s="260"/>
      <c r="CBK98" s="260"/>
      <c r="CBL98" s="260"/>
      <c r="CBM98" s="260"/>
      <c r="CBN98" s="260"/>
      <c r="CBO98" s="260"/>
      <c r="CBP98" s="260"/>
      <c r="CBQ98" s="260"/>
      <c r="CBR98" s="260"/>
      <c r="CBS98" s="260"/>
      <c r="CBT98" s="260"/>
      <c r="CBU98" s="260"/>
      <c r="CBV98" s="260"/>
      <c r="CBW98" s="260"/>
      <c r="CBX98" s="260"/>
      <c r="CBY98" s="260"/>
      <c r="CBZ98" s="260"/>
      <c r="CCA98" s="260"/>
      <c r="CCB98" s="260"/>
      <c r="CCC98" s="260"/>
      <c r="CCD98" s="260"/>
      <c r="CCE98" s="260"/>
      <c r="CCF98" s="260"/>
      <c r="CCG98" s="260"/>
      <c r="CCH98" s="260"/>
      <c r="CCI98" s="260"/>
      <c r="CCJ98" s="260"/>
      <c r="CCK98" s="260"/>
      <c r="CCL98" s="260"/>
      <c r="CCM98" s="260"/>
      <c r="CCN98" s="260"/>
      <c r="CCO98" s="260"/>
      <c r="CCP98" s="260"/>
      <c r="CCQ98" s="260"/>
      <c r="CCR98" s="260"/>
      <c r="CCS98" s="260"/>
      <c r="CCT98" s="260"/>
      <c r="CCU98" s="260"/>
      <c r="CCV98" s="260"/>
      <c r="CCW98" s="260"/>
      <c r="CCX98" s="260"/>
      <c r="CCY98" s="260"/>
      <c r="CCZ98" s="260"/>
      <c r="CDA98" s="260"/>
      <c r="CDB98" s="260"/>
      <c r="CDC98" s="260"/>
      <c r="CDD98" s="260"/>
      <c r="CDE98" s="260"/>
      <c r="CDF98" s="260"/>
      <c r="CDG98" s="260"/>
      <c r="CDH98" s="260"/>
      <c r="CDI98" s="260"/>
      <c r="CDJ98" s="260"/>
      <c r="CDK98" s="260"/>
      <c r="CDL98" s="260"/>
      <c r="CDM98" s="260"/>
      <c r="CDN98" s="260"/>
      <c r="CDO98" s="260"/>
      <c r="CDP98" s="260"/>
      <c r="CDQ98" s="260"/>
      <c r="CDR98" s="260"/>
      <c r="CDS98" s="260"/>
      <c r="CDT98" s="260"/>
      <c r="CDU98" s="260"/>
      <c r="CDV98" s="260"/>
      <c r="CDW98" s="260"/>
      <c r="CDX98" s="260"/>
      <c r="CDY98" s="260"/>
      <c r="CDZ98" s="260"/>
      <c r="CEA98" s="260"/>
      <c r="CEB98" s="260"/>
      <c r="CEC98" s="260"/>
      <c r="CED98" s="260"/>
      <c r="CEE98" s="260"/>
      <c r="CEF98" s="260"/>
      <c r="CEG98" s="260"/>
      <c r="CEH98" s="260"/>
      <c r="CEI98" s="260"/>
      <c r="CEJ98" s="260"/>
      <c r="CEK98" s="260"/>
      <c r="CEL98" s="260"/>
      <c r="CEM98" s="260"/>
      <c r="CEN98" s="260"/>
      <c r="CEO98" s="260"/>
      <c r="CEP98" s="260"/>
      <c r="CEQ98" s="260"/>
      <c r="CER98" s="260"/>
      <c r="CES98" s="260"/>
      <c r="CET98" s="260"/>
      <c r="CEU98" s="260"/>
      <c r="CEV98" s="260"/>
      <c r="CEW98" s="260"/>
      <c r="CEX98" s="260"/>
      <c r="CEY98" s="260"/>
      <c r="CEZ98" s="260"/>
      <c r="CFA98" s="260"/>
      <c r="CFB98" s="260"/>
      <c r="CFC98" s="260"/>
      <c r="CFD98" s="260"/>
      <c r="CFE98" s="260"/>
      <c r="CFF98" s="260"/>
      <c r="CFG98" s="260"/>
      <c r="CFH98" s="260"/>
      <c r="CFI98" s="260"/>
      <c r="CFJ98" s="260"/>
      <c r="CFK98" s="260"/>
      <c r="CFL98" s="260"/>
      <c r="CFM98" s="260"/>
      <c r="CFN98" s="260"/>
      <c r="CFO98" s="260"/>
      <c r="CFP98" s="260"/>
      <c r="CFQ98" s="260"/>
      <c r="CFR98" s="260"/>
      <c r="CFS98" s="260"/>
      <c r="CFT98" s="260"/>
      <c r="CFU98" s="260"/>
      <c r="CFV98" s="260"/>
      <c r="CFW98" s="260"/>
      <c r="CFX98" s="260"/>
      <c r="CFY98" s="260"/>
      <c r="CFZ98" s="260"/>
      <c r="CGA98" s="260"/>
      <c r="CGB98" s="260"/>
      <c r="CGC98" s="260"/>
      <c r="CGD98" s="260"/>
      <c r="CGE98" s="260"/>
      <c r="CGF98" s="260"/>
      <c r="CGG98" s="260"/>
      <c r="CGH98" s="260"/>
      <c r="CGI98" s="260"/>
      <c r="CGJ98" s="260"/>
      <c r="CGK98" s="260"/>
      <c r="CGL98" s="260"/>
      <c r="CGM98" s="260"/>
      <c r="CGN98" s="260"/>
      <c r="CGO98" s="260"/>
      <c r="CGP98" s="260"/>
      <c r="CGQ98" s="260"/>
      <c r="CGR98" s="260"/>
      <c r="CGS98" s="260"/>
      <c r="CGT98" s="260"/>
      <c r="CGU98" s="260"/>
      <c r="CGV98" s="260"/>
      <c r="CGW98" s="260"/>
      <c r="CGX98" s="260"/>
      <c r="CGY98" s="260"/>
      <c r="CGZ98" s="260"/>
      <c r="CHA98" s="260"/>
      <c r="CHB98" s="260"/>
      <c r="CHC98" s="260"/>
      <c r="CHD98" s="260"/>
      <c r="CHE98" s="260"/>
      <c r="CHF98" s="260"/>
      <c r="CHG98" s="260"/>
      <c r="CHH98" s="260"/>
      <c r="CHI98" s="260"/>
      <c r="CHJ98" s="260"/>
      <c r="CHK98" s="260"/>
      <c r="CHL98" s="260"/>
      <c r="CHM98" s="260"/>
      <c r="CHN98" s="260"/>
      <c r="CHO98" s="260"/>
      <c r="CHP98" s="260"/>
      <c r="CHQ98" s="260"/>
      <c r="CHR98" s="260"/>
      <c r="CHS98" s="260"/>
      <c r="CHT98" s="260"/>
      <c r="CHU98" s="260"/>
      <c r="CHV98" s="260"/>
      <c r="CHW98" s="260"/>
      <c r="CHX98" s="260"/>
      <c r="CHY98" s="260"/>
      <c r="CHZ98" s="260"/>
      <c r="CIA98" s="260"/>
      <c r="CIB98" s="260"/>
      <c r="CIC98" s="260"/>
      <c r="CID98" s="260"/>
      <c r="CIE98" s="260"/>
      <c r="CIF98" s="260"/>
      <c r="CIG98" s="260"/>
      <c r="CIH98" s="260"/>
      <c r="CII98" s="260"/>
      <c r="CIJ98" s="260"/>
      <c r="CIK98" s="260"/>
      <c r="CIL98" s="260"/>
      <c r="CIM98" s="260"/>
      <c r="CIN98" s="260"/>
      <c r="CIO98" s="260"/>
      <c r="CIP98" s="260"/>
      <c r="CIQ98" s="260"/>
      <c r="CIR98" s="260"/>
      <c r="CIS98" s="260"/>
      <c r="CIT98" s="260"/>
      <c r="CIU98" s="260"/>
      <c r="CIV98" s="260"/>
      <c r="CIW98" s="260"/>
      <c r="CIX98" s="260"/>
      <c r="CIY98" s="260"/>
      <c r="CIZ98" s="260"/>
      <c r="CJA98" s="260"/>
      <c r="CJB98" s="260"/>
      <c r="CJC98" s="260"/>
      <c r="CJD98" s="260"/>
      <c r="CJE98" s="260"/>
      <c r="CJF98" s="260"/>
      <c r="CJG98" s="260"/>
      <c r="CJH98" s="260"/>
      <c r="CJI98" s="260"/>
      <c r="CJJ98" s="260"/>
      <c r="CJK98" s="260"/>
      <c r="CJL98" s="260"/>
      <c r="CJM98" s="260"/>
      <c r="CJN98" s="260"/>
      <c r="CJO98" s="260"/>
      <c r="CJP98" s="260"/>
      <c r="CJQ98" s="260"/>
      <c r="CJR98" s="260"/>
      <c r="CJS98" s="260"/>
      <c r="CJT98" s="260"/>
      <c r="CJU98" s="260"/>
      <c r="CJV98" s="260"/>
      <c r="CJW98" s="260"/>
      <c r="CJX98" s="260"/>
      <c r="CJY98" s="260"/>
      <c r="CJZ98" s="260"/>
      <c r="CKA98" s="260"/>
      <c r="CKB98" s="260"/>
      <c r="CKC98" s="260"/>
      <c r="CKD98" s="260"/>
      <c r="CKE98" s="260"/>
      <c r="CKF98" s="260"/>
      <c r="CKG98" s="260"/>
      <c r="CKH98" s="260"/>
      <c r="CKI98" s="260"/>
      <c r="CKJ98" s="260"/>
      <c r="CKK98" s="260"/>
      <c r="CKL98" s="260"/>
      <c r="CKM98" s="260"/>
      <c r="CKN98" s="260"/>
      <c r="CKO98" s="260"/>
      <c r="CKP98" s="260"/>
      <c r="CKQ98" s="260"/>
      <c r="CKR98" s="260"/>
      <c r="CKS98" s="260"/>
      <c r="CKT98" s="260"/>
      <c r="CKU98" s="260"/>
      <c r="CKV98" s="260"/>
      <c r="CKW98" s="260"/>
      <c r="CKX98" s="260"/>
      <c r="CKY98" s="260"/>
      <c r="CKZ98" s="260"/>
      <c r="CLA98" s="260"/>
      <c r="CLB98" s="260"/>
      <c r="CLC98" s="260"/>
      <c r="CLD98" s="260"/>
      <c r="CLE98" s="260"/>
      <c r="CLF98" s="260"/>
      <c r="CLG98" s="260"/>
      <c r="CLH98" s="260"/>
      <c r="CLI98" s="260"/>
      <c r="CLJ98" s="260"/>
      <c r="CLK98" s="260"/>
      <c r="CLL98" s="260"/>
      <c r="CLM98" s="260"/>
      <c r="CLN98" s="260"/>
      <c r="CLO98" s="260"/>
      <c r="CLP98" s="260"/>
      <c r="CLQ98" s="260"/>
      <c r="CLR98" s="260"/>
      <c r="CLS98" s="260"/>
      <c r="CLT98" s="260"/>
      <c r="CLU98" s="260"/>
      <c r="CLV98" s="260"/>
      <c r="CLW98" s="260"/>
      <c r="CLX98" s="260"/>
      <c r="CLY98" s="260"/>
      <c r="CLZ98" s="260"/>
      <c r="CMA98" s="260"/>
      <c r="CMB98" s="260"/>
      <c r="CMC98" s="260"/>
      <c r="CMD98" s="260"/>
      <c r="CME98" s="260"/>
      <c r="CMF98" s="260"/>
      <c r="CMG98" s="260"/>
      <c r="CMH98" s="260"/>
      <c r="CMI98" s="260"/>
      <c r="CMJ98" s="260"/>
      <c r="CMK98" s="260"/>
      <c r="CML98" s="260"/>
      <c r="CMM98" s="260"/>
      <c r="CMN98" s="260"/>
      <c r="CMO98" s="260"/>
      <c r="CMP98" s="260"/>
      <c r="CMQ98" s="260"/>
      <c r="CMR98" s="260"/>
      <c r="CMS98" s="260"/>
      <c r="CMT98" s="260"/>
      <c r="CMU98" s="260"/>
      <c r="CMV98" s="260"/>
      <c r="CMW98" s="260"/>
      <c r="CMX98" s="260"/>
      <c r="CMY98" s="260"/>
      <c r="CMZ98" s="260"/>
      <c r="CNA98" s="260"/>
      <c r="CNB98" s="260"/>
      <c r="CNC98" s="260"/>
      <c r="CND98" s="260"/>
      <c r="CNE98" s="260"/>
      <c r="CNF98" s="260"/>
      <c r="CNG98" s="260"/>
      <c r="CNH98" s="260"/>
      <c r="CNI98" s="260"/>
      <c r="CNJ98" s="260"/>
      <c r="CNK98" s="260"/>
      <c r="CNL98" s="260"/>
      <c r="CNM98" s="260"/>
      <c r="CNN98" s="260"/>
      <c r="CNO98" s="260"/>
      <c r="CNP98" s="260"/>
      <c r="CNQ98" s="260"/>
      <c r="CNR98" s="260"/>
      <c r="CNS98" s="260"/>
      <c r="CNT98" s="260"/>
      <c r="CNU98" s="260"/>
      <c r="CNV98" s="260"/>
      <c r="CNW98" s="260"/>
      <c r="CNX98" s="260"/>
      <c r="CNY98" s="260"/>
      <c r="CNZ98" s="260"/>
      <c r="COA98" s="260"/>
      <c r="COB98" s="260"/>
      <c r="COC98" s="260"/>
      <c r="COD98" s="260"/>
      <c r="COE98" s="260"/>
      <c r="COF98" s="260"/>
      <c r="COG98" s="260"/>
      <c r="COH98" s="260"/>
      <c r="COI98" s="260"/>
      <c r="COJ98" s="260"/>
      <c r="COK98" s="260"/>
      <c r="COL98" s="260"/>
      <c r="COM98" s="260"/>
      <c r="CON98" s="260"/>
      <c r="COO98" s="260"/>
      <c r="COP98" s="260"/>
      <c r="COQ98" s="260"/>
      <c r="COR98" s="260"/>
      <c r="COS98" s="260"/>
      <c r="COT98" s="260"/>
      <c r="COU98" s="260"/>
      <c r="COV98" s="260"/>
      <c r="COW98" s="260"/>
      <c r="COX98" s="260"/>
      <c r="COY98" s="260"/>
      <c r="COZ98" s="260"/>
      <c r="CPA98" s="260"/>
      <c r="CPB98" s="260"/>
      <c r="CPC98" s="260"/>
      <c r="CPD98" s="260"/>
      <c r="CPE98" s="260"/>
      <c r="CPF98" s="260"/>
      <c r="CPG98" s="260"/>
      <c r="CPH98" s="260"/>
      <c r="CPI98" s="260"/>
      <c r="CPJ98" s="260"/>
      <c r="CPK98" s="260"/>
      <c r="CPL98" s="260"/>
      <c r="CPM98" s="260"/>
      <c r="CPN98" s="260"/>
      <c r="CPO98" s="260"/>
      <c r="CPP98" s="260"/>
      <c r="CPQ98" s="260"/>
      <c r="CPR98" s="260"/>
      <c r="CPS98" s="260"/>
      <c r="CPT98" s="260"/>
      <c r="CPU98" s="260"/>
      <c r="CPV98" s="260"/>
      <c r="CPW98" s="260"/>
      <c r="CPX98" s="260"/>
      <c r="CPY98" s="260"/>
      <c r="CPZ98" s="260"/>
      <c r="CQA98" s="260"/>
      <c r="CQB98" s="260"/>
      <c r="CQC98" s="260"/>
      <c r="CQD98" s="260"/>
      <c r="CQE98" s="260"/>
      <c r="CQF98" s="260"/>
      <c r="CQG98" s="260"/>
      <c r="CQH98" s="260"/>
      <c r="CQI98" s="260"/>
      <c r="CQJ98" s="260"/>
      <c r="CQK98" s="260"/>
      <c r="CQL98" s="260"/>
      <c r="CQM98" s="260"/>
      <c r="CQN98" s="260"/>
      <c r="CQO98" s="260"/>
      <c r="CQP98" s="260"/>
      <c r="CQQ98" s="260"/>
      <c r="CQR98" s="260"/>
      <c r="CQS98" s="260"/>
      <c r="CQT98" s="260"/>
      <c r="CQU98" s="260"/>
      <c r="CQV98" s="260"/>
      <c r="CQW98" s="260"/>
      <c r="CQX98" s="260"/>
      <c r="CQY98" s="260"/>
      <c r="CQZ98" s="260"/>
      <c r="CRA98" s="260"/>
      <c r="CRB98" s="260"/>
      <c r="CRC98" s="260"/>
      <c r="CRD98" s="260"/>
      <c r="CRE98" s="260"/>
      <c r="CRF98" s="260"/>
      <c r="CRG98" s="260"/>
      <c r="CRH98" s="260"/>
      <c r="CRI98" s="260"/>
      <c r="CRJ98" s="260"/>
      <c r="CRK98" s="260"/>
      <c r="CRL98" s="260"/>
      <c r="CRM98" s="260"/>
      <c r="CRN98" s="260"/>
      <c r="CRO98" s="260"/>
      <c r="CRP98" s="260"/>
      <c r="CRQ98" s="260"/>
      <c r="CRR98" s="260"/>
      <c r="CRS98" s="260"/>
      <c r="CRT98" s="260"/>
      <c r="CRU98" s="260"/>
      <c r="CRV98" s="260"/>
      <c r="CRW98" s="260"/>
      <c r="CRX98" s="260"/>
      <c r="CRY98" s="260"/>
      <c r="CRZ98" s="260"/>
      <c r="CSA98" s="260"/>
      <c r="CSB98" s="260"/>
      <c r="CSC98" s="260"/>
      <c r="CSD98" s="260"/>
      <c r="CSE98" s="260"/>
      <c r="CSF98" s="260"/>
      <c r="CSG98" s="260"/>
      <c r="CSH98" s="260"/>
      <c r="CSI98" s="260"/>
      <c r="CSJ98" s="260"/>
      <c r="CSK98" s="260"/>
      <c r="CSL98" s="260"/>
      <c r="CSM98" s="260"/>
      <c r="CSN98" s="260"/>
      <c r="CSO98" s="260"/>
      <c r="CSP98" s="260"/>
      <c r="CSQ98" s="260"/>
      <c r="CSR98" s="260"/>
      <c r="CSS98" s="260"/>
      <c r="CST98" s="260"/>
      <c r="CSU98" s="260"/>
      <c r="CSV98" s="260"/>
      <c r="CSW98" s="260"/>
      <c r="CSX98" s="260"/>
      <c r="CSY98" s="260"/>
      <c r="CSZ98" s="260"/>
      <c r="CTA98" s="260"/>
      <c r="CTB98" s="260"/>
      <c r="CTC98" s="260"/>
      <c r="CTD98" s="260"/>
      <c r="CTE98" s="260"/>
      <c r="CTF98" s="260"/>
      <c r="CTG98" s="260"/>
      <c r="CTH98" s="260"/>
      <c r="CTI98" s="260"/>
      <c r="CTJ98" s="260"/>
      <c r="CTK98" s="260"/>
      <c r="CTL98" s="260"/>
      <c r="CTM98" s="260"/>
      <c r="CTN98" s="260"/>
      <c r="CTO98" s="260"/>
      <c r="CTP98" s="260"/>
      <c r="CTQ98" s="260"/>
      <c r="CTR98" s="260"/>
      <c r="CTS98" s="260"/>
      <c r="CTT98" s="260"/>
      <c r="CTU98" s="260"/>
      <c r="CTV98" s="260"/>
      <c r="CTW98" s="260"/>
      <c r="CTX98" s="260"/>
      <c r="CTY98" s="260"/>
      <c r="CTZ98" s="260"/>
      <c r="CUA98" s="260"/>
      <c r="CUB98" s="260"/>
      <c r="CUC98" s="260"/>
      <c r="CUD98" s="260"/>
      <c r="CUE98" s="260"/>
      <c r="CUF98" s="260"/>
      <c r="CUG98" s="260"/>
      <c r="CUH98" s="260"/>
      <c r="CUI98" s="260"/>
      <c r="CUJ98" s="260"/>
      <c r="CUK98" s="260"/>
      <c r="CUL98" s="260"/>
      <c r="CUM98" s="260"/>
      <c r="CUN98" s="260"/>
      <c r="CUO98" s="260"/>
      <c r="CUP98" s="260"/>
      <c r="CUQ98" s="260"/>
      <c r="CUR98" s="260"/>
      <c r="CUS98" s="260"/>
      <c r="CUT98" s="260"/>
      <c r="CUU98" s="260"/>
      <c r="CUV98" s="260"/>
      <c r="CUW98" s="260"/>
      <c r="CUX98" s="260"/>
      <c r="CUY98" s="260"/>
      <c r="CUZ98" s="260"/>
      <c r="CVA98" s="260"/>
      <c r="CVB98" s="260"/>
      <c r="CVC98" s="260"/>
      <c r="CVD98" s="260"/>
      <c r="CVE98" s="260"/>
      <c r="CVF98" s="260"/>
      <c r="CVG98" s="260"/>
      <c r="CVH98" s="260"/>
      <c r="CVI98" s="260"/>
      <c r="CVJ98" s="260"/>
      <c r="CVK98" s="260"/>
      <c r="CVL98" s="260"/>
      <c r="CVM98" s="260"/>
      <c r="CVN98" s="260"/>
      <c r="CVO98" s="260"/>
      <c r="CVP98" s="260"/>
      <c r="CVQ98" s="260"/>
      <c r="CVR98" s="260"/>
      <c r="CVS98" s="260"/>
      <c r="CVT98" s="260"/>
      <c r="CVU98" s="260"/>
      <c r="CVV98" s="260"/>
      <c r="CVW98" s="260"/>
      <c r="CVX98" s="260"/>
      <c r="CVY98" s="260"/>
      <c r="CVZ98" s="260"/>
      <c r="CWA98" s="260"/>
      <c r="CWB98" s="260"/>
      <c r="CWC98" s="260"/>
      <c r="CWD98" s="260"/>
      <c r="CWE98" s="260"/>
      <c r="CWF98" s="260"/>
      <c r="CWG98" s="260"/>
      <c r="CWH98" s="260"/>
      <c r="CWI98" s="260"/>
      <c r="CWJ98" s="260"/>
      <c r="CWK98" s="260"/>
      <c r="CWL98" s="260"/>
      <c r="CWM98" s="260"/>
      <c r="CWN98" s="260"/>
      <c r="CWO98" s="260"/>
      <c r="CWP98" s="260"/>
      <c r="CWQ98" s="260"/>
      <c r="CWR98" s="260"/>
      <c r="CWS98" s="260"/>
      <c r="CWT98" s="260"/>
      <c r="CWU98" s="260"/>
      <c r="CWV98" s="260"/>
      <c r="CWW98" s="260"/>
      <c r="CWX98" s="260"/>
      <c r="CWY98" s="260"/>
      <c r="CWZ98" s="260"/>
      <c r="CXA98" s="260"/>
      <c r="CXB98" s="260"/>
      <c r="CXC98" s="260"/>
      <c r="CXD98" s="260"/>
      <c r="CXE98" s="260"/>
      <c r="CXF98" s="260"/>
      <c r="CXG98" s="260"/>
      <c r="CXH98" s="260"/>
      <c r="CXI98" s="260"/>
      <c r="CXJ98" s="260"/>
      <c r="CXK98" s="260"/>
      <c r="CXL98" s="260"/>
      <c r="CXM98" s="260"/>
      <c r="CXN98" s="260"/>
      <c r="CXO98" s="260"/>
      <c r="CXP98" s="260"/>
      <c r="CXQ98" s="260"/>
      <c r="CXR98" s="260"/>
      <c r="CXS98" s="260"/>
      <c r="CXT98" s="260"/>
      <c r="CXU98" s="260"/>
      <c r="CXV98" s="260"/>
      <c r="CXW98" s="260"/>
      <c r="CXX98" s="260"/>
      <c r="CXY98" s="260"/>
      <c r="CXZ98" s="260"/>
      <c r="CYA98" s="260"/>
      <c r="CYB98" s="260"/>
      <c r="CYC98" s="260"/>
      <c r="CYD98" s="260"/>
      <c r="CYE98" s="260"/>
      <c r="CYF98" s="260"/>
      <c r="CYG98" s="260"/>
      <c r="CYH98" s="260"/>
      <c r="CYI98" s="260"/>
      <c r="CYJ98" s="260"/>
      <c r="CYK98" s="260"/>
      <c r="CYL98" s="260"/>
      <c r="CYM98" s="260"/>
      <c r="CYN98" s="260"/>
      <c r="CYO98" s="260"/>
      <c r="CYP98" s="260"/>
      <c r="CYQ98" s="260"/>
      <c r="CYR98" s="260"/>
      <c r="CYS98" s="260"/>
      <c r="CYT98" s="260"/>
      <c r="CYU98" s="260"/>
      <c r="CYV98" s="260"/>
      <c r="CYW98" s="260"/>
      <c r="CYX98" s="260"/>
      <c r="CYY98" s="260"/>
      <c r="CYZ98" s="260"/>
      <c r="CZA98" s="260"/>
      <c r="CZB98" s="260"/>
      <c r="CZC98" s="260"/>
      <c r="CZD98" s="260"/>
      <c r="CZE98" s="260"/>
      <c r="CZF98" s="260"/>
      <c r="CZG98" s="260"/>
      <c r="CZH98" s="260"/>
      <c r="CZI98" s="260"/>
      <c r="CZJ98" s="260"/>
      <c r="CZK98" s="260"/>
      <c r="CZL98" s="260"/>
      <c r="CZM98" s="260"/>
      <c r="CZN98" s="260"/>
      <c r="CZO98" s="260"/>
      <c r="CZP98" s="260"/>
      <c r="CZQ98" s="260"/>
      <c r="CZR98" s="260"/>
      <c r="CZS98" s="260"/>
      <c r="CZT98" s="260"/>
      <c r="CZU98" s="260"/>
      <c r="CZV98" s="260"/>
      <c r="CZW98" s="260"/>
      <c r="CZX98" s="260"/>
      <c r="CZY98" s="260"/>
      <c r="CZZ98" s="260"/>
      <c r="DAA98" s="260"/>
      <c r="DAB98" s="260"/>
      <c r="DAC98" s="260"/>
      <c r="DAD98" s="260"/>
      <c r="DAE98" s="260"/>
      <c r="DAF98" s="260"/>
      <c r="DAG98" s="260"/>
      <c r="DAH98" s="260"/>
      <c r="DAI98" s="260"/>
      <c r="DAJ98" s="260"/>
      <c r="DAK98" s="260"/>
      <c r="DAL98" s="260"/>
      <c r="DAM98" s="260"/>
      <c r="DAN98" s="260"/>
      <c r="DAO98" s="260"/>
      <c r="DAP98" s="260"/>
      <c r="DAQ98" s="260"/>
      <c r="DAR98" s="260"/>
      <c r="DAS98" s="260"/>
      <c r="DAT98" s="260"/>
      <c r="DAU98" s="260"/>
      <c r="DAV98" s="260"/>
      <c r="DAW98" s="260"/>
      <c r="DAX98" s="260"/>
      <c r="DAY98" s="260"/>
      <c r="DAZ98" s="260"/>
      <c r="DBA98" s="260"/>
      <c r="DBB98" s="260"/>
      <c r="DBC98" s="260"/>
      <c r="DBD98" s="260"/>
      <c r="DBE98" s="260"/>
      <c r="DBF98" s="260"/>
      <c r="DBG98" s="260"/>
      <c r="DBH98" s="260"/>
      <c r="DBI98" s="260"/>
      <c r="DBJ98" s="260"/>
      <c r="DBK98" s="260"/>
      <c r="DBL98" s="260"/>
      <c r="DBM98" s="260"/>
      <c r="DBN98" s="260"/>
      <c r="DBO98" s="260"/>
      <c r="DBP98" s="260"/>
      <c r="DBQ98" s="260"/>
      <c r="DBR98" s="260"/>
      <c r="DBS98" s="260"/>
      <c r="DBT98" s="260"/>
      <c r="DBU98" s="260"/>
      <c r="DBV98" s="260"/>
      <c r="DBW98" s="260"/>
      <c r="DBX98" s="260"/>
      <c r="DBY98" s="260"/>
      <c r="DBZ98" s="260"/>
      <c r="DCA98" s="260"/>
      <c r="DCB98" s="260"/>
      <c r="DCC98" s="260"/>
      <c r="DCD98" s="260"/>
      <c r="DCE98" s="260"/>
      <c r="DCF98" s="260"/>
      <c r="DCG98" s="260"/>
      <c r="DCH98" s="260"/>
      <c r="DCI98" s="260"/>
      <c r="DCJ98" s="260"/>
      <c r="DCK98" s="260"/>
      <c r="DCL98" s="260"/>
      <c r="DCM98" s="260"/>
      <c r="DCN98" s="260"/>
      <c r="DCO98" s="260"/>
      <c r="DCP98" s="260"/>
      <c r="DCQ98" s="260"/>
      <c r="DCR98" s="260"/>
      <c r="DCS98" s="260"/>
      <c r="DCT98" s="260"/>
      <c r="DCU98" s="260"/>
      <c r="DCV98" s="260"/>
      <c r="DCW98" s="260"/>
      <c r="DCX98" s="260"/>
      <c r="DCY98" s="260"/>
      <c r="DCZ98" s="260"/>
      <c r="DDA98" s="260"/>
      <c r="DDB98" s="260"/>
      <c r="DDC98" s="260"/>
      <c r="DDD98" s="260"/>
      <c r="DDE98" s="260"/>
      <c r="DDF98" s="260"/>
      <c r="DDG98" s="260"/>
      <c r="DDH98" s="260"/>
      <c r="DDI98" s="260"/>
      <c r="DDJ98" s="260"/>
      <c r="DDK98" s="260"/>
      <c r="DDL98" s="260"/>
      <c r="DDM98" s="260"/>
      <c r="DDN98" s="260"/>
      <c r="DDO98" s="260"/>
      <c r="DDP98" s="260"/>
      <c r="DDQ98" s="260"/>
      <c r="DDR98" s="260"/>
      <c r="DDS98" s="260"/>
      <c r="DDT98" s="260"/>
      <c r="DDU98" s="260"/>
      <c r="DDV98" s="260"/>
      <c r="DDW98" s="260"/>
      <c r="DDX98" s="260"/>
      <c r="DDY98" s="260"/>
      <c r="DDZ98" s="260"/>
      <c r="DEA98" s="260"/>
      <c r="DEB98" s="260"/>
      <c r="DEC98" s="260"/>
      <c r="DED98" s="260"/>
      <c r="DEE98" s="260"/>
      <c r="DEF98" s="260"/>
      <c r="DEG98" s="260"/>
      <c r="DEH98" s="260"/>
      <c r="DEI98" s="260"/>
      <c r="DEJ98" s="260"/>
      <c r="DEK98" s="260"/>
      <c r="DEL98" s="260"/>
      <c r="DEM98" s="260"/>
      <c r="DEN98" s="260"/>
      <c r="DEO98" s="260"/>
      <c r="DEP98" s="260"/>
      <c r="DEQ98" s="260"/>
      <c r="DER98" s="260"/>
      <c r="DES98" s="260"/>
      <c r="DET98" s="260"/>
      <c r="DEU98" s="260"/>
      <c r="DEV98" s="260"/>
      <c r="DEW98" s="260"/>
      <c r="DEX98" s="260"/>
      <c r="DEY98" s="260"/>
      <c r="DEZ98" s="260"/>
      <c r="DFA98" s="260"/>
      <c r="DFB98" s="260"/>
      <c r="DFC98" s="260"/>
      <c r="DFD98" s="260"/>
      <c r="DFE98" s="260"/>
      <c r="DFF98" s="260"/>
      <c r="DFG98" s="260"/>
      <c r="DFH98" s="260"/>
      <c r="DFI98" s="260"/>
      <c r="DFJ98" s="260"/>
      <c r="DFK98" s="260"/>
      <c r="DFL98" s="260"/>
      <c r="DFM98" s="260"/>
      <c r="DFN98" s="260"/>
      <c r="DFO98" s="260"/>
      <c r="DFP98" s="260"/>
      <c r="DFQ98" s="260"/>
      <c r="DFR98" s="260"/>
      <c r="DFS98" s="260"/>
      <c r="DFT98" s="260"/>
      <c r="DFU98" s="260"/>
      <c r="DFV98" s="260"/>
      <c r="DFW98" s="260"/>
      <c r="DFX98" s="260"/>
      <c r="DFY98" s="260"/>
      <c r="DFZ98" s="260"/>
      <c r="DGA98" s="260"/>
      <c r="DGB98" s="260"/>
      <c r="DGC98" s="260"/>
      <c r="DGD98" s="260"/>
      <c r="DGE98" s="260"/>
      <c r="DGF98" s="260"/>
      <c r="DGG98" s="260"/>
      <c r="DGH98" s="260"/>
      <c r="DGI98" s="260"/>
      <c r="DGJ98" s="260"/>
      <c r="DGK98" s="260"/>
      <c r="DGL98" s="260"/>
      <c r="DGM98" s="260"/>
      <c r="DGN98" s="260"/>
      <c r="DGO98" s="260"/>
      <c r="DGP98" s="260"/>
      <c r="DGQ98" s="260"/>
      <c r="DGR98" s="260"/>
      <c r="DGS98" s="260"/>
      <c r="DGT98" s="260"/>
      <c r="DGU98" s="260"/>
      <c r="DGV98" s="260"/>
      <c r="DGW98" s="260"/>
      <c r="DGX98" s="260"/>
      <c r="DGY98" s="260"/>
      <c r="DGZ98" s="260"/>
      <c r="DHA98" s="260"/>
      <c r="DHB98" s="260"/>
      <c r="DHC98" s="260"/>
      <c r="DHD98" s="260"/>
      <c r="DHE98" s="260"/>
      <c r="DHF98" s="260"/>
      <c r="DHG98" s="260"/>
      <c r="DHH98" s="260"/>
      <c r="DHI98" s="260"/>
      <c r="DHJ98" s="260"/>
      <c r="DHK98" s="260"/>
      <c r="DHL98" s="260"/>
      <c r="DHM98" s="260"/>
      <c r="DHN98" s="260"/>
      <c r="DHO98" s="260"/>
      <c r="DHP98" s="260"/>
      <c r="DHQ98" s="260"/>
      <c r="DHR98" s="260"/>
      <c r="DHS98" s="260"/>
      <c r="DHT98" s="260"/>
      <c r="DHU98" s="260"/>
      <c r="DHV98" s="260"/>
      <c r="DHW98" s="260"/>
      <c r="DHX98" s="260"/>
      <c r="DHY98" s="260"/>
      <c r="DHZ98" s="260"/>
      <c r="DIA98" s="260"/>
      <c r="DIB98" s="260"/>
      <c r="DIC98" s="260"/>
      <c r="DID98" s="260"/>
      <c r="DIE98" s="260"/>
      <c r="DIF98" s="260"/>
      <c r="DIG98" s="260"/>
      <c r="DIH98" s="260"/>
      <c r="DII98" s="260"/>
      <c r="DIJ98" s="260"/>
      <c r="DIK98" s="260"/>
      <c r="DIL98" s="260"/>
      <c r="DIM98" s="260"/>
      <c r="DIN98" s="260"/>
      <c r="DIO98" s="260"/>
      <c r="DIP98" s="260"/>
      <c r="DIQ98" s="260"/>
      <c r="DIR98" s="260"/>
      <c r="DIS98" s="260"/>
      <c r="DIT98" s="260"/>
      <c r="DIU98" s="260"/>
      <c r="DIV98" s="260"/>
      <c r="DIW98" s="260"/>
      <c r="DIX98" s="260"/>
      <c r="DIY98" s="260"/>
      <c r="DIZ98" s="260"/>
      <c r="DJA98" s="260"/>
      <c r="DJB98" s="260"/>
      <c r="DJC98" s="260"/>
      <c r="DJD98" s="260"/>
      <c r="DJE98" s="260"/>
      <c r="DJF98" s="260"/>
      <c r="DJG98" s="260"/>
      <c r="DJH98" s="260"/>
      <c r="DJI98" s="260"/>
      <c r="DJJ98" s="260"/>
      <c r="DJK98" s="260"/>
      <c r="DJL98" s="260"/>
      <c r="DJM98" s="260"/>
      <c r="DJN98" s="260"/>
      <c r="DJO98" s="260"/>
      <c r="DJP98" s="260"/>
      <c r="DJQ98" s="260"/>
      <c r="DJR98" s="260"/>
      <c r="DJS98" s="260"/>
      <c r="DJT98" s="260"/>
      <c r="DJU98" s="260"/>
      <c r="DJV98" s="260"/>
      <c r="DJW98" s="260"/>
      <c r="DJX98" s="260"/>
      <c r="DJY98" s="260"/>
      <c r="DJZ98" s="260"/>
      <c r="DKA98" s="260"/>
      <c r="DKB98" s="260"/>
      <c r="DKC98" s="260"/>
      <c r="DKD98" s="260"/>
      <c r="DKE98" s="260"/>
      <c r="DKF98" s="260"/>
      <c r="DKG98" s="260"/>
      <c r="DKH98" s="260"/>
      <c r="DKI98" s="260"/>
      <c r="DKJ98" s="260"/>
      <c r="DKK98" s="260"/>
      <c r="DKL98" s="260"/>
      <c r="DKM98" s="260"/>
      <c r="DKN98" s="260"/>
      <c r="DKO98" s="260"/>
      <c r="DKP98" s="260"/>
      <c r="DKQ98" s="260"/>
      <c r="DKR98" s="260"/>
      <c r="DKS98" s="260"/>
      <c r="DKT98" s="260"/>
      <c r="DKU98" s="260"/>
      <c r="DKV98" s="260"/>
      <c r="DKW98" s="260"/>
      <c r="DKX98" s="260"/>
      <c r="DKY98" s="260"/>
      <c r="DKZ98" s="260"/>
      <c r="DLA98" s="260"/>
      <c r="DLB98" s="260"/>
      <c r="DLC98" s="260"/>
      <c r="DLD98" s="260"/>
      <c r="DLE98" s="260"/>
      <c r="DLF98" s="260"/>
      <c r="DLG98" s="260"/>
      <c r="DLH98" s="260"/>
      <c r="DLI98" s="260"/>
      <c r="DLJ98" s="260"/>
      <c r="DLK98" s="260"/>
      <c r="DLL98" s="260"/>
      <c r="DLM98" s="260"/>
      <c r="DLN98" s="260"/>
      <c r="DLO98" s="260"/>
      <c r="DLP98" s="260"/>
      <c r="DLQ98" s="260"/>
      <c r="DLR98" s="260"/>
      <c r="DLS98" s="260"/>
      <c r="DLT98" s="260"/>
      <c r="DLU98" s="260"/>
      <c r="DLV98" s="260"/>
      <c r="DLW98" s="260"/>
      <c r="DLX98" s="260"/>
      <c r="DLY98" s="260"/>
      <c r="DLZ98" s="260"/>
      <c r="DMA98" s="260"/>
      <c r="DMB98" s="260"/>
      <c r="DMC98" s="260"/>
      <c r="DMD98" s="260"/>
      <c r="DME98" s="260"/>
      <c r="DMF98" s="260"/>
      <c r="DMG98" s="260"/>
      <c r="DMH98" s="260"/>
      <c r="DMI98" s="260"/>
      <c r="DMJ98" s="260"/>
      <c r="DMK98" s="260"/>
      <c r="DML98" s="260"/>
      <c r="DMM98" s="260"/>
      <c r="DMN98" s="260"/>
      <c r="DMO98" s="260"/>
      <c r="DMP98" s="260"/>
      <c r="DMQ98" s="260"/>
      <c r="DMR98" s="260"/>
      <c r="DMS98" s="260"/>
      <c r="DMT98" s="260"/>
      <c r="DMU98" s="260"/>
      <c r="DMV98" s="260"/>
      <c r="DMW98" s="260"/>
      <c r="DMX98" s="260"/>
      <c r="DMY98" s="260"/>
      <c r="DMZ98" s="260"/>
      <c r="DNA98" s="260"/>
      <c r="DNB98" s="260"/>
      <c r="DNC98" s="260"/>
      <c r="DND98" s="260"/>
      <c r="DNE98" s="260"/>
      <c r="DNF98" s="260"/>
      <c r="DNG98" s="260"/>
      <c r="DNH98" s="260"/>
      <c r="DNI98" s="260"/>
      <c r="DNJ98" s="260"/>
      <c r="DNK98" s="260"/>
      <c r="DNL98" s="260"/>
      <c r="DNM98" s="260"/>
      <c r="DNN98" s="260"/>
      <c r="DNO98" s="260"/>
      <c r="DNP98" s="260"/>
      <c r="DNQ98" s="260"/>
      <c r="DNR98" s="260"/>
      <c r="DNS98" s="260"/>
      <c r="DNT98" s="260"/>
      <c r="DNU98" s="260"/>
      <c r="DNV98" s="260"/>
      <c r="DNW98" s="260"/>
      <c r="DNX98" s="260"/>
      <c r="DNY98" s="260"/>
      <c r="DNZ98" s="260"/>
      <c r="DOA98" s="260"/>
      <c r="DOB98" s="260"/>
      <c r="DOC98" s="260"/>
      <c r="DOD98" s="260"/>
      <c r="DOE98" s="260"/>
      <c r="DOF98" s="260"/>
      <c r="DOG98" s="260"/>
      <c r="DOH98" s="260"/>
      <c r="DOI98" s="260"/>
      <c r="DOJ98" s="260"/>
      <c r="DOK98" s="260"/>
      <c r="DOL98" s="260"/>
      <c r="DOM98" s="260"/>
      <c r="DON98" s="260"/>
      <c r="DOO98" s="260"/>
      <c r="DOP98" s="260"/>
      <c r="DOQ98" s="260"/>
      <c r="DOR98" s="260"/>
      <c r="DOS98" s="260"/>
      <c r="DOT98" s="260"/>
      <c r="DOU98" s="260"/>
      <c r="DOV98" s="260"/>
      <c r="DOW98" s="260"/>
      <c r="DOX98" s="260"/>
      <c r="DOY98" s="260"/>
      <c r="DOZ98" s="260"/>
      <c r="DPA98" s="260"/>
      <c r="DPB98" s="260"/>
      <c r="DPC98" s="260"/>
      <c r="DPD98" s="260"/>
      <c r="DPE98" s="260"/>
      <c r="DPF98" s="260"/>
      <c r="DPG98" s="260"/>
      <c r="DPH98" s="260"/>
      <c r="DPI98" s="260"/>
      <c r="DPJ98" s="260"/>
      <c r="DPK98" s="260"/>
      <c r="DPL98" s="260"/>
      <c r="DPM98" s="260"/>
      <c r="DPN98" s="260"/>
      <c r="DPO98" s="260"/>
      <c r="DPP98" s="260"/>
      <c r="DPQ98" s="260"/>
      <c r="DPR98" s="260"/>
      <c r="DPS98" s="260"/>
      <c r="DPT98" s="260"/>
      <c r="DPU98" s="260"/>
      <c r="DPV98" s="260"/>
      <c r="DPW98" s="260"/>
      <c r="DPX98" s="260"/>
      <c r="DPY98" s="260"/>
      <c r="DPZ98" s="260"/>
      <c r="DQA98" s="260"/>
      <c r="DQB98" s="260"/>
      <c r="DQC98" s="260"/>
      <c r="DQD98" s="260"/>
      <c r="DQE98" s="260"/>
      <c r="DQF98" s="260"/>
      <c r="DQG98" s="260"/>
      <c r="DQH98" s="260"/>
      <c r="DQI98" s="260"/>
      <c r="DQJ98" s="260"/>
      <c r="DQK98" s="260"/>
      <c r="DQL98" s="260"/>
      <c r="DQM98" s="260"/>
      <c r="DQN98" s="260"/>
      <c r="DQO98" s="260"/>
      <c r="DQP98" s="260"/>
      <c r="DQQ98" s="260"/>
      <c r="DQR98" s="260"/>
      <c r="DQS98" s="260"/>
      <c r="DQT98" s="260"/>
      <c r="DQU98" s="260"/>
      <c r="DQV98" s="260"/>
      <c r="DQW98" s="260"/>
      <c r="DQX98" s="260"/>
      <c r="DQY98" s="260"/>
      <c r="DQZ98" s="260"/>
      <c r="DRA98" s="260"/>
      <c r="DRB98" s="260"/>
      <c r="DRC98" s="260"/>
      <c r="DRD98" s="260"/>
      <c r="DRE98" s="260"/>
      <c r="DRF98" s="260"/>
      <c r="DRG98" s="260"/>
      <c r="DRH98" s="260"/>
      <c r="DRI98" s="260"/>
      <c r="DRJ98" s="260"/>
      <c r="DRK98" s="260"/>
      <c r="DRL98" s="260"/>
      <c r="DRM98" s="260"/>
      <c r="DRN98" s="260"/>
      <c r="DRO98" s="260"/>
      <c r="DRP98" s="260"/>
      <c r="DRQ98" s="260"/>
      <c r="DRR98" s="260"/>
      <c r="DRS98" s="260"/>
      <c r="DRT98" s="260"/>
      <c r="DRU98" s="260"/>
      <c r="DRV98" s="260"/>
      <c r="DRW98" s="260"/>
      <c r="DRX98" s="260"/>
      <c r="DRY98" s="260"/>
      <c r="DRZ98" s="260"/>
      <c r="DSA98" s="260"/>
      <c r="DSB98" s="260"/>
      <c r="DSC98" s="260"/>
      <c r="DSD98" s="260"/>
      <c r="DSE98" s="260"/>
      <c r="DSF98" s="260"/>
      <c r="DSG98" s="260"/>
      <c r="DSH98" s="260"/>
      <c r="DSI98" s="260"/>
      <c r="DSJ98" s="260"/>
      <c r="DSK98" s="260"/>
      <c r="DSL98" s="260"/>
      <c r="DSM98" s="260"/>
      <c r="DSN98" s="260"/>
      <c r="DSO98" s="260"/>
      <c r="DSP98" s="260"/>
      <c r="DSQ98" s="260"/>
      <c r="DSR98" s="260"/>
      <c r="DSS98" s="260"/>
      <c r="DST98" s="260"/>
      <c r="DSU98" s="260"/>
      <c r="DSV98" s="260"/>
      <c r="DSW98" s="260"/>
      <c r="DSX98" s="260"/>
      <c r="DSY98" s="260"/>
      <c r="DSZ98" s="260"/>
      <c r="DTA98" s="260"/>
      <c r="DTB98" s="260"/>
      <c r="DTC98" s="260"/>
      <c r="DTD98" s="260"/>
      <c r="DTE98" s="260"/>
      <c r="DTF98" s="260"/>
      <c r="DTG98" s="260"/>
      <c r="DTH98" s="260"/>
      <c r="DTI98" s="260"/>
      <c r="DTJ98" s="260"/>
      <c r="DTK98" s="260"/>
      <c r="DTL98" s="260"/>
      <c r="DTM98" s="260"/>
      <c r="DTN98" s="260"/>
      <c r="DTO98" s="260"/>
      <c r="DTP98" s="260"/>
      <c r="DTQ98" s="260"/>
      <c r="DTR98" s="260"/>
      <c r="DTS98" s="260"/>
      <c r="DTT98" s="260"/>
      <c r="DTU98" s="260"/>
      <c r="DTV98" s="260"/>
      <c r="DTW98" s="260"/>
      <c r="DTX98" s="260"/>
      <c r="DTY98" s="260"/>
      <c r="DTZ98" s="260"/>
      <c r="DUA98" s="260"/>
      <c r="DUB98" s="260"/>
      <c r="DUC98" s="260"/>
      <c r="DUD98" s="260"/>
      <c r="DUE98" s="260"/>
      <c r="DUF98" s="260"/>
      <c r="DUG98" s="260"/>
      <c r="DUH98" s="260"/>
      <c r="DUI98" s="260"/>
      <c r="DUJ98" s="260"/>
      <c r="DUK98" s="260"/>
      <c r="DUL98" s="260"/>
      <c r="DUM98" s="260"/>
      <c r="DUN98" s="260"/>
      <c r="DUO98" s="260"/>
      <c r="DUP98" s="260"/>
      <c r="DUQ98" s="260"/>
      <c r="DUR98" s="260"/>
      <c r="DUS98" s="260"/>
      <c r="DUT98" s="260"/>
      <c r="DUU98" s="260"/>
      <c r="DUV98" s="260"/>
      <c r="DUW98" s="260"/>
      <c r="DUX98" s="260"/>
      <c r="DUY98" s="260"/>
      <c r="DUZ98" s="260"/>
      <c r="DVA98" s="260"/>
      <c r="DVB98" s="260"/>
      <c r="DVC98" s="260"/>
      <c r="DVD98" s="260"/>
      <c r="DVE98" s="260"/>
      <c r="DVF98" s="260"/>
      <c r="DVG98" s="260"/>
      <c r="DVH98" s="260"/>
      <c r="DVI98" s="260"/>
      <c r="DVJ98" s="260"/>
      <c r="DVK98" s="260"/>
      <c r="DVL98" s="260"/>
      <c r="DVM98" s="260"/>
      <c r="DVN98" s="260"/>
      <c r="DVO98" s="260"/>
      <c r="DVP98" s="260"/>
      <c r="DVQ98" s="260"/>
      <c r="DVR98" s="260"/>
      <c r="DVS98" s="260"/>
      <c r="DVT98" s="260"/>
      <c r="DVU98" s="260"/>
      <c r="DVV98" s="260"/>
      <c r="DVW98" s="260"/>
      <c r="DVX98" s="260"/>
      <c r="DVY98" s="260"/>
      <c r="DVZ98" s="260"/>
      <c r="DWA98" s="260"/>
      <c r="DWB98" s="260"/>
      <c r="DWC98" s="260"/>
      <c r="DWD98" s="260"/>
      <c r="DWE98" s="260"/>
      <c r="DWF98" s="260"/>
      <c r="DWG98" s="260"/>
      <c r="DWH98" s="260"/>
      <c r="DWI98" s="260"/>
      <c r="DWJ98" s="260"/>
      <c r="DWK98" s="260"/>
      <c r="DWL98" s="260"/>
      <c r="DWM98" s="260"/>
      <c r="DWN98" s="260"/>
      <c r="DWO98" s="260"/>
      <c r="DWP98" s="260"/>
      <c r="DWQ98" s="260"/>
      <c r="DWR98" s="260"/>
      <c r="DWS98" s="260"/>
      <c r="DWT98" s="260"/>
      <c r="DWU98" s="260"/>
      <c r="DWV98" s="260"/>
      <c r="DWW98" s="260"/>
      <c r="DWX98" s="260"/>
      <c r="DWY98" s="260"/>
      <c r="DWZ98" s="260"/>
      <c r="DXA98" s="260"/>
      <c r="DXB98" s="260"/>
      <c r="DXC98" s="260"/>
      <c r="DXD98" s="260"/>
      <c r="DXE98" s="260"/>
      <c r="DXF98" s="260"/>
      <c r="DXG98" s="260"/>
      <c r="DXH98" s="260"/>
      <c r="DXI98" s="260"/>
      <c r="DXJ98" s="260"/>
      <c r="DXK98" s="260"/>
      <c r="DXL98" s="260"/>
      <c r="DXM98" s="260"/>
      <c r="DXN98" s="260"/>
      <c r="DXO98" s="260"/>
      <c r="DXP98" s="260"/>
      <c r="DXQ98" s="260"/>
      <c r="DXR98" s="260"/>
      <c r="DXS98" s="260"/>
      <c r="DXT98" s="260"/>
      <c r="DXU98" s="260"/>
      <c r="DXV98" s="260"/>
      <c r="DXW98" s="260"/>
      <c r="DXX98" s="260"/>
      <c r="DXY98" s="260"/>
      <c r="DXZ98" s="260"/>
      <c r="DYA98" s="260"/>
      <c r="DYB98" s="260"/>
      <c r="DYC98" s="260"/>
      <c r="DYD98" s="260"/>
      <c r="DYE98" s="260"/>
      <c r="DYF98" s="260"/>
      <c r="DYG98" s="260"/>
      <c r="DYH98" s="260"/>
      <c r="DYI98" s="260"/>
      <c r="DYJ98" s="260"/>
      <c r="DYK98" s="260"/>
      <c r="DYL98" s="260"/>
      <c r="DYM98" s="260"/>
      <c r="DYN98" s="260"/>
      <c r="DYO98" s="260"/>
      <c r="DYP98" s="260"/>
      <c r="DYQ98" s="260"/>
      <c r="DYR98" s="260"/>
      <c r="DYS98" s="260"/>
      <c r="DYT98" s="260"/>
      <c r="DYU98" s="260"/>
      <c r="DYV98" s="260"/>
      <c r="DYW98" s="260"/>
      <c r="DYX98" s="260"/>
      <c r="DYY98" s="260"/>
      <c r="DYZ98" s="260"/>
      <c r="DZA98" s="260"/>
      <c r="DZB98" s="260"/>
      <c r="DZC98" s="260"/>
      <c r="DZD98" s="260"/>
      <c r="DZE98" s="260"/>
      <c r="DZF98" s="260"/>
      <c r="DZG98" s="260"/>
      <c r="DZH98" s="260"/>
      <c r="DZI98" s="260"/>
      <c r="DZJ98" s="260"/>
      <c r="DZK98" s="260"/>
      <c r="DZL98" s="260"/>
      <c r="DZM98" s="260"/>
      <c r="DZN98" s="260"/>
      <c r="DZO98" s="260"/>
      <c r="DZP98" s="260"/>
      <c r="DZQ98" s="260"/>
      <c r="DZR98" s="260"/>
      <c r="DZS98" s="260"/>
      <c r="DZT98" s="260"/>
      <c r="DZU98" s="260"/>
      <c r="DZV98" s="260"/>
      <c r="DZW98" s="260"/>
      <c r="DZX98" s="260"/>
      <c r="DZY98" s="260"/>
      <c r="DZZ98" s="260"/>
      <c r="EAA98" s="260"/>
      <c r="EAB98" s="260"/>
      <c r="EAC98" s="260"/>
      <c r="EAD98" s="260"/>
      <c r="EAE98" s="260"/>
      <c r="EAF98" s="260"/>
      <c r="EAG98" s="260"/>
      <c r="EAH98" s="260"/>
      <c r="EAI98" s="260"/>
      <c r="EAJ98" s="260"/>
      <c r="EAK98" s="260"/>
      <c r="EAL98" s="260"/>
      <c r="EAM98" s="260"/>
      <c r="EAN98" s="260"/>
      <c r="EAO98" s="260"/>
      <c r="EAP98" s="260"/>
      <c r="EAQ98" s="260"/>
      <c r="EAR98" s="260"/>
      <c r="EAS98" s="260"/>
      <c r="EAT98" s="260"/>
      <c r="EAU98" s="260"/>
      <c r="EAV98" s="260"/>
      <c r="EAW98" s="260"/>
      <c r="EAX98" s="260"/>
      <c r="EAY98" s="260"/>
      <c r="EAZ98" s="260"/>
      <c r="EBA98" s="260"/>
      <c r="EBB98" s="260"/>
      <c r="EBC98" s="260"/>
      <c r="EBD98" s="260"/>
      <c r="EBE98" s="260"/>
      <c r="EBF98" s="260"/>
      <c r="EBG98" s="260"/>
      <c r="EBH98" s="260"/>
      <c r="EBI98" s="260"/>
      <c r="EBJ98" s="260"/>
      <c r="EBK98" s="260"/>
      <c r="EBL98" s="260"/>
      <c r="EBM98" s="260"/>
      <c r="EBN98" s="260"/>
      <c r="EBO98" s="260"/>
      <c r="EBP98" s="260"/>
      <c r="EBQ98" s="260"/>
      <c r="EBR98" s="260"/>
      <c r="EBS98" s="260"/>
      <c r="EBT98" s="260"/>
      <c r="EBU98" s="260"/>
      <c r="EBV98" s="260"/>
      <c r="EBW98" s="260"/>
      <c r="EBX98" s="260"/>
      <c r="EBY98" s="260"/>
      <c r="EBZ98" s="260"/>
      <c r="ECA98" s="260"/>
      <c r="ECB98" s="260"/>
      <c r="ECC98" s="260"/>
      <c r="ECD98" s="260"/>
      <c r="ECE98" s="260"/>
      <c r="ECF98" s="260"/>
      <c r="ECG98" s="260"/>
      <c r="ECH98" s="260"/>
      <c r="ECI98" s="260"/>
      <c r="ECJ98" s="260"/>
      <c r="ECK98" s="260"/>
      <c r="ECL98" s="260"/>
      <c r="ECM98" s="260"/>
      <c r="ECN98" s="260"/>
      <c r="ECO98" s="260"/>
      <c r="ECP98" s="260"/>
      <c r="ECQ98" s="260"/>
      <c r="ECR98" s="260"/>
      <c r="ECS98" s="260"/>
      <c r="ECT98" s="260"/>
      <c r="ECU98" s="260"/>
      <c r="ECV98" s="260"/>
      <c r="ECW98" s="260"/>
      <c r="ECX98" s="260"/>
      <c r="ECY98" s="260"/>
      <c r="ECZ98" s="260"/>
      <c r="EDA98" s="260"/>
      <c r="EDB98" s="260"/>
      <c r="EDC98" s="260"/>
      <c r="EDD98" s="260"/>
      <c r="EDE98" s="260"/>
      <c r="EDF98" s="260"/>
      <c r="EDG98" s="260"/>
      <c r="EDH98" s="260"/>
      <c r="EDI98" s="260"/>
      <c r="EDJ98" s="260"/>
      <c r="EDK98" s="260"/>
      <c r="EDL98" s="260"/>
      <c r="EDM98" s="260"/>
      <c r="EDN98" s="260"/>
      <c r="EDO98" s="260"/>
      <c r="EDP98" s="260"/>
      <c r="EDQ98" s="260"/>
      <c r="EDR98" s="260"/>
      <c r="EDS98" s="260"/>
      <c r="EDT98" s="260"/>
      <c r="EDU98" s="260"/>
      <c r="EDV98" s="260"/>
      <c r="EDW98" s="260"/>
      <c r="EDX98" s="260"/>
      <c r="EDY98" s="260"/>
      <c r="EDZ98" s="260"/>
      <c r="EEA98" s="260"/>
      <c r="EEB98" s="260"/>
      <c r="EEC98" s="260"/>
      <c r="EED98" s="260"/>
      <c r="EEE98" s="260"/>
      <c r="EEF98" s="260"/>
      <c r="EEG98" s="260"/>
      <c r="EEH98" s="260"/>
      <c r="EEI98" s="260"/>
      <c r="EEJ98" s="260"/>
      <c r="EEK98" s="260"/>
      <c r="EEL98" s="260"/>
      <c r="EEM98" s="260"/>
      <c r="EEN98" s="260"/>
      <c r="EEO98" s="260"/>
      <c r="EEP98" s="260"/>
      <c r="EEQ98" s="260"/>
      <c r="EER98" s="260"/>
      <c r="EES98" s="260"/>
      <c r="EET98" s="260"/>
      <c r="EEU98" s="260"/>
      <c r="EEV98" s="260"/>
      <c r="EEW98" s="260"/>
      <c r="EEX98" s="260"/>
      <c r="EEY98" s="260"/>
      <c r="EEZ98" s="260"/>
      <c r="EFA98" s="260"/>
      <c r="EFB98" s="260"/>
      <c r="EFC98" s="260"/>
      <c r="EFD98" s="260"/>
      <c r="EFE98" s="260"/>
      <c r="EFF98" s="260"/>
      <c r="EFG98" s="260"/>
      <c r="EFH98" s="260"/>
      <c r="EFI98" s="260"/>
      <c r="EFJ98" s="260"/>
      <c r="EFK98" s="260"/>
      <c r="EFL98" s="260"/>
      <c r="EFM98" s="260"/>
      <c r="EFN98" s="260"/>
      <c r="EFO98" s="260"/>
      <c r="EFP98" s="260"/>
      <c r="EFQ98" s="260"/>
      <c r="EFR98" s="260"/>
      <c r="EFS98" s="260"/>
      <c r="EFT98" s="260"/>
      <c r="EFU98" s="260"/>
      <c r="EFV98" s="260"/>
      <c r="EFW98" s="260"/>
      <c r="EFX98" s="260"/>
      <c r="EFY98" s="260"/>
      <c r="EFZ98" s="260"/>
      <c r="EGA98" s="260"/>
      <c r="EGB98" s="260"/>
      <c r="EGC98" s="260"/>
      <c r="EGD98" s="260"/>
      <c r="EGE98" s="260"/>
      <c r="EGF98" s="260"/>
      <c r="EGG98" s="260"/>
      <c r="EGH98" s="260"/>
      <c r="EGI98" s="260"/>
      <c r="EGJ98" s="260"/>
      <c r="EGK98" s="260"/>
      <c r="EGL98" s="260"/>
      <c r="EGM98" s="260"/>
      <c r="EGN98" s="260"/>
      <c r="EGO98" s="260"/>
      <c r="EGP98" s="260"/>
      <c r="EGQ98" s="260"/>
      <c r="EGR98" s="260"/>
      <c r="EGS98" s="260"/>
      <c r="EGT98" s="260"/>
      <c r="EGU98" s="260"/>
      <c r="EGV98" s="260"/>
      <c r="EGW98" s="260"/>
      <c r="EGX98" s="260"/>
      <c r="EGY98" s="260"/>
      <c r="EGZ98" s="260"/>
      <c r="EHA98" s="260"/>
      <c r="EHB98" s="260"/>
      <c r="EHC98" s="260"/>
      <c r="EHD98" s="260"/>
      <c r="EHE98" s="260"/>
      <c r="EHF98" s="260"/>
      <c r="EHG98" s="260"/>
      <c r="EHH98" s="260"/>
      <c r="EHI98" s="260"/>
      <c r="EHJ98" s="260"/>
      <c r="EHK98" s="260"/>
      <c r="EHL98" s="260"/>
      <c r="EHM98" s="260"/>
      <c r="EHN98" s="260"/>
      <c r="EHO98" s="260"/>
      <c r="EHP98" s="260"/>
      <c r="EHQ98" s="260"/>
      <c r="EHR98" s="260"/>
      <c r="EHS98" s="260"/>
      <c r="EHT98" s="260"/>
      <c r="EHU98" s="260"/>
      <c r="EHV98" s="260"/>
      <c r="EHW98" s="260"/>
      <c r="EHX98" s="260"/>
      <c r="EHY98" s="260"/>
      <c r="EHZ98" s="260"/>
      <c r="EIA98" s="260"/>
      <c r="EIB98" s="260"/>
      <c r="EIC98" s="260"/>
      <c r="EID98" s="260"/>
      <c r="EIE98" s="260"/>
      <c r="EIF98" s="260"/>
      <c r="EIG98" s="260"/>
      <c r="EIH98" s="260"/>
      <c r="EII98" s="260"/>
      <c r="EIJ98" s="260"/>
      <c r="EIK98" s="260"/>
      <c r="EIL98" s="260"/>
      <c r="EIM98" s="260"/>
      <c r="EIN98" s="260"/>
      <c r="EIO98" s="260"/>
      <c r="EIP98" s="260"/>
      <c r="EIQ98" s="260"/>
      <c r="EIR98" s="260"/>
      <c r="EIS98" s="260"/>
      <c r="EIT98" s="260"/>
      <c r="EIU98" s="260"/>
      <c r="EIV98" s="260"/>
      <c r="EIW98" s="260"/>
      <c r="EIX98" s="260"/>
      <c r="EIY98" s="260"/>
      <c r="EIZ98" s="260"/>
      <c r="EJA98" s="260"/>
      <c r="EJB98" s="260"/>
      <c r="EJC98" s="260"/>
      <c r="EJD98" s="260"/>
      <c r="EJE98" s="260"/>
      <c r="EJF98" s="260"/>
      <c r="EJG98" s="260"/>
      <c r="EJH98" s="260"/>
      <c r="EJI98" s="260"/>
      <c r="EJJ98" s="260"/>
      <c r="EJK98" s="260"/>
      <c r="EJL98" s="260"/>
      <c r="EJM98" s="260"/>
      <c r="EJN98" s="260"/>
      <c r="EJO98" s="260"/>
      <c r="EJP98" s="260"/>
      <c r="EJQ98" s="260"/>
      <c r="EJR98" s="260"/>
      <c r="EJS98" s="260"/>
      <c r="EJT98" s="260"/>
      <c r="EJU98" s="260"/>
      <c r="EJV98" s="260"/>
      <c r="EJW98" s="260"/>
      <c r="EJX98" s="260"/>
      <c r="EJY98" s="260"/>
      <c r="EJZ98" s="260"/>
      <c r="EKA98" s="260"/>
      <c r="EKB98" s="260"/>
      <c r="EKC98" s="260"/>
      <c r="EKD98" s="260"/>
      <c r="EKE98" s="260"/>
      <c r="EKF98" s="260"/>
      <c r="EKG98" s="260"/>
      <c r="EKH98" s="260"/>
      <c r="EKI98" s="260"/>
      <c r="EKJ98" s="260"/>
      <c r="EKK98" s="260"/>
      <c r="EKL98" s="260"/>
      <c r="EKM98" s="260"/>
      <c r="EKN98" s="260"/>
      <c r="EKO98" s="260"/>
      <c r="EKP98" s="260"/>
      <c r="EKQ98" s="260"/>
      <c r="EKR98" s="260"/>
      <c r="EKS98" s="260"/>
      <c r="EKT98" s="260"/>
      <c r="EKU98" s="260"/>
      <c r="EKV98" s="260"/>
      <c r="EKW98" s="260"/>
      <c r="EKX98" s="260"/>
      <c r="EKY98" s="260"/>
      <c r="EKZ98" s="260"/>
      <c r="ELA98" s="260"/>
      <c r="ELB98" s="260"/>
      <c r="ELC98" s="260"/>
      <c r="ELD98" s="260"/>
      <c r="ELE98" s="260"/>
      <c r="ELF98" s="260"/>
      <c r="ELG98" s="260"/>
      <c r="ELH98" s="260"/>
      <c r="ELI98" s="260"/>
      <c r="ELJ98" s="260"/>
      <c r="ELK98" s="260"/>
      <c r="ELL98" s="260"/>
      <c r="ELM98" s="260"/>
      <c r="ELN98" s="260"/>
      <c r="ELO98" s="260"/>
      <c r="ELP98" s="260"/>
      <c r="ELQ98" s="260"/>
      <c r="ELR98" s="260"/>
      <c r="ELS98" s="260"/>
      <c r="ELT98" s="260"/>
      <c r="ELU98" s="260"/>
      <c r="ELV98" s="260"/>
      <c r="ELW98" s="260"/>
      <c r="ELX98" s="260"/>
      <c r="ELY98" s="260"/>
      <c r="ELZ98" s="260"/>
      <c r="EMA98" s="260"/>
      <c r="EMB98" s="260"/>
      <c r="EMC98" s="260"/>
      <c r="EMD98" s="260"/>
      <c r="EME98" s="260"/>
      <c r="EMF98" s="260"/>
      <c r="EMG98" s="260"/>
      <c r="EMH98" s="260"/>
      <c r="EMI98" s="260"/>
      <c r="EMJ98" s="260"/>
      <c r="EMK98" s="260"/>
      <c r="EML98" s="260"/>
      <c r="EMM98" s="260"/>
      <c r="EMN98" s="260"/>
      <c r="EMO98" s="260"/>
      <c r="EMP98" s="260"/>
      <c r="EMQ98" s="260"/>
      <c r="EMR98" s="260"/>
      <c r="EMS98" s="260"/>
      <c r="EMT98" s="260"/>
      <c r="EMU98" s="260"/>
      <c r="EMV98" s="260"/>
      <c r="EMW98" s="260"/>
      <c r="EMX98" s="260"/>
      <c r="EMY98" s="260"/>
      <c r="EMZ98" s="260"/>
      <c r="ENA98" s="260"/>
      <c r="ENB98" s="260"/>
      <c r="ENC98" s="260"/>
      <c r="END98" s="260"/>
      <c r="ENE98" s="260"/>
      <c r="ENF98" s="260"/>
      <c r="ENG98" s="260"/>
      <c r="ENH98" s="260"/>
      <c r="ENI98" s="260"/>
      <c r="ENJ98" s="260"/>
      <c r="ENK98" s="260"/>
      <c r="ENL98" s="260"/>
      <c r="ENM98" s="260"/>
      <c r="ENN98" s="260"/>
      <c r="ENO98" s="260"/>
      <c r="ENP98" s="260"/>
      <c r="ENQ98" s="260"/>
      <c r="ENR98" s="260"/>
      <c r="ENS98" s="260"/>
      <c r="ENT98" s="260"/>
      <c r="ENU98" s="260"/>
      <c r="ENV98" s="260"/>
      <c r="ENW98" s="260"/>
      <c r="ENX98" s="260"/>
      <c r="ENY98" s="260"/>
      <c r="ENZ98" s="260"/>
      <c r="EOA98" s="260"/>
      <c r="EOB98" s="260"/>
      <c r="EOC98" s="260"/>
      <c r="EOD98" s="260"/>
      <c r="EOE98" s="260"/>
      <c r="EOF98" s="260"/>
      <c r="EOG98" s="260"/>
      <c r="EOH98" s="260"/>
      <c r="EOI98" s="260"/>
      <c r="EOJ98" s="260"/>
      <c r="EOK98" s="260"/>
      <c r="EOL98" s="260"/>
      <c r="EOM98" s="260"/>
      <c r="EON98" s="260"/>
      <c r="EOO98" s="260"/>
      <c r="EOP98" s="260"/>
      <c r="EOQ98" s="260"/>
      <c r="EOR98" s="260"/>
      <c r="EOS98" s="260"/>
      <c r="EOT98" s="260"/>
      <c r="EOU98" s="260"/>
      <c r="EOV98" s="260"/>
      <c r="EOW98" s="260"/>
      <c r="EOX98" s="260"/>
      <c r="EOY98" s="260"/>
      <c r="EOZ98" s="260"/>
      <c r="EPA98" s="260"/>
      <c r="EPB98" s="260"/>
      <c r="EPC98" s="260"/>
      <c r="EPD98" s="260"/>
      <c r="EPE98" s="260"/>
      <c r="EPF98" s="260"/>
      <c r="EPG98" s="260"/>
      <c r="EPH98" s="260"/>
      <c r="EPI98" s="260"/>
      <c r="EPJ98" s="260"/>
      <c r="EPK98" s="260"/>
      <c r="EPL98" s="260"/>
      <c r="EPM98" s="260"/>
      <c r="EPN98" s="260"/>
      <c r="EPO98" s="260"/>
      <c r="EPP98" s="260"/>
      <c r="EPQ98" s="260"/>
      <c r="EPR98" s="260"/>
      <c r="EPS98" s="260"/>
      <c r="EPT98" s="260"/>
      <c r="EPU98" s="260"/>
      <c r="EPV98" s="260"/>
      <c r="EPW98" s="260"/>
      <c r="EPX98" s="260"/>
      <c r="EPY98" s="260"/>
      <c r="EPZ98" s="260"/>
      <c r="EQA98" s="260"/>
      <c r="EQB98" s="260"/>
      <c r="EQC98" s="260"/>
      <c r="EQD98" s="260"/>
      <c r="EQE98" s="260"/>
      <c r="EQF98" s="260"/>
      <c r="EQG98" s="260"/>
      <c r="EQH98" s="260"/>
      <c r="EQI98" s="260"/>
      <c r="EQJ98" s="260"/>
      <c r="EQK98" s="260"/>
      <c r="EQL98" s="260"/>
      <c r="EQM98" s="260"/>
      <c r="EQN98" s="260"/>
      <c r="EQO98" s="260"/>
      <c r="EQP98" s="260"/>
      <c r="EQQ98" s="260"/>
      <c r="EQR98" s="260"/>
      <c r="EQS98" s="260"/>
      <c r="EQT98" s="260"/>
      <c r="EQU98" s="260"/>
      <c r="EQV98" s="260"/>
      <c r="EQW98" s="260"/>
      <c r="EQX98" s="260"/>
      <c r="EQY98" s="260"/>
      <c r="EQZ98" s="260"/>
      <c r="ERA98" s="260"/>
      <c r="ERB98" s="260"/>
      <c r="ERC98" s="260"/>
      <c r="ERD98" s="260"/>
      <c r="ERE98" s="260"/>
      <c r="ERF98" s="260"/>
      <c r="ERG98" s="260"/>
      <c r="ERH98" s="260"/>
      <c r="ERI98" s="260"/>
      <c r="ERJ98" s="260"/>
      <c r="ERK98" s="260"/>
      <c r="ERL98" s="260"/>
      <c r="ERM98" s="260"/>
      <c r="ERN98" s="260"/>
      <c r="ERO98" s="260"/>
      <c r="ERP98" s="260"/>
      <c r="ERQ98" s="260"/>
      <c r="ERR98" s="260"/>
      <c r="ERS98" s="260"/>
      <c r="ERT98" s="260"/>
      <c r="ERU98" s="260"/>
      <c r="ERV98" s="260"/>
      <c r="ERW98" s="260"/>
      <c r="ERX98" s="260"/>
      <c r="ERY98" s="260"/>
      <c r="ERZ98" s="260"/>
      <c r="ESA98" s="260"/>
      <c r="ESB98" s="260"/>
      <c r="ESC98" s="260"/>
      <c r="ESD98" s="260"/>
      <c r="ESE98" s="260"/>
      <c r="ESF98" s="260"/>
      <c r="ESG98" s="260"/>
      <c r="ESH98" s="260"/>
      <c r="ESI98" s="260"/>
      <c r="ESJ98" s="260"/>
      <c r="ESK98" s="260"/>
      <c r="ESL98" s="260"/>
      <c r="ESM98" s="260"/>
      <c r="ESN98" s="260"/>
      <c r="ESO98" s="260"/>
      <c r="ESP98" s="260"/>
      <c r="ESQ98" s="260"/>
      <c r="ESR98" s="260"/>
      <c r="ESS98" s="260"/>
      <c r="EST98" s="260"/>
      <c r="ESU98" s="260"/>
      <c r="ESV98" s="260"/>
      <c r="ESW98" s="260"/>
      <c r="ESX98" s="260"/>
      <c r="ESY98" s="260"/>
      <c r="ESZ98" s="260"/>
      <c r="ETA98" s="260"/>
      <c r="ETB98" s="260"/>
      <c r="ETC98" s="260"/>
      <c r="ETD98" s="260"/>
      <c r="ETE98" s="260"/>
      <c r="ETF98" s="260"/>
      <c r="ETG98" s="260"/>
      <c r="ETH98" s="260"/>
      <c r="ETI98" s="260"/>
      <c r="ETJ98" s="260"/>
      <c r="ETK98" s="260"/>
      <c r="ETL98" s="260"/>
      <c r="ETM98" s="260"/>
      <c r="ETN98" s="260"/>
      <c r="ETO98" s="260"/>
      <c r="ETP98" s="260"/>
      <c r="ETQ98" s="260"/>
      <c r="ETR98" s="260"/>
      <c r="ETS98" s="260"/>
      <c r="ETT98" s="260"/>
      <c r="ETU98" s="260"/>
      <c r="ETV98" s="260"/>
      <c r="ETW98" s="260"/>
      <c r="ETX98" s="260"/>
      <c r="ETY98" s="260"/>
      <c r="ETZ98" s="260"/>
      <c r="EUA98" s="260"/>
      <c r="EUB98" s="260"/>
      <c r="EUC98" s="260"/>
      <c r="EUD98" s="260"/>
      <c r="EUE98" s="260"/>
      <c r="EUF98" s="260"/>
      <c r="EUG98" s="260"/>
      <c r="EUH98" s="260"/>
      <c r="EUI98" s="260"/>
      <c r="EUJ98" s="260"/>
      <c r="EUK98" s="260"/>
      <c r="EUL98" s="260"/>
      <c r="EUM98" s="260"/>
      <c r="EUN98" s="260"/>
      <c r="EUO98" s="260"/>
      <c r="EUP98" s="260"/>
      <c r="EUQ98" s="260"/>
      <c r="EUR98" s="260"/>
      <c r="EUS98" s="260"/>
      <c r="EUT98" s="260"/>
      <c r="EUU98" s="260"/>
      <c r="EUV98" s="260"/>
      <c r="EUW98" s="260"/>
      <c r="EUX98" s="260"/>
      <c r="EUY98" s="260"/>
      <c r="EUZ98" s="260"/>
      <c r="EVA98" s="260"/>
      <c r="EVB98" s="260"/>
      <c r="EVC98" s="260"/>
      <c r="EVD98" s="260"/>
      <c r="EVE98" s="260"/>
      <c r="EVF98" s="260"/>
      <c r="EVG98" s="260"/>
      <c r="EVH98" s="260"/>
      <c r="EVI98" s="260"/>
      <c r="EVJ98" s="260"/>
      <c r="EVK98" s="260"/>
      <c r="EVL98" s="260"/>
      <c r="EVM98" s="260"/>
      <c r="EVN98" s="260"/>
      <c r="EVO98" s="260"/>
      <c r="EVP98" s="260"/>
      <c r="EVQ98" s="260"/>
      <c r="EVR98" s="260"/>
      <c r="EVS98" s="260"/>
      <c r="EVT98" s="260"/>
      <c r="EVU98" s="260"/>
      <c r="EVV98" s="260"/>
      <c r="EVW98" s="260"/>
      <c r="EVX98" s="260"/>
      <c r="EVY98" s="260"/>
      <c r="EVZ98" s="260"/>
      <c r="EWA98" s="260"/>
      <c r="EWB98" s="260"/>
      <c r="EWC98" s="260"/>
      <c r="EWD98" s="260"/>
      <c r="EWE98" s="260"/>
      <c r="EWF98" s="260"/>
      <c r="EWG98" s="260"/>
      <c r="EWH98" s="260"/>
      <c r="EWI98" s="260"/>
      <c r="EWJ98" s="260"/>
      <c r="EWK98" s="260"/>
      <c r="EWL98" s="260"/>
      <c r="EWM98" s="260"/>
      <c r="EWN98" s="260"/>
      <c r="EWO98" s="260"/>
      <c r="EWP98" s="260"/>
      <c r="EWQ98" s="260"/>
      <c r="EWR98" s="260"/>
      <c r="EWS98" s="260"/>
      <c r="EWT98" s="260"/>
      <c r="EWU98" s="260"/>
      <c r="EWV98" s="260"/>
      <c r="EWW98" s="260"/>
      <c r="EWX98" s="260"/>
      <c r="EWY98" s="260"/>
      <c r="EWZ98" s="260"/>
      <c r="EXA98" s="260"/>
      <c r="EXB98" s="260"/>
      <c r="EXC98" s="260"/>
      <c r="EXD98" s="260"/>
      <c r="EXE98" s="260"/>
      <c r="EXF98" s="260"/>
      <c r="EXG98" s="260"/>
      <c r="EXH98" s="260"/>
      <c r="EXI98" s="260"/>
      <c r="EXJ98" s="260"/>
      <c r="EXK98" s="260"/>
      <c r="EXL98" s="260"/>
      <c r="EXM98" s="260"/>
      <c r="EXN98" s="260"/>
      <c r="EXO98" s="260"/>
      <c r="EXP98" s="260"/>
      <c r="EXQ98" s="260"/>
      <c r="EXR98" s="260"/>
      <c r="EXS98" s="260"/>
      <c r="EXT98" s="260"/>
      <c r="EXU98" s="260"/>
      <c r="EXV98" s="260"/>
      <c r="EXW98" s="260"/>
      <c r="EXX98" s="260"/>
      <c r="EXY98" s="260"/>
      <c r="EXZ98" s="260"/>
      <c r="EYA98" s="260"/>
      <c r="EYB98" s="260"/>
      <c r="EYC98" s="260"/>
      <c r="EYD98" s="260"/>
      <c r="EYE98" s="260"/>
      <c r="EYF98" s="260"/>
      <c r="EYG98" s="260"/>
      <c r="EYH98" s="260"/>
      <c r="EYI98" s="260"/>
      <c r="EYJ98" s="260"/>
      <c r="EYK98" s="260"/>
      <c r="EYL98" s="260"/>
      <c r="EYM98" s="260"/>
      <c r="EYN98" s="260"/>
      <c r="EYO98" s="260"/>
      <c r="EYP98" s="260"/>
      <c r="EYQ98" s="260"/>
      <c r="EYR98" s="260"/>
      <c r="EYS98" s="260"/>
      <c r="EYT98" s="260"/>
      <c r="EYU98" s="260"/>
      <c r="EYV98" s="260"/>
      <c r="EYW98" s="260"/>
      <c r="EYX98" s="260"/>
      <c r="EYY98" s="260"/>
      <c r="EYZ98" s="260"/>
      <c r="EZA98" s="260"/>
      <c r="EZB98" s="260"/>
      <c r="EZC98" s="260"/>
      <c r="EZD98" s="260"/>
      <c r="EZE98" s="260"/>
      <c r="EZF98" s="260"/>
      <c r="EZG98" s="260"/>
      <c r="EZH98" s="260"/>
      <c r="EZI98" s="260"/>
      <c r="EZJ98" s="260"/>
      <c r="EZK98" s="260"/>
      <c r="EZL98" s="260"/>
      <c r="EZM98" s="260"/>
      <c r="EZN98" s="260"/>
      <c r="EZO98" s="260"/>
      <c r="EZP98" s="260"/>
      <c r="EZQ98" s="260"/>
      <c r="EZR98" s="260"/>
      <c r="EZS98" s="260"/>
      <c r="EZT98" s="260"/>
      <c r="EZU98" s="260"/>
      <c r="EZV98" s="260"/>
      <c r="EZW98" s="260"/>
      <c r="EZX98" s="260"/>
      <c r="EZY98" s="260"/>
      <c r="EZZ98" s="260"/>
      <c r="FAA98" s="260"/>
      <c r="FAB98" s="260"/>
      <c r="FAC98" s="260"/>
      <c r="FAD98" s="260"/>
      <c r="FAE98" s="260"/>
      <c r="FAF98" s="260"/>
      <c r="FAG98" s="260"/>
      <c r="FAH98" s="260"/>
      <c r="FAI98" s="260"/>
      <c r="FAJ98" s="260"/>
      <c r="FAK98" s="260"/>
      <c r="FAL98" s="260"/>
      <c r="FAM98" s="260"/>
      <c r="FAN98" s="260"/>
      <c r="FAO98" s="260"/>
      <c r="FAP98" s="260"/>
      <c r="FAQ98" s="260"/>
      <c r="FAR98" s="260"/>
      <c r="FAS98" s="260"/>
      <c r="FAT98" s="260"/>
      <c r="FAU98" s="260"/>
      <c r="FAV98" s="260"/>
      <c r="FAW98" s="260"/>
      <c r="FAX98" s="260"/>
      <c r="FAY98" s="260"/>
      <c r="FAZ98" s="260"/>
      <c r="FBA98" s="260"/>
      <c r="FBB98" s="260"/>
      <c r="FBC98" s="260"/>
      <c r="FBD98" s="260"/>
      <c r="FBE98" s="260"/>
      <c r="FBF98" s="260"/>
      <c r="FBG98" s="260"/>
      <c r="FBH98" s="260"/>
      <c r="FBI98" s="260"/>
      <c r="FBJ98" s="260"/>
      <c r="FBK98" s="260"/>
      <c r="FBL98" s="260"/>
      <c r="FBM98" s="260"/>
      <c r="FBN98" s="260"/>
      <c r="FBO98" s="260"/>
      <c r="FBP98" s="260"/>
      <c r="FBQ98" s="260"/>
      <c r="FBR98" s="260"/>
      <c r="FBS98" s="260"/>
      <c r="FBT98" s="260"/>
      <c r="FBU98" s="260"/>
      <c r="FBV98" s="260"/>
      <c r="FBW98" s="260"/>
      <c r="FBX98" s="260"/>
      <c r="FBY98" s="260"/>
      <c r="FBZ98" s="260"/>
      <c r="FCA98" s="260"/>
      <c r="FCB98" s="260"/>
      <c r="FCC98" s="260"/>
      <c r="FCD98" s="260"/>
      <c r="FCE98" s="260"/>
      <c r="FCF98" s="260"/>
      <c r="FCG98" s="260"/>
      <c r="FCH98" s="260"/>
      <c r="FCI98" s="260"/>
      <c r="FCJ98" s="260"/>
      <c r="FCK98" s="260"/>
      <c r="FCL98" s="260"/>
      <c r="FCM98" s="260"/>
      <c r="FCN98" s="260"/>
      <c r="FCO98" s="260"/>
      <c r="FCP98" s="260"/>
      <c r="FCQ98" s="260"/>
      <c r="FCR98" s="260"/>
      <c r="FCS98" s="260"/>
      <c r="FCT98" s="260"/>
      <c r="FCU98" s="260"/>
      <c r="FCV98" s="260"/>
      <c r="FCW98" s="260"/>
      <c r="FCX98" s="260"/>
      <c r="FCY98" s="260"/>
      <c r="FCZ98" s="260"/>
      <c r="FDA98" s="260"/>
      <c r="FDB98" s="260"/>
      <c r="FDC98" s="260"/>
      <c r="FDD98" s="260"/>
      <c r="FDE98" s="260"/>
      <c r="FDF98" s="260"/>
      <c r="FDG98" s="260"/>
      <c r="FDH98" s="260"/>
      <c r="FDI98" s="260"/>
      <c r="FDJ98" s="260"/>
      <c r="FDK98" s="260"/>
      <c r="FDL98" s="260"/>
      <c r="FDM98" s="260"/>
      <c r="FDN98" s="260"/>
      <c r="FDO98" s="260"/>
      <c r="FDP98" s="260"/>
      <c r="FDQ98" s="260"/>
      <c r="FDR98" s="260"/>
      <c r="FDS98" s="260"/>
      <c r="FDT98" s="260"/>
      <c r="FDU98" s="260"/>
      <c r="FDV98" s="260"/>
      <c r="FDW98" s="260"/>
      <c r="FDX98" s="260"/>
      <c r="FDY98" s="260"/>
      <c r="FDZ98" s="260"/>
      <c r="FEA98" s="260"/>
      <c r="FEB98" s="260"/>
      <c r="FEC98" s="260"/>
      <c r="FED98" s="260"/>
      <c r="FEE98" s="260"/>
      <c r="FEF98" s="260"/>
      <c r="FEG98" s="260"/>
      <c r="FEH98" s="260"/>
      <c r="FEI98" s="260"/>
      <c r="FEJ98" s="260"/>
      <c r="FEK98" s="260"/>
      <c r="FEL98" s="260"/>
      <c r="FEM98" s="260"/>
      <c r="FEN98" s="260"/>
      <c r="FEO98" s="260"/>
      <c r="FEP98" s="260"/>
      <c r="FEQ98" s="260"/>
      <c r="FER98" s="260"/>
      <c r="FES98" s="260"/>
      <c r="FET98" s="260"/>
      <c r="FEU98" s="260"/>
      <c r="FEV98" s="260"/>
      <c r="FEW98" s="260"/>
      <c r="FEX98" s="260"/>
      <c r="FEY98" s="260"/>
      <c r="FEZ98" s="260"/>
      <c r="FFA98" s="260"/>
      <c r="FFB98" s="260"/>
      <c r="FFC98" s="260"/>
      <c r="FFD98" s="260"/>
      <c r="FFE98" s="260"/>
      <c r="FFF98" s="260"/>
      <c r="FFG98" s="260"/>
      <c r="FFH98" s="260"/>
      <c r="FFI98" s="260"/>
      <c r="FFJ98" s="260"/>
      <c r="FFK98" s="260"/>
      <c r="FFL98" s="260"/>
      <c r="FFM98" s="260"/>
      <c r="FFN98" s="260"/>
      <c r="FFO98" s="260"/>
      <c r="FFP98" s="260"/>
      <c r="FFQ98" s="260"/>
      <c r="FFR98" s="260"/>
      <c r="FFS98" s="260"/>
      <c r="FFT98" s="260"/>
      <c r="FFU98" s="260"/>
      <c r="FFV98" s="260"/>
      <c r="FFW98" s="260"/>
      <c r="FFX98" s="260"/>
      <c r="FFY98" s="260"/>
      <c r="FFZ98" s="260"/>
      <c r="FGA98" s="260"/>
      <c r="FGB98" s="260"/>
      <c r="FGC98" s="260"/>
      <c r="FGD98" s="260"/>
      <c r="FGE98" s="260"/>
      <c r="FGF98" s="260"/>
      <c r="FGG98" s="260"/>
      <c r="FGH98" s="260"/>
      <c r="FGI98" s="260"/>
      <c r="FGJ98" s="260"/>
      <c r="FGK98" s="260"/>
      <c r="FGL98" s="260"/>
      <c r="FGM98" s="260"/>
      <c r="FGN98" s="260"/>
      <c r="FGO98" s="260"/>
      <c r="FGP98" s="260"/>
      <c r="FGQ98" s="260"/>
      <c r="FGR98" s="260"/>
      <c r="FGS98" s="260"/>
      <c r="FGT98" s="260"/>
      <c r="FGU98" s="260"/>
      <c r="FGV98" s="260"/>
      <c r="FGW98" s="260"/>
      <c r="FGX98" s="260"/>
      <c r="FGY98" s="260"/>
      <c r="FGZ98" s="260"/>
      <c r="FHA98" s="260"/>
      <c r="FHB98" s="260"/>
      <c r="FHC98" s="260"/>
      <c r="FHD98" s="260"/>
      <c r="FHE98" s="260"/>
      <c r="FHF98" s="260"/>
      <c r="FHG98" s="260"/>
      <c r="FHH98" s="260"/>
      <c r="FHI98" s="260"/>
      <c r="FHJ98" s="260"/>
      <c r="FHK98" s="260"/>
      <c r="FHL98" s="260"/>
      <c r="FHM98" s="260"/>
      <c r="FHN98" s="260"/>
      <c r="FHO98" s="260"/>
      <c r="FHP98" s="260"/>
      <c r="FHQ98" s="260"/>
      <c r="FHR98" s="260"/>
      <c r="FHS98" s="260"/>
      <c r="FHT98" s="260"/>
      <c r="FHU98" s="260"/>
      <c r="FHV98" s="260"/>
      <c r="FHW98" s="260"/>
      <c r="FHX98" s="260"/>
      <c r="FHY98" s="260"/>
      <c r="FHZ98" s="260"/>
      <c r="FIA98" s="260"/>
      <c r="FIB98" s="260"/>
      <c r="FIC98" s="260"/>
      <c r="FID98" s="260"/>
      <c r="FIE98" s="260"/>
      <c r="FIF98" s="260"/>
      <c r="FIG98" s="260"/>
      <c r="FIH98" s="260"/>
      <c r="FII98" s="260"/>
      <c r="FIJ98" s="260"/>
      <c r="FIK98" s="260"/>
      <c r="FIL98" s="260"/>
      <c r="FIM98" s="260"/>
      <c r="FIN98" s="260"/>
      <c r="FIO98" s="260"/>
      <c r="FIP98" s="260"/>
      <c r="FIQ98" s="260"/>
      <c r="FIR98" s="260"/>
      <c r="FIS98" s="260"/>
      <c r="FIT98" s="260"/>
      <c r="FIU98" s="260"/>
      <c r="FIV98" s="260"/>
      <c r="FIW98" s="260"/>
      <c r="FIX98" s="260"/>
      <c r="FIY98" s="260"/>
      <c r="FIZ98" s="260"/>
      <c r="FJA98" s="260"/>
      <c r="FJB98" s="260"/>
      <c r="FJC98" s="260"/>
      <c r="FJD98" s="260"/>
      <c r="FJE98" s="260"/>
      <c r="FJF98" s="260"/>
      <c r="FJG98" s="260"/>
      <c r="FJH98" s="260"/>
      <c r="FJI98" s="260"/>
      <c r="FJJ98" s="260"/>
      <c r="FJK98" s="260"/>
      <c r="FJL98" s="260"/>
      <c r="FJM98" s="260"/>
      <c r="FJN98" s="260"/>
      <c r="FJO98" s="260"/>
      <c r="FJP98" s="260"/>
      <c r="FJQ98" s="260"/>
      <c r="FJR98" s="260"/>
      <c r="FJS98" s="260"/>
      <c r="FJT98" s="260"/>
      <c r="FJU98" s="260"/>
      <c r="FJV98" s="260"/>
      <c r="FJW98" s="260"/>
      <c r="FJX98" s="260"/>
      <c r="FJY98" s="260"/>
      <c r="FJZ98" s="260"/>
      <c r="FKA98" s="260"/>
      <c r="FKB98" s="260"/>
      <c r="FKC98" s="260"/>
      <c r="FKD98" s="260"/>
      <c r="FKE98" s="260"/>
      <c r="FKF98" s="260"/>
      <c r="FKG98" s="260"/>
      <c r="FKH98" s="260"/>
      <c r="FKI98" s="260"/>
      <c r="FKJ98" s="260"/>
      <c r="FKK98" s="260"/>
      <c r="FKL98" s="260"/>
      <c r="FKM98" s="260"/>
      <c r="FKN98" s="260"/>
      <c r="FKO98" s="260"/>
      <c r="FKP98" s="260"/>
      <c r="FKQ98" s="260"/>
      <c r="FKR98" s="260"/>
      <c r="FKS98" s="260"/>
      <c r="FKT98" s="260"/>
      <c r="FKU98" s="260"/>
      <c r="FKV98" s="260"/>
      <c r="FKW98" s="260"/>
      <c r="FKX98" s="260"/>
      <c r="FKY98" s="260"/>
      <c r="FKZ98" s="260"/>
      <c r="FLA98" s="260"/>
      <c r="FLB98" s="260"/>
      <c r="FLC98" s="260"/>
      <c r="FLD98" s="260"/>
      <c r="FLE98" s="260"/>
      <c r="FLF98" s="260"/>
      <c r="FLG98" s="260"/>
      <c r="FLH98" s="260"/>
      <c r="FLI98" s="260"/>
      <c r="FLJ98" s="260"/>
      <c r="FLK98" s="260"/>
      <c r="FLL98" s="260"/>
      <c r="FLM98" s="260"/>
      <c r="FLN98" s="260"/>
      <c r="FLO98" s="260"/>
      <c r="FLP98" s="260"/>
      <c r="FLQ98" s="260"/>
      <c r="FLR98" s="260"/>
      <c r="FLS98" s="260"/>
      <c r="FLT98" s="260"/>
      <c r="FLU98" s="260"/>
      <c r="FLV98" s="260"/>
      <c r="FLW98" s="260"/>
      <c r="FLX98" s="260"/>
      <c r="FLY98" s="260"/>
      <c r="FLZ98" s="260"/>
      <c r="FMA98" s="260"/>
      <c r="FMB98" s="260"/>
      <c r="FMC98" s="260"/>
      <c r="FMD98" s="260"/>
      <c r="FME98" s="260"/>
      <c r="FMF98" s="260"/>
      <c r="FMG98" s="260"/>
      <c r="FMH98" s="260"/>
      <c r="FMI98" s="260"/>
      <c r="FMJ98" s="260"/>
      <c r="FMK98" s="260"/>
      <c r="FML98" s="260"/>
      <c r="FMM98" s="260"/>
      <c r="FMN98" s="260"/>
      <c r="FMO98" s="260"/>
      <c r="FMP98" s="260"/>
      <c r="FMQ98" s="260"/>
      <c r="FMR98" s="260"/>
      <c r="FMS98" s="260"/>
      <c r="FMT98" s="260"/>
      <c r="FMU98" s="260"/>
      <c r="FMV98" s="260"/>
      <c r="FMW98" s="260"/>
      <c r="FMX98" s="260"/>
      <c r="FMY98" s="260"/>
      <c r="FMZ98" s="260"/>
      <c r="FNA98" s="260"/>
      <c r="FNB98" s="260"/>
      <c r="FNC98" s="260"/>
      <c r="FND98" s="260"/>
      <c r="FNE98" s="260"/>
      <c r="FNF98" s="260"/>
      <c r="FNG98" s="260"/>
      <c r="FNH98" s="260"/>
      <c r="FNI98" s="260"/>
      <c r="FNJ98" s="260"/>
      <c r="FNK98" s="260"/>
      <c r="FNL98" s="260"/>
      <c r="FNM98" s="260"/>
      <c r="FNN98" s="260"/>
      <c r="FNO98" s="260"/>
      <c r="FNP98" s="260"/>
      <c r="FNQ98" s="260"/>
      <c r="FNR98" s="260"/>
      <c r="FNS98" s="260"/>
      <c r="FNT98" s="260"/>
      <c r="FNU98" s="260"/>
      <c r="FNV98" s="260"/>
      <c r="FNW98" s="260"/>
      <c r="FNX98" s="260"/>
      <c r="FNY98" s="260"/>
      <c r="FNZ98" s="260"/>
      <c r="FOA98" s="260"/>
      <c r="FOB98" s="260"/>
      <c r="FOC98" s="260"/>
      <c r="FOD98" s="260"/>
      <c r="FOE98" s="260"/>
      <c r="FOF98" s="260"/>
      <c r="FOG98" s="260"/>
      <c r="FOH98" s="260"/>
      <c r="FOI98" s="260"/>
      <c r="FOJ98" s="260"/>
      <c r="FOK98" s="260"/>
      <c r="FOL98" s="260"/>
      <c r="FOM98" s="260"/>
      <c r="FON98" s="260"/>
      <c r="FOO98" s="260"/>
      <c r="FOP98" s="260"/>
      <c r="FOQ98" s="260"/>
      <c r="FOR98" s="260"/>
      <c r="FOS98" s="260"/>
      <c r="FOT98" s="260"/>
      <c r="FOU98" s="260"/>
      <c r="FOV98" s="260"/>
      <c r="FOW98" s="260"/>
      <c r="FOX98" s="260"/>
      <c r="FOY98" s="260"/>
      <c r="FOZ98" s="260"/>
      <c r="FPA98" s="260"/>
      <c r="FPB98" s="260"/>
      <c r="FPC98" s="260"/>
      <c r="FPD98" s="260"/>
      <c r="FPE98" s="260"/>
      <c r="FPF98" s="260"/>
      <c r="FPG98" s="260"/>
      <c r="FPH98" s="260"/>
      <c r="FPI98" s="260"/>
      <c r="FPJ98" s="260"/>
      <c r="FPK98" s="260"/>
      <c r="FPL98" s="260"/>
      <c r="FPM98" s="260"/>
      <c r="FPN98" s="260"/>
      <c r="FPO98" s="260"/>
      <c r="FPP98" s="260"/>
      <c r="FPQ98" s="260"/>
      <c r="FPR98" s="260"/>
      <c r="FPS98" s="260"/>
      <c r="FPT98" s="260"/>
      <c r="FPU98" s="260"/>
      <c r="FPV98" s="260"/>
      <c r="FPW98" s="260"/>
      <c r="FPX98" s="260"/>
      <c r="FPY98" s="260"/>
      <c r="FPZ98" s="260"/>
      <c r="FQA98" s="260"/>
      <c r="FQB98" s="260"/>
      <c r="FQC98" s="260"/>
      <c r="FQD98" s="260"/>
      <c r="FQE98" s="260"/>
      <c r="FQF98" s="260"/>
      <c r="FQG98" s="260"/>
      <c r="FQH98" s="260"/>
      <c r="FQI98" s="260"/>
      <c r="FQJ98" s="260"/>
      <c r="FQK98" s="260"/>
      <c r="FQL98" s="260"/>
      <c r="FQM98" s="260"/>
      <c r="FQN98" s="260"/>
      <c r="FQO98" s="260"/>
      <c r="FQP98" s="260"/>
      <c r="FQQ98" s="260"/>
      <c r="FQR98" s="260"/>
      <c r="FQS98" s="260"/>
      <c r="FQT98" s="260"/>
      <c r="FQU98" s="260"/>
      <c r="FQV98" s="260"/>
      <c r="FQW98" s="260"/>
      <c r="FQX98" s="260"/>
      <c r="FQY98" s="260"/>
      <c r="FQZ98" s="260"/>
      <c r="FRA98" s="260"/>
      <c r="FRB98" s="260"/>
      <c r="FRC98" s="260"/>
      <c r="FRD98" s="260"/>
      <c r="FRE98" s="260"/>
      <c r="FRF98" s="260"/>
      <c r="FRG98" s="260"/>
      <c r="FRH98" s="260"/>
      <c r="FRI98" s="260"/>
      <c r="FRJ98" s="260"/>
      <c r="FRK98" s="260"/>
      <c r="FRL98" s="260"/>
      <c r="FRM98" s="260"/>
      <c r="FRN98" s="260"/>
      <c r="FRO98" s="260"/>
      <c r="FRP98" s="260"/>
      <c r="FRQ98" s="260"/>
      <c r="FRR98" s="260"/>
      <c r="FRS98" s="260"/>
      <c r="FRT98" s="260"/>
      <c r="FRU98" s="260"/>
      <c r="FRV98" s="260"/>
      <c r="FRW98" s="260"/>
      <c r="FRX98" s="260"/>
      <c r="FRY98" s="260"/>
      <c r="FRZ98" s="260"/>
      <c r="FSA98" s="260"/>
      <c r="FSB98" s="260"/>
      <c r="FSC98" s="260"/>
      <c r="FSD98" s="260"/>
      <c r="FSE98" s="260"/>
      <c r="FSF98" s="260"/>
      <c r="FSG98" s="260"/>
      <c r="FSH98" s="260"/>
      <c r="FSI98" s="260"/>
      <c r="FSJ98" s="260"/>
      <c r="FSK98" s="260"/>
      <c r="FSL98" s="260"/>
      <c r="FSM98" s="260"/>
      <c r="FSN98" s="260"/>
      <c r="FSO98" s="260"/>
      <c r="FSP98" s="260"/>
      <c r="FSQ98" s="260"/>
      <c r="FSR98" s="260"/>
      <c r="FSS98" s="260"/>
      <c r="FST98" s="260"/>
      <c r="FSU98" s="260"/>
      <c r="FSV98" s="260"/>
      <c r="FSW98" s="260"/>
      <c r="FSX98" s="260"/>
      <c r="FSY98" s="260"/>
      <c r="FSZ98" s="260"/>
      <c r="FTA98" s="260"/>
      <c r="FTB98" s="260"/>
      <c r="FTC98" s="260"/>
      <c r="FTD98" s="260"/>
      <c r="FTE98" s="260"/>
      <c r="FTF98" s="260"/>
      <c r="FTG98" s="260"/>
      <c r="FTH98" s="260"/>
      <c r="FTI98" s="260"/>
      <c r="FTJ98" s="260"/>
      <c r="FTK98" s="260"/>
      <c r="FTL98" s="260"/>
      <c r="FTM98" s="260"/>
      <c r="FTN98" s="260"/>
      <c r="FTO98" s="260"/>
      <c r="FTP98" s="260"/>
      <c r="FTQ98" s="260"/>
      <c r="FTR98" s="260"/>
      <c r="FTS98" s="260"/>
      <c r="FTT98" s="260"/>
      <c r="FTU98" s="260"/>
      <c r="FTV98" s="260"/>
      <c r="FTW98" s="260"/>
      <c r="FTX98" s="260"/>
      <c r="FTY98" s="260"/>
      <c r="FTZ98" s="260"/>
      <c r="FUA98" s="260"/>
      <c r="FUB98" s="260"/>
      <c r="FUC98" s="260"/>
      <c r="FUD98" s="260"/>
      <c r="FUE98" s="260"/>
      <c r="FUF98" s="260"/>
      <c r="FUG98" s="260"/>
      <c r="FUH98" s="260"/>
      <c r="FUI98" s="260"/>
      <c r="FUJ98" s="260"/>
      <c r="FUK98" s="260"/>
      <c r="FUL98" s="260"/>
      <c r="FUM98" s="260"/>
      <c r="FUN98" s="260"/>
      <c r="FUO98" s="260"/>
      <c r="FUP98" s="260"/>
      <c r="FUQ98" s="260"/>
      <c r="FUR98" s="260"/>
      <c r="FUS98" s="260"/>
      <c r="FUT98" s="260"/>
      <c r="FUU98" s="260"/>
      <c r="FUV98" s="260"/>
      <c r="FUW98" s="260"/>
      <c r="FUX98" s="260"/>
      <c r="FUY98" s="260"/>
      <c r="FUZ98" s="260"/>
      <c r="FVA98" s="260"/>
      <c r="FVB98" s="260"/>
      <c r="FVC98" s="260"/>
      <c r="FVD98" s="260"/>
      <c r="FVE98" s="260"/>
      <c r="FVF98" s="260"/>
      <c r="FVG98" s="260"/>
      <c r="FVH98" s="260"/>
      <c r="FVI98" s="260"/>
      <c r="FVJ98" s="260"/>
      <c r="FVK98" s="260"/>
      <c r="FVL98" s="260"/>
      <c r="FVM98" s="260"/>
      <c r="FVN98" s="260"/>
      <c r="FVO98" s="260"/>
      <c r="FVP98" s="260"/>
      <c r="FVQ98" s="260"/>
      <c r="FVR98" s="260"/>
      <c r="FVS98" s="260"/>
      <c r="FVT98" s="260"/>
      <c r="FVU98" s="260"/>
      <c r="FVV98" s="260"/>
      <c r="FVW98" s="260"/>
      <c r="FVX98" s="260"/>
      <c r="FVY98" s="260"/>
      <c r="FVZ98" s="260"/>
      <c r="FWA98" s="260"/>
      <c r="FWB98" s="260"/>
      <c r="FWC98" s="260"/>
      <c r="FWD98" s="260"/>
      <c r="FWE98" s="260"/>
      <c r="FWF98" s="260"/>
      <c r="FWG98" s="260"/>
      <c r="FWH98" s="260"/>
      <c r="FWI98" s="260"/>
      <c r="FWJ98" s="260"/>
      <c r="FWK98" s="260"/>
      <c r="FWL98" s="260"/>
      <c r="FWM98" s="260"/>
      <c r="FWN98" s="260"/>
      <c r="FWO98" s="260"/>
      <c r="FWP98" s="260"/>
      <c r="FWQ98" s="260"/>
      <c r="FWR98" s="260"/>
      <c r="FWS98" s="260"/>
      <c r="FWT98" s="260"/>
      <c r="FWU98" s="260"/>
      <c r="FWV98" s="260"/>
      <c r="FWW98" s="260"/>
      <c r="FWX98" s="260"/>
      <c r="FWY98" s="260"/>
      <c r="FWZ98" s="260"/>
      <c r="FXA98" s="260"/>
      <c r="FXB98" s="260"/>
      <c r="FXC98" s="260"/>
      <c r="FXD98" s="260"/>
      <c r="FXE98" s="260"/>
      <c r="FXF98" s="260"/>
      <c r="FXG98" s="260"/>
      <c r="FXH98" s="260"/>
      <c r="FXI98" s="260"/>
      <c r="FXJ98" s="260"/>
      <c r="FXK98" s="260"/>
      <c r="FXL98" s="260"/>
      <c r="FXM98" s="260"/>
      <c r="FXN98" s="260"/>
      <c r="FXO98" s="260"/>
      <c r="FXP98" s="260"/>
      <c r="FXQ98" s="260"/>
      <c r="FXR98" s="260"/>
      <c r="FXS98" s="260"/>
      <c r="FXT98" s="260"/>
      <c r="FXU98" s="260"/>
      <c r="FXV98" s="260"/>
      <c r="FXW98" s="260"/>
      <c r="FXX98" s="260"/>
      <c r="FXY98" s="260"/>
      <c r="FXZ98" s="260"/>
      <c r="FYA98" s="260"/>
      <c r="FYB98" s="260"/>
      <c r="FYC98" s="260"/>
      <c r="FYD98" s="260"/>
      <c r="FYE98" s="260"/>
      <c r="FYF98" s="260"/>
      <c r="FYG98" s="260"/>
      <c r="FYH98" s="260"/>
      <c r="FYI98" s="260"/>
      <c r="FYJ98" s="260"/>
      <c r="FYK98" s="260"/>
      <c r="FYL98" s="260"/>
      <c r="FYM98" s="260"/>
      <c r="FYN98" s="260"/>
      <c r="FYO98" s="260"/>
      <c r="FYP98" s="260"/>
      <c r="FYQ98" s="260"/>
      <c r="FYR98" s="260"/>
      <c r="FYS98" s="260"/>
      <c r="FYT98" s="260"/>
      <c r="FYU98" s="260"/>
      <c r="FYV98" s="260"/>
      <c r="FYW98" s="260"/>
      <c r="FYX98" s="260"/>
      <c r="FYY98" s="260"/>
      <c r="FYZ98" s="260"/>
      <c r="FZA98" s="260"/>
      <c r="FZB98" s="260"/>
      <c r="FZC98" s="260"/>
      <c r="FZD98" s="260"/>
      <c r="FZE98" s="260"/>
      <c r="FZF98" s="260"/>
      <c r="FZG98" s="260"/>
      <c r="FZH98" s="260"/>
      <c r="FZI98" s="260"/>
      <c r="FZJ98" s="260"/>
      <c r="FZK98" s="260"/>
      <c r="FZL98" s="260"/>
      <c r="FZM98" s="260"/>
      <c r="FZN98" s="260"/>
      <c r="FZO98" s="260"/>
      <c r="FZP98" s="260"/>
      <c r="FZQ98" s="260"/>
      <c r="FZR98" s="260"/>
      <c r="FZS98" s="260"/>
      <c r="FZT98" s="260"/>
      <c r="FZU98" s="260"/>
      <c r="FZV98" s="260"/>
      <c r="FZW98" s="260"/>
      <c r="FZX98" s="260"/>
      <c r="FZY98" s="260"/>
      <c r="FZZ98" s="260"/>
      <c r="GAA98" s="260"/>
      <c r="GAB98" s="260"/>
      <c r="GAC98" s="260"/>
      <c r="GAD98" s="260"/>
      <c r="GAE98" s="260"/>
      <c r="GAF98" s="260"/>
      <c r="GAG98" s="260"/>
      <c r="GAH98" s="260"/>
      <c r="GAI98" s="260"/>
      <c r="GAJ98" s="260"/>
      <c r="GAK98" s="260"/>
      <c r="GAL98" s="260"/>
      <c r="GAM98" s="260"/>
      <c r="GAN98" s="260"/>
      <c r="GAO98" s="260"/>
      <c r="GAP98" s="260"/>
      <c r="GAQ98" s="260"/>
      <c r="GAR98" s="260"/>
      <c r="GAS98" s="260"/>
      <c r="GAT98" s="260"/>
      <c r="GAU98" s="260"/>
      <c r="GAV98" s="260"/>
      <c r="GAW98" s="260"/>
      <c r="GAX98" s="260"/>
      <c r="GAY98" s="260"/>
      <c r="GAZ98" s="260"/>
      <c r="GBA98" s="260"/>
      <c r="GBB98" s="260"/>
      <c r="GBC98" s="260"/>
      <c r="GBD98" s="260"/>
      <c r="GBE98" s="260"/>
      <c r="GBF98" s="260"/>
      <c r="GBG98" s="260"/>
      <c r="GBH98" s="260"/>
      <c r="GBI98" s="260"/>
      <c r="GBJ98" s="260"/>
      <c r="GBK98" s="260"/>
      <c r="GBL98" s="260"/>
      <c r="GBM98" s="260"/>
      <c r="GBN98" s="260"/>
      <c r="GBO98" s="260"/>
      <c r="GBP98" s="260"/>
      <c r="GBQ98" s="260"/>
      <c r="GBR98" s="260"/>
      <c r="GBS98" s="260"/>
      <c r="GBT98" s="260"/>
      <c r="GBU98" s="260"/>
      <c r="GBV98" s="260"/>
      <c r="GBW98" s="260"/>
      <c r="GBX98" s="260"/>
      <c r="GBY98" s="260"/>
      <c r="GBZ98" s="260"/>
      <c r="GCA98" s="260"/>
      <c r="GCB98" s="260"/>
      <c r="GCC98" s="260"/>
      <c r="GCD98" s="260"/>
      <c r="GCE98" s="260"/>
      <c r="GCF98" s="260"/>
      <c r="GCG98" s="260"/>
      <c r="GCH98" s="260"/>
      <c r="GCI98" s="260"/>
      <c r="GCJ98" s="260"/>
      <c r="GCK98" s="260"/>
      <c r="GCL98" s="260"/>
      <c r="GCM98" s="260"/>
      <c r="GCN98" s="260"/>
      <c r="GCO98" s="260"/>
      <c r="GCP98" s="260"/>
      <c r="GCQ98" s="260"/>
      <c r="GCR98" s="260"/>
      <c r="GCS98" s="260"/>
      <c r="GCT98" s="260"/>
      <c r="GCU98" s="260"/>
      <c r="GCV98" s="260"/>
      <c r="GCW98" s="260"/>
      <c r="GCX98" s="260"/>
      <c r="GCY98" s="260"/>
      <c r="GCZ98" s="260"/>
      <c r="GDA98" s="260"/>
      <c r="GDB98" s="260"/>
      <c r="GDC98" s="260"/>
      <c r="GDD98" s="260"/>
      <c r="GDE98" s="260"/>
      <c r="GDF98" s="260"/>
      <c r="GDG98" s="260"/>
      <c r="GDH98" s="260"/>
      <c r="GDI98" s="260"/>
      <c r="GDJ98" s="260"/>
      <c r="GDK98" s="260"/>
      <c r="GDL98" s="260"/>
      <c r="GDM98" s="260"/>
      <c r="GDN98" s="260"/>
      <c r="GDO98" s="260"/>
      <c r="GDP98" s="260"/>
      <c r="GDQ98" s="260"/>
      <c r="GDR98" s="260"/>
      <c r="GDS98" s="260"/>
      <c r="GDT98" s="260"/>
      <c r="GDU98" s="260"/>
      <c r="GDV98" s="260"/>
      <c r="GDW98" s="260"/>
      <c r="GDX98" s="260"/>
      <c r="GDY98" s="260"/>
      <c r="GDZ98" s="260"/>
      <c r="GEA98" s="260"/>
      <c r="GEB98" s="260"/>
      <c r="GEC98" s="260"/>
      <c r="GED98" s="260"/>
      <c r="GEE98" s="260"/>
      <c r="GEF98" s="260"/>
      <c r="GEG98" s="260"/>
      <c r="GEH98" s="260"/>
      <c r="GEI98" s="260"/>
      <c r="GEJ98" s="260"/>
      <c r="GEK98" s="260"/>
      <c r="GEL98" s="260"/>
      <c r="GEM98" s="260"/>
      <c r="GEN98" s="260"/>
      <c r="GEO98" s="260"/>
      <c r="GEP98" s="260"/>
      <c r="GEQ98" s="260"/>
      <c r="GER98" s="260"/>
      <c r="GES98" s="260"/>
      <c r="GET98" s="260"/>
      <c r="GEU98" s="260"/>
      <c r="GEV98" s="260"/>
      <c r="GEW98" s="260"/>
      <c r="GEX98" s="260"/>
      <c r="GEY98" s="260"/>
      <c r="GEZ98" s="260"/>
      <c r="GFA98" s="260"/>
      <c r="GFB98" s="260"/>
      <c r="GFC98" s="260"/>
      <c r="GFD98" s="260"/>
      <c r="GFE98" s="260"/>
      <c r="GFF98" s="260"/>
      <c r="GFG98" s="260"/>
      <c r="GFH98" s="260"/>
      <c r="GFI98" s="260"/>
      <c r="GFJ98" s="260"/>
      <c r="GFK98" s="260"/>
      <c r="GFL98" s="260"/>
      <c r="GFM98" s="260"/>
      <c r="GFN98" s="260"/>
      <c r="GFO98" s="260"/>
      <c r="GFP98" s="260"/>
      <c r="GFQ98" s="260"/>
      <c r="GFR98" s="260"/>
      <c r="GFS98" s="260"/>
      <c r="GFT98" s="260"/>
      <c r="GFU98" s="260"/>
      <c r="GFV98" s="260"/>
      <c r="GFW98" s="260"/>
      <c r="GFX98" s="260"/>
      <c r="GFY98" s="260"/>
      <c r="GFZ98" s="260"/>
      <c r="GGA98" s="260"/>
      <c r="GGB98" s="260"/>
      <c r="GGC98" s="260"/>
      <c r="GGD98" s="260"/>
      <c r="GGE98" s="260"/>
      <c r="GGF98" s="260"/>
      <c r="GGG98" s="260"/>
      <c r="GGH98" s="260"/>
      <c r="GGI98" s="260"/>
      <c r="GGJ98" s="260"/>
      <c r="GGK98" s="260"/>
      <c r="GGL98" s="260"/>
      <c r="GGM98" s="260"/>
      <c r="GGN98" s="260"/>
      <c r="GGO98" s="260"/>
      <c r="GGP98" s="260"/>
      <c r="GGQ98" s="260"/>
      <c r="GGR98" s="260"/>
      <c r="GGS98" s="260"/>
      <c r="GGT98" s="260"/>
      <c r="GGU98" s="260"/>
      <c r="GGV98" s="260"/>
      <c r="GGW98" s="260"/>
      <c r="GGX98" s="260"/>
      <c r="GGY98" s="260"/>
      <c r="GGZ98" s="260"/>
      <c r="GHA98" s="260"/>
      <c r="GHB98" s="260"/>
      <c r="GHC98" s="260"/>
      <c r="GHD98" s="260"/>
      <c r="GHE98" s="260"/>
      <c r="GHF98" s="260"/>
      <c r="GHG98" s="260"/>
      <c r="GHH98" s="260"/>
      <c r="GHI98" s="260"/>
      <c r="GHJ98" s="260"/>
      <c r="GHK98" s="260"/>
      <c r="GHL98" s="260"/>
      <c r="GHM98" s="260"/>
      <c r="GHN98" s="260"/>
      <c r="GHO98" s="260"/>
      <c r="GHP98" s="260"/>
      <c r="GHQ98" s="260"/>
      <c r="GHR98" s="260"/>
      <c r="GHS98" s="260"/>
      <c r="GHT98" s="260"/>
      <c r="GHU98" s="260"/>
      <c r="GHV98" s="260"/>
      <c r="GHW98" s="260"/>
      <c r="GHX98" s="260"/>
      <c r="GHY98" s="260"/>
      <c r="GHZ98" s="260"/>
      <c r="GIA98" s="260"/>
      <c r="GIB98" s="260"/>
      <c r="GIC98" s="260"/>
      <c r="GID98" s="260"/>
      <c r="GIE98" s="260"/>
      <c r="GIF98" s="260"/>
      <c r="GIG98" s="260"/>
      <c r="GIH98" s="260"/>
      <c r="GII98" s="260"/>
      <c r="GIJ98" s="260"/>
      <c r="GIK98" s="260"/>
      <c r="GIL98" s="260"/>
      <c r="GIM98" s="260"/>
      <c r="GIN98" s="260"/>
      <c r="GIO98" s="260"/>
      <c r="GIP98" s="260"/>
      <c r="GIQ98" s="260"/>
      <c r="GIR98" s="260"/>
      <c r="GIS98" s="260"/>
      <c r="GIT98" s="260"/>
      <c r="GIU98" s="260"/>
      <c r="GIV98" s="260"/>
      <c r="GIW98" s="260"/>
      <c r="GIX98" s="260"/>
      <c r="GIY98" s="260"/>
      <c r="GIZ98" s="260"/>
      <c r="GJA98" s="260"/>
      <c r="GJB98" s="260"/>
      <c r="GJC98" s="260"/>
      <c r="GJD98" s="260"/>
      <c r="GJE98" s="260"/>
      <c r="GJF98" s="260"/>
      <c r="GJG98" s="260"/>
      <c r="GJH98" s="260"/>
      <c r="GJI98" s="260"/>
      <c r="GJJ98" s="260"/>
      <c r="GJK98" s="260"/>
      <c r="GJL98" s="260"/>
      <c r="GJM98" s="260"/>
      <c r="GJN98" s="260"/>
      <c r="GJO98" s="260"/>
      <c r="GJP98" s="260"/>
      <c r="GJQ98" s="260"/>
      <c r="GJR98" s="260"/>
      <c r="GJS98" s="260"/>
      <c r="GJT98" s="260"/>
      <c r="GJU98" s="260"/>
      <c r="GJV98" s="260"/>
      <c r="GJW98" s="260"/>
      <c r="GJX98" s="260"/>
      <c r="GJY98" s="260"/>
      <c r="GJZ98" s="260"/>
      <c r="GKA98" s="260"/>
      <c r="GKB98" s="260"/>
      <c r="GKC98" s="260"/>
      <c r="GKD98" s="260"/>
      <c r="GKE98" s="260"/>
      <c r="GKF98" s="260"/>
      <c r="GKG98" s="260"/>
      <c r="GKH98" s="260"/>
      <c r="GKI98" s="260"/>
      <c r="GKJ98" s="260"/>
      <c r="GKK98" s="260"/>
      <c r="GKL98" s="260"/>
      <c r="GKM98" s="260"/>
      <c r="GKN98" s="260"/>
      <c r="GKO98" s="260"/>
      <c r="GKP98" s="260"/>
      <c r="GKQ98" s="260"/>
      <c r="GKR98" s="260"/>
      <c r="GKS98" s="260"/>
      <c r="GKT98" s="260"/>
      <c r="GKU98" s="260"/>
      <c r="GKV98" s="260"/>
      <c r="GKW98" s="260"/>
      <c r="GKX98" s="260"/>
      <c r="GKY98" s="260"/>
      <c r="GKZ98" s="260"/>
      <c r="GLA98" s="260"/>
      <c r="GLB98" s="260"/>
      <c r="GLC98" s="260"/>
      <c r="GLD98" s="260"/>
      <c r="GLE98" s="260"/>
      <c r="GLF98" s="260"/>
      <c r="GLG98" s="260"/>
      <c r="GLH98" s="260"/>
      <c r="GLI98" s="260"/>
      <c r="GLJ98" s="260"/>
      <c r="GLK98" s="260"/>
      <c r="GLL98" s="260"/>
      <c r="GLM98" s="260"/>
      <c r="GLN98" s="260"/>
      <c r="GLO98" s="260"/>
      <c r="GLP98" s="260"/>
      <c r="GLQ98" s="260"/>
      <c r="GLR98" s="260"/>
      <c r="GLS98" s="260"/>
      <c r="GLT98" s="260"/>
      <c r="GLU98" s="260"/>
      <c r="GLV98" s="260"/>
      <c r="GLW98" s="260"/>
      <c r="GLX98" s="260"/>
      <c r="GLY98" s="260"/>
      <c r="GLZ98" s="260"/>
      <c r="GMA98" s="260"/>
      <c r="GMB98" s="260"/>
      <c r="GMC98" s="260"/>
      <c r="GMD98" s="260"/>
      <c r="GME98" s="260"/>
      <c r="GMF98" s="260"/>
      <c r="GMG98" s="260"/>
      <c r="GMH98" s="260"/>
      <c r="GMI98" s="260"/>
      <c r="GMJ98" s="260"/>
      <c r="GMK98" s="260"/>
      <c r="GML98" s="260"/>
      <c r="GMM98" s="260"/>
      <c r="GMN98" s="260"/>
      <c r="GMO98" s="260"/>
      <c r="GMP98" s="260"/>
      <c r="GMQ98" s="260"/>
      <c r="GMR98" s="260"/>
      <c r="GMS98" s="260"/>
      <c r="GMT98" s="260"/>
      <c r="GMU98" s="260"/>
      <c r="GMV98" s="260"/>
      <c r="GMW98" s="260"/>
      <c r="GMX98" s="260"/>
      <c r="GMY98" s="260"/>
      <c r="GMZ98" s="260"/>
      <c r="GNA98" s="260"/>
      <c r="GNB98" s="260"/>
      <c r="GNC98" s="260"/>
      <c r="GND98" s="260"/>
      <c r="GNE98" s="260"/>
      <c r="GNF98" s="260"/>
      <c r="GNG98" s="260"/>
      <c r="GNH98" s="260"/>
      <c r="GNI98" s="260"/>
      <c r="GNJ98" s="260"/>
      <c r="GNK98" s="260"/>
      <c r="GNL98" s="260"/>
      <c r="GNM98" s="260"/>
      <c r="GNN98" s="260"/>
      <c r="GNO98" s="260"/>
      <c r="GNP98" s="260"/>
      <c r="GNQ98" s="260"/>
      <c r="GNR98" s="260"/>
      <c r="GNS98" s="260"/>
      <c r="GNT98" s="260"/>
      <c r="GNU98" s="260"/>
      <c r="GNV98" s="260"/>
      <c r="GNW98" s="260"/>
      <c r="GNX98" s="260"/>
      <c r="GNY98" s="260"/>
      <c r="GNZ98" s="260"/>
      <c r="GOA98" s="260"/>
      <c r="GOB98" s="260"/>
      <c r="GOC98" s="260"/>
      <c r="GOD98" s="260"/>
      <c r="GOE98" s="260"/>
      <c r="GOF98" s="260"/>
      <c r="GOG98" s="260"/>
      <c r="GOH98" s="260"/>
      <c r="GOI98" s="260"/>
      <c r="GOJ98" s="260"/>
      <c r="GOK98" s="260"/>
      <c r="GOL98" s="260"/>
      <c r="GOM98" s="260"/>
      <c r="GON98" s="260"/>
      <c r="GOO98" s="260"/>
      <c r="GOP98" s="260"/>
      <c r="GOQ98" s="260"/>
      <c r="GOR98" s="260"/>
      <c r="GOS98" s="260"/>
      <c r="GOT98" s="260"/>
      <c r="GOU98" s="260"/>
      <c r="GOV98" s="260"/>
      <c r="GOW98" s="260"/>
      <c r="GOX98" s="260"/>
      <c r="GOY98" s="260"/>
      <c r="GOZ98" s="260"/>
      <c r="GPA98" s="260"/>
      <c r="GPB98" s="260"/>
      <c r="GPC98" s="260"/>
      <c r="GPD98" s="260"/>
      <c r="GPE98" s="260"/>
      <c r="GPF98" s="260"/>
      <c r="GPG98" s="260"/>
      <c r="GPH98" s="260"/>
      <c r="GPI98" s="260"/>
      <c r="GPJ98" s="260"/>
      <c r="GPK98" s="260"/>
      <c r="GPL98" s="260"/>
      <c r="GPM98" s="260"/>
      <c r="GPN98" s="260"/>
      <c r="GPO98" s="260"/>
      <c r="GPP98" s="260"/>
      <c r="GPQ98" s="260"/>
      <c r="GPR98" s="260"/>
      <c r="GPS98" s="260"/>
      <c r="GPT98" s="260"/>
      <c r="GPU98" s="260"/>
      <c r="GPV98" s="260"/>
      <c r="GPW98" s="260"/>
      <c r="GPX98" s="260"/>
      <c r="GPY98" s="260"/>
      <c r="GPZ98" s="260"/>
      <c r="GQA98" s="260"/>
      <c r="GQB98" s="260"/>
      <c r="GQC98" s="260"/>
      <c r="GQD98" s="260"/>
      <c r="GQE98" s="260"/>
      <c r="GQF98" s="260"/>
      <c r="GQG98" s="260"/>
      <c r="GQH98" s="260"/>
      <c r="GQI98" s="260"/>
      <c r="GQJ98" s="260"/>
      <c r="GQK98" s="260"/>
      <c r="GQL98" s="260"/>
      <c r="GQM98" s="260"/>
      <c r="GQN98" s="260"/>
      <c r="GQO98" s="260"/>
      <c r="GQP98" s="260"/>
      <c r="GQQ98" s="260"/>
      <c r="GQR98" s="260"/>
      <c r="GQS98" s="260"/>
      <c r="GQT98" s="260"/>
      <c r="GQU98" s="260"/>
      <c r="GQV98" s="260"/>
      <c r="GQW98" s="260"/>
      <c r="GQX98" s="260"/>
      <c r="GQY98" s="260"/>
      <c r="GQZ98" s="260"/>
      <c r="GRA98" s="260"/>
      <c r="GRB98" s="260"/>
      <c r="GRC98" s="260"/>
      <c r="GRD98" s="260"/>
      <c r="GRE98" s="260"/>
      <c r="GRF98" s="260"/>
      <c r="GRG98" s="260"/>
      <c r="GRH98" s="260"/>
      <c r="GRI98" s="260"/>
      <c r="GRJ98" s="260"/>
      <c r="GRK98" s="260"/>
      <c r="GRL98" s="260"/>
      <c r="GRM98" s="260"/>
      <c r="GRN98" s="260"/>
      <c r="GRO98" s="260"/>
      <c r="GRP98" s="260"/>
      <c r="GRQ98" s="260"/>
      <c r="GRR98" s="260"/>
      <c r="GRS98" s="260"/>
      <c r="GRT98" s="260"/>
      <c r="GRU98" s="260"/>
      <c r="GRV98" s="260"/>
      <c r="GRW98" s="260"/>
      <c r="GRX98" s="260"/>
      <c r="GRY98" s="260"/>
      <c r="GRZ98" s="260"/>
      <c r="GSA98" s="260"/>
      <c r="GSB98" s="260"/>
      <c r="GSC98" s="260"/>
      <c r="GSD98" s="260"/>
      <c r="GSE98" s="260"/>
      <c r="GSF98" s="260"/>
      <c r="GSG98" s="260"/>
      <c r="GSH98" s="260"/>
      <c r="GSI98" s="260"/>
      <c r="GSJ98" s="260"/>
      <c r="GSK98" s="260"/>
      <c r="GSL98" s="260"/>
      <c r="GSM98" s="260"/>
      <c r="GSN98" s="260"/>
      <c r="GSO98" s="260"/>
      <c r="GSP98" s="260"/>
      <c r="GSQ98" s="260"/>
      <c r="GSR98" s="260"/>
      <c r="GSS98" s="260"/>
      <c r="GST98" s="260"/>
      <c r="GSU98" s="260"/>
      <c r="GSV98" s="260"/>
      <c r="GSW98" s="260"/>
      <c r="GSX98" s="260"/>
      <c r="GSY98" s="260"/>
      <c r="GSZ98" s="260"/>
      <c r="GTA98" s="260"/>
      <c r="GTB98" s="260"/>
      <c r="GTC98" s="260"/>
      <c r="GTD98" s="260"/>
      <c r="GTE98" s="260"/>
      <c r="GTF98" s="260"/>
      <c r="GTG98" s="260"/>
      <c r="GTH98" s="260"/>
      <c r="GTI98" s="260"/>
      <c r="GTJ98" s="260"/>
      <c r="GTK98" s="260"/>
      <c r="GTL98" s="260"/>
      <c r="GTM98" s="260"/>
      <c r="GTN98" s="260"/>
      <c r="GTO98" s="260"/>
      <c r="GTP98" s="260"/>
      <c r="GTQ98" s="260"/>
      <c r="GTR98" s="260"/>
      <c r="GTS98" s="260"/>
      <c r="GTT98" s="260"/>
      <c r="GTU98" s="260"/>
      <c r="GTV98" s="260"/>
      <c r="GTW98" s="260"/>
      <c r="GTX98" s="260"/>
      <c r="GTY98" s="260"/>
      <c r="GTZ98" s="260"/>
      <c r="GUA98" s="260"/>
      <c r="GUB98" s="260"/>
      <c r="GUC98" s="260"/>
      <c r="GUD98" s="260"/>
      <c r="GUE98" s="260"/>
      <c r="GUF98" s="260"/>
      <c r="GUG98" s="260"/>
      <c r="GUH98" s="260"/>
      <c r="GUI98" s="260"/>
      <c r="GUJ98" s="260"/>
      <c r="GUK98" s="260"/>
      <c r="GUL98" s="260"/>
      <c r="GUM98" s="260"/>
      <c r="GUN98" s="260"/>
      <c r="GUO98" s="260"/>
      <c r="GUP98" s="260"/>
      <c r="GUQ98" s="260"/>
      <c r="GUR98" s="260"/>
      <c r="GUS98" s="260"/>
      <c r="GUT98" s="260"/>
      <c r="GUU98" s="260"/>
      <c r="GUV98" s="260"/>
      <c r="GUW98" s="260"/>
      <c r="GUX98" s="260"/>
      <c r="GUY98" s="260"/>
      <c r="GUZ98" s="260"/>
      <c r="GVA98" s="260"/>
      <c r="GVB98" s="260"/>
      <c r="GVC98" s="260"/>
      <c r="GVD98" s="260"/>
      <c r="GVE98" s="260"/>
      <c r="GVF98" s="260"/>
      <c r="GVG98" s="260"/>
      <c r="GVH98" s="260"/>
      <c r="GVI98" s="260"/>
      <c r="GVJ98" s="260"/>
      <c r="GVK98" s="260"/>
      <c r="GVL98" s="260"/>
      <c r="GVM98" s="260"/>
      <c r="GVN98" s="260"/>
      <c r="GVO98" s="260"/>
      <c r="GVP98" s="260"/>
      <c r="GVQ98" s="260"/>
      <c r="GVR98" s="260"/>
      <c r="GVS98" s="260"/>
      <c r="GVT98" s="260"/>
      <c r="GVU98" s="260"/>
      <c r="GVV98" s="260"/>
      <c r="GVW98" s="260"/>
      <c r="GVX98" s="260"/>
      <c r="GVY98" s="260"/>
      <c r="GVZ98" s="260"/>
      <c r="GWA98" s="260"/>
      <c r="GWB98" s="260"/>
      <c r="GWC98" s="260"/>
      <c r="GWD98" s="260"/>
      <c r="GWE98" s="260"/>
      <c r="GWF98" s="260"/>
      <c r="GWG98" s="260"/>
      <c r="GWH98" s="260"/>
      <c r="GWI98" s="260"/>
      <c r="GWJ98" s="260"/>
      <c r="GWK98" s="260"/>
      <c r="GWL98" s="260"/>
      <c r="GWM98" s="260"/>
      <c r="GWN98" s="260"/>
      <c r="GWO98" s="260"/>
      <c r="GWP98" s="260"/>
      <c r="GWQ98" s="260"/>
      <c r="GWR98" s="260"/>
      <c r="GWS98" s="260"/>
      <c r="GWT98" s="260"/>
      <c r="GWU98" s="260"/>
      <c r="GWV98" s="260"/>
      <c r="GWW98" s="260"/>
      <c r="GWX98" s="260"/>
      <c r="GWY98" s="260"/>
      <c r="GWZ98" s="260"/>
      <c r="GXA98" s="260"/>
      <c r="GXB98" s="260"/>
      <c r="GXC98" s="260"/>
      <c r="GXD98" s="260"/>
      <c r="GXE98" s="260"/>
      <c r="GXF98" s="260"/>
      <c r="GXG98" s="260"/>
      <c r="GXH98" s="260"/>
      <c r="GXI98" s="260"/>
      <c r="GXJ98" s="260"/>
      <c r="GXK98" s="260"/>
      <c r="GXL98" s="260"/>
      <c r="GXM98" s="260"/>
      <c r="GXN98" s="260"/>
      <c r="GXO98" s="260"/>
      <c r="GXP98" s="260"/>
      <c r="GXQ98" s="260"/>
      <c r="GXR98" s="260"/>
      <c r="GXS98" s="260"/>
      <c r="GXT98" s="260"/>
      <c r="GXU98" s="260"/>
      <c r="GXV98" s="260"/>
      <c r="GXW98" s="260"/>
      <c r="GXX98" s="260"/>
      <c r="GXY98" s="260"/>
      <c r="GXZ98" s="260"/>
      <c r="GYA98" s="260"/>
      <c r="GYB98" s="260"/>
      <c r="GYC98" s="260"/>
      <c r="GYD98" s="260"/>
      <c r="GYE98" s="260"/>
      <c r="GYF98" s="260"/>
      <c r="GYG98" s="260"/>
      <c r="GYH98" s="260"/>
      <c r="GYI98" s="260"/>
      <c r="GYJ98" s="260"/>
      <c r="GYK98" s="260"/>
      <c r="GYL98" s="260"/>
      <c r="GYM98" s="260"/>
      <c r="GYN98" s="260"/>
      <c r="GYO98" s="260"/>
      <c r="GYP98" s="260"/>
      <c r="GYQ98" s="260"/>
      <c r="GYR98" s="260"/>
      <c r="GYS98" s="260"/>
      <c r="GYT98" s="260"/>
      <c r="GYU98" s="260"/>
      <c r="GYV98" s="260"/>
      <c r="GYW98" s="260"/>
      <c r="GYX98" s="260"/>
      <c r="GYY98" s="260"/>
      <c r="GYZ98" s="260"/>
      <c r="GZA98" s="260"/>
      <c r="GZB98" s="260"/>
      <c r="GZC98" s="260"/>
      <c r="GZD98" s="260"/>
      <c r="GZE98" s="260"/>
      <c r="GZF98" s="260"/>
      <c r="GZG98" s="260"/>
      <c r="GZH98" s="260"/>
      <c r="GZI98" s="260"/>
      <c r="GZJ98" s="260"/>
      <c r="GZK98" s="260"/>
      <c r="GZL98" s="260"/>
      <c r="GZM98" s="260"/>
      <c r="GZN98" s="260"/>
      <c r="GZO98" s="260"/>
      <c r="GZP98" s="260"/>
      <c r="GZQ98" s="260"/>
      <c r="GZR98" s="260"/>
      <c r="GZS98" s="260"/>
      <c r="GZT98" s="260"/>
      <c r="GZU98" s="260"/>
      <c r="GZV98" s="260"/>
      <c r="GZW98" s="260"/>
      <c r="GZX98" s="260"/>
      <c r="GZY98" s="260"/>
      <c r="GZZ98" s="260"/>
      <c r="HAA98" s="260"/>
      <c r="HAB98" s="260"/>
      <c r="HAC98" s="260"/>
      <c r="HAD98" s="260"/>
      <c r="HAE98" s="260"/>
      <c r="HAF98" s="260"/>
      <c r="HAG98" s="260"/>
      <c r="HAH98" s="260"/>
      <c r="HAI98" s="260"/>
      <c r="HAJ98" s="260"/>
      <c r="HAK98" s="260"/>
      <c r="HAL98" s="260"/>
      <c r="HAM98" s="260"/>
      <c r="HAN98" s="260"/>
      <c r="HAO98" s="260"/>
      <c r="HAP98" s="260"/>
      <c r="HAQ98" s="260"/>
      <c r="HAR98" s="260"/>
      <c r="HAS98" s="260"/>
      <c r="HAT98" s="260"/>
      <c r="HAU98" s="260"/>
      <c r="HAV98" s="260"/>
      <c r="HAW98" s="260"/>
      <c r="HAX98" s="260"/>
      <c r="HAY98" s="260"/>
      <c r="HAZ98" s="260"/>
      <c r="HBA98" s="260"/>
      <c r="HBB98" s="260"/>
      <c r="HBC98" s="260"/>
      <c r="HBD98" s="260"/>
      <c r="HBE98" s="260"/>
      <c r="HBF98" s="260"/>
      <c r="HBG98" s="260"/>
      <c r="HBH98" s="260"/>
      <c r="HBI98" s="260"/>
      <c r="HBJ98" s="260"/>
      <c r="HBK98" s="260"/>
      <c r="HBL98" s="260"/>
      <c r="HBM98" s="260"/>
      <c r="HBN98" s="260"/>
      <c r="HBO98" s="260"/>
      <c r="HBP98" s="260"/>
      <c r="HBQ98" s="260"/>
      <c r="HBR98" s="260"/>
      <c r="HBS98" s="260"/>
      <c r="HBT98" s="260"/>
      <c r="HBU98" s="260"/>
      <c r="HBV98" s="260"/>
      <c r="HBW98" s="260"/>
      <c r="HBX98" s="260"/>
      <c r="HBY98" s="260"/>
      <c r="HBZ98" s="260"/>
      <c r="HCA98" s="260"/>
      <c r="HCB98" s="260"/>
      <c r="HCC98" s="260"/>
      <c r="HCD98" s="260"/>
      <c r="HCE98" s="260"/>
      <c r="HCF98" s="260"/>
      <c r="HCG98" s="260"/>
      <c r="HCH98" s="260"/>
      <c r="HCI98" s="260"/>
      <c r="HCJ98" s="260"/>
      <c r="HCK98" s="260"/>
      <c r="HCL98" s="260"/>
      <c r="HCM98" s="260"/>
      <c r="HCN98" s="260"/>
      <c r="HCO98" s="260"/>
      <c r="HCP98" s="260"/>
      <c r="HCQ98" s="260"/>
      <c r="HCR98" s="260"/>
      <c r="HCS98" s="260"/>
      <c r="HCT98" s="260"/>
      <c r="HCU98" s="260"/>
      <c r="HCV98" s="260"/>
      <c r="HCW98" s="260"/>
      <c r="HCX98" s="260"/>
      <c r="HCY98" s="260"/>
      <c r="HCZ98" s="260"/>
      <c r="HDA98" s="260"/>
      <c r="HDB98" s="260"/>
      <c r="HDC98" s="260"/>
      <c r="HDD98" s="260"/>
      <c r="HDE98" s="260"/>
      <c r="HDF98" s="260"/>
      <c r="HDG98" s="260"/>
      <c r="HDH98" s="260"/>
      <c r="HDI98" s="260"/>
      <c r="HDJ98" s="260"/>
      <c r="HDK98" s="260"/>
      <c r="HDL98" s="260"/>
      <c r="HDM98" s="260"/>
      <c r="HDN98" s="260"/>
      <c r="HDO98" s="260"/>
      <c r="HDP98" s="260"/>
      <c r="HDQ98" s="260"/>
      <c r="HDR98" s="260"/>
      <c r="HDS98" s="260"/>
      <c r="HDT98" s="260"/>
      <c r="HDU98" s="260"/>
      <c r="HDV98" s="260"/>
      <c r="HDW98" s="260"/>
      <c r="HDX98" s="260"/>
      <c r="HDY98" s="260"/>
      <c r="HDZ98" s="260"/>
      <c r="HEA98" s="260"/>
      <c r="HEB98" s="260"/>
      <c r="HEC98" s="260"/>
      <c r="HED98" s="260"/>
      <c r="HEE98" s="260"/>
      <c r="HEF98" s="260"/>
      <c r="HEG98" s="260"/>
      <c r="HEH98" s="260"/>
      <c r="HEI98" s="260"/>
      <c r="HEJ98" s="260"/>
      <c r="HEK98" s="260"/>
      <c r="HEL98" s="260"/>
      <c r="HEM98" s="260"/>
      <c r="HEN98" s="260"/>
      <c r="HEO98" s="260"/>
      <c r="HEP98" s="260"/>
      <c r="HEQ98" s="260"/>
      <c r="HER98" s="260"/>
      <c r="HES98" s="260"/>
      <c r="HET98" s="260"/>
      <c r="HEU98" s="260"/>
      <c r="HEV98" s="260"/>
      <c r="HEW98" s="260"/>
      <c r="HEX98" s="260"/>
      <c r="HEY98" s="260"/>
      <c r="HEZ98" s="260"/>
      <c r="HFA98" s="260"/>
      <c r="HFB98" s="260"/>
      <c r="HFC98" s="260"/>
      <c r="HFD98" s="260"/>
      <c r="HFE98" s="260"/>
      <c r="HFF98" s="260"/>
      <c r="HFG98" s="260"/>
      <c r="HFH98" s="260"/>
      <c r="HFI98" s="260"/>
      <c r="HFJ98" s="260"/>
      <c r="HFK98" s="260"/>
      <c r="HFL98" s="260"/>
      <c r="HFM98" s="260"/>
      <c r="HFN98" s="260"/>
      <c r="HFO98" s="260"/>
      <c r="HFP98" s="260"/>
      <c r="HFQ98" s="260"/>
      <c r="HFR98" s="260"/>
      <c r="HFS98" s="260"/>
      <c r="HFT98" s="260"/>
      <c r="HFU98" s="260"/>
      <c r="HFV98" s="260"/>
      <c r="HFW98" s="260"/>
      <c r="HFX98" s="260"/>
      <c r="HFY98" s="260"/>
      <c r="HFZ98" s="260"/>
      <c r="HGA98" s="260"/>
      <c r="HGB98" s="260"/>
      <c r="HGC98" s="260"/>
      <c r="HGD98" s="260"/>
      <c r="HGE98" s="260"/>
      <c r="HGF98" s="260"/>
      <c r="HGG98" s="260"/>
      <c r="HGH98" s="260"/>
      <c r="HGI98" s="260"/>
      <c r="HGJ98" s="260"/>
      <c r="HGK98" s="260"/>
      <c r="HGL98" s="260"/>
      <c r="HGM98" s="260"/>
      <c r="HGN98" s="260"/>
      <c r="HGO98" s="260"/>
      <c r="HGP98" s="260"/>
      <c r="HGQ98" s="260"/>
      <c r="HGR98" s="260"/>
      <c r="HGS98" s="260"/>
      <c r="HGT98" s="260"/>
      <c r="HGU98" s="260"/>
      <c r="HGV98" s="260"/>
      <c r="HGW98" s="260"/>
      <c r="HGX98" s="260"/>
      <c r="HGY98" s="260"/>
      <c r="HGZ98" s="260"/>
      <c r="HHA98" s="260"/>
      <c r="HHB98" s="260"/>
      <c r="HHC98" s="260"/>
      <c r="HHD98" s="260"/>
      <c r="HHE98" s="260"/>
      <c r="HHF98" s="260"/>
      <c r="HHG98" s="260"/>
      <c r="HHH98" s="260"/>
      <c r="HHI98" s="260"/>
      <c r="HHJ98" s="260"/>
      <c r="HHK98" s="260"/>
      <c r="HHL98" s="260"/>
      <c r="HHM98" s="260"/>
      <c r="HHN98" s="260"/>
      <c r="HHO98" s="260"/>
      <c r="HHP98" s="260"/>
      <c r="HHQ98" s="260"/>
      <c r="HHR98" s="260"/>
      <c r="HHS98" s="260"/>
      <c r="HHT98" s="260"/>
      <c r="HHU98" s="260"/>
      <c r="HHV98" s="260"/>
      <c r="HHW98" s="260"/>
      <c r="HHX98" s="260"/>
      <c r="HHY98" s="260"/>
      <c r="HHZ98" s="260"/>
      <c r="HIA98" s="260"/>
      <c r="HIB98" s="260"/>
      <c r="HIC98" s="260"/>
      <c r="HID98" s="260"/>
      <c r="HIE98" s="260"/>
      <c r="HIF98" s="260"/>
      <c r="HIG98" s="260"/>
      <c r="HIH98" s="260"/>
      <c r="HII98" s="260"/>
      <c r="HIJ98" s="260"/>
      <c r="HIK98" s="260"/>
      <c r="HIL98" s="260"/>
      <c r="HIM98" s="260"/>
      <c r="HIN98" s="260"/>
      <c r="HIO98" s="260"/>
      <c r="HIP98" s="260"/>
      <c r="HIQ98" s="260"/>
      <c r="HIR98" s="260"/>
      <c r="HIS98" s="260"/>
      <c r="HIT98" s="260"/>
      <c r="HIU98" s="260"/>
      <c r="HIV98" s="260"/>
      <c r="HIW98" s="260"/>
      <c r="HIX98" s="260"/>
      <c r="HIY98" s="260"/>
      <c r="HIZ98" s="260"/>
      <c r="HJA98" s="260"/>
      <c r="HJB98" s="260"/>
      <c r="HJC98" s="260"/>
      <c r="HJD98" s="260"/>
      <c r="HJE98" s="260"/>
      <c r="HJF98" s="260"/>
      <c r="HJG98" s="260"/>
      <c r="HJH98" s="260"/>
      <c r="HJI98" s="260"/>
      <c r="HJJ98" s="260"/>
      <c r="HJK98" s="260"/>
      <c r="HJL98" s="260"/>
      <c r="HJM98" s="260"/>
      <c r="HJN98" s="260"/>
      <c r="HJO98" s="260"/>
      <c r="HJP98" s="260"/>
      <c r="HJQ98" s="260"/>
      <c r="HJR98" s="260"/>
      <c r="HJS98" s="260"/>
      <c r="HJT98" s="260"/>
      <c r="HJU98" s="260"/>
      <c r="HJV98" s="260"/>
      <c r="HJW98" s="260"/>
      <c r="HJX98" s="260"/>
      <c r="HJY98" s="260"/>
      <c r="HJZ98" s="260"/>
      <c r="HKA98" s="260"/>
      <c r="HKB98" s="260"/>
      <c r="HKC98" s="260"/>
      <c r="HKD98" s="260"/>
      <c r="HKE98" s="260"/>
      <c r="HKF98" s="260"/>
      <c r="HKG98" s="260"/>
      <c r="HKH98" s="260"/>
      <c r="HKI98" s="260"/>
      <c r="HKJ98" s="260"/>
      <c r="HKK98" s="260"/>
      <c r="HKL98" s="260"/>
      <c r="HKM98" s="260"/>
      <c r="HKN98" s="260"/>
      <c r="HKO98" s="260"/>
      <c r="HKP98" s="260"/>
      <c r="HKQ98" s="260"/>
      <c r="HKR98" s="260"/>
      <c r="HKS98" s="260"/>
      <c r="HKT98" s="260"/>
      <c r="HKU98" s="260"/>
      <c r="HKV98" s="260"/>
      <c r="HKW98" s="260"/>
      <c r="HKX98" s="260"/>
      <c r="HKY98" s="260"/>
      <c r="HKZ98" s="260"/>
      <c r="HLA98" s="260"/>
      <c r="HLB98" s="260"/>
      <c r="HLC98" s="260"/>
      <c r="HLD98" s="260"/>
      <c r="HLE98" s="260"/>
      <c r="HLF98" s="260"/>
      <c r="HLG98" s="260"/>
      <c r="HLH98" s="260"/>
      <c r="HLI98" s="260"/>
      <c r="HLJ98" s="260"/>
      <c r="HLK98" s="260"/>
      <c r="HLL98" s="260"/>
      <c r="HLM98" s="260"/>
      <c r="HLN98" s="260"/>
      <c r="HLO98" s="260"/>
      <c r="HLP98" s="260"/>
      <c r="HLQ98" s="260"/>
      <c r="HLR98" s="260"/>
      <c r="HLS98" s="260"/>
      <c r="HLT98" s="260"/>
      <c r="HLU98" s="260"/>
      <c r="HLV98" s="260"/>
      <c r="HLW98" s="260"/>
      <c r="HLX98" s="260"/>
      <c r="HLY98" s="260"/>
      <c r="HLZ98" s="260"/>
      <c r="HMA98" s="260"/>
      <c r="HMB98" s="260"/>
      <c r="HMC98" s="260"/>
      <c r="HMD98" s="260"/>
      <c r="HME98" s="260"/>
      <c r="HMF98" s="260"/>
      <c r="HMG98" s="260"/>
      <c r="HMH98" s="260"/>
      <c r="HMI98" s="260"/>
      <c r="HMJ98" s="260"/>
      <c r="HMK98" s="260"/>
      <c r="HML98" s="260"/>
      <c r="HMM98" s="260"/>
      <c r="HMN98" s="260"/>
      <c r="HMO98" s="260"/>
      <c r="HMP98" s="260"/>
      <c r="HMQ98" s="260"/>
      <c r="HMR98" s="260"/>
      <c r="HMS98" s="260"/>
      <c r="HMT98" s="260"/>
      <c r="HMU98" s="260"/>
      <c r="HMV98" s="260"/>
      <c r="HMW98" s="260"/>
      <c r="HMX98" s="260"/>
      <c r="HMY98" s="260"/>
      <c r="HMZ98" s="260"/>
      <c r="HNA98" s="260"/>
      <c r="HNB98" s="260"/>
      <c r="HNC98" s="260"/>
      <c r="HND98" s="260"/>
      <c r="HNE98" s="260"/>
      <c r="HNF98" s="260"/>
      <c r="HNG98" s="260"/>
      <c r="HNH98" s="260"/>
      <c r="HNI98" s="260"/>
      <c r="HNJ98" s="260"/>
      <c r="HNK98" s="260"/>
      <c r="HNL98" s="260"/>
      <c r="HNM98" s="260"/>
      <c r="HNN98" s="260"/>
      <c r="HNO98" s="260"/>
      <c r="HNP98" s="260"/>
      <c r="HNQ98" s="260"/>
      <c r="HNR98" s="260"/>
      <c r="HNS98" s="260"/>
      <c r="HNT98" s="260"/>
      <c r="HNU98" s="260"/>
      <c r="HNV98" s="260"/>
      <c r="HNW98" s="260"/>
      <c r="HNX98" s="260"/>
      <c r="HNY98" s="260"/>
      <c r="HNZ98" s="260"/>
      <c r="HOA98" s="260"/>
      <c r="HOB98" s="260"/>
      <c r="HOC98" s="260"/>
      <c r="HOD98" s="260"/>
      <c r="HOE98" s="260"/>
      <c r="HOF98" s="260"/>
      <c r="HOG98" s="260"/>
      <c r="HOH98" s="260"/>
      <c r="HOI98" s="260"/>
      <c r="HOJ98" s="260"/>
      <c r="HOK98" s="260"/>
      <c r="HOL98" s="260"/>
      <c r="HOM98" s="260"/>
      <c r="HON98" s="260"/>
      <c r="HOO98" s="260"/>
      <c r="HOP98" s="260"/>
      <c r="HOQ98" s="260"/>
      <c r="HOR98" s="260"/>
      <c r="HOS98" s="260"/>
      <c r="HOT98" s="260"/>
      <c r="HOU98" s="260"/>
      <c r="HOV98" s="260"/>
      <c r="HOW98" s="260"/>
      <c r="HOX98" s="260"/>
      <c r="HOY98" s="260"/>
      <c r="HOZ98" s="260"/>
      <c r="HPA98" s="260"/>
      <c r="HPB98" s="260"/>
      <c r="HPC98" s="260"/>
      <c r="HPD98" s="260"/>
      <c r="HPE98" s="260"/>
      <c r="HPF98" s="260"/>
      <c r="HPG98" s="260"/>
      <c r="HPH98" s="260"/>
      <c r="HPI98" s="260"/>
      <c r="HPJ98" s="260"/>
      <c r="HPK98" s="260"/>
      <c r="HPL98" s="260"/>
      <c r="HPM98" s="260"/>
      <c r="HPN98" s="260"/>
      <c r="HPO98" s="260"/>
      <c r="HPP98" s="260"/>
      <c r="HPQ98" s="260"/>
      <c r="HPR98" s="260"/>
      <c r="HPS98" s="260"/>
      <c r="HPT98" s="260"/>
      <c r="HPU98" s="260"/>
      <c r="HPV98" s="260"/>
      <c r="HPW98" s="260"/>
      <c r="HPX98" s="260"/>
      <c r="HPY98" s="260"/>
      <c r="HPZ98" s="260"/>
      <c r="HQA98" s="260"/>
      <c r="HQB98" s="260"/>
      <c r="HQC98" s="260"/>
      <c r="HQD98" s="260"/>
      <c r="HQE98" s="260"/>
      <c r="HQF98" s="260"/>
      <c r="HQG98" s="260"/>
      <c r="HQH98" s="260"/>
      <c r="HQI98" s="260"/>
      <c r="HQJ98" s="260"/>
      <c r="HQK98" s="260"/>
      <c r="HQL98" s="260"/>
      <c r="HQM98" s="260"/>
      <c r="HQN98" s="260"/>
      <c r="HQO98" s="260"/>
      <c r="HQP98" s="260"/>
      <c r="HQQ98" s="260"/>
      <c r="HQR98" s="260"/>
      <c r="HQS98" s="260"/>
      <c r="HQT98" s="260"/>
      <c r="HQU98" s="260"/>
      <c r="HQV98" s="260"/>
      <c r="HQW98" s="260"/>
      <c r="HQX98" s="260"/>
      <c r="HQY98" s="260"/>
      <c r="HQZ98" s="260"/>
      <c r="HRA98" s="260"/>
      <c r="HRB98" s="260"/>
      <c r="HRC98" s="260"/>
      <c r="HRD98" s="260"/>
      <c r="HRE98" s="260"/>
      <c r="HRF98" s="260"/>
      <c r="HRG98" s="260"/>
      <c r="HRH98" s="260"/>
      <c r="HRI98" s="260"/>
      <c r="HRJ98" s="260"/>
      <c r="HRK98" s="260"/>
      <c r="HRL98" s="260"/>
      <c r="HRM98" s="260"/>
      <c r="HRN98" s="260"/>
      <c r="HRO98" s="260"/>
      <c r="HRP98" s="260"/>
      <c r="HRQ98" s="260"/>
      <c r="HRR98" s="260"/>
      <c r="HRS98" s="260"/>
      <c r="HRT98" s="260"/>
      <c r="HRU98" s="260"/>
      <c r="HRV98" s="260"/>
      <c r="HRW98" s="260"/>
      <c r="HRX98" s="260"/>
      <c r="HRY98" s="260"/>
      <c r="HRZ98" s="260"/>
      <c r="HSA98" s="260"/>
      <c r="HSB98" s="260"/>
      <c r="HSC98" s="260"/>
      <c r="HSD98" s="260"/>
      <c r="HSE98" s="260"/>
      <c r="HSF98" s="260"/>
      <c r="HSG98" s="260"/>
      <c r="HSH98" s="260"/>
      <c r="HSI98" s="260"/>
      <c r="HSJ98" s="260"/>
      <c r="HSK98" s="260"/>
      <c r="HSL98" s="260"/>
      <c r="HSM98" s="260"/>
      <c r="HSN98" s="260"/>
      <c r="HSO98" s="260"/>
      <c r="HSP98" s="260"/>
      <c r="HSQ98" s="260"/>
      <c r="HSR98" s="260"/>
      <c r="HSS98" s="260"/>
      <c r="HST98" s="260"/>
      <c r="HSU98" s="260"/>
      <c r="HSV98" s="260"/>
      <c r="HSW98" s="260"/>
      <c r="HSX98" s="260"/>
      <c r="HSY98" s="260"/>
      <c r="HSZ98" s="260"/>
      <c r="HTA98" s="260"/>
      <c r="HTB98" s="260"/>
      <c r="HTC98" s="260"/>
      <c r="HTD98" s="260"/>
      <c r="HTE98" s="260"/>
      <c r="HTF98" s="260"/>
      <c r="HTG98" s="260"/>
      <c r="HTH98" s="260"/>
      <c r="HTI98" s="260"/>
      <c r="HTJ98" s="260"/>
      <c r="HTK98" s="260"/>
      <c r="HTL98" s="260"/>
      <c r="HTM98" s="260"/>
      <c r="HTN98" s="260"/>
      <c r="HTO98" s="260"/>
      <c r="HTP98" s="260"/>
      <c r="HTQ98" s="260"/>
      <c r="HTR98" s="260"/>
      <c r="HTS98" s="260"/>
      <c r="HTT98" s="260"/>
      <c r="HTU98" s="260"/>
      <c r="HTV98" s="260"/>
      <c r="HTW98" s="260"/>
      <c r="HTX98" s="260"/>
      <c r="HTY98" s="260"/>
      <c r="HTZ98" s="260"/>
      <c r="HUA98" s="260"/>
      <c r="HUB98" s="260"/>
      <c r="HUC98" s="260"/>
      <c r="HUD98" s="260"/>
      <c r="HUE98" s="260"/>
      <c r="HUF98" s="260"/>
      <c r="HUG98" s="260"/>
      <c r="HUH98" s="260"/>
      <c r="HUI98" s="260"/>
      <c r="HUJ98" s="260"/>
      <c r="HUK98" s="260"/>
      <c r="HUL98" s="260"/>
      <c r="HUM98" s="260"/>
      <c r="HUN98" s="260"/>
      <c r="HUO98" s="260"/>
      <c r="HUP98" s="260"/>
      <c r="HUQ98" s="260"/>
      <c r="HUR98" s="260"/>
      <c r="HUS98" s="260"/>
      <c r="HUT98" s="260"/>
      <c r="HUU98" s="260"/>
      <c r="HUV98" s="260"/>
      <c r="HUW98" s="260"/>
      <c r="HUX98" s="260"/>
      <c r="HUY98" s="260"/>
      <c r="HUZ98" s="260"/>
      <c r="HVA98" s="260"/>
      <c r="HVB98" s="260"/>
      <c r="HVC98" s="260"/>
      <c r="HVD98" s="260"/>
      <c r="HVE98" s="260"/>
      <c r="HVF98" s="260"/>
      <c r="HVG98" s="260"/>
      <c r="HVH98" s="260"/>
      <c r="HVI98" s="260"/>
      <c r="HVJ98" s="260"/>
      <c r="HVK98" s="260"/>
      <c r="HVL98" s="260"/>
      <c r="HVM98" s="260"/>
      <c r="HVN98" s="260"/>
      <c r="HVO98" s="260"/>
      <c r="HVP98" s="260"/>
      <c r="HVQ98" s="260"/>
      <c r="HVR98" s="260"/>
      <c r="HVS98" s="260"/>
      <c r="HVT98" s="260"/>
      <c r="HVU98" s="260"/>
      <c r="HVV98" s="260"/>
      <c r="HVW98" s="260"/>
      <c r="HVX98" s="260"/>
      <c r="HVY98" s="260"/>
      <c r="HVZ98" s="260"/>
      <c r="HWA98" s="260"/>
      <c r="HWB98" s="260"/>
      <c r="HWC98" s="260"/>
      <c r="HWD98" s="260"/>
      <c r="HWE98" s="260"/>
      <c r="HWF98" s="260"/>
      <c r="HWG98" s="260"/>
      <c r="HWH98" s="260"/>
      <c r="HWI98" s="260"/>
      <c r="HWJ98" s="260"/>
      <c r="HWK98" s="260"/>
      <c r="HWL98" s="260"/>
      <c r="HWM98" s="260"/>
      <c r="HWN98" s="260"/>
      <c r="HWO98" s="260"/>
      <c r="HWP98" s="260"/>
      <c r="HWQ98" s="260"/>
      <c r="HWR98" s="260"/>
      <c r="HWS98" s="260"/>
      <c r="HWT98" s="260"/>
      <c r="HWU98" s="260"/>
      <c r="HWV98" s="260"/>
      <c r="HWW98" s="260"/>
      <c r="HWX98" s="260"/>
      <c r="HWY98" s="260"/>
      <c r="HWZ98" s="260"/>
      <c r="HXA98" s="260"/>
      <c r="HXB98" s="260"/>
      <c r="HXC98" s="260"/>
      <c r="HXD98" s="260"/>
      <c r="HXE98" s="260"/>
      <c r="HXF98" s="260"/>
      <c r="HXG98" s="260"/>
      <c r="HXH98" s="260"/>
      <c r="HXI98" s="260"/>
      <c r="HXJ98" s="260"/>
      <c r="HXK98" s="260"/>
      <c r="HXL98" s="260"/>
      <c r="HXM98" s="260"/>
      <c r="HXN98" s="260"/>
      <c r="HXO98" s="260"/>
      <c r="HXP98" s="260"/>
      <c r="HXQ98" s="260"/>
      <c r="HXR98" s="260"/>
      <c r="HXS98" s="260"/>
      <c r="HXT98" s="260"/>
      <c r="HXU98" s="260"/>
      <c r="HXV98" s="260"/>
      <c r="HXW98" s="260"/>
      <c r="HXX98" s="260"/>
      <c r="HXY98" s="260"/>
      <c r="HXZ98" s="260"/>
      <c r="HYA98" s="260"/>
      <c r="HYB98" s="260"/>
      <c r="HYC98" s="260"/>
      <c r="HYD98" s="260"/>
      <c r="HYE98" s="260"/>
      <c r="HYF98" s="260"/>
      <c r="HYG98" s="260"/>
      <c r="HYH98" s="260"/>
      <c r="HYI98" s="260"/>
      <c r="HYJ98" s="260"/>
      <c r="HYK98" s="260"/>
      <c r="HYL98" s="260"/>
      <c r="HYM98" s="260"/>
      <c r="HYN98" s="260"/>
      <c r="HYO98" s="260"/>
      <c r="HYP98" s="260"/>
      <c r="HYQ98" s="260"/>
      <c r="HYR98" s="260"/>
      <c r="HYS98" s="260"/>
      <c r="HYT98" s="260"/>
      <c r="HYU98" s="260"/>
      <c r="HYV98" s="260"/>
      <c r="HYW98" s="260"/>
      <c r="HYX98" s="260"/>
      <c r="HYY98" s="260"/>
      <c r="HYZ98" s="260"/>
      <c r="HZA98" s="260"/>
      <c r="HZB98" s="260"/>
      <c r="HZC98" s="260"/>
      <c r="HZD98" s="260"/>
      <c r="HZE98" s="260"/>
      <c r="HZF98" s="260"/>
      <c r="HZG98" s="260"/>
      <c r="HZH98" s="260"/>
      <c r="HZI98" s="260"/>
      <c r="HZJ98" s="260"/>
      <c r="HZK98" s="260"/>
      <c r="HZL98" s="260"/>
      <c r="HZM98" s="260"/>
      <c r="HZN98" s="260"/>
      <c r="HZO98" s="260"/>
      <c r="HZP98" s="260"/>
      <c r="HZQ98" s="260"/>
      <c r="HZR98" s="260"/>
      <c r="HZS98" s="260"/>
      <c r="HZT98" s="260"/>
      <c r="HZU98" s="260"/>
      <c r="HZV98" s="260"/>
      <c r="HZW98" s="260"/>
      <c r="HZX98" s="260"/>
      <c r="HZY98" s="260"/>
      <c r="HZZ98" s="260"/>
      <c r="IAA98" s="260"/>
      <c r="IAB98" s="260"/>
      <c r="IAC98" s="260"/>
      <c r="IAD98" s="260"/>
      <c r="IAE98" s="260"/>
      <c r="IAF98" s="260"/>
      <c r="IAG98" s="260"/>
      <c r="IAH98" s="260"/>
      <c r="IAI98" s="260"/>
      <c r="IAJ98" s="260"/>
      <c r="IAK98" s="260"/>
      <c r="IAL98" s="260"/>
      <c r="IAM98" s="260"/>
      <c r="IAN98" s="260"/>
      <c r="IAO98" s="260"/>
      <c r="IAP98" s="260"/>
      <c r="IAQ98" s="260"/>
      <c r="IAR98" s="260"/>
      <c r="IAS98" s="260"/>
      <c r="IAT98" s="260"/>
      <c r="IAU98" s="260"/>
      <c r="IAV98" s="260"/>
      <c r="IAW98" s="260"/>
      <c r="IAX98" s="260"/>
      <c r="IAY98" s="260"/>
      <c r="IAZ98" s="260"/>
      <c r="IBA98" s="260"/>
      <c r="IBB98" s="260"/>
      <c r="IBC98" s="260"/>
      <c r="IBD98" s="260"/>
      <c r="IBE98" s="260"/>
      <c r="IBF98" s="260"/>
      <c r="IBG98" s="260"/>
      <c r="IBH98" s="260"/>
      <c r="IBI98" s="260"/>
      <c r="IBJ98" s="260"/>
      <c r="IBK98" s="260"/>
      <c r="IBL98" s="260"/>
      <c r="IBM98" s="260"/>
      <c r="IBN98" s="260"/>
      <c r="IBO98" s="260"/>
      <c r="IBP98" s="260"/>
      <c r="IBQ98" s="260"/>
      <c r="IBR98" s="260"/>
      <c r="IBS98" s="260"/>
      <c r="IBT98" s="260"/>
      <c r="IBU98" s="260"/>
      <c r="IBV98" s="260"/>
      <c r="IBW98" s="260"/>
      <c r="IBX98" s="260"/>
      <c r="IBY98" s="260"/>
      <c r="IBZ98" s="260"/>
      <c r="ICA98" s="260"/>
      <c r="ICB98" s="260"/>
      <c r="ICC98" s="260"/>
      <c r="ICD98" s="260"/>
      <c r="ICE98" s="260"/>
      <c r="ICF98" s="260"/>
      <c r="ICG98" s="260"/>
      <c r="ICH98" s="260"/>
      <c r="ICI98" s="260"/>
      <c r="ICJ98" s="260"/>
      <c r="ICK98" s="260"/>
      <c r="ICL98" s="260"/>
      <c r="ICM98" s="260"/>
      <c r="ICN98" s="260"/>
      <c r="ICO98" s="260"/>
      <c r="ICP98" s="260"/>
      <c r="ICQ98" s="260"/>
      <c r="ICR98" s="260"/>
      <c r="ICS98" s="260"/>
      <c r="ICT98" s="260"/>
      <c r="ICU98" s="260"/>
      <c r="ICV98" s="260"/>
      <c r="ICW98" s="260"/>
      <c r="ICX98" s="260"/>
      <c r="ICY98" s="260"/>
      <c r="ICZ98" s="260"/>
      <c r="IDA98" s="260"/>
      <c r="IDB98" s="260"/>
      <c r="IDC98" s="260"/>
      <c r="IDD98" s="260"/>
      <c r="IDE98" s="260"/>
      <c r="IDF98" s="260"/>
      <c r="IDG98" s="260"/>
      <c r="IDH98" s="260"/>
      <c r="IDI98" s="260"/>
      <c r="IDJ98" s="260"/>
      <c r="IDK98" s="260"/>
      <c r="IDL98" s="260"/>
      <c r="IDM98" s="260"/>
      <c r="IDN98" s="260"/>
      <c r="IDO98" s="260"/>
      <c r="IDP98" s="260"/>
      <c r="IDQ98" s="260"/>
      <c r="IDR98" s="260"/>
      <c r="IDS98" s="260"/>
      <c r="IDT98" s="260"/>
      <c r="IDU98" s="260"/>
      <c r="IDV98" s="260"/>
      <c r="IDW98" s="260"/>
      <c r="IDX98" s="260"/>
      <c r="IDY98" s="260"/>
      <c r="IDZ98" s="260"/>
      <c r="IEA98" s="260"/>
      <c r="IEB98" s="260"/>
      <c r="IEC98" s="260"/>
      <c r="IED98" s="260"/>
      <c r="IEE98" s="260"/>
      <c r="IEF98" s="260"/>
      <c r="IEG98" s="260"/>
      <c r="IEH98" s="260"/>
      <c r="IEI98" s="260"/>
      <c r="IEJ98" s="260"/>
      <c r="IEK98" s="260"/>
      <c r="IEL98" s="260"/>
      <c r="IEM98" s="260"/>
      <c r="IEN98" s="260"/>
      <c r="IEO98" s="260"/>
      <c r="IEP98" s="260"/>
      <c r="IEQ98" s="260"/>
      <c r="IER98" s="260"/>
      <c r="IES98" s="260"/>
      <c r="IET98" s="260"/>
      <c r="IEU98" s="260"/>
      <c r="IEV98" s="260"/>
      <c r="IEW98" s="260"/>
      <c r="IEX98" s="260"/>
      <c r="IEY98" s="260"/>
      <c r="IEZ98" s="260"/>
      <c r="IFA98" s="260"/>
      <c r="IFB98" s="260"/>
      <c r="IFC98" s="260"/>
      <c r="IFD98" s="260"/>
      <c r="IFE98" s="260"/>
      <c r="IFF98" s="260"/>
      <c r="IFG98" s="260"/>
      <c r="IFH98" s="260"/>
      <c r="IFI98" s="260"/>
      <c r="IFJ98" s="260"/>
      <c r="IFK98" s="260"/>
      <c r="IFL98" s="260"/>
      <c r="IFM98" s="260"/>
      <c r="IFN98" s="260"/>
      <c r="IFO98" s="260"/>
      <c r="IFP98" s="260"/>
      <c r="IFQ98" s="260"/>
      <c r="IFR98" s="260"/>
      <c r="IFS98" s="260"/>
      <c r="IFT98" s="260"/>
      <c r="IFU98" s="260"/>
      <c r="IFV98" s="260"/>
      <c r="IFW98" s="260"/>
      <c r="IFX98" s="260"/>
      <c r="IFY98" s="260"/>
      <c r="IFZ98" s="260"/>
      <c r="IGA98" s="260"/>
      <c r="IGB98" s="260"/>
      <c r="IGC98" s="260"/>
      <c r="IGD98" s="260"/>
      <c r="IGE98" s="260"/>
      <c r="IGF98" s="260"/>
      <c r="IGG98" s="260"/>
      <c r="IGH98" s="260"/>
      <c r="IGI98" s="260"/>
      <c r="IGJ98" s="260"/>
      <c r="IGK98" s="260"/>
      <c r="IGL98" s="260"/>
      <c r="IGM98" s="260"/>
      <c r="IGN98" s="260"/>
      <c r="IGO98" s="260"/>
      <c r="IGP98" s="260"/>
      <c r="IGQ98" s="260"/>
      <c r="IGR98" s="260"/>
      <c r="IGS98" s="260"/>
      <c r="IGT98" s="260"/>
      <c r="IGU98" s="260"/>
      <c r="IGV98" s="260"/>
      <c r="IGW98" s="260"/>
      <c r="IGX98" s="260"/>
      <c r="IGY98" s="260"/>
      <c r="IGZ98" s="260"/>
      <c r="IHA98" s="260"/>
      <c r="IHB98" s="260"/>
      <c r="IHC98" s="260"/>
      <c r="IHD98" s="260"/>
      <c r="IHE98" s="260"/>
      <c r="IHF98" s="260"/>
      <c r="IHG98" s="260"/>
      <c r="IHH98" s="260"/>
      <c r="IHI98" s="260"/>
      <c r="IHJ98" s="260"/>
      <c r="IHK98" s="260"/>
      <c r="IHL98" s="260"/>
      <c r="IHM98" s="260"/>
      <c r="IHN98" s="260"/>
      <c r="IHO98" s="260"/>
      <c r="IHP98" s="260"/>
      <c r="IHQ98" s="260"/>
      <c r="IHR98" s="260"/>
      <c r="IHS98" s="260"/>
      <c r="IHT98" s="260"/>
      <c r="IHU98" s="260"/>
      <c r="IHV98" s="260"/>
      <c r="IHW98" s="260"/>
      <c r="IHX98" s="260"/>
      <c r="IHY98" s="260"/>
      <c r="IHZ98" s="260"/>
      <c r="IIA98" s="260"/>
      <c r="IIB98" s="260"/>
      <c r="IIC98" s="260"/>
      <c r="IID98" s="260"/>
      <c r="IIE98" s="260"/>
      <c r="IIF98" s="260"/>
      <c r="IIG98" s="260"/>
      <c r="IIH98" s="260"/>
      <c r="III98" s="260"/>
      <c r="IIJ98" s="260"/>
      <c r="IIK98" s="260"/>
      <c r="IIL98" s="260"/>
      <c r="IIM98" s="260"/>
      <c r="IIN98" s="260"/>
      <c r="IIO98" s="260"/>
      <c r="IIP98" s="260"/>
      <c r="IIQ98" s="260"/>
      <c r="IIR98" s="260"/>
      <c r="IIS98" s="260"/>
      <c r="IIT98" s="260"/>
      <c r="IIU98" s="260"/>
      <c r="IIV98" s="260"/>
      <c r="IIW98" s="260"/>
      <c r="IIX98" s="260"/>
      <c r="IIY98" s="260"/>
      <c r="IIZ98" s="260"/>
      <c r="IJA98" s="260"/>
      <c r="IJB98" s="260"/>
      <c r="IJC98" s="260"/>
      <c r="IJD98" s="260"/>
      <c r="IJE98" s="260"/>
      <c r="IJF98" s="260"/>
      <c r="IJG98" s="260"/>
      <c r="IJH98" s="260"/>
      <c r="IJI98" s="260"/>
      <c r="IJJ98" s="260"/>
      <c r="IJK98" s="260"/>
      <c r="IJL98" s="260"/>
      <c r="IJM98" s="260"/>
      <c r="IJN98" s="260"/>
      <c r="IJO98" s="260"/>
      <c r="IJP98" s="260"/>
      <c r="IJQ98" s="260"/>
      <c r="IJR98" s="260"/>
      <c r="IJS98" s="260"/>
      <c r="IJT98" s="260"/>
      <c r="IJU98" s="260"/>
      <c r="IJV98" s="260"/>
      <c r="IJW98" s="260"/>
      <c r="IJX98" s="260"/>
      <c r="IJY98" s="260"/>
      <c r="IJZ98" s="260"/>
      <c r="IKA98" s="260"/>
      <c r="IKB98" s="260"/>
      <c r="IKC98" s="260"/>
      <c r="IKD98" s="260"/>
      <c r="IKE98" s="260"/>
      <c r="IKF98" s="260"/>
      <c r="IKG98" s="260"/>
      <c r="IKH98" s="260"/>
      <c r="IKI98" s="260"/>
      <c r="IKJ98" s="260"/>
      <c r="IKK98" s="260"/>
      <c r="IKL98" s="260"/>
      <c r="IKM98" s="260"/>
      <c r="IKN98" s="260"/>
      <c r="IKO98" s="260"/>
      <c r="IKP98" s="260"/>
      <c r="IKQ98" s="260"/>
      <c r="IKR98" s="260"/>
      <c r="IKS98" s="260"/>
      <c r="IKT98" s="260"/>
      <c r="IKU98" s="260"/>
      <c r="IKV98" s="260"/>
      <c r="IKW98" s="260"/>
      <c r="IKX98" s="260"/>
      <c r="IKY98" s="260"/>
      <c r="IKZ98" s="260"/>
      <c r="ILA98" s="260"/>
      <c r="ILB98" s="260"/>
      <c r="ILC98" s="260"/>
      <c r="ILD98" s="260"/>
      <c r="ILE98" s="260"/>
      <c r="ILF98" s="260"/>
      <c r="ILG98" s="260"/>
      <c r="ILH98" s="260"/>
      <c r="ILI98" s="260"/>
      <c r="ILJ98" s="260"/>
      <c r="ILK98" s="260"/>
      <c r="ILL98" s="260"/>
      <c r="ILM98" s="260"/>
      <c r="ILN98" s="260"/>
      <c r="ILO98" s="260"/>
      <c r="ILP98" s="260"/>
      <c r="ILQ98" s="260"/>
      <c r="ILR98" s="260"/>
      <c r="ILS98" s="260"/>
      <c r="ILT98" s="260"/>
      <c r="ILU98" s="260"/>
      <c r="ILV98" s="260"/>
      <c r="ILW98" s="260"/>
      <c r="ILX98" s="260"/>
      <c r="ILY98" s="260"/>
      <c r="ILZ98" s="260"/>
      <c r="IMA98" s="260"/>
      <c r="IMB98" s="260"/>
      <c r="IMC98" s="260"/>
      <c r="IMD98" s="260"/>
      <c r="IME98" s="260"/>
      <c r="IMF98" s="260"/>
      <c r="IMG98" s="260"/>
      <c r="IMH98" s="260"/>
      <c r="IMI98" s="260"/>
      <c r="IMJ98" s="260"/>
      <c r="IMK98" s="260"/>
      <c r="IML98" s="260"/>
      <c r="IMM98" s="260"/>
      <c r="IMN98" s="260"/>
      <c r="IMO98" s="260"/>
      <c r="IMP98" s="260"/>
      <c r="IMQ98" s="260"/>
      <c r="IMR98" s="260"/>
      <c r="IMS98" s="260"/>
      <c r="IMT98" s="260"/>
      <c r="IMU98" s="260"/>
      <c r="IMV98" s="260"/>
      <c r="IMW98" s="260"/>
      <c r="IMX98" s="260"/>
      <c r="IMY98" s="260"/>
      <c r="IMZ98" s="260"/>
      <c r="INA98" s="260"/>
      <c r="INB98" s="260"/>
      <c r="INC98" s="260"/>
      <c r="IND98" s="260"/>
      <c r="INE98" s="260"/>
      <c r="INF98" s="260"/>
      <c r="ING98" s="260"/>
      <c r="INH98" s="260"/>
      <c r="INI98" s="260"/>
      <c r="INJ98" s="260"/>
      <c r="INK98" s="260"/>
      <c r="INL98" s="260"/>
      <c r="INM98" s="260"/>
      <c r="INN98" s="260"/>
      <c r="INO98" s="260"/>
      <c r="INP98" s="260"/>
      <c r="INQ98" s="260"/>
      <c r="INR98" s="260"/>
      <c r="INS98" s="260"/>
      <c r="INT98" s="260"/>
      <c r="INU98" s="260"/>
      <c r="INV98" s="260"/>
      <c r="INW98" s="260"/>
      <c r="INX98" s="260"/>
      <c r="INY98" s="260"/>
      <c r="INZ98" s="260"/>
      <c r="IOA98" s="260"/>
      <c r="IOB98" s="260"/>
      <c r="IOC98" s="260"/>
      <c r="IOD98" s="260"/>
      <c r="IOE98" s="260"/>
      <c r="IOF98" s="260"/>
      <c r="IOG98" s="260"/>
      <c r="IOH98" s="260"/>
      <c r="IOI98" s="260"/>
      <c r="IOJ98" s="260"/>
      <c r="IOK98" s="260"/>
      <c r="IOL98" s="260"/>
      <c r="IOM98" s="260"/>
      <c r="ION98" s="260"/>
      <c r="IOO98" s="260"/>
      <c r="IOP98" s="260"/>
      <c r="IOQ98" s="260"/>
      <c r="IOR98" s="260"/>
      <c r="IOS98" s="260"/>
      <c r="IOT98" s="260"/>
      <c r="IOU98" s="260"/>
      <c r="IOV98" s="260"/>
      <c r="IOW98" s="260"/>
      <c r="IOX98" s="260"/>
      <c r="IOY98" s="260"/>
      <c r="IOZ98" s="260"/>
      <c r="IPA98" s="260"/>
      <c r="IPB98" s="260"/>
      <c r="IPC98" s="260"/>
      <c r="IPD98" s="260"/>
      <c r="IPE98" s="260"/>
      <c r="IPF98" s="260"/>
      <c r="IPG98" s="260"/>
      <c r="IPH98" s="260"/>
      <c r="IPI98" s="260"/>
      <c r="IPJ98" s="260"/>
      <c r="IPK98" s="260"/>
      <c r="IPL98" s="260"/>
      <c r="IPM98" s="260"/>
      <c r="IPN98" s="260"/>
      <c r="IPO98" s="260"/>
      <c r="IPP98" s="260"/>
      <c r="IPQ98" s="260"/>
      <c r="IPR98" s="260"/>
      <c r="IPS98" s="260"/>
      <c r="IPT98" s="260"/>
      <c r="IPU98" s="260"/>
      <c r="IPV98" s="260"/>
      <c r="IPW98" s="260"/>
      <c r="IPX98" s="260"/>
      <c r="IPY98" s="260"/>
      <c r="IPZ98" s="260"/>
      <c r="IQA98" s="260"/>
      <c r="IQB98" s="260"/>
      <c r="IQC98" s="260"/>
      <c r="IQD98" s="260"/>
      <c r="IQE98" s="260"/>
      <c r="IQF98" s="260"/>
      <c r="IQG98" s="260"/>
      <c r="IQH98" s="260"/>
      <c r="IQI98" s="260"/>
      <c r="IQJ98" s="260"/>
      <c r="IQK98" s="260"/>
      <c r="IQL98" s="260"/>
      <c r="IQM98" s="260"/>
      <c r="IQN98" s="260"/>
      <c r="IQO98" s="260"/>
      <c r="IQP98" s="260"/>
      <c r="IQQ98" s="260"/>
      <c r="IQR98" s="260"/>
      <c r="IQS98" s="260"/>
      <c r="IQT98" s="260"/>
      <c r="IQU98" s="260"/>
      <c r="IQV98" s="260"/>
      <c r="IQW98" s="260"/>
      <c r="IQX98" s="260"/>
      <c r="IQY98" s="260"/>
      <c r="IQZ98" s="260"/>
      <c r="IRA98" s="260"/>
      <c r="IRB98" s="260"/>
      <c r="IRC98" s="260"/>
      <c r="IRD98" s="260"/>
      <c r="IRE98" s="260"/>
      <c r="IRF98" s="260"/>
      <c r="IRG98" s="260"/>
      <c r="IRH98" s="260"/>
      <c r="IRI98" s="260"/>
      <c r="IRJ98" s="260"/>
      <c r="IRK98" s="260"/>
      <c r="IRL98" s="260"/>
      <c r="IRM98" s="260"/>
      <c r="IRN98" s="260"/>
      <c r="IRO98" s="260"/>
      <c r="IRP98" s="260"/>
      <c r="IRQ98" s="260"/>
      <c r="IRR98" s="260"/>
      <c r="IRS98" s="260"/>
      <c r="IRT98" s="260"/>
      <c r="IRU98" s="260"/>
      <c r="IRV98" s="260"/>
      <c r="IRW98" s="260"/>
      <c r="IRX98" s="260"/>
      <c r="IRY98" s="260"/>
      <c r="IRZ98" s="260"/>
      <c r="ISA98" s="260"/>
      <c r="ISB98" s="260"/>
      <c r="ISC98" s="260"/>
      <c r="ISD98" s="260"/>
      <c r="ISE98" s="260"/>
      <c r="ISF98" s="260"/>
      <c r="ISG98" s="260"/>
      <c r="ISH98" s="260"/>
      <c r="ISI98" s="260"/>
      <c r="ISJ98" s="260"/>
      <c r="ISK98" s="260"/>
      <c r="ISL98" s="260"/>
      <c r="ISM98" s="260"/>
      <c r="ISN98" s="260"/>
      <c r="ISO98" s="260"/>
      <c r="ISP98" s="260"/>
      <c r="ISQ98" s="260"/>
      <c r="ISR98" s="260"/>
      <c r="ISS98" s="260"/>
      <c r="IST98" s="260"/>
      <c r="ISU98" s="260"/>
      <c r="ISV98" s="260"/>
      <c r="ISW98" s="260"/>
      <c r="ISX98" s="260"/>
      <c r="ISY98" s="260"/>
      <c r="ISZ98" s="260"/>
      <c r="ITA98" s="260"/>
      <c r="ITB98" s="260"/>
      <c r="ITC98" s="260"/>
      <c r="ITD98" s="260"/>
      <c r="ITE98" s="260"/>
      <c r="ITF98" s="260"/>
      <c r="ITG98" s="260"/>
      <c r="ITH98" s="260"/>
      <c r="ITI98" s="260"/>
      <c r="ITJ98" s="260"/>
      <c r="ITK98" s="260"/>
      <c r="ITL98" s="260"/>
      <c r="ITM98" s="260"/>
      <c r="ITN98" s="260"/>
      <c r="ITO98" s="260"/>
      <c r="ITP98" s="260"/>
      <c r="ITQ98" s="260"/>
      <c r="ITR98" s="260"/>
      <c r="ITS98" s="260"/>
      <c r="ITT98" s="260"/>
      <c r="ITU98" s="260"/>
      <c r="ITV98" s="260"/>
      <c r="ITW98" s="260"/>
      <c r="ITX98" s="260"/>
      <c r="ITY98" s="260"/>
      <c r="ITZ98" s="260"/>
      <c r="IUA98" s="260"/>
      <c r="IUB98" s="260"/>
      <c r="IUC98" s="260"/>
      <c r="IUD98" s="260"/>
      <c r="IUE98" s="260"/>
      <c r="IUF98" s="260"/>
      <c r="IUG98" s="260"/>
      <c r="IUH98" s="260"/>
      <c r="IUI98" s="260"/>
      <c r="IUJ98" s="260"/>
      <c r="IUK98" s="260"/>
      <c r="IUL98" s="260"/>
      <c r="IUM98" s="260"/>
      <c r="IUN98" s="260"/>
      <c r="IUO98" s="260"/>
      <c r="IUP98" s="260"/>
      <c r="IUQ98" s="260"/>
      <c r="IUR98" s="260"/>
      <c r="IUS98" s="260"/>
      <c r="IUT98" s="260"/>
      <c r="IUU98" s="260"/>
      <c r="IUV98" s="260"/>
      <c r="IUW98" s="260"/>
      <c r="IUX98" s="260"/>
      <c r="IUY98" s="260"/>
      <c r="IUZ98" s="260"/>
      <c r="IVA98" s="260"/>
      <c r="IVB98" s="260"/>
      <c r="IVC98" s="260"/>
      <c r="IVD98" s="260"/>
      <c r="IVE98" s="260"/>
      <c r="IVF98" s="260"/>
      <c r="IVG98" s="260"/>
      <c r="IVH98" s="260"/>
      <c r="IVI98" s="260"/>
      <c r="IVJ98" s="260"/>
      <c r="IVK98" s="260"/>
      <c r="IVL98" s="260"/>
      <c r="IVM98" s="260"/>
      <c r="IVN98" s="260"/>
      <c r="IVO98" s="260"/>
      <c r="IVP98" s="260"/>
      <c r="IVQ98" s="260"/>
      <c r="IVR98" s="260"/>
      <c r="IVS98" s="260"/>
      <c r="IVT98" s="260"/>
      <c r="IVU98" s="260"/>
      <c r="IVV98" s="260"/>
      <c r="IVW98" s="260"/>
      <c r="IVX98" s="260"/>
      <c r="IVY98" s="260"/>
      <c r="IVZ98" s="260"/>
      <c r="IWA98" s="260"/>
      <c r="IWB98" s="260"/>
      <c r="IWC98" s="260"/>
      <c r="IWD98" s="260"/>
      <c r="IWE98" s="260"/>
      <c r="IWF98" s="260"/>
      <c r="IWG98" s="260"/>
      <c r="IWH98" s="260"/>
      <c r="IWI98" s="260"/>
      <c r="IWJ98" s="260"/>
      <c r="IWK98" s="260"/>
      <c r="IWL98" s="260"/>
      <c r="IWM98" s="260"/>
      <c r="IWN98" s="260"/>
      <c r="IWO98" s="260"/>
      <c r="IWP98" s="260"/>
      <c r="IWQ98" s="260"/>
      <c r="IWR98" s="260"/>
      <c r="IWS98" s="260"/>
      <c r="IWT98" s="260"/>
      <c r="IWU98" s="260"/>
      <c r="IWV98" s="260"/>
      <c r="IWW98" s="260"/>
      <c r="IWX98" s="260"/>
      <c r="IWY98" s="260"/>
      <c r="IWZ98" s="260"/>
      <c r="IXA98" s="260"/>
      <c r="IXB98" s="260"/>
      <c r="IXC98" s="260"/>
      <c r="IXD98" s="260"/>
      <c r="IXE98" s="260"/>
      <c r="IXF98" s="260"/>
      <c r="IXG98" s="260"/>
      <c r="IXH98" s="260"/>
      <c r="IXI98" s="260"/>
      <c r="IXJ98" s="260"/>
      <c r="IXK98" s="260"/>
      <c r="IXL98" s="260"/>
      <c r="IXM98" s="260"/>
      <c r="IXN98" s="260"/>
      <c r="IXO98" s="260"/>
      <c r="IXP98" s="260"/>
      <c r="IXQ98" s="260"/>
      <c r="IXR98" s="260"/>
      <c r="IXS98" s="260"/>
      <c r="IXT98" s="260"/>
      <c r="IXU98" s="260"/>
      <c r="IXV98" s="260"/>
      <c r="IXW98" s="260"/>
      <c r="IXX98" s="260"/>
      <c r="IXY98" s="260"/>
      <c r="IXZ98" s="260"/>
      <c r="IYA98" s="260"/>
      <c r="IYB98" s="260"/>
      <c r="IYC98" s="260"/>
      <c r="IYD98" s="260"/>
      <c r="IYE98" s="260"/>
      <c r="IYF98" s="260"/>
      <c r="IYG98" s="260"/>
      <c r="IYH98" s="260"/>
      <c r="IYI98" s="260"/>
      <c r="IYJ98" s="260"/>
      <c r="IYK98" s="260"/>
      <c r="IYL98" s="260"/>
      <c r="IYM98" s="260"/>
      <c r="IYN98" s="260"/>
      <c r="IYO98" s="260"/>
      <c r="IYP98" s="260"/>
      <c r="IYQ98" s="260"/>
      <c r="IYR98" s="260"/>
      <c r="IYS98" s="260"/>
      <c r="IYT98" s="260"/>
      <c r="IYU98" s="260"/>
      <c r="IYV98" s="260"/>
      <c r="IYW98" s="260"/>
      <c r="IYX98" s="260"/>
      <c r="IYY98" s="260"/>
      <c r="IYZ98" s="260"/>
      <c r="IZA98" s="260"/>
      <c r="IZB98" s="260"/>
      <c r="IZC98" s="260"/>
      <c r="IZD98" s="260"/>
      <c r="IZE98" s="260"/>
      <c r="IZF98" s="260"/>
      <c r="IZG98" s="260"/>
      <c r="IZH98" s="260"/>
      <c r="IZI98" s="260"/>
      <c r="IZJ98" s="260"/>
      <c r="IZK98" s="260"/>
      <c r="IZL98" s="260"/>
      <c r="IZM98" s="260"/>
      <c r="IZN98" s="260"/>
      <c r="IZO98" s="260"/>
      <c r="IZP98" s="260"/>
      <c r="IZQ98" s="260"/>
      <c r="IZR98" s="260"/>
      <c r="IZS98" s="260"/>
      <c r="IZT98" s="260"/>
      <c r="IZU98" s="260"/>
      <c r="IZV98" s="260"/>
      <c r="IZW98" s="260"/>
      <c r="IZX98" s="260"/>
      <c r="IZY98" s="260"/>
      <c r="IZZ98" s="260"/>
      <c r="JAA98" s="260"/>
      <c r="JAB98" s="260"/>
      <c r="JAC98" s="260"/>
      <c r="JAD98" s="260"/>
      <c r="JAE98" s="260"/>
      <c r="JAF98" s="260"/>
      <c r="JAG98" s="260"/>
      <c r="JAH98" s="260"/>
      <c r="JAI98" s="260"/>
      <c r="JAJ98" s="260"/>
      <c r="JAK98" s="260"/>
      <c r="JAL98" s="260"/>
      <c r="JAM98" s="260"/>
      <c r="JAN98" s="260"/>
      <c r="JAO98" s="260"/>
      <c r="JAP98" s="260"/>
      <c r="JAQ98" s="260"/>
      <c r="JAR98" s="260"/>
      <c r="JAS98" s="260"/>
      <c r="JAT98" s="260"/>
      <c r="JAU98" s="260"/>
      <c r="JAV98" s="260"/>
      <c r="JAW98" s="260"/>
      <c r="JAX98" s="260"/>
      <c r="JAY98" s="260"/>
      <c r="JAZ98" s="260"/>
      <c r="JBA98" s="260"/>
      <c r="JBB98" s="260"/>
      <c r="JBC98" s="260"/>
      <c r="JBD98" s="260"/>
      <c r="JBE98" s="260"/>
      <c r="JBF98" s="260"/>
      <c r="JBG98" s="260"/>
      <c r="JBH98" s="260"/>
      <c r="JBI98" s="260"/>
      <c r="JBJ98" s="260"/>
      <c r="JBK98" s="260"/>
      <c r="JBL98" s="260"/>
      <c r="JBM98" s="260"/>
      <c r="JBN98" s="260"/>
      <c r="JBO98" s="260"/>
      <c r="JBP98" s="260"/>
      <c r="JBQ98" s="260"/>
      <c r="JBR98" s="260"/>
      <c r="JBS98" s="260"/>
      <c r="JBT98" s="260"/>
      <c r="JBU98" s="260"/>
      <c r="JBV98" s="260"/>
      <c r="JBW98" s="260"/>
      <c r="JBX98" s="260"/>
      <c r="JBY98" s="260"/>
      <c r="JBZ98" s="260"/>
      <c r="JCA98" s="260"/>
      <c r="JCB98" s="260"/>
      <c r="JCC98" s="260"/>
      <c r="JCD98" s="260"/>
      <c r="JCE98" s="260"/>
      <c r="JCF98" s="260"/>
      <c r="JCG98" s="260"/>
      <c r="JCH98" s="260"/>
      <c r="JCI98" s="260"/>
      <c r="JCJ98" s="260"/>
      <c r="JCK98" s="260"/>
      <c r="JCL98" s="260"/>
      <c r="JCM98" s="260"/>
      <c r="JCN98" s="260"/>
      <c r="JCO98" s="260"/>
      <c r="JCP98" s="260"/>
      <c r="JCQ98" s="260"/>
      <c r="JCR98" s="260"/>
      <c r="JCS98" s="260"/>
      <c r="JCT98" s="260"/>
      <c r="JCU98" s="260"/>
      <c r="JCV98" s="260"/>
      <c r="JCW98" s="260"/>
      <c r="JCX98" s="260"/>
      <c r="JCY98" s="260"/>
      <c r="JCZ98" s="260"/>
      <c r="JDA98" s="260"/>
      <c r="JDB98" s="260"/>
      <c r="JDC98" s="260"/>
      <c r="JDD98" s="260"/>
      <c r="JDE98" s="260"/>
      <c r="JDF98" s="260"/>
      <c r="JDG98" s="260"/>
      <c r="JDH98" s="260"/>
      <c r="JDI98" s="260"/>
      <c r="JDJ98" s="260"/>
      <c r="JDK98" s="260"/>
      <c r="JDL98" s="260"/>
      <c r="JDM98" s="260"/>
      <c r="JDN98" s="260"/>
      <c r="JDO98" s="260"/>
      <c r="JDP98" s="260"/>
      <c r="JDQ98" s="260"/>
      <c r="JDR98" s="260"/>
      <c r="JDS98" s="260"/>
      <c r="JDT98" s="260"/>
      <c r="JDU98" s="260"/>
      <c r="JDV98" s="260"/>
      <c r="JDW98" s="260"/>
      <c r="JDX98" s="260"/>
      <c r="JDY98" s="260"/>
      <c r="JDZ98" s="260"/>
      <c r="JEA98" s="260"/>
      <c r="JEB98" s="260"/>
      <c r="JEC98" s="260"/>
      <c r="JED98" s="260"/>
      <c r="JEE98" s="260"/>
      <c r="JEF98" s="260"/>
      <c r="JEG98" s="260"/>
      <c r="JEH98" s="260"/>
      <c r="JEI98" s="260"/>
      <c r="JEJ98" s="260"/>
      <c r="JEK98" s="260"/>
      <c r="JEL98" s="260"/>
      <c r="JEM98" s="260"/>
      <c r="JEN98" s="260"/>
      <c r="JEO98" s="260"/>
      <c r="JEP98" s="260"/>
      <c r="JEQ98" s="260"/>
      <c r="JER98" s="260"/>
      <c r="JES98" s="260"/>
      <c r="JET98" s="260"/>
      <c r="JEU98" s="260"/>
      <c r="JEV98" s="260"/>
      <c r="JEW98" s="260"/>
      <c r="JEX98" s="260"/>
      <c r="JEY98" s="260"/>
      <c r="JEZ98" s="260"/>
      <c r="JFA98" s="260"/>
      <c r="JFB98" s="260"/>
      <c r="JFC98" s="260"/>
      <c r="JFD98" s="260"/>
      <c r="JFE98" s="260"/>
      <c r="JFF98" s="260"/>
      <c r="JFG98" s="260"/>
      <c r="JFH98" s="260"/>
      <c r="JFI98" s="260"/>
      <c r="JFJ98" s="260"/>
      <c r="JFK98" s="260"/>
      <c r="JFL98" s="260"/>
      <c r="JFM98" s="260"/>
      <c r="JFN98" s="260"/>
      <c r="JFO98" s="260"/>
      <c r="JFP98" s="260"/>
      <c r="JFQ98" s="260"/>
      <c r="JFR98" s="260"/>
      <c r="JFS98" s="260"/>
      <c r="JFT98" s="260"/>
      <c r="JFU98" s="260"/>
      <c r="JFV98" s="260"/>
      <c r="JFW98" s="260"/>
      <c r="JFX98" s="260"/>
      <c r="JFY98" s="260"/>
      <c r="JFZ98" s="260"/>
      <c r="JGA98" s="260"/>
      <c r="JGB98" s="260"/>
      <c r="JGC98" s="260"/>
      <c r="JGD98" s="260"/>
      <c r="JGE98" s="260"/>
      <c r="JGF98" s="260"/>
      <c r="JGG98" s="260"/>
      <c r="JGH98" s="260"/>
      <c r="JGI98" s="260"/>
      <c r="JGJ98" s="260"/>
      <c r="JGK98" s="260"/>
      <c r="JGL98" s="260"/>
      <c r="JGM98" s="260"/>
      <c r="JGN98" s="260"/>
      <c r="JGO98" s="260"/>
      <c r="JGP98" s="260"/>
      <c r="JGQ98" s="260"/>
      <c r="JGR98" s="260"/>
      <c r="JGS98" s="260"/>
      <c r="JGT98" s="260"/>
      <c r="JGU98" s="260"/>
      <c r="JGV98" s="260"/>
      <c r="JGW98" s="260"/>
      <c r="JGX98" s="260"/>
      <c r="JGY98" s="260"/>
      <c r="JGZ98" s="260"/>
      <c r="JHA98" s="260"/>
      <c r="JHB98" s="260"/>
      <c r="JHC98" s="260"/>
      <c r="JHD98" s="260"/>
      <c r="JHE98" s="260"/>
      <c r="JHF98" s="260"/>
      <c r="JHG98" s="260"/>
      <c r="JHH98" s="260"/>
      <c r="JHI98" s="260"/>
      <c r="JHJ98" s="260"/>
      <c r="JHK98" s="260"/>
      <c r="JHL98" s="260"/>
      <c r="JHM98" s="260"/>
      <c r="JHN98" s="260"/>
      <c r="JHO98" s="260"/>
      <c r="JHP98" s="260"/>
      <c r="JHQ98" s="260"/>
      <c r="JHR98" s="260"/>
      <c r="JHS98" s="260"/>
      <c r="JHT98" s="260"/>
      <c r="JHU98" s="260"/>
      <c r="JHV98" s="260"/>
      <c r="JHW98" s="260"/>
      <c r="JHX98" s="260"/>
      <c r="JHY98" s="260"/>
      <c r="JHZ98" s="260"/>
      <c r="JIA98" s="260"/>
      <c r="JIB98" s="260"/>
      <c r="JIC98" s="260"/>
      <c r="JID98" s="260"/>
      <c r="JIE98" s="260"/>
      <c r="JIF98" s="260"/>
      <c r="JIG98" s="260"/>
      <c r="JIH98" s="260"/>
      <c r="JII98" s="260"/>
      <c r="JIJ98" s="260"/>
      <c r="JIK98" s="260"/>
      <c r="JIL98" s="260"/>
      <c r="JIM98" s="260"/>
      <c r="JIN98" s="260"/>
      <c r="JIO98" s="260"/>
      <c r="JIP98" s="260"/>
      <c r="JIQ98" s="260"/>
      <c r="JIR98" s="260"/>
      <c r="JIS98" s="260"/>
      <c r="JIT98" s="260"/>
      <c r="JIU98" s="260"/>
      <c r="JIV98" s="260"/>
      <c r="JIW98" s="260"/>
      <c r="JIX98" s="260"/>
      <c r="JIY98" s="260"/>
      <c r="JIZ98" s="260"/>
      <c r="JJA98" s="260"/>
      <c r="JJB98" s="260"/>
      <c r="JJC98" s="260"/>
      <c r="JJD98" s="260"/>
      <c r="JJE98" s="260"/>
      <c r="JJF98" s="260"/>
      <c r="JJG98" s="260"/>
      <c r="JJH98" s="260"/>
      <c r="JJI98" s="260"/>
      <c r="JJJ98" s="260"/>
      <c r="JJK98" s="260"/>
      <c r="JJL98" s="260"/>
      <c r="JJM98" s="260"/>
      <c r="JJN98" s="260"/>
      <c r="JJO98" s="260"/>
      <c r="JJP98" s="260"/>
      <c r="JJQ98" s="260"/>
      <c r="JJR98" s="260"/>
      <c r="JJS98" s="260"/>
      <c r="JJT98" s="260"/>
      <c r="JJU98" s="260"/>
      <c r="JJV98" s="260"/>
      <c r="JJW98" s="260"/>
      <c r="JJX98" s="260"/>
      <c r="JJY98" s="260"/>
      <c r="JJZ98" s="260"/>
      <c r="JKA98" s="260"/>
      <c r="JKB98" s="260"/>
      <c r="JKC98" s="260"/>
      <c r="JKD98" s="260"/>
      <c r="JKE98" s="260"/>
      <c r="JKF98" s="260"/>
      <c r="JKG98" s="260"/>
      <c r="JKH98" s="260"/>
      <c r="JKI98" s="260"/>
      <c r="JKJ98" s="260"/>
      <c r="JKK98" s="260"/>
      <c r="JKL98" s="260"/>
      <c r="JKM98" s="260"/>
      <c r="JKN98" s="260"/>
      <c r="JKO98" s="260"/>
      <c r="JKP98" s="260"/>
      <c r="JKQ98" s="260"/>
      <c r="JKR98" s="260"/>
      <c r="JKS98" s="260"/>
      <c r="JKT98" s="260"/>
      <c r="JKU98" s="260"/>
      <c r="JKV98" s="260"/>
      <c r="JKW98" s="260"/>
      <c r="JKX98" s="260"/>
      <c r="JKY98" s="260"/>
      <c r="JKZ98" s="260"/>
      <c r="JLA98" s="260"/>
      <c r="JLB98" s="260"/>
      <c r="JLC98" s="260"/>
      <c r="JLD98" s="260"/>
      <c r="JLE98" s="260"/>
      <c r="JLF98" s="260"/>
      <c r="JLG98" s="260"/>
      <c r="JLH98" s="260"/>
      <c r="JLI98" s="260"/>
      <c r="JLJ98" s="260"/>
      <c r="JLK98" s="260"/>
      <c r="JLL98" s="260"/>
      <c r="JLM98" s="260"/>
      <c r="JLN98" s="260"/>
      <c r="JLO98" s="260"/>
      <c r="JLP98" s="260"/>
      <c r="JLQ98" s="260"/>
      <c r="JLR98" s="260"/>
      <c r="JLS98" s="260"/>
      <c r="JLT98" s="260"/>
      <c r="JLU98" s="260"/>
      <c r="JLV98" s="260"/>
      <c r="JLW98" s="260"/>
      <c r="JLX98" s="260"/>
      <c r="JLY98" s="260"/>
      <c r="JLZ98" s="260"/>
      <c r="JMA98" s="260"/>
      <c r="JMB98" s="260"/>
      <c r="JMC98" s="260"/>
      <c r="JMD98" s="260"/>
      <c r="JME98" s="260"/>
      <c r="JMF98" s="260"/>
      <c r="JMG98" s="260"/>
      <c r="JMH98" s="260"/>
      <c r="JMI98" s="260"/>
      <c r="JMJ98" s="260"/>
      <c r="JMK98" s="260"/>
      <c r="JML98" s="260"/>
      <c r="JMM98" s="260"/>
      <c r="JMN98" s="260"/>
      <c r="JMO98" s="260"/>
      <c r="JMP98" s="260"/>
      <c r="JMQ98" s="260"/>
      <c r="JMR98" s="260"/>
      <c r="JMS98" s="260"/>
      <c r="JMT98" s="260"/>
      <c r="JMU98" s="260"/>
      <c r="JMV98" s="260"/>
      <c r="JMW98" s="260"/>
      <c r="JMX98" s="260"/>
      <c r="JMY98" s="260"/>
      <c r="JMZ98" s="260"/>
      <c r="JNA98" s="260"/>
      <c r="JNB98" s="260"/>
      <c r="JNC98" s="260"/>
      <c r="JND98" s="260"/>
      <c r="JNE98" s="260"/>
      <c r="JNF98" s="260"/>
      <c r="JNG98" s="260"/>
      <c r="JNH98" s="260"/>
      <c r="JNI98" s="260"/>
      <c r="JNJ98" s="260"/>
      <c r="JNK98" s="260"/>
      <c r="JNL98" s="260"/>
      <c r="JNM98" s="260"/>
      <c r="JNN98" s="260"/>
      <c r="JNO98" s="260"/>
      <c r="JNP98" s="260"/>
      <c r="JNQ98" s="260"/>
      <c r="JNR98" s="260"/>
      <c r="JNS98" s="260"/>
      <c r="JNT98" s="260"/>
      <c r="JNU98" s="260"/>
      <c r="JNV98" s="260"/>
      <c r="JNW98" s="260"/>
      <c r="JNX98" s="260"/>
      <c r="JNY98" s="260"/>
      <c r="JNZ98" s="260"/>
      <c r="JOA98" s="260"/>
      <c r="JOB98" s="260"/>
      <c r="JOC98" s="260"/>
      <c r="JOD98" s="260"/>
      <c r="JOE98" s="260"/>
      <c r="JOF98" s="260"/>
      <c r="JOG98" s="260"/>
      <c r="JOH98" s="260"/>
      <c r="JOI98" s="260"/>
      <c r="JOJ98" s="260"/>
      <c r="JOK98" s="260"/>
      <c r="JOL98" s="260"/>
      <c r="JOM98" s="260"/>
      <c r="JON98" s="260"/>
      <c r="JOO98" s="260"/>
      <c r="JOP98" s="260"/>
      <c r="JOQ98" s="260"/>
      <c r="JOR98" s="260"/>
      <c r="JOS98" s="260"/>
      <c r="JOT98" s="260"/>
      <c r="JOU98" s="260"/>
      <c r="JOV98" s="260"/>
      <c r="JOW98" s="260"/>
      <c r="JOX98" s="260"/>
      <c r="JOY98" s="260"/>
      <c r="JOZ98" s="260"/>
      <c r="JPA98" s="260"/>
      <c r="JPB98" s="260"/>
      <c r="JPC98" s="260"/>
      <c r="JPD98" s="260"/>
      <c r="JPE98" s="260"/>
      <c r="JPF98" s="260"/>
      <c r="JPG98" s="260"/>
      <c r="JPH98" s="260"/>
      <c r="JPI98" s="260"/>
      <c r="JPJ98" s="260"/>
      <c r="JPK98" s="260"/>
      <c r="JPL98" s="260"/>
      <c r="JPM98" s="260"/>
      <c r="JPN98" s="260"/>
      <c r="JPO98" s="260"/>
      <c r="JPP98" s="260"/>
      <c r="JPQ98" s="260"/>
      <c r="JPR98" s="260"/>
      <c r="JPS98" s="260"/>
      <c r="JPT98" s="260"/>
      <c r="JPU98" s="260"/>
      <c r="JPV98" s="260"/>
      <c r="JPW98" s="260"/>
      <c r="JPX98" s="260"/>
      <c r="JPY98" s="260"/>
      <c r="JPZ98" s="260"/>
      <c r="JQA98" s="260"/>
      <c r="JQB98" s="260"/>
      <c r="JQC98" s="260"/>
      <c r="JQD98" s="260"/>
      <c r="JQE98" s="260"/>
      <c r="JQF98" s="260"/>
      <c r="JQG98" s="260"/>
      <c r="JQH98" s="260"/>
      <c r="JQI98" s="260"/>
      <c r="JQJ98" s="260"/>
      <c r="JQK98" s="260"/>
      <c r="JQL98" s="260"/>
      <c r="JQM98" s="260"/>
      <c r="JQN98" s="260"/>
      <c r="JQO98" s="260"/>
      <c r="JQP98" s="260"/>
      <c r="JQQ98" s="260"/>
      <c r="JQR98" s="260"/>
      <c r="JQS98" s="260"/>
      <c r="JQT98" s="260"/>
      <c r="JQU98" s="260"/>
      <c r="JQV98" s="260"/>
      <c r="JQW98" s="260"/>
      <c r="JQX98" s="260"/>
      <c r="JQY98" s="260"/>
      <c r="JQZ98" s="260"/>
      <c r="JRA98" s="260"/>
      <c r="JRB98" s="260"/>
      <c r="JRC98" s="260"/>
      <c r="JRD98" s="260"/>
      <c r="JRE98" s="260"/>
      <c r="JRF98" s="260"/>
      <c r="JRG98" s="260"/>
      <c r="JRH98" s="260"/>
      <c r="JRI98" s="260"/>
      <c r="JRJ98" s="260"/>
      <c r="JRK98" s="260"/>
      <c r="JRL98" s="260"/>
      <c r="JRM98" s="260"/>
      <c r="JRN98" s="260"/>
      <c r="JRO98" s="260"/>
      <c r="JRP98" s="260"/>
      <c r="JRQ98" s="260"/>
      <c r="JRR98" s="260"/>
      <c r="JRS98" s="260"/>
      <c r="JRT98" s="260"/>
      <c r="JRU98" s="260"/>
      <c r="JRV98" s="260"/>
      <c r="JRW98" s="260"/>
      <c r="JRX98" s="260"/>
      <c r="JRY98" s="260"/>
      <c r="JRZ98" s="260"/>
      <c r="JSA98" s="260"/>
      <c r="JSB98" s="260"/>
      <c r="JSC98" s="260"/>
      <c r="JSD98" s="260"/>
      <c r="JSE98" s="260"/>
      <c r="JSF98" s="260"/>
      <c r="JSG98" s="260"/>
      <c r="JSH98" s="260"/>
      <c r="JSI98" s="260"/>
      <c r="JSJ98" s="260"/>
      <c r="JSK98" s="260"/>
      <c r="JSL98" s="260"/>
      <c r="JSM98" s="260"/>
      <c r="JSN98" s="260"/>
      <c r="JSO98" s="260"/>
      <c r="JSP98" s="260"/>
      <c r="JSQ98" s="260"/>
      <c r="JSR98" s="260"/>
      <c r="JSS98" s="260"/>
      <c r="JST98" s="260"/>
      <c r="JSU98" s="260"/>
      <c r="JSV98" s="260"/>
      <c r="JSW98" s="260"/>
      <c r="JSX98" s="260"/>
      <c r="JSY98" s="260"/>
      <c r="JSZ98" s="260"/>
      <c r="JTA98" s="260"/>
      <c r="JTB98" s="260"/>
      <c r="JTC98" s="260"/>
      <c r="JTD98" s="260"/>
      <c r="JTE98" s="260"/>
      <c r="JTF98" s="260"/>
      <c r="JTG98" s="260"/>
      <c r="JTH98" s="260"/>
      <c r="JTI98" s="260"/>
      <c r="JTJ98" s="260"/>
      <c r="JTK98" s="260"/>
      <c r="JTL98" s="260"/>
      <c r="JTM98" s="260"/>
      <c r="JTN98" s="260"/>
      <c r="JTO98" s="260"/>
      <c r="JTP98" s="260"/>
      <c r="JTQ98" s="260"/>
      <c r="JTR98" s="260"/>
      <c r="JTS98" s="260"/>
      <c r="JTT98" s="260"/>
      <c r="JTU98" s="260"/>
      <c r="JTV98" s="260"/>
      <c r="JTW98" s="260"/>
      <c r="JTX98" s="260"/>
      <c r="JTY98" s="260"/>
      <c r="JTZ98" s="260"/>
      <c r="JUA98" s="260"/>
      <c r="JUB98" s="260"/>
      <c r="JUC98" s="260"/>
      <c r="JUD98" s="260"/>
      <c r="JUE98" s="260"/>
      <c r="JUF98" s="260"/>
      <c r="JUG98" s="260"/>
      <c r="JUH98" s="260"/>
      <c r="JUI98" s="260"/>
      <c r="JUJ98" s="260"/>
      <c r="JUK98" s="260"/>
      <c r="JUL98" s="260"/>
      <c r="JUM98" s="260"/>
      <c r="JUN98" s="260"/>
      <c r="JUO98" s="260"/>
      <c r="JUP98" s="260"/>
      <c r="JUQ98" s="260"/>
      <c r="JUR98" s="260"/>
      <c r="JUS98" s="260"/>
      <c r="JUT98" s="260"/>
      <c r="JUU98" s="260"/>
      <c r="JUV98" s="260"/>
      <c r="JUW98" s="260"/>
      <c r="JUX98" s="260"/>
      <c r="JUY98" s="260"/>
      <c r="JUZ98" s="260"/>
      <c r="JVA98" s="260"/>
      <c r="JVB98" s="260"/>
      <c r="JVC98" s="260"/>
      <c r="JVD98" s="260"/>
      <c r="JVE98" s="260"/>
      <c r="JVF98" s="260"/>
      <c r="JVG98" s="260"/>
      <c r="JVH98" s="260"/>
      <c r="JVI98" s="260"/>
      <c r="JVJ98" s="260"/>
      <c r="JVK98" s="260"/>
      <c r="JVL98" s="260"/>
      <c r="JVM98" s="260"/>
      <c r="JVN98" s="260"/>
      <c r="JVO98" s="260"/>
      <c r="JVP98" s="260"/>
      <c r="JVQ98" s="260"/>
      <c r="JVR98" s="260"/>
      <c r="JVS98" s="260"/>
      <c r="JVT98" s="260"/>
      <c r="JVU98" s="260"/>
      <c r="JVV98" s="260"/>
      <c r="JVW98" s="260"/>
      <c r="JVX98" s="260"/>
      <c r="JVY98" s="260"/>
      <c r="JVZ98" s="260"/>
      <c r="JWA98" s="260"/>
      <c r="JWB98" s="260"/>
      <c r="JWC98" s="260"/>
      <c r="JWD98" s="260"/>
      <c r="JWE98" s="260"/>
      <c r="JWF98" s="260"/>
      <c r="JWG98" s="260"/>
      <c r="JWH98" s="260"/>
      <c r="JWI98" s="260"/>
      <c r="JWJ98" s="260"/>
      <c r="JWK98" s="260"/>
      <c r="JWL98" s="260"/>
      <c r="JWM98" s="260"/>
      <c r="JWN98" s="260"/>
      <c r="JWO98" s="260"/>
      <c r="JWP98" s="260"/>
      <c r="JWQ98" s="260"/>
      <c r="JWR98" s="260"/>
      <c r="JWS98" s="260"/>
      <c r="JWT98" s="260"/>
      <c r="JWU98" s="260"/>
      <c r="JWV98" s="260"/>
      <c r="JWW98" s="260"/>
      <c r="JWX98" s="260"/>
      <c r="JWY98" s="260"/>
      <c r="JWZ98" s="260"/>
      <c r="JXA98" s="260"/>
      <c r="JXB98" s="260"/>
      <c r="JXC98" s="260"/>
      <c r="JXD98" s="260"/>
      <c r="JXE98" s="260"/>
      <c r="JXF98" s="260"/>
      <c r="JXG98" s="260"/>
      <c r="JXH98" s="260"/>
      <c r="JXI98" s="260"/>
      <c r="JXJ98" s="260"/>
      <c r="JXK98" s="260"/>
      <c r="JXL98" s="260"/>
      <c r="JXM98" s="260"/>
      <c r="JXN98" s="260"/>
      <c r="JXO98" s="260"/>
      <c r="JXP98" s="260"/>
      <c r="JXQ98" s="260"/>
      <c r="JXR98" s="260"/>
      <c r="JXS98" s="260"/>
      <c r="JXT98" s="260"/>
      <c r="JXU98" s="260"/>
      <c r="JXV98" s="260"/>
      <c r="JXW98" s="260"/>
      <c r="JXX98" s="260"/>
      <c r="JXY98" s="260"/>
      <c r="JXZ98" s="260"/>
      <c r="JYA98" s="260"/>
      <c r="JYB98" s="260"/>
      <c r="JYC98" s="260"/>
      <c r="JYD98" s="260"/>
      <c r="JYE98" s="260"/>
      <c r="JYF98" s="260"/>
      <c r="JYG98" s="260"/>
      <c r="JYH98" s="260"/>
      <c r="JYI98" s="260"/>
      <c r="JYJ98" s="260"/>
      <c r="JYK98" s="260"/>
      <c r="JYL98" s="260"/>
      <c r="JYM98" s="260"/>
      <c r="JYN98" s="260"/>
      <c r="JYO98" s="260"/>
      <c r="JYP98" s="260"/>
      <c r="JYQ98" s="260"/>
      <c r="JYR98" s="260"/>
      <c r="JYS98" s="260"/>
      <c r="JYT98" s="260"/>
      <c r="JYU98" s="260"/>
      <c r="JYV98" s="260"/>
      <c r="JYW98" s="260"/>
      <c r="JYX98" s="260"/>
      <c r="JYY98" s="260"/>
      <c r="JYZ98" s="260"/>
      <c r="JZA98" s="260"/>
      <c r="JZB98" s="260"/>
      <c r="JZC98" s="260"/>
      <c r="JZD98" s="260"/>
      <c r="JZE98" s="260"/>
      <c r="JZF98" s="260"/>
      <c r="JZG98" s="260"/>
      <c r="JZH98" s="260"/>
      <c r="JZI98" s="260"/>
      <c r="JZJ98" s="260"/>
      <c r="JZK98" s="260"/>
      <c r="JZL98" s="260"/>
      <c r="JZM98" s="260"/>
      <c r="JZN98" s="260"/>
      <c r="JZO98" s="260"/>
      <c r="JZP98" s="260"/>
      <c r="JZQ98" s="260"/>
      <c r="JZR98" s="260"/>
      <c r="JZS98" s="260"/>
      <c r="JZT98" s="260"/>
      <c r="JZU98" s="260"/>
      <c r="JZV98" s="260"/>
      <c r="JZW98" s="260"/>
      <c r="JZX98" s="260"/>
      <c r="JZY98" s="260"/>
      <c r="JZZ98" s="260"/>
      <c r="KAA98" s="260"/>
      <c r="KAB98" s="260"/>
      <c r="KAC98" s="260"/>
      <c r="KAD98" s="260"/>
      <c r="KAE98" s="260"/>
      <c r="KAF98" s="260"/>
      <c r="KAG98" s="260"/>
      <c r="KAH98" s="260"/>
      <c r="KAI98" s="260"/>
      <c r="KAJ98" s="260"/>
      <c r="KAK98" s="260"/>
      <c r="KAL98" s="260"/>
      <c r="KAM98" s="260"/>
      <c r="KAN98" s="260"/>
      <c r="KAO98" s="260"/>
      <c r="KAP98" s="260"/>
      <c r="KAQ98" s="260"/>
      <c r="KAR98" s="260"/>
      <c r="KAS98" s="260"/>
      <c r="KAT98" s="260"/>
      <c r="KAU98" s="260"/>
      <c r="KAV98" s="260"/>
      <c r="KAW98" s="260"/>
      <c r="KAX98" s="260"/>
      <c r="KAY98" s="260"/>
      <c r="KAZ98" s="260"/>
      <c r="KBA98" s="260"/>
      <c r="KBB98" s="260"/>
      <c r="KBC98" s="260"/>
      <c r="KBD98" s="260"/>
      <c r="KBE98" s="260"/>
      <c r="KBF98" s="260"/>
      <c r="KBG98" s="260"/>
      <c r="KBH98" s="260"/>
      <c r="KBI98" s="260"/>
      <c r="KBJ98" s="260"/>
      <c r="KBK98" s="260"/>
      <c r="KBL98" s="260"/>
      <c r="KBM98" s="260"/>
      <c r="KBN98" s="260"/>
      <c r="KBO98" s="260"/>
      <c r="KBP98" s="260"/>
      <c r="KBQ98" s="260"/>
      <c r="KBR98" s="260"/>
      <c r="KBS98" s="260"/>
      <c r="KBT98" s="260"/>
      <c r="KBU98" s="260"/>
      <c r="KBV98" s="260"/>
      <c r="KBW98" s="260"/>
      <c r="KBX98" s="260"/>
      <c r="KBY98" s="260"/>
      <c r="KBZ98" s="260"/>
      <c r="KCA98" s="260"/>
      <c r="KCB98" s="260"/>
      <c r="KCC98" s="260"/>
      <c r="KCD98" s="260"/>
      <c r="KCE98" s="260"/>
      <c r="KCF98" s="260"/>
      <c r="KCG98" s="260"/>
      <c r="KCH98" s="260"/>
      <c r="KCI98" s="260"/>
      <c r="KCJ98" s="260"/>
      <c r="KCK98" s="260"/>
      <c r="KCL98" s="260"/>
      <c r="KCM98" s="260"/>
      <c r="KCN98" s="260"/>
      <c r="KCO98" s="260"/>
      <c r="KCP98" s="260"/>
      <c r="KCQ98" s="260"/>
      <c r="KCR98" s="260"/>
      <c r="KCS98" s="260"/>
      <c r="KCT98" s="260"/>
      <c r="KCU98" s="260"/>
      <c r="KCV98" s="260"/>
      <c r="KCW98" s="260"/>
      <c r="KCX98" s="260"/>
      <c r="KCY98" s="260"/>
      <c r="KCZ98" s="260"/>
      <c r="KDA98" s="260"/>
      <c r="KDB98" s="260"/>
      <c r="KDC98" s="260"/>
      <c r="KDD98" s="260"/>
      <c r="KDE98" s="260"/>
      <c r="KDF98" s="260"/>
      <c r="KDG98" s="260"/>
      <c r="KDH98" s="260"/>
      <c r="KDI98" s="260"/>
      <c r="KDJ98" s="260"/>
      <c r="KDK98" s="260"/>
      <c r="KDL98" s="260"/>
      <c r="KDM98" s="260"/>
      <c r="KDN98" s="260"/>
      <c r="KDO98" s="260"/>
      <c r="KDP98" s="260"/>
      <c r="KDQ98" s="260"/>
      <c r="KDR98" s="260"/>
      <c r="KDS98" s="260"/>
      <c r="KDT98" s="260"/>
      <c r="KDU98" s="260"/>
      <c r="KDV98" s="260"/>
      <c r="KDW98" s="260"/>
      <c r="KDX98" s="260"/>
      <c r="KDY98" s="260"/>
      <c r="KDZ98" s="260"/>
      <c r="KEA98" s="260"/>
      <c r="KEB98" s="260"/>
      <c r="KEC98" s="260"/>
      <c r="KED98" s="260"/>
      <c r="KEE98" s="260"/>
      <c r="KEF98" s="260"/>
      <c r="KEG98" s="260"/>
      <c r="KEH98" s="260"/>
      <c r="KEI98" s="260"/>
      <c r="KEJ98" s="260"/>
      <c r="KEK98" s="260"/>
      <c r="KEL98" s="260"/>
      <c r="KEM98" s="260"/>
      <c r="KEN98" s="260"/>
      <c r="KEO98" s="260"/>
      <c r="KEP98" s="260"/>
      <c r="KEQ98" s="260"/>
      <c r="KER98" s="260"/>
      <c r="KES98" s="260"/>
      <c r="KET98" s="260"/>
      <c r="KEU98" s="260"/>
      <c r="KEV98" s="260"/>
      <c r="KEW98" s="260"/>
      <c r="KEX98" s="260"/>
      <c r="KEY98" s="260"/>
      <c r="KEZ98" s="260"/>
      <c r="KFA98" s="260"/>
      <c r="KFB98" s="260"/>
      <c r="KFC98" s="260"/>
      <c r="KFD98" s="260"/>
      <c r="KFE98" s="260"/>
      <c r="KFF98" s="260"/>
      <c r="KFG98" s="260"/>
      <c r="KFH98" s="260"/>
      <c r="KFI98" s="260"/>
      <c r="KFJ98" s="260"/>
      <c r="KFK98" s="260"/>
      <c r="KFL98" s="260"/>
      <c r="KFM98" s="260"/>
      <c r="KFN98" s="260"/>
      <c r="KFO98" s="260"/>
      <c r="KFP98" s="260"/>
      <c r="KFQ98" s="260"/>
      <c r="KFR98" s="260"/>
      <c r="KFS98" s="260"/>
      <c r="KFT98" s="260"/>
      <c r="KFU98" s="260"/>
      <c r="KFV98" s="260"/>
      <c r="KFW98" s="260"/>
      <c r="KFX98" s="260"/>
      <c r="KFY98" s="260"/>
      <c r="KFZ98" s="260"/>
      <c r="KGA98" s="260"/>
      <c r="KGB98" s="260"/>
      <c r="KGC98" s="260"/>
      <c r="KGD98" s="260"/>
      <c r="KGE98" s="260"/>
      <c r="KGF98" s="260"/>
      <c r="KGG98" s="260"/>
      <c r="KGH98" s="260"/>
      <c r="KGI98" s="260"/>
      <c r="KGJ98" s="260"/>
      <c r="KGK98" s="260"/>
      <c r="KGL98" s="260"/>
      <c r="KGM98" s="260"/>
      <c r="KGN98" s="260"/>
      <c r="KGO98" s="260"/>
      <c r="KGP98" s="260"/>
      <c r="KGQ98" s="260"/>
      <c r="KGR98" s="260"/>
      <c r="KGS98" s="260"/>
      <c r="KGT98" s="260"/>
      <c r="KGU98" s="260"/>
      <c r="KGV98" s="260"/>
      <c r="KGW98" s="260"/>
      <c r="KGX98" s="260"/>
      <c r="KGY98" s="260"/>
      <c r="KGZ98" s="260"/>
      <c r="KHA98" s="260"/>
      <c r="KHB98" s="260"/>
      <c r="KHC98" s="260"/>
      <c r="KHD98" s="260"/>
      <c r="KHE98" s="260"/>
      <c r="KHF98" s="260"/>
      <c r="KHG98" s="260"/>
      <c r="KHH98" s="260"/>
      <c r="KHI98" s="260"/>
      <c r="KHJ98" s="260"/>
      <c r="KHK98" s="260"/>
      <c r="KHL98" s="260"/>
      <c r="KHM98" s="260"/>
      <c r="KHN98" s="260"/>
      <c r="KHO98" s="260"/>
      <c r="KHP98" s="260"/>
      <c r="KHQ98" s="260"/>
      <c r="KHR98" s="260"/>
      <c r="KHS98" s="260"/>
      <c r="KHT98" s="260"/>
      <c r="KHU98" s="260"/>
      <c r="KHV98" s="260"/>
      <c r="KHW98" s="260"/>
      <c r="KHX98" s="260"/>
      <c r="KHY98" s="260"/>
      <c r="KHZ98" s="260"/>
      <c r="KIA98" s="260"/>
      <c r="KIB98" s="260"/>
      <c r="KIC98" s="260"/>
      <c r="KID98" s="260"/>
      <c r="KIE98" s="260"/>
      <c r="KIF98" s="260"/>
      <c r="KIG98" s="260"/>
      <c r="KIH98" s="260"/>
      <c r="KII98" s="260"/>
      <c r="KIJ98" s="260"/>
      <c r="KIK98" s="260"/>
      <c r="KIL98" s="260"/>
      <c r="KIM98" s="260"/>
      <c r="KIN98" s="260"/>
      <c r="KIO98" s="260"/>
      <c r="KIP98" s="260"/>
      <c r="KIQ98" s="260"/>
      <c r="KIR98" s="260"/>
      <c r="KIS98" s="260"/>
      <c r="KIT98" s="260"/>
      <c r="KIU98" s="260"/>
      <c r="KIV98" s="260"/>
      <c r="KIW98" s="260"/>
      <c r="KIX98" s="260"/>
      <c r="KIY98" s="260"/>
      <c r="KIZ98" s="260"/>
      <c r="KJA98" s="260"/>
      <c r="KJB98" s="260"/>
      <c r="KJC98" s="260"/>
      <c r="KJD98" s="260"/>
      <c r="KJE98" s="260"/>
      <c r="KJF98" s="260"/>
      <c r="KJG98" s="260"/>
      <c r="KJH98" s="260"/>
      <c r="KJI98" s="260"/>
      <c r="KJJ98" s="260"/>
      <c r="KJK98" s="260"/>
      <c r="KJL98" s="260"/>
      <c r="KJM98" s="260"/>
      <c r="KJN98" s="260"/>
      <c r="KJO98" s="260"/>
      <c r="KJP98" s="260"/>
      <c r="KJQ98" s="260"/>
      <c r="KJR98" s="260"/>
      <c r="KJS98" s="260"/>
      <c r="KJT98" s="260"/>
      <c r="KJU98" s="260"/>
      <c r="KJV98" s="260"/>
      <c r="KJW98" s="260"/>
      <c r="KJX98" s="260"/>
      <c r="KJY98" s="260"/>
      <c r="KJZ98" s="260"/>
      <c r="KKA98" s="260"/>
      <c r="KKB98" s="260"/>
      <c r="KKC98" s="260"/>
      <c r="KKD98" s="260"/>
      <c r="KKE98" s="260"/>
      <c r="KKF98" s="260"/>
      <c r="KKG98" s="260"/>
      <c r="KKH98" s="260"/>
      <c r="KKI98" s="260"/>
      <c r="KKJ98" s="260"/>
      <c r="KKK98" s="260"/>
      <c r="KKL98" s="260"/>
      <c r="KKM98" s="260"/>
      <c r="KKN98" s="260"/>
      <c r="KKO98" s="260"/>
      <c r="KKP98" s="260"/>
      <c r="KKQ98" s="260"/>
      <c r="KKR98" s="260"/>
      <c r="KKS98" s="260"/>
      <c r="KKT98" s="260"/>
      <c r="KKU98" s="260"/>
      <c r="KKV98" s="260"/>
      <c r="KKW98" s="260"/>
      <c r="KKX98" s="260"/>
      <c r="KKY98" s="260"/>
      <c r="KKZ98" s="260"/>
      <c r="KLA98" s="260"/>
      <c r="KLB98" s="260"/>
      <c r="KLC98" s="260"/>
      <c r="KLD98" s="260"/>
      <c r="KLE98" s="260"/>
      <c r="KLF98" s="260"/>
      <c r="KLG98" s="260"/>
      <c r="KLH98" s="260"/>
      <c r="KLI98" s="260"/>
      <c r="KLJ98" s="260"/>
      <c r="KLK98" s="260"/>
      <c r="KLL98" s="260"/>
      <c r="KLM98" s="260"/>
      <c r="KLN98" s="260"/>
      <c r="KLO98" s="260"/>
      <c r="KLP98" s="260"/>
      <c r="KLQ98" s="260"/>
      <c r="KLR98" s="260"/>
      <c r="KLS98" s="260"/>
      <c r="KLT98" s="260"/>
      <c r="KLU98" s="260"/>
      <c r="KLV98" s="260"/>
      <c r="KLW98" s="260"/>
      <c r="KLX98" s="260"/>
      <c r="KLY98" s="260"/>
      <c r="KLZ98" s="260"/>
      <c r="KMA98" s="260"/>
      <c r="KMB98" s="260"/>
      <c r="KMC98" s="260"/>
      <c r="KMD98" s="260"/>
      <c r="KME98" s="260"/>
      <c r="KMF98" s="260"/>
      <c r="KMG98" s="260"/>
      <c r="KMH98" s="260"/>
      <c r="KMI98" s="260"/>
      <c r="KMJ98" s="260"/>
      <c r="KMK98" s="260"/>
      <c r="KML98" s="260"/>
      <c r="KMM98" s="260"/>
      <c r="KMN98" s="260"/>
      <c r="KMO98" s="260"/>
      <c r="KMP98" s="260"/>
      <c r="KMQ98" s="260"/>
      <c r="KMR98" s="260"/>
      <c r="KMS98" s="260"/>
      <c r="KMT98" s="260"/>
      <c r="KMU98" s="260"/>
      <c r="KMV98" s="260"/>
      <c r="KMW98" s="260"/>
      <c r="KMX98" s="260"/>
      <c r="KMY98" s="260"/>
      <c r="KMZ98" s="260"/>
      <c r="KNA98" s="260"/>
      <c r="KNB98" s="260"/>
      <c r="KNC98" s="260"/>
      <c r="KND98" s="260"/>
      <c r="KNE98" s="260"/>
      <c r="KNF98" s="260"/>
      <c r="KNG98" s="260"/>
      <c r="KNH98" s="260"/>
      <c r="KNI98" s="260"/>
      <c r="KNJ98" s="260"/>
      <c r="KNK98" s="260"/>
      <c r="KNL98" s="260"/>
      <c r="KNM98" s="260"/>
      <c r="KNN98" s="260"/>
      <c r="KNO98" s="260"/>
      <c r="KNP98" s="260"/>
      <c r="KNQ98" s="260"/>
      <c r="KNR98" s="260"/>
      <c r="KNS98" s="260"/>
      <c r="KNT98" s="260"/>
      <c r="KNU98" s="260"/>
      <c r="KNV98" s="260"/>
      <c r="KNW98" s="260"/>
      <c r="KNX98" s="260"/>
      <c r="KNY98" s="260"/>
      <c r="KNZ98" s="260"/>
      <c r="KOA98" s="260"/>
      <c r="KOB98" s="260"/>
      <c r="KOC98" s="260"/>
      <c r="KOD98" s="260"/>
      <c r="KOE98" s="260"/>
      <c r="KOF98" s="260"/>
      <c r="KOG98" s="260"/>
      <c r="KOH98" s="260"/>
      <c r="KOI98" s="260"/>
      <c r="KOJ98" s="260"/>
      <c r="KOK98" s="260"/>
      <c r="KOL98" s="260"/>
      <c r="KOM98" s="260"/>
      <c r="KON98" s="260"/>
      <c r="KOO98" s="260"/>
      <c r="KOP98" s="260"/>
      <c r="KOQ98" s="260"/>
      <c r="KOR98" s="260"/>
      <c r="KOS98" s="260"/>
      <c r="KOT98" s="260"/>
      <c r="KOU98" s="260"/>
      <c r="KOV98" s="260"/>
      <c r="KOW98" s="260"/>
      <c r="KOX98" s="260"/>
      <c r="KOY98" s="260"/>
      <c r="KOZ98" s="260"/>
      <c r="KPA98" s="260"/>
      <c r="KPB98" s="260"/>
      <c r="KPC98" s="260"/>
      <c r="KPD98" s="260"/>
      <c r="KPE98" s="260"/>
      <c r="KPF98" s="260"/>
      <c r="KPG98" s="260"/>
      <c r="KPH98" s="260"/>
      <c r="KPI98" s="260"/>
      <c r="KPJ98" s="260"/>
      <c r="KPK98" s="260"/>
      <c r="KPL98" s="260"/>
      <c r="KPM98" s="260"/>
      <c r="KPN98" s="260"/>
      <c r="KPO98" s="260"/>
      <c r="KPP98" s="260"/>
      <c r="KPQ98" s="260"/>
      <c r="KPR98" s="260"/>
      <c r="KPS98" s="260"/>
      <c r="KPT98" s="260"/>
      <c r="KPU98" s="260"/>
      <c r="KPV98" s="260"/>
      <c r="KPW98" s="260"/>
      <c r="KPX98" s="260"/>
      <c r="KPY98" s="260"/>
      <c r="KPZ98" s="260"/>
      <c r="KQA98" s="260"/>
      <c r="KQB98" s="260"/>
      <c r="KQC98" s="260"/>
      <c r="KQD98" s="260"/>
      <c r="KQE98" s="260"/>
      <c r="KQF98" s="260"/>
      <c r="KQG98" s="260"/>
      <c r="KQH98" s="260"/>
      <c r="KQI98" s="260"/>
      <c r="KQJ98" s="260"/>
      <c r="KQK98" s="260"/>
      <c r="KQL98" s="260"/>
      <c r="KQM98" s="260"/>
      <c r="KQN98" s="260"/>
      <c r="KQO98" s="260"/>
      <c r="KQP98" s="260"/>
      <c r="KQQ98" s="260"/>
      <c r="KQR98" s="260"/>
      <c r="KQS98" s="260"/>
      <c r="KQT98" s="260"/>
      <c r="KQU98" s="260"/>
      <c r="KQV98" s="260"/>
      <c r="KQW98" s="260"/>
      <c r="KQX98" s="260"/>
      <c r="KQY98" s="260"/>
      <c r="KQZ98" s="260"/>
      <c r="KRA98" s="260"/>
      <c r="KRB98" s="260"/>
      <c r="KRC98" s="260"/>
      <c r="KRD98" s="260"/>
      <c r="KRE98" s="260"/>
      <c r="KRF98" s="260"/>
      <c r="KRG98" s="260"/>
      <c r="KRH98" s="260"/>
      <c r="KRI98" s="260"/>
      <c r="KRJ98" s="260"/>
      <c r="KRK98" s="260"/>
      <c r="KRL98" s="260"/>
      <c r="KRM98" s="260"/>
      <c r="KRN98" s="260"/>
      <c r="KRO98" s="260"/>
      <c r="KRP98" s="260"/>
      <c r="KRQ98" s="260"/>
      <c r="KRR98" s="260"/>
      <c r="KRS98" s="260"/>
      <c r="KRT98" s="260"/>
      <c r="KRU98" s="260"/>
      <c r="KRV98" s="260"/>
      <c r="KRW98" s="260"/>
      <c r="KRX98" s="260"/>
      <c r="KRY98" s="260"/>
      <c r="KRZ98" s="260"/>
      <c r="KSA98" s="260"/>
      <c r="KSB98" s="260"/>
      <c r="KSC98" s="260"/>
      <c r="KSD98" s="260"/>
      <c r="KSE98" s="260"/>
      <c r="KSF98" s="260"/>
      <c r="KSG98" s="260"/>
      <c r="KSH98" s="260"/>
      <c r="KSI98" s="260"/>
      <c r="KSJ98" s="260"/>
      <c r="KSK98" s="260"/>
      <c r="KSL98" s="260"/>
      <c r="KSM98" s="260"/>
      <c r="KSN98" s="260"/>
      <c r="KSO98" s="260"/>
      <c r="KSP98" s="260"/>
      <c r="KSQ98" s="260"/>
      <c r="KSR98" s="260"/>
      <c r="KSS98" s="260"/>
      <c r="KST98" s="260"/>
      <c r="KSU98" s="260"/>
      <c r="KSV98" s="260"/>
      <c r="KSW98" s="260"/>
      <c r="KSX98" s="260"/>
      <c r="KSY98" s="260"/>
      <c r="KSZ98" s="260"/>
      <c r="KTA98" s="260"/>
      <c r="KTB98" s="260"/>
      <c r="KTC98" s="260"/>
      <c r="KTD98" s="260"/>
      <c r="KTE98" s="260"/>
      <c r="KTF98" s="260"/>
      <c r="KTG98" s="260"/>
      <c r="KTH98" s="260"/>
      <c r="KTI98" s="260"/>
      <c r="KTJ98" s="260"/>
      <c r="KTK98" s="260"/>
      <c r="KTL98" s="260"/>
      <c r="KTM98" s="260"/>
      <c r="KTN98" s="260"/>
      <c r="KTO98" s="260"/>
      <c r="KTP98" s="260"/>
      <c r="KTQ98" s="260"/>
      <c r="KTR98" s="260"/>
      <c r="KTS98" s="260"/>
      <c r="KTT98" s="260"/>
      <c r="KTU98" s="260"/>
      <c r="KTV98" s="260"/>
      <c r="KTW98" s="260"/>
      <c r="KTX98" s="260"/>
      <c r="KTY98" s="260"/>
      <c r="KTZ98" s="260"/>
      <c r="KUA98" s="260"/>
      <c r="KUB98" s="260"/>
      <c r="KUC98" s="260"/>
      <c r="KUD98" s="260"/>
      <c r="KUE98" s="260"/>
      <c r="KUF98" s="260"/>
      <c r="KUG98" s="260"/>
      <c r="KUH98" s="260"/>
      <c r="KUI98" s="260"/>
      <c r="KUJ98" s="260"/>
      <c r="KUK98" s="260"/>
      <c r="KUL98" s="260"/>
      <c r="KUM98" s="260"/>
      <c r="KUN98" s="260"/>
      <c r="KUO98" s="260"/>
      <c r="KUP98" s="260"/>
      <c r="KUQ98" s="260"/>
      <c r="KUR98" s="260"/>
      <c r="KUS98" s="260"/>
      <c r="KUT98" s="260"/>
      <c r="KUU98" s="260"/>
      <c r="KUV98" s="260"/>
      <c r="KUW98" s="260"/>
      <c r="KUX98" s="260"/>
      <c r="KUY98" s="260"/>
      <c r="KUZ98" s="260"/>
      <c r="KVA98" s="260"/>
      <c r="KVB98" s="260"/>
      <c r="KVC98" s="260"/>
      <c r="KVD98" s="260"/>
      <c r="KVE98" s="260"/>
      <c r="KVF98" s="260"/>
      <c r="KVG98" s="260"/>
      <c r="KVH98" s="260"/>
      <c r="KVI98" s="260"/>
      <c r="KVJ98" s="260"/>
      <c r="KVK98" s="260"/>
      <c r="KVL98" s="260"/>
      <c r="KVM98" s="260"/>
      <c r="KVN98" s="260"/>
      <c r="KVO98" s="260"/>
      <c r="KVP98" s="260"/>
      <c r="KVQ98" s="260"/>
      <c r="KVR98" s="260"/>
      <c r="KVS98" s="260"/>
      <c r="KVT98" s="260"/>
      <c r="KVU98" s="260"/>
      <c r="KVV98" s="260"/>
      <c r="KVW98" s="260"/>
      <c r="KVX98" s="260"/>
      <c r="KVY98" s="260"/>
      <c r="KVZ98" s="260"/>
      <c r="KWA98" s="260"/>
      <c r="KWB98" s="260"/>
      <c r="KWC98" s="260"/>
      <c r="KWD98" s="260"/>
      <c r="KWE98" s="260"/>
      <c r="KWF98" s="260"/>
      <c r="KWG98" s="260"/>
      <c r="KWH98" s="260"/>
      <c r="KWI98" s="260"/>
      <c r="KWJ98" s="260"/>
      <c r="KWK98" s="260"/>
      <c r="KWL98" s="260"/>
      <c r="KWM98" s="260"/>
      <c r="KWN98" s="260"/>
      <c r="KWO98" s="260"/>
      <c r="KWP98" s="260"/>
      <c r="KWQ98" s="260"/>
      <c r="KWR98" s="260"/>
      <c r="KWS98" s="260"/>
      <c r="KWT98" s="260"/>
      <c r="KWU98" s="260"/>
      <c r="KWV98" s="260"/>
      <c r="KWW98" s="260"/>
      <c r="KWX98" s="260"/>
      <c r="KWY98" s="260"/>
      <c r="KWZ98" s="260"/>
      <c r="KXA98" s="260"/>
      <c r="KXB98" s="260"/>
      <c r="KXC98" s="260"/>
      <c r="KXD98" s="260"/>
      <c r="KXE98" s="260"/>
      <c r="KXF98" s="260"/>
      <c r="KXG98" s="260"/>
      <c r="KXH98" s="260"/>
      <c r="KXI98" s="260"/>
      <c r="KXJ98" s="260"/>
      <c r="KXK98" s="260"/>
      <c r="KXL98" s="260"/>
      <c r="KXM98" s="260"/>
      <c r="KXN98" s="260"/>
      <c r="KXO98" s="260"/>
      <c r="KXP98" s="260"/>
      <c r="KXQ98" s="260"/>
      <c r="KXR98" s="260"/>
      <c r="KXS98" s="260"/>
      <c r="KXT98" s="260"/>
      <c r="KXU98" s="260"/>
      <c r="KXV98" s="260"/>
      <c r="KXW98" s="260"/>
      <c r="KXX98" s="260"/>
      <c r="KXY98" s="260"/>
      <c r="KXZ98" s="260"/>
      <c r="KYA98" s="260"/>
      <c r="KYB98" s="260"/>
      <c r="KYC98" s="260"/>
      <c r="KYD98" s="260"/>
      <c r="KYE98" s="260"/>
      <c r="KYF98" s="260"/>
      <c r="KYG98" s="260"/>
      <c r="KYH98" s="260"/>
      <c r="KYI98" s="260"/>
      <c r="KYJ98" s="260"/>
      <c r="KYK98" s="260"/>
      <c r="KYL98" s="260"/>
      <c r="KYM98" s="260"/>
      <c r="KYN98" s="260"/>
      <c r="KYO98" s="260"/>
      <c r="KYP98" s="260"/>
      <c r="KYQ98" s="260"/>
      <c r="KYR98" s="260"/>
      <c r="KYS98" s="260"/>
      <c r="KYT98" s="260"/>
      <c r="KYU98" s="260"/>
      <c r="KYV98" s="260"/>
      <c r="KYW98" s="260"/>
      <c r="KYX98" s="260"/>
      <c r="KYY98" s="260"/>
      <c r="KYZ98" s="260"/>
      <c r="KZA98" s="260"/>
      <c r="KZB98" s="260"/>
      <c r="KZC98" s="260"/>
      <c r="KZD98" s="260"/>
      <c r="KZE98" s="260"/>
      <c r="KZF98" s="260"/>
      <c r="KZG98" s="260"/>
      <c r="KZH98" s="260"/>
      <c r="KZI98" s="260"/>
      <c r="KZJ98" s="260"/>
      <c r="KZK98" s="260"/>
      <c r="KZL98" s="260"/>
      <c r="KZM98" s="260"/>
      <c r="KZN98" s="260"/>
      <c r="KZO98" s="260"/>
      <c r="KZP98" s="260"/>
      <c r="KZQ98" s="260"/>
      <c r="KZR98" s="260"/>
      <c r="KZS98" s="260"/>
      <c r="KZT98" s="260"/>
      <c r="KZU98" s="260"/>
      <c r="KZV98" s="260"/>
      <c r="KZW98" s="260"/>
      <c r="KZX98" s="260"/>
      <c r="KZY98" s="260"/>
      <c r="KZZ98" s="260"/>
      <c r="LAA98" s="260"/>
      <c r="LAB98" s="260"/>
      <c r="LAC98" s="260"/>
      <c r="LAD98" s="260"/>
      <c r="LAE98" s="260"/>
      <c r="LAF98" s="260"/>
      <c r="LAG98" s="260"/>
      <c r="LAH98" s="260"/>
      <c r="LAI98" s="260"/>
      <c r="LAJ98" s="260"/>
      <c r="LAK98" s="260"/>
      <c r="LAL98" s="260"/>
      <c r="LAM98" s="260"/>
      <c r="LAN98" s="260"/>
      <c r="LAO98" s="260"/>
      <c r="LAP98" s="260"/>
      <c r="LAQ98" s="260"/>
      <c r="LAR98" s="260"/>
      <c r="LAS98" s="260"/>
      <c r="LAT98" s="260"/>
      <c r="LAU98" s="260"/>
      <c r="LAV98" s="260"/>
      <c r="LAW98" s="260"/>
      <c r="LAX98" s="260"/>
      <c r="LAY98" s="260"/>
      <c r="LAZ98" s="260"/>
      <c r="LBA98" s="260"/>
      <c r="LBB98" s="260"/>
      <c r="LBC98" s="260"/>
      <c r="LBD98" s="260"/>
      <c r="LBE98" s="260"/>
      <c r="LBF98" s="260"/>
      <c r="LBG98" s="260"/>
      <c r="LBH98" s="260"/>
      <c r="LBI98" s="260"/>
      <c r="LBJ98" s="260"/>
      <c r="LBK98" s="260"/>
      <c r="LBL98" s="260"/>
      <c r="LBM98" s="260"/>
      <c r="LBN98" s="260"/>
      <c r="LBO98" s="260"/>
      <c r="LBP98" s="260"/>
      <c r="LBQ98" s="260"/>
      <c r="LBR98" s="260"/>
      <c r="LBS98" s="260"/>
      <c r="LBT98" s="260"/>
      <c r="LBU98" s="260"/>
      <c r="LBV98" s="260"/>
      <c r="LBW98" s="260"/>
      <c r="LBX98" s="260"/>
      <c r="LBY98" s="260"/>
      <c r="LBZ98" s="260"/>
      <c r="LCA98" s="260"/>
      <c r="LCB98" s="260"/>
      <c r="LCC98" s="260"/>
      <c r="LCD98" s="260"/>
      <c r="LCE98" s="260"/>
      <c r="LCF98" s="260"/>
      <c r="LCG98" s="260"/>
      <c r="LCH98" s="260"/>
      <c r="LCI98" s="260"/>
      <c r="LCJ98" s="260"/>
      <c r="LCK98" s="260"/>
      <c r="LCL98" s="260"/>
      <c r="LCM98" s="260"/>
      <c r="LCN98" s="260"/>
      <c r="LCO98" s="260"/>
      <c r="LCP98" s="260"/>
      <c r="LCQ98" s="260"/>
      <c r="LCR98" s="260"/>
      <c r="LCS98" s="260"/>
      <c r="LCT98" s="260"/>
      <c r="LCU98" s="260"/>
      <c r="LCV98" s="260"/>
      <c r="LCW98" s="260"/>
      <c r="LCX98" s="260"/>
      <c r="LCY98" s="260"/>
      <c r="LCZ98" s="260"/>
      <c r="LDA98" s="260"/>
      <c r="LDB98" s="260"/>
      <c r="LDC98" s="260"/>
      <c r="LDD98" s="260"/>
      <c r="LDE98" s="260"/>
      <c r="LDF98" s="260"/>
      <c r="LDG98" s="260"/>
      <c r="LDH98" s="260"/>
      <c r="LDI98" s="260"/>
      <c r="LDJ98" s="260"/>
      <c r="LDK98" s="260"/>
      <c r="LDL98" s="260"/>
      <c r="LDM98" s="260"/>
      <c r="LDN98" s="260"/>
      <c r="LDO98" s="260"/>
      <c r="LDP98" s="260"/>
      <c r="LDQ98" s="260"/>
      <c r="LDR98" s="260"/>
      <c r="LDS98" s="260"/>
      <c r="LDT98" s="260"/>
      <c r="LDU98" s="260"/>
      <c r="LDV98" s="260"/>
      <c r="LDW98" s="260"/>
      <c r="LDX98" s="260"/>
      <c r="LDY98" s="260"/>
      <c r="LDZ98" s="260"/>
      <c r="LEA98" s="260"/>
      <c r="LEB98" s="260"/>
      <c r="LEC98" s="260"/>
      <c r="LED98" s="260"/>
      <c r="LEE98" s="260"/>
      <c r="LEF98" s="260"/>
      <c r="LEG98" s="260"/>
      <c r="LEH98" s="260"/>
      <c r="LEI98" s="260"/>
      <c r="LEJ98" s="260"/>
      <c r="LEK98" s="260"/>
      <c r="LEL98" s="260"/>
      <c r="LEM98" s="260"/>
      <c r="LEN98" s="260"/>
      <c r="LEO98" s="260"/>
      <c r="LEP98" s="260"/>
      <c r="LEQ98" s="260"/>
      <c r="LER98" s="260"/>
      <c r="LES98" s="260"/>
      <c r="LET98" s="260"/>
      <c r="LEU98" s="260"/>
      <c r="LEV98" s="260"/>
      <c r="LEW98" s="260"/>
      <c r="LEX98" s="260"/>
      <c r="LEY98" s="260"/>
      <c r="LEZ98" s="260"/>
      <c r="LFA98" s="260"/>
      <c r="LFB98" s="260"/>
      <c r="LFC98" s="260"/>
      <c r="LFD98" s="260"/>
      <c r="LFE98" s="260"/>
      <c r="LFF98" s="260"/>
      <c r="LFG98" s="260"/>
      <c r="LFH98" s="260"/>
      <c r="LFI98" s="260"/>
      <c r="LFJ98" s="260"/>
      <c r="LFK98" s="260"/>
      <c r="LFL98" s="260"/>
      <c r="LFM98" s="260"/>
      <c r="LFN98" s="260"/>
      <c r="LFO98" s="260"/>
      <c r="LFP98" s="260"/>
      <c r="LFQ98" s="260"/>
      <c r="LFR98" s="260"/>
      <c r="LFS98" s="260"/>
      <c r="LFT98" s="260"/>
      <c r="LFU98" s="260"/>
      <c r="LFV98" s="260"/>
      <c r="LFW98" s="260"/>
      <c r="LFX98" s="260"/>
      <c r="LFY98" s="260"/>
      <c r="LFZ98" s="260"/>
      <c r="LGA98" s="260"/>
      <c r="LGB98" s="260"/>
      <c r="LGC98" s="260"/>
      <c r="LGD98" s="260"/>
      <c r="LGE98" s="260"/>
      <c r="LGF98" s="260"/>
      <c r="LGG98" s="260"/>
      <c r="LGH98" s="260"/>
      <c r="LGI98" s="260"/>
      <c r="LGJ98" s="260"/>
      <c r="LGK98" s="260"/>
      <c r="LGL98" s="260"/>
      <c r="LGM98" s="260"/>
      <c r="LGN98" s="260"/>
      <c r="LGO98" s="260"/>
      <c r="LGP98" s="260"/>
      <c r="LGQ98" s="260"/>
      <c r="LGR98" s="260"/>
      <c r="LGS98" s="260"/>
      <c r="LGT98" s="260"/>
      <c r="LGU98" s="260"/>
      <c r="LGV98" s="260"/>
      <c r="LGW98" s="260"/>
      <c r="LGX98" s="260"/>
      <c r="LGY98" s="260"/>
      <c r="LGZ98" s="260"/>
      <c r="LHA98" s="260"/>
      <c r="LHB98" s="260"/>
      <c r="LHC98" s="260"/>
      <c r="LHD98" s="260"/>
      <c r="LHE98" s="260"/>
      <c r="LHF98" s="260"/>
      <c r="LHG98" s="260"/>
      <c r="LHH98" s="260"/>
      <c r="LHI98" s="260"/>
      <c r="LHJ98" s="260"/>
      <c r="LHK98" s="260"/>
      <c r="LHL98" s="260"/>
      <c r="LHM98" s="260"/>
      <c r="LHN98" s="260"/>
      <c r="LHO98" s="260"/>
      <c r="LHP98" s="260"/>
      <c r="LHQ98" s="260"/>
      <c r="LHR98" s="260"/>
      <c r="LHS98" s="260"/>
      <c r="LHT98" s="260"/>
      <c r="LHU98" s="260"/>
      <c r="LHV98" s="260"/>
      <c r="LHW98" s="260"/>
      <c r="LHX98" s="260"/>
      <c r="LHY98" s="260"/>
      <c r="LHZ98" s="260"/>
      <c r="LIA98" s="260"/>
      <c r="LIB98" s="260"/>
      <c r="LIC98" s="260"/>
      <c r="LID98" s="260"/>
      <c r="LIE98" s="260"/>
      <c r="LIF98" s="260"/>
      <c r="LIG98" s="260"/>
      <c r="LIH98" s="260"/>
      <c r="LII98" s="260"/>
      <c r="LIJ98" s="260"/>
      <c r="LIK98" s="260"/>
      <c r="LIL98" s="260"/>
      <c r="LIM98" s="260"/>
      <c r="LIN98" s="260"/>
      <c r="LIO98" s="260"/>
      <c r="LIP98" s="260"/>
      <c r="LIQ98" s="260"/>
      <c r="LIR98" s="260"/>
      <c r="LIS98" s="260"/>
      <c r="LIT98" s="260"/>
      <c r="LIU98" s="260"/>
      <c r="LIV98" s="260"/>
      <c r="LIW98" s="260"/>
      <c r="LIX98" s="260"/>
      <c r="LIY98" s="260"/>
      <c r="LIZ98" s="260"/>
      <c r="LJA98" s="260"/>
      <c r="LJB98" s="260"/>
      <c r="LJC98" s="260"/>
      <c r="LJD98" s="260"/>
      <c r="LJE98" s="260"/>
      <c r="LJF98" s="260"/>
      <c r="LJG98" s="260"/>
      <c r="LJH98" s="260"/>
      <c r="LJI98" s="260"/>
      <c r="LJJ98" s="260"/>
      <c r="LJK98" s="260"/>
      <c r="LJL98" s="260"/>
      <c r="LJM98" s="260"/>
      <c r="LJN98" s="260"/>
      <c r="LJO98" s="260"/>
      <c r="LJP98" s="260"/>
      <c r="LJQ98" s="260"/>
      <c r="LJR98" s="260"/>
      <c r="LJS98" s="260"/>
      <c r="LJT98" s="260"/>
      <c r="LJU98" s="260"/>
      <c r="LJV98" s="260"/>
      <c r="LJW98" s="260"/>
      <c r="LJX98" s="260"/>
      <c r="LJY98" s="260"/>
      <c r="LJZ98" s="260"/>
      <c r="LKA98" s="260"/>
      <c r="LKB98" s="260"/>
      <c r="LKC98" s="260"/>
      <c r="LKD98" s="260"/>
      <c r="LKE98" s="260"/>
      <c r="LKF98" s="260"/>
      <c r="LKG98" s="260"/>
      <c r="LKH98" s="260"/>
      <c r="LKI98" s="260"/>
      <c r="LKJ98" s="260"/>
      <c r="LKK98" s="260"/>
      <c r="LKL98" s="260"/>
      <c r="LKM98" s="260"/>
      <c r="LKN98" s="260"/>
      <c r="LKO98" s="260"/>
      <c r="LKP98" s="260"/>
      <c r="LKQ98" s="260"/>
      <c r="LKR98" s="260"/>
      <c r="LKS98" s="260"/>
      <c r="LKT98" s="260"/>
      <c r="LKU98" s="260"/>
      <c r="LKV98" s="260"/>
      <c r="LKW98" s="260"/>
      <c r="LKX98" s="260"/>
      <c r="LKY98" s="260"/>
      <c r="LKZ98" s="260"/>
      <c r="LLA98" s="260"/>
      <c r="LLB98" s="260"/>
      <c r="LLC98" s="260"/>
      <c r="LLD98" s="260"/>
      <c r="LLE98" s="260"/>
      <c r="LLF98" s="260"/>
      <c r="LLG98" s="260"/>
      <c r="LLH98" s="260"/>
      <c r="LLI98" s="260"/>
      <c r="LLJ98" s="260"/>
      <c r="LLK98" s="260"/>
      <c r="LLL98" s="260"/>
      <c r="LLM98" s="260"/>
      <c r="LLN98" s="260"/>
      <c r="LLO98" s="260"/>
      <c r="LLP98" s="260"/>
      <c r="LLQ98" s="260"/>
      <c r="LLR98" s="260"/>
      <c r="LLS98" s="260"/>
      <c r="LLT98" s="260"/>
      <c r="LLU98" s="260"/>
      <c r="LLV98" s="260"/>
      <c r="LLW98" s="260"/>
      <c r="LLX98" s="260"/>
      <c r="LLY98" s="260"/>
      <c r="LLZ98" s="260"/>
      <c r="LMA98" s="260"/>
      <c r="LMB98" s="260"/>
      <c r="LMC98" s="260"/>
      <c r="LMD98" s="260"/>
      <c r="LME98" s="260"/>
      <c r="LMF98" s="260"/>
      <c r="LMG98" s="260"/>
      <c r="LMH98" s="260"/>
      <c r="LMI98" s="260"/>
      <c r="LMJ98" s="260"/>
      <c r="LMK98" s="260"/>
      <c r="LML98" s="260"/>
      <c r="LMM98" s="260"/>
      <c r="LMN98" s="260"/>
      <c r="LMO98" s="260"/>
      <c r="LMP98" s="260"/>
      <c r="LMQ98" s="260"/>
      <c r="LMR98" s="260"/>
      <c r="LMS98" s="260"/>
      <c r="LMT98" s="260"/>
      <c r="LMU98" s="260"/>
      <c r="LMV98" s="260"/>
      <c r="LMW98" s="260"/>
      <c r="LMX98" s="260"/>
      <c r="LMY98" s="260"/>
      <c r="LMZ98" s="260"/>
      <c r="LNA98" s="260"/>
      <c r="LNB98" s="260"/>
      <c r="LNC98" s="260"/>
      <c r="LND98" s="260"/>
      <c r="LNE98" s="260"/>
      <c r="LNF98" s="260"/>
      <c r="LNG98" s="260"/>
      <c r="LNH98" s="260"/>
      <c r="LNI98" s="260"/>
      <c r="LNJ98" s="260"/>
      <c r="LNK98" s="260"/>
      <c r="LNL98" s="260"/>
      <c r="LNM98" s="260"/>
      <c r="LNN98" s="260"/>
      <c r="LNO98" s="260"/>
      <c r="LNP98" s="260"/>
      <c r="LNQ98" s="260"/>
      <c r="LNR98" s="260"/>
      <c r="LNS98" s="260"/>
      <c r="LNT98" s="260"/>
      <c r="LNU98" s="260"/>
      <c r="LNV98" s="260"/>
      <c r="LNW98" s="260"/>
      <c r="LNX98" s="260"/>
      <c r="LNY98" s="260"/>
      <c r="LNZ98" s="260"/>
      <c r="LOA98" s="260"/>
      <c r="LOB98" s="260"/>
      <c r="LOC98" s="260"/>
      <c r="LOD98" s="260"/>
      <c r="LOE98" s="260"/>
      <c r="LOF98" s="260"/>
      <c r="LOG98" s="260"/>
      <c r="LOH98" s="260"/>
      <c r="LOI98" s="260"/>
      <c r="LOJ98" s="260"/>
      <c r="LOK98" s="260"/>
      <c r="LOL98" s="260"/>
      <c r="LOM98" s="260"/>
      <c r="LON98" s="260"/>
      <c r="LOO98" s="260"/>
      <c r="LOP98" s="260"/>
      <c r="LOQ98" s="260"/>
      <c r="LOR98" s="260"/>
      <c r="LOS98" s="260"/>
      <c r="LOT98" s="260"/>
      <c r="LOU98" s="260"/>
      <c r="LOV98" s="260"/>
      <c r="LOW98" s="260"/>
      <c r="LOX98" s="260"/>
      <c r="LOY98" s="260"/>
      <c r="LOZ98" s="260"/>
      <c r="LPA98" s="260"/>
      <c r="LPB98" s="260"/>
      <c r="LPC98" s="260"/>
      <c r="LPD98" s="260"/>
      <c r="LPE98" s="260"/>
      <c r="LPF98" s="260"/>
      <c r="LPG98" s="260"/>
      <c r="LPH98" s="260"/>
      <c r="LPI98" s="260"/>
      <c r="LPJ98" s="260"/>
      <c r="LPK98" s="260"/>
      <c r="LPL98" s="260"/>
      <c r="LPM98" s="260"/>
      <c r="LPN98" s="260"/>
      <c r="LPO98" s="260"/>
      <c r="LPP98" s="260"/>
      <c r="LPQ98" s="260"/>
      <c r="LPR98" s="260"/>
      <c r="LPS98" s="260"/>
      <c r="LPT98" s="260"/>
      <c r="LPU98" s="260"/>
      <c r="LPV98" s="260"/>
      <c r="LPW98" s="260"/>
      <c r="LPX98" s="260"/>
      <c r="LPY98" s="260"/>
      <c r="LPZ98" s="260"/>
      <c r="LQA98" s="260"/>
      <c r="LQB98" s="260"/>
      <c r="LQC98" s="260"/>
      <c r="LQD98" s="260"/>
      <c r="LQE98" s="260"/>
      <c r="LQF98" s="260"/>
      <c r="LQG98" s="260"/>
      <c r="LQH98" s="260"/>
      <c r="LQI98" s="260"/>
      <c r="LQJ98" s="260"/>
      <c r="LQK98" s="260"/>
      <c r="LQL98" s="260"/>
      <c r="LQM98" s="260"/>
      <c r="LQN98" s="260"/>
      <c r="LQO98" s="260"/>
      <c r="LQP98" s="260"/>
      <c r="LQQ98" s="260"/>
      <c r="LQR98" s="260"/>
      <c r="LQS98" s="260"/>
      <c r="LQT98" s="260"/>
      <c r="LQU98" s="260"/>
      <c r="LQV98" s="260"/>
      <c r="LQW98" s="260"/>
      <c r="LQX98" s="260"/>
      <c r="LQY98" s="260"/>
      <c r="LQZ98" s="260"/>
      <c r="LRA98" s="260"/>
      <c r="LRB98" s="260"/>
      <c r="LRC98" s="260"/>
      <c r="LRD98" s="260"/>
      <c r="LRE98" s="260"/>
      <c r="LRF98" s="260"/>
      <c r="LRG98" s="260"/>
      <c r="LRH98" s="260"/>
      <c r="LRI98" s="260"/>
      <c r="LRJ98" s="260"/>
      <c r="LRK98" s="260"/>
      <c r="LRL98" s="260"/>
      <c r="LRM98" s="260"/>
      <c r="LRN98" s="260"/>
      <c r="LRO98" s="260"/>
      <c r="LRP98" s="260"/>
      <c r="LRQ98" s="260"/>
      <c r="LRR98" s="260"/>
      <c r="LRS98" s="260"/>
      <c r="LRT98" s="260"/>
      <c r="LRU98" s="260"/>
      <c r="LRV98" s="260"/>
      <c r="LRW98" s="260"/>
      <c r="LRX98" s="260"/>
      <c r="LRY98" s="260"/>
      <c r="LRZ98" s="260"/>
      <c r="LSA98" s="260"/>
      <c r="LSB98" s="260"/>
      <c r="LSC98" s="260"/>
      <c r="LSD98" s="260"/>
      <c r="LSE98" s="260"/>
      <c r="LSF98" s="260"/>
      <c r="LSG98" s="260"/>
      <c r="LSH98" s="260"/>
      <c r="LSI98" s="260"/>
      <c r="LSJ98" s="260"/>
      <c r="LSK98" s="260"/>
      <c r="LSL98" s="260"/>
      <c r="LSM98" s="260"/>
      <c r="LSN98" s="260"/>
      <c r="LSO98" s="260"/>
      <c r="LSP98" s="260"/>
      <c r="LSQ98" s="260"/>
      <c r="LSR98" s="260"/>
      <c r="LSS98" s="260"/>
      <c r="LST98" s="260"/>
      <c r="LSU98" s="260"/>
      <c r="LSV98" s="260"/>
      <c r="LSW98" s="260"/>
      <c r="LSX98" s="260"/>
      <c r="LSY98" s="260"/>
      <c r="LSZ98" s="260"/>
      <c r="LTA98" s="260"/>
      <c r="LTB98" s="260"/>
      <c r="LTC98" s="260"/>
      <c r="LTD98" s="260"/>
      <c r="LTE98" s="260"/>
      <c r="LTF98" s="260"/>
      <c r="LTG98" s="260"/>
      <c r="LTH98" s="260"/>
      <c r="LTI98" s="260"/>
      <c r="LTJ98" s="260"/>
      <c r="LTK98" s="260"/>
      <c r="LTL98" s="260"/>
      <c r="LTM98" s="260"/>
      <c r="LTN98" s="260"/>
      <c r="LTO98" s="260"/>
      <c r="LTP98" s="260"/>
      <c r="LTQ98" s="260"/>
      <c r="LTR98" s="260"/>
      <c r="LTS98" s="260"/>
      <c r="LTT98" s="260"/>
      <c r="LTU98" s="260"/>
      <c r="LTV98" s="260"/>
      <c r="LTW98" s="260"/>
      <c r="LTX98" s="260"/>
      <c r="LTY98" s="260"/>
      <c r="LTZ98" s="260"/>
      <c r="LUA98" s="260"/>
      <c r="LUB98" s="260"/>
      <c r="LUC98" s="260"/>
      <c r="LUD98" s="260"/>
      <c r="LUE98" s="260"/>
      <c r="LUF98" s="260"/>
      <c r="LUG98" s="260"/>
      <c r="LUH98" s="260"/>
      <c r="LUI98" s="260"/>
      <c r="LUJ98" s="260"/>
      <c r="LUK98" s="260"/>
      <c r="LUL98" s="260"/>
      <c r="LUM98" s="260"/>
      <c r="LUN98" s="260"/>
      <c r="LUO98" s="260"/>
      <c r="LUP98" s="260"/>
      <c r="LUQ98" s="260"/>
      <c r="LUR98" s="260"/>
      <c r="LUS98" s="260"/>
      <c r="LUT98" s="260"/>
      <c r="LUU98" s="260"/>
      <c r="LUV98" s="260"/>
      <c r="LUW98" s="260"/>
      <c r="LUX98" s="260"/>
      <c r="LUY98" s="260"/>
      <c r="LUZ98" s="260"/>
      <c r="LVA98" s="260"/>
      <c r="LVB98" s="260"/>
      <c r="LVC98" s="260"/>
      <c r="LVD98" s="260"/>
      <c r="LVE98" s="260"/>
      <c r="LVF98" s="260"/>
      <c r="LVG98" s="260"/>
      <c r="LVH98" s="260"/>
      <c r="LVI98" s="260"/>
      <c r="LVJ98" s="260"/>
      <c r="LVK98" s="260"/>
      <c r="LVL98" s="260"/>
      <c r="LVM98" s="260"/>
      <c r="LVN98" s="260"/>
      <c r="LVO98" s="260"/>
      <c r="LVP98" s="260"/>
      <c r="LVQ98" s="260"/>
      <c r="LVR98" s="260"/>
      <c r="LVS98" s="260"/>
      <c r="LVT98" s="260"/>
      <c r="LVU98" s="260"/>
      <c r="LVV98" s="260"/>
      <c r="LVW98" s="260"/>
      <c r="LVX98" s="260"/>
      <c r="LVY98" s="260"/>
      <c r="LVZ98" s="260"/>
      <c r="LWA98" s="260"/>
      <c r="LWB98" s="260"/>
      <c r="LWC98" s="260"/>
      <c r="LWD98" s="260"/>
      <c r="LWE98" s="260"/>
      <c r="LWF98" s="260"/>
      <c r="LWG98" s="260"/>
      <c r="LWH98" s="260"/>
      <c r="LWI98" s="260"/>
      <c r="LWJ98" s="260"/>
      <c r="LWK98" s="260"/>
      <c r="LWL98" s="260"/>
      <c r="LWM98" s="260"/>
      <c r="LWN98" s="260"/>
      <c r="LWO98" s="260"/>
      <c r="LWP98" s="260"/>
      <c r="LWQ98" s="260"/>
      <c r="LWR98" s="260"/>
      <c r="LWS98" s="260"/>
      <c r="LWT98" s="260"/>
      <c r="LWU98" s="260"/>
      <c r="LWV98" s="260"/>
      <c r="LWW98" s="260"/>
      <c r="LWX98" s="260"/>
      <c r="LWY98" s="260"/>
      <c r="LWZ98" s="260"/>
      <c r="LXA98" s="260"/>
      <c r="LXB98" s="260"/>
      <c r="LXC98" s="260"/>
      <c r="LXD98" s="260"/>
      <c r="LXE98" s="260"/>
      <c r="LXF98" s="260"/>
      <c r="LXG98" s="260"/>
      <c r="LXH98" s="260"/>
      <c r="LXI98" s="260"/>
      <c r="LXJ98" s="260"/>
      <c r="LXK98" s="260"/>
      <c r="LXL98" s="260"/>
      <c r="LXM98" s="260"/>
      <c r="LXN98" s="260"/>
      <c r="LXO98" s="260"/>
      <c r="LXP98" s="260"/>
      <c r="LXQ98" s="260"/>
      <c r="LXR98" s="260"/>
      <c r="LXS98" s="260"/>
      <c r="LXT98" s="260"/>
      <c r="LXU98" s="260"/>
      <c r="LXV98" s="260"/>
      <c r="LXW98" s="260"/>
      <c r="LXX98" s="260"/>
      <c r="LXY98" s="260"/>
      <c r="LXZ98" s="260"/>
      <c r="LYA98" s="260"/>
      <c r="LYB98" s="260"/>
      <c r="LYC98" s="260"/>
      <c r="LYD98" s="260"/>
      <c r="LYE98" s="260"/>
      <c r="LYF98" s="260"/>
      <c r="LYG98" s="260"/>
      <c r="LYH98" s="260"/>
      <c r="LYI98" s="260"/>
      <c r="LYJ98" s="260"/>
      <c r="LYK98" s="260"/>
      <c r="LYL98" s="260"/>
      <c r="LYM98" s="260"/>
      <c r="LYN98" s="260"/>
      <c r="LYO98" s="260"/>
      <c r="LYP98" s="260"/>
      <c r="LYQ98" s="260"/>
      <c r="LYR98" s="260"/>
      <c r="LYS98" s="260"/>
      <c r="LYT98" s="260"/>
      <c r="LYU98" s="260"/>
      <c r="LYV98" s="260"/>
      <c r="LYW98" s="260"/>
      <c r="LYX98" s="260"/>
      <c r="LYY98" s="260"/>
      <c r="LYZ98" s="260"/>
      <c r="LZA98" s="260"/>
      <c r="LZB98" s="260"/>
      <c r="LZC98" s="260"/>
      <c r="LZD98" s="260"/>
      <c r="LZE98" s="260"/>
      <c r="LZF98" s="260"/>
      <c r="LZG98" s="260"/>
      <c r="LZH98" s="260"/>
      <c r="LZI98" s="260"/>
      <c r="LZJ98" s="260"/>
      <c r="LZK98" s="260"/>
      <c r="LZL98" s="260"/>
      <c r="LZM98" s="260"/>
      <c r="LZN98" s="260"/>
      <c r="LZO98" s="260"/>
      <c r="LZP98" s="260"/>
      <c r="LZQ98" s="260"/>
      <c r="LZR98" s="260"/>
      <c r="LZS98" s="260"/>
      <c r="LZT98" s="260"/>
      <c r="LZU98" s="260"/>
      <c r="LZV98" s="260"/>
      <c r="LZW98" s="260"/>
      <c r="LZX98" s="260"/>
      <c r="LZY98" s="260"/>
      <c r="LZZ98" s="260"/>
      <c r="MAA98" s="260"/>
      <c r="MAB98" s="260"/>
      <c r="MAC98" s="260"/>
      <c r="MAD98" s="260"/>
      <c r="MAE98" s="260"/>
      <c r="MAF98" s="260"/>
      <c r="MAG98" s="260"/>
      <c r="MAH98" s="260"/>
      <c r="MAI98" s="260"/>
      <c r="MAJ98" s="260"/>
      <c r="MAK98" s="260"/>
      <c r="MAL98" s="260"/>
      <c r="MAM98" s="260"/>
      <c r="MAN98" s="260"/>
      <c r="MAO98" s="260"/>
      <c r="MAP98" s="260"/>
      <c r="MAQ98" s="260"/>
      <c r="MAR98" s="260"/>
      <c r="MAS98" s="260"/>
      <c r="MAT98" s="260"/>
      <c r="MAU98" s="260"/>
      <c r="MAV98" s="260"/>
      <c r="MAW98" s="260"/>
      <c r="MAX98" s="260"/>
      <c r="MAY98" s="260"/>
      <c r="MAZ98" s="260"/>
      <c r="MBA98" s="260"/>
      <c r="MBB98" s="260"/>
      <c r="MBC98" s="260"/>
      <c r="MBD98" s="260"/>
      <c r="MBE98" s="260"/>
      <c r="MBF98" s="260"/>
      <c r="MBG98" s="260"/>
      <c r="MBH98" s="260"/>
      <c r="MBI98" s="260"/>
      <c r="MBJ98" s="260"/>
      <c r="MBK98" s="260"/>
      <c r="MBL98" s="260"/>
      <c r="MBM98" s="260"/>
      <c r="MBN98" s="260"/>
      <c r="MBO98" s="260"/>
      <c r="MBP98" s="260"/>
      <c r="MBQ98" s="260"/>
      <c r="MBR98" s="260"/>
      <c r="MBS98" s="260"/>
      <c r="MBT98" s="260"/>
      <c r="MBU98" s="260"/>
      <c r="MBV98" s="260"/>
      <c r="MBW98" s="260"/>
      <c r="MBX98" s="260"/>
      <c r="MBY98" s="260"/>
      <c r="MBZ98" s="260"/>
      <c r="MCA98" s="260"/>
      <c r="MCB98" s="260"/>
      <c r="MCC98" s="260"/>
      <c r="MCD98" s="260"/>
      <c r="MCE98" s="260"/>
      <c r="MCF98" s="260"/>
      <c r="MCG98" s="260"/>
      <c r="MCH98" s="260"/>
      <c r="MCI98" s="260"/>
      <c r="MCJ98" s="260"/>
      <c r="MCK98" s="260"/>
      <c r="MCL98" s="260"/>
      <c r="MCM98" s="260"/>
      <c r="MCN98" s="260"/>
      <c r="MCO98" s="260"/>
      <c r="MCP98" s="260"/>
      <c r="MCQ98" s="260"/>
      <c r="MCR98" s="260"/>
      <c r="MCS98" s="260"/>
      <c r="MCT98" s="260"/>
      <c r="MCU98" s="260"/>
      <c r="MCV98" s="260"/>
      <c r="MCW98" s="260"/>
      <c r="MCX98" s="260"/>
      <c r="MCY98" s="260"/>
      <c r="MCZ98" s="260"/>
      <c r="MDA98" s="260"/>
      <c r="MDB98" s="260"/>
      <c r="MDC98" s="260"/>
      <c r="MDD98" s="260"/>
      <c r="MDE98" s="260"/>
      <c r="MDF98" s="260"/>
      <c r="MDG98" s="260"/>
      <c r="MDH98" s="260"/>
      <c r="MDI98" s="260"/>
      <c r="MDJ98" s="260"/>
      <c r="MDK98" s="260"/>
      <c r="MDL98" s="260"/>
      <c r="MDM98" s="260"/>
      <c r="MDN98" s="260"/>
      <c r="MDO98" s="260"/>
      <c r="MDP98" s="260"/>
      <c r="MDQ98" s="260"/>
      <c r="MDR98" s="260"/>
      <c r="MDS98" s="260"/>
      <c r="MDT98" s="260"/>
      <c r="MDU98" s="260"/>
      <c r="MDV98" s="260"/>
      <c r="MDW98" s="260"/>
      <c r="MDX98" s="260"/>
      <c r="MDY98" s="260"/>
      <c r="MDZ98" s="260"/>
      <c r="MEA98" s="260"/>
      <c r="MEB98" s="260"/>
      <c r="MEC98" s="260"/>
      <c r="MED98" s="260"/>
      <c r="MEE98" s="260"/>
      <c r="MEF98" s="260"/>
      <c r="MEG98" s="260"/>
      <c r="MEH98" s="260"/>
      <c r="MEI98" s="260"/>
      <c r="MEJ98" s="260"/>
      <c r="MEK98" s="260"/>
      <c r="MEL98" s="260"/>
      <c r="MEM98" s="260"/>
      <c r="MEN98" s="260"/>
      <c r="MEO98" s="260"/>
      <c r="MEP98" s="260"/>
      <c r="MEQ98" s="260"/>
      <c r="MER98" s="260"/>
      <c r="MES98" s="260"/>
      <c r="MET98" s="260"/>
      <c r="MEU98" s="260"/>
      <c r="MEV98" s="260"/>
      <c r="MEW98" s="260"/>
      <c r="MEX98" s="260"/>
      <c r="MEY98" s="260"/>
      <c r="MEZ98" s="260"/>
      <c r="MFA98" s="260"/>
      <c r="MFB98" s="260"/>
      <c r="MFC98" s="260"/>
      <c r="MFD98" s="260"/>
      <c r="MFE98" s="260"/>
      <c r="MFF98" s="260"/>
      <c r="MFG98" s="260"/>
      <c r="MFH98" s="260"/>
      <c r="MFI98" s="260"/>
      <c r="MFJ98" s="260"/>
      <c r="MFK98" s="260"/>
      <c r="MFL98" s="260"/>
      <c r="MFM98" s="260"/>
      <c r="MFN98" s="260"/>
      <c r="MFO98" s="260"/>
      <c r="MFP98" s="260"/>
      <c r="MFQ98" s="260"/>
      <c r="MFR98" s="260"/>
      <c r="MFS98" s="260"/>
      <c r="MFT98" s="260"/>
      <c r="MFU98" s="260"/>
      <c r="MFV98" s="260"/>
      <c r="MFW98" s="260"/>
      <c r="MFX98" s="260"/>
      <c r="MFY98" s="260"/>
      <c r="MFZ98" s="260"/>
      <c r="MGA98" s="260"/>
      <c r="MGB98" s="260"/>
      <c r="MGC98" s="260"/>
      <c r="MGD98" s="260"/>
      <c r="MGE98" s="260"/>
      <c r="MGF98" s="260"/>
      <c r="MGG98" s="260"/>
      <c r="MGH98" s="260"/>
      <c r="MGI98" s="260"/>
      <c r="MGJ98" s="260"/>
      <c r="MGK98" s="260"/>
      <c r="MGL98" s="260"/>
      <c r="MGM98" s="260"/>
      <c r="MGN98" s="260"/>
      <c r="MGO98" s="260"/>
      <c r="MGP98" s="260"/>
      <c r="MGQ98" s="260"/>
      <c r="MGR98" s="260"/>
      <c r="MGS98" s="260"/>
      <c r="MGT98" s="260"/>
      <c r="MGU98" s="260"/>
      <c r="MGV98" s="260"/>
      <c r="MGW98" s="260"/>
      <c r="MGX98" s="260"/>
      <c r="MGY98" s="260"/>
      <c r="MGZ98" s="260"/>
      <c r="MHA98" s="260"/>
      <c r="MHB98" s="260"/>
      <c r="MHC98" s="260"/>
      <c r="MHD98" s="260"/>
      <c r="MHE98" s="260"/>
      <c r="MHF98" s="260"/>
      <c r="MHG98" s="260"/>
      <c r="MHH98" s="260"/>
      <c r="MHI98" s="260"/>
      <c r="MHJ98" s="260"/>
      <c r="MHK98" s="260"/>
      <c r="MHL98" s="260"/>
      <c r="MHM98" s="260"/>
      <c r="MHN98" s="260"/>
      <c r="MHO98" s="260"/>
      <c r="MHP98" s="260"/>
      <c r="MHQ98" s="260"/>
      <c r="MHR98" s="260"/>
      <c r="MHS98" s="260"/>
      <c r="MHT98" s="260"/>
      <c r="MHU98" s="260"/>
      <c r="MHV98" s="260"/>
      <c r="MHW98" s="260"/>
      <c r="MHX98" s="260"/>
      <c r="MHY98" s="260"/>
      <c r="MHZ98" s="260"/>
      <c r="MIA98" s="260"/>
      <c r="MIB98" s="260"/>
      <c r="MIC98" s="260"/>
      <c r="MID98" s="260"/>
      <c r="MIE98" s="260"/>
      <c r="MIF98" s="260"/>
      <c r="MIG98" s="260"/>
      <c r="MIH98" s="260"/>
      <c r="MII98" s="260"/>
      <c r="MIJ98" s="260"/>
      <c r="MIK98" s="260"/>
      <c r="MIL98" s="260"/>
      <c r="MIM98" s="260"/>
      <c r="MIN98" s="260"/>
      <c r="MIO98" s="260"/>
      <c r="MIP98" s="260"/>
      <c r="MIQ98" s="260"/>
      <c r="MIR98" s="260"/>
      <c r="MIS98" s="260"/>
      <c r="MIT98" s="260"/>
      <c r="MIU98" s="260"/>
      <c r="MIV98" s="260"/>
      <c r="MIW98" s="260"/>
      <c r="MIX98" s="260"/>
      <c r="MIY98" s="260"/>
      <c r="MIZ98" s="260"/>
      <c r="MJA98" s="260"/>
      <c r="MJB98" s="260"/>
      <c r="MJC98" s="260"/>
      <c r="MJD98" s="260"/>
      <c r="MJE98" s="260"/>
      <c r="MJF98" s="260"/>
      <c r="MJG98" s="260"/>
      <c r="MJH98" s="260"/>
      <c r="MJI98" s="260"/>
      <c r="MJJ98" s="260"/>
      <c r="MJK98" s="260"/>
      <c r="MJL98" s="260"/>
      <c r="MJM98" s="260"/>
      <c r="MJN98" s="260"/>
      <c r="MJO98" s="260"/>
      <c r="MJP98" s="260"/>
      <c r="MJQ98" s="260"/>
      <c r="MJR98" s="260"/>
      <c r="MJS98" s="260"/>
      <c r="MJT98" s="260"/>
      <c r="MJU98" s="260"/>
      <c r="MJV98" s="260"/>
      <c r="MJW98" s="260"/>
      <c r="MJX98" s="260"/>
      <c r="MJY98" s="260"/>
      <c r="MJZ98" s="260"/>
      <c r="MKA98" s="260"/>
      <c r="MKB98" s="260"/>
      <c r="MKC98" s="260"/>
      <c r="MKD98" s="260"/>
      <c r="MKE98" s="260"/>
      <c r="MKF98" s="260"/>
      <c r="MKG98" s="260"/>
      <c r="MKH98" s="260"/>
      <c r="MKI98" s="260"/>
      <c r="MKJ98" s="260"/>
      <c r="MKK98" s="260"/>
      <c r="MKL98" s="260"/>
      <c r="MKM98" s="260"/>
      <c r="MKN98" s="260"/>
      <c r="MKO98" s="260"/>
      <c r="MKP98" s="260"/>
      <c r="MKQ98" s="260"/>
      <c r="MKR98" s="260"/>
      <c r="MKS98" s="260"/>
      <c r="MKT98" s="260"/>
      <c r="MKU98" s="260"/>
      <c r="MKV98" s="260"/>
      <c r="MKW98" s="260"/>
      <c r="MKX98" s="260"/>
      <c r="MKY98" s="260"/>
      <c r="MKZ98" s="260"/>
      <c r="MLA98" s="260"/>
      <c r="MLB98" s="260"/>
      <c r="MLC98" s="260"/>
      <c r="MLD98" s="260"/>
      <c r="MLE98" s="260"/>
      <c r="MLF98" s="260"/>
      <c r="MLG98" s="260"/>
      <c r="MLH98" s="260"/>
      <c r="MLI98" s="260"/>
      <c r="MLJ98" s="260"/>
      <c r="MLK98" s="260"/>
      <c r="MLL98" s="260"/>
      <c r="MLM98" s="260"/>
      <c r="MLN98" s="260"/>
      <c r="MLO98" s="260"/>
      <c r="MLP98" s="260"/>
      <c r="MLQ98" s="260"/>
      <c r="MLR98" s="260"/>
      <c r="MLS98" s="260"/>
      <c r="MLT98" s="260"/>
      <c r="MLU98" s="260"/>
      <c r="MLV98" s="260"/>
      <c r="MLW98" s="260"/>
      <c r="MLX98" s="260"/>
      <c r="MLY98" s="260"/>
      <c r="MLZ98" s="260"/>
      <c r="MMA98" s="260"/>
      <c r="MMB98" s="260"/>
      <c r="MMC98" s="260"/>
      <c r="MMD98" s="260"/>
      <c r="MME98" s="260"/>
      <c r="MMF98" s="260"/>
      <c r="MMG98" s="260"/>
      <c r="MMH98" s="260"/>
      <c r="MMI98" s="260"/>
      <c r="MMJ98" s="260"/>
      <c r="MMK98" s="260"/>
      <c r="MML98" s="260"/>
      <c r="MMM98" s="260"/>
      <c r="MMN98" s="260"/>
      <c r="MMO98" s="260"/>
      <c r="MMP98" s="260"/>
      <c r="MMQ98" s="260"/>
      <c r="MMR98" s="260"/>
      <c r="MMS98" s="260"/>
      <c r="MMT98" s="260"/>
      <c r="MMU98" s="260"/>
      <c r="MMV98" s="260"/>
      <c r="MMW98" s="260"/>
      <c r="MMX98" s="260"/>
      <c r="MMY98" s="260"/>
      <c r="MMZ98" s="260"/>
      <c r="MNA98" s="260"/>
      <c r="MNB98" s="260"/>
      <c r="MNC98" s="260"/>
      <c r="MND98" s="260"/>
      <c r="MNE98" s="260"/>
      <c r="MNF98" s="260"/>
      <c r="MNG98" s="260"/>
      <c r="MNH98" s="260"/>
      <c r="MNI98" s="260"/>
      <c r="MNJ98" s="260"/>
      <c r="MNK98" s="260"/>
      <c r="MNL98" s="260"/>
      <c r="MNM98" s="260"/>
      <c r="MNN98" s="260"/>
      <c r="MNO98" s="260"/>
      <c r="MNP98" s="260"/>
      <c r="MNQ98" s="260"/>
      <c r="MNR98" s="260"/>
      <c r="MNS98" s="260"/>
      <c r="MNT98" s="260"/>
      <c r="MNU98" s="260"/>
      <c r="MNV98" s="260"/>
      <c r="MNW98" s="260"/>
      <c r="MNX98" s="260"/>
      <c r="MNY98" s="260"/>
      <c r="MNZ98" s="260"/>
      <c r="MOA98" s="260"/>
      <c r="MOB98" s="260"/>
      <c r="MOC98" s="260"/>
      <c r="MOD98" s="260"/>
      <c r="MOE98" s="260"/>
      <c r="MOF98" s="260"/>
      <c r="MOG98" s="260"/>
      <c r="MOH98" s="260"/>
      <c r="MOI98" s="260"/>
      <c r="MOJ98" s="260"/>
      <c r="MOK98" s="260"/>
      <c r="MOL98" s="260"/>
      <c r="MOM98" s="260"/>
      <c r="MON98" s="260"/>
      <c r="MOO98" s="260"/>
      <c r="MOP98" s="260"/>
      <c r="MOQ98" s="260"/>
      <c r="MOR98" s="260"/>
      <c r="MOS98" s="260"/>
      <c r="MOT98" s="260"/>
      <c r="MOU98" s="260"/>
      <c r="MOV98" s="260"/>
      <c r="MOW98" s="260"/>
      <c r="MOX98" s="260"/>
      <c r="MOY98" s="260"/>
      <c r="MOZ98" s="260"/>
      <c r="MPA98" s="260"/>
      <c r="MPB98" s="260"/>
      <c r="MPC98" s="260"/>
      <c r="MPD98" s="260"/>
      <c r="MPE98" s="260"/>
      <c r="MPF98" s="260"/>
      <c r="MPG98" s="260"/>
      <c r="MPH98" s="260"/>
      <c r="MPI98" s="260"/>
      <c r="MPJ98" s="260"/>
      <c r="MPK98" s="260"/>
      <c r="MPL98" s="260"/>
      <c r="MPM98" s="260"/>
      <c r="MPN98" s="260"/>
      <c r="MPO98" s="260"/>
      <c r="MPP98" s="260"/>
      <c r="MPQ98" s="260"/>
      <c r="MPR98" s="260"/>
      <c r="MPS98" s="260"/>
      <c r="MPT98" s="260"/>
      <c r="MPU98" s="260"/>
      <c r="MPV98" s="260"/>
      <c r="MPW98" s="260"/>
      <c r="MPX98" s="260"/>
      <c r="MPY98" s="260"/>
      <c r="MPZ98" s="260"/>
      <c r="MQA98" s="260"/>
      <c r="MQB98" s="260"/>
      <c r="MQC98" s="260"/>
      <c r="MQD98" s="260"/>
      <c r="MQE98" s="260"/>
      <c r="MQF98" s="260"/>
      <c r="MQG98" s="260"/>
      <c r="MQH98" s="260"/>
      <c r="MQI98" s="260"/>
      <c r="MQJ98" s="260"/>
      <c r="MQK98" s="260"/>
      <c r="MQL98" s="260"/>
      <c r="MQM98" s="260"/>
      <c r="MQN98" s="260"/>
      <c r="MQO98" s="260"/>
      <c r="MQP98" s="260"/>
      <c r="MQQ98" s="260"/>
      <c r="MQR98" s="260"/>
      <c r="MQS98" s="260"/>
      <c r="MQT98" s="260"/>
      <c r="MQU98" s="260"/>
      <c r="MQV98" s="260"/>
      <c r="MQW98" s="260"/>
      <c r="MQX98" s="260"/>
      <c r="MQY98" s="260"/>
      <c r="MQZ98" s="260"/>
      <c r="MRA98" s="260"/>
      <c r="MRB98" s="260"/>
      <c r="MRC98" s="260"/>
      <c r="MRD98" s="260"/>
      <c r="MRE98" s="260"/>
      <c r="MRF98" s="260"/>
      <c r="MRG98" s="260"/>
      <c r="MRH98" s="260"/>
      <c r="MRI98" s="260"/>
      <c r="MRJ98" s="260"/>
      <c r="MRK98" s="260"/>
      <c r="MRL98" s="260"/>
      <c r="MRM98" s="260"/>
      <c r="MRN98" s="260"/>
      <c r="MRO98" s="260"/>
      <c r="MRP98" s="260"/>
      <c r="MRQ98" s="260"/>
      <c r="MRR98" s="260"/>
      <c r="MRS98" s="260"/>
      <c r="MRT98" s="260"/>
      <c r="MRU98" s="260"/>
      <c r="MRV98" s="260"/>
      <c r="MRW98" s="260"/>
      <c r="MRX98" s="260"/>
      <c r="MRY98" s="260"/>
      <c r="MRZ98" s="260"/>
      <c r="MSA98" s="260"/>
      <c r="MSB98" s="260"/>
      <c r="MSC98" s="260"/>
      <c r="MSD98" s="260"/>
      <c r="MSE98" s="260"/>
      <c r="MSF98" s="260"/>
      <c r="MSG98" s="260"/>
      <c r="MSH98" s="260"/>
      <c r="MSI98" s="260"/>
      <c r="MSJ98" s="260"/>
      <c r="MSK98" s="260"/>
      <c r="MSL98" s="260"/>
      <c r="MSM98" s="260"/>
      <c r="MSN98" s="260"/>
      <c r="MSO98" s="260"/>
      <c r="MSP98" s="260"/>
      <c r="MSQ98" s="260"/>
      <c r="MSR98" s="260"/>
      <c r="MSS98" s="260"/>
      <c r="MST98" s="260"/>
      <c r="MSU98" s="260"/>
      <c r="MSV98" s="260"/>
      <c r="MSW98" s="260"/>
      <c r="MSX98" s="260"/>
      <c r="MSY98" s="260"/>
      <c r="MSZ98" s="260"/>
      <c r="MTA98" s="260"/>
      <c r="MTB98" s="260"/>
      <c r="MTC98" s="260"/>
      <c r="MTD98" s="260"/>
      <c r="MTE98" s="260"/>
      <c r="MTF98" s="260"/>
      <c r="MTG98" s="260"/>
      <c r="MTH98" s="260"/>
      <c r="MTI98" s="260"/>
      <c r="MTJ98" s="260"/>
      <c r="MTK98" s="260"/>
      <c r="MTL98" s="260"/>
      <c r="MTM98" s="260"/>
      <c r="MTN98" s="260"/>
      <c r="MTO98" s="260"/>
      <c r="MTP98" s="260"/>
      <c r="MTQ98" s="260"/>
      <c r="MTR98" s="260"/>
      <c r="MTS98" s="260"/>
      <c r="MTT98" s="260"/>
      <c r="MTU98" s="260"/>
      <c r="MTV98" s="260"/>
      <c r="MTW98" s="260"/>
      <c r="MTX98" s="260"/>
      <c r="MTY98" s="260"/>
      <c r="MTZ98" s="260"/>
      <c r="MUA98" s="260"/>
      <c r="MUB98" s="260"/>
      <c r="MUC98" s="260"/>
      <c r="MUD98" s="260"/>
      <c r="MUE98" s="260"/>
      <c r="MUF98" s="260"/>
      <c r="MUG98" s="260"/>
      <c r="MUH98" s="260"/>
      <c r="MUI98" s="260"/>
      <c r="MUJ98" s="260"/>
      <c r="MUK98" s="260"/>
      <c r="MUL98" s="260"/>
      <c r="MUM98" s="260"/>
      <c r="MUN98" s="260"/>
      <c r="MUO98" s="260"/>
      <c r="MUP98" s="260"/>
      <c r="MUQ98" s="260"/>
      <c r="MUR98" s="260"/>
      <c r="MUS98" s="260"/>
      <c r="MUT98" s="260"/>
      <c r="MUU98" s="260"/>
      <c r="MUV98" s="260"/>
      <c r="MUW98" s="260"/>
      <c r="MUX98" s="260"/>
      <c r="MUY98" s="260"/>
      <c r="MUZ98" s="260"/>
      <c r="MVA98" s="260"/>
      <c r="MVB98" s="260"/>
      <c r="MVC98" s="260"/>
      <c r="MVD98" s="260"/>
      <c r="MVE98" s="260"/>
      <c r="MVF98" s="260"/>
      <c r="MVG98" s="260"/>
      <c r="MVH98" s="260"/>
      <c r="MVI98" s="260"/>
      <c r="MVJ98" s="260"/>
      <c r="MVK98" s="260"/>
      <c r="MVL98" s="260"/>
      <c r="MVM98" s="260"/>
      <c r="MVN98" s="260"/>
      <c r="MVO98" s="260"/>
      <c r="MVP98" s="260"/>
      <c r="MVQ98" s="260"/>
      <c r="MVR98" s="260"/>
      <c r="MVS98" s="260"/>
      <c r="MVT98" s="260"/>
      <c r="MVU98" s="260"/>
      <c r="MVV98" s="260"/>
      <c r="MVW98" s="260"/>
      <c r="MVX98" s="260"/>
      <c r="MVY98" s="260"/>
      <c r="MVZ98" s="260"/>
      <c r="MWA98" s="260"/>
      <c r="MWB98" s="260"/>
      <c r="MWC98" s="260"/>
      <c r="MWD98" s="260"/>
      <c r="MWE98" s="260"/>
      <c r="MWF98" s="260"/>
      <c r="MWG98" s="260"/>
      <c r="MWH98" s="260"/>
      <c r="MWI98" s="260"/>
      <c r="MWJ98" s="260"/>
      <c r="MWK98" s="260"/>
      <c r="MWL98" s="260"/>
      <c r="MWM98" s="260"/>
      <c r="MWN98" s="260"/>
      <c r="MWO98" s="260"/>
      <c r="MWP98" s="260"/>
      <c r="MWQ98" s="260"/>
      <c r="MWR98" s="260"/>
      <c r="MWS98" s="260"/>
      <c r="MWT98" s="260"/>
      <c r="MWU98" s="260"/>
      <c r="MWV98" s="260"/>
      <c r="MWW98" s="260"/>
      <c r="MWX98" s="260"/>
      <c r="MWY98" s="260"/>
      <c r="MWZ98" s="260"/>
      <c r="MXA98" s="260"/>
      <c r="MXB98" s="260"/>
      <c r="MXC98" s="260"/>
      <c r="MXD98" s="260"/>
      <c r="MXE98" s="260"/>
      <c r="MXF98" s="260"/>
      <c r="MXG98" s="260"/>
      <c r="MXH98" s="260"/>
      <c r="MXI98" s="260"/>
      <c r="MXJ98" s="260"/>
      <c r="MXK98" s="260"/>
      <c r="MXL98" s="260"/>
      <c r="MXM98" s="260"/>
      <c r="MXN98" s="260"/>
      <c r="MXO98" s="260"/>
      <c r="MXP98" s="260"/>
      <c r="MXQ98" s="260"/>
      <c r="MXR98" s="260"/>
      <c r="MXS98" s="260"/>
      <c r="MXT98" s="260"/>
      <c r="MXU98" s="260"/>
      <c r="MXV98" s="260"/>
      <c r="MXW98" s="260"/>
      <c r="MXX98" s="260"/>
      <c r="MXY98" s="260"/>
      <c r="MXZ98" s="260"/>
      <c r="MYA98" s="260"/>
      <c r="MYB98" s="260"/>
      <c r="MYC98" s="260"/>
      <c r="MYD98" s="260"/>
      <c r="MYE98" s="260"/>
      <c r="MYF98" s="260"/>
      <c r="MYG98" s="260"/>
      <c r="MYH98" s="260"/>
      <c r="MYI98" s="260"/>
      <c r="MYJ98" s="260"/>
      <c r="MYK98" s="260"/>
      <c r="MYL98" s="260"/>
      <c r="MYM98" s="260"/>
      <c r="MYN98" s="260"/>
      <c r="MYO98" s="260"/>
      <c r="MYP98" s="260"/>
      <c r="MYQ98" s="260"/>
      <c r="MYR98" s="260"/>
      <c r="MYS98" s="260"/>
      <c r="MYT98" s="260"/>
      <c r="MYU98" s="260"/>
      <c r="MYV98" s="260"/>
      <c r="MYW98" s="260"/>
      <c r="MYX98" s="260"/>
      <c r="MYY98" s="260"/>
      <c r="MYZ98" s="260"/>
      <c r="MZA98" s="260"/>
      <c r="MZB98" s="260"/>
      <c r="MZC98" s="260"/>
      <c r="MZD98" s="260"/>
      <c r="MZE98" s="260"/>
      <c r="MZF98" s="260"/>
      <c r="MZG98" s="260"/>
      <c r="MZH98" s="260"/>
      <c r="MZI98" s="260"/>
      <c r="MZJ98" s="260"/>
      <c r="MZK98" s="260"/>
      <c r="MZL98" s="260"/>
      <c r="MZM98" s="260"/>
      <c r="MZN98" s="260"/>
      <c r="MZO98" s="260"/>
      <c r="MZP98" s="260"/>
      <c r="MZQ98" s="260"/>
      <c r="MZR98" s="260"/>
      <c r="MZS98" s="260"/>
      <c r="MZT98" s="260"/>
      <c r="MZU98" s="260"/>
      <c r="MZV98" s="260"/>
      <c r="MZW98" s="260"/>
      <c r="MZX98" s="260"/>
      <c r="MZY98" s="260"/>
      <c r="MZZ98" s="260"/>
      <c r="NAA98" s="260"/>
      <c r="NAB98" s="260"/>
      <c r="NAC98" s="260"/>
      <c r="NAD98" s="260"/>
      <c r="NAE98" s="260"/>
      <c r="NAF98" s="260"/>
      <c r="NAG98" s="260"/>
      <c r="NAH98" s="260"/>
      <c r="NAI98" s="260"/>
      <c r="NAJ98" s="260"/>
      <c r="NAK98" s="260"/>
      <c r="NAL98" s="260"/>
      <c r="NAM98" s="260"/>
      <c r="NAN98" s="260"/>
      <c r="NAO98" s="260"/>
      <c r="NAP98" s="260"/>
      <c r="NAQ98" s="260"/>
      <c r="NAR98" s="260"/>
      <c r="NAS98" s="260"/>
      <c r="NAT98" s="260"/>
      <c r="NAU98" s="260"/>
      <c r="NAV98" s="260"/>
      <c r="NAW98" s="260"/>
      <c r="NAX98" s="260"/>
      <c r="NAY98" s="260"/>
      <c r="NAZ98" s="260"/>
      <c r="NBA98" s="260"/>
      <c r="NBB98" s="260"/>
      <c r="NBC98" s="260"/>
      <c r="NBD98" s="260"/>
      <c r="NBE98" s="260"/>
      <c r="NBF98" s="260"/>
      <c r="NBG98" s="260"/>
      <c r="NBH98" s="260"/>
      <c r="NBI98" s="260"/>
      <c r="NBJ98" s="260"/>
      <c r="NBK98" s="260"/>
      <c r="NBL98" s="260"/>
      <c r="NBM98" s="260"/>
      <c r="NBN98" s="260"/>
      <c r="NBO98" s="260"/>
      <c r="NBP98" s="260"/>
      <c r="NBQ98" s="260"/>
      <c r="NBR98" s="260"/>
      <c r="NBS98" s="260"/>
      <c r="NBT98" s="260"/>
      <c r="NBU98" s="260"/>
      <c r="NBV98" s="260"/>
      <c r="NBW98" s="260"/>
      <c r="NBX98" s="260"/>
      <c r="NBY98" s="260"/>
      <c r="NBZ98" s="260"/>
      <c r="NCA98" s="260"/>
      <c r="NCB98" s="260"/>
      <c r="NCC98" s="260"/>
      <c r="NCD98" s="260"/>
      <c r="NCE98" s="260"/>
      <c r="NCF98" s="260"/>
      <c r="NCG98" s="260"/>
      <c r="NCH98" s="260"/>
      <c r="NCI98" s="260"/>
      <c r="NCJ98" s="260"/>
      <c r="NCK98" s="260"/>
      <c r="NCL98" s="260"/>
      <c r="NCM98" s="260"/>
      <c r="NCN98" s="260"/>
      <c r="NCO98" s="260"/>
      <c r="NCP98" s="260"/>
      <c r="NCQ98" s="260"/>
      <c r="NCR98" s="260"/>
      <c r="NCS98" s="260"/>
      <c r="NCT98" s="260"/>
      <c r="NCU98" s="260"/>
      <c r="NCV98" s="260"/>
      <c r="NCW98" s="260"/>
      <c r="NCX98" s="260"/>
      <c r="NCY98" s="260"/>
      <c r="NCZ98" s="260"/>
      <c r="NDA98" s="260"/>
      <c r="NDB98" s="260"/>
      <c r="NDC98" s="260"/>
      <c r="NDD98" s="260"/>
      <c r="NDE98" s="260"/>
      <c r="NDF98" s="260"/>
      <c r="NDG98" s="260"/>
      <c r="NDH98" s="260"/>
      <c r="NDI98" s="260"/>
      <c r="NDJ98" s="260"/>
      <c r="NDK98" s="260"/>
      <c r="NDL98" s="260"/>
      <c r="NDM98" s="260"/>
      <c r="NDN98" s="260"/>
      <c r="NDO98" s="260"/>
      <c r="NDP98" s="260"/>
      <c r="NDQ98" s="260"/>
      <c r="NDR98" s="260"/>
      <c r="NDS98" s="260"/>
      <c r="NDT98" s="260"/>
      <c r="NDU98" s="260"/>
      <c r="NDV98" s="260"/>
      <c r="NDW98" s="260"/>
      <c r="NDX98" s="260"/>
      <c r="NDY98" s="260"/>
      <c r="NDZ98" s="260"/>
      <c r="NEA98" s="260"/>
      <c r="NEB98" s="260"/>
      <c r="NEC98" s="260"/>
      <c r="NED98" s="260"/>
      <c r="NEE98" s="260"/>
      <c r="NEF98" s="260"/>
      <c r="NEG98" s="260"/>
      <c r="NEH98" s="260"/>
      <c r="NEI98" s="260"/>
      <c r="NEJ98" s="260"/>
      <c r="NEK98" s="260"/>
      <c r="NEL98" s="260"/>
      <c r="NEM98" s="260"/>
      <c r="NEN98" s="260"/>
      <c r="NEO98" s="260"/>
      <c r="NEP98" s="260"/>
      <c r="NEQ98" s="260"/>
      <c r="NER98" s="260"/>
      <c r="NES98" s="260"/>
      <c r="NET98" s="260"/>
      <c r="NEU98" s="260"/>
      <c r="NEV98" s="260"/>
      <c r="NEW98" s="260"/>
      <c r="NEX98" s="260"/>
      <c r="NEY98" s="260"/>
      <c r="NEZ98" s="260"/>
      <c r="NFA98" s="260"/>
      <c r="NFB98" s="260"/>
      <c r="NFC98" s="260"/>
      <c r="NFD98" s="260"/>
      <c r="NFE98" s="260"/>
      <c r="NFF98" s="260"/>
      <c r="NFG98" s="260"/>
      <c r="NFH98" s="260"/>
      <c r="NFI98" s="260"/>
      <c r="NFJ98" s="260"/>
      <c r="NFK98" s="260"/>
      <c r="NFL98" s="260"/>
      <c r="NFM98" s="260"/>
      <c r="NFN98" s="260"/>
      <c r="NFO98" s="260"/>
      <c r="NFP98" s="260"/>
      <c r="NFQ98" s="260"/>
      <c r="NFR98" s="260"/>
      <c r="NFS98" s="260"/>
      <c r="NFT98" s="260"/>
      <c r="NFU98" s="260"/>
      <c r="NFV98" s="260"/>
      <c r="NFW98" s="260"/>
      <c r="NFX98" s="260"/>
      <c r="NFY98" s="260"/>
      <c r="NFZ98" s="260"/>
      <c r="NGA98" s="260"/>
      <c r="NGB98" s="260"/>
      <c r="NGC98" s="260"/>
      <c r="NGD98" s="260"/>
      <c r="NGE98" s="260"/>
      <c r="NGF98" s="260"/>
      <c r="NGG98" s="260"/>
      <c r="NGH98" s="260"/>
      <c r="NGI98" s="260"/>
      <c r="NGJ98" s="260"/>
      <c r="NGK98" s="260"/>
      <c r="NGL98" s="260"/>
      <c r="NGM98" s="260"/>
      <c r="NGN98" s="260"/>
      <c r="NGO98" s="260"/>
      <c r="NGP98" s="260"/>
      <c r="NGQ98" s="260"/>
      <c r="NGR98" s="260"/>
      <c r="NGS98" s="260"/>
      <c r="NGT98" s="260"/>
      <c r="NGU98" s="260"/>
      <c r="NGV98" s="260"/>
      <c r="NGW98" s="260"/>
      <c r="NGX98" s="260"/>
      <c r="NGY98" s="260"/>
      <c r="NGZ98" s="260"/>
      <c r="NHA98" s="260"/>
      <c r="NHB98" s="260"/>
      <c r="NHC98" s="260"/>
      <c r="NHD98" s="260"/>
      <c r="NHE98" s="260"/>
      <c r="NHF98" s="260"/>
      <c r="NHG98" s="260"/>
      <c r="NHH98" s="260"/>
      <c r="NHI98" s="260"/>
      <c r="NHJ98" s="260"/>
      <c r="NHK98" s="260"/>
      <c r="NHL98" s="260"/>
      <c r="NHM98" s="260"/>
      <c r="NHN98" s="260"/>
      <c r="NHO98" s="260"/>
      <c r="NHP98" s="260"/>
      <c r="NHQ98" s="260"/>
      <c r="NHR98" s="260"/>
      <c r="NHS98" s="260"/>
      <c r="NHT98" s="260"/>
      <c r="NHU98" s="260"/>
      <c r="NHV98" s="260"/>
      <c r="NHW98" s="260"/>
      <c r="NHX98" s="260"/>
      <c r="NHY98" s="260"/>
      <c r="NHZ98" s="260"/>
      <c r="NIA98" s="260"/>
      <c r="NIB98" s="260"/>
      <c r="NIC98" s="260"/>
      <c r="NID98" s="260"/>
      <c r="NIE98" s="260"/>
      <c r="NIF98" s="260"/>
      <c r="NIG98" s="260"/>
      <c r="NIH98" s="260"/>
      <c r="NII98" s="260"/>
      <c r="NIJ98" s="260"/>
      <c r="NIK98" s="260"/>
      <c r="NIL98" s="260"/>
      <c r="NIM98" s="260"/>
      <c r="NIN98" s="260"/>
      <c r="NIO98" s="260"/>
      <c r="NIP98" s="260"/>
      <c r="NIQ98" s="260"/>
      <c r="NIR98" s="260"/>
      <c r="NIS98" s="260"/>
      <c r="NIT98" s="260"/>
      <c r="NIU98" s="260"/>
      <c r="NIV98" s="260"/>
      <c r="NIW98" s="260"/>
      <c r="NIX98" s="260"/>
      <c r="NIY98" s="260"/>
      <c r="NIZ98" s="260"/>
      <c r="NJA98" s="260"/>
      <c r="NJB98" s="260"/>
      <c r="NJC98" s="260"/>
      <c r="NJD98" s="260"/>
      <c r="NJE98" s="260"/>
      <c r="NJF98" s="260"/>
      <c r="NJG98" s="260"/>
      <c r="NJH98" s="260"/>
      <c r="NJI98" s="260"/>
      <c r="NJJ98" s="260"/>
      <c r="NJK98" s="260"/>
      <c r="NJL98" s="260"/>
      <c r="NJM98" s="260"/>
      <c r="NJN98" s="260"/>
      <c r="NJO98" s="260"/>
      <c r="NJP98" s="260"/>
      <c r="NJQ98" s="260"/>
      <c r="NJR98" s="260"/>
      <c r="NJS98" s="260"/>
      <c r="NJT98" s="260"/>
      <c r="NJU98" s="260"/>
      <c r="NJV98" s="260"/>
      <c r="NJW98" s="260"/>
      <c r="NJX98" s="260"/>
      <c r="NJY98" s="260"/>
      <c r="NJZ98" s="260"/>
      <c r="NKA98" s="260"/>
      <c r="NKB98" s="260"/>
      <c r="NKC98" s="260"/>
      <c r="NKD98" s="260"/>
      <c r="NKE98" s="260"/>
      <c r="NKF98" s="260"/>
      <c r="NKG98" s="260"/>
      <c r="NKH98" s="260"/>
      <c r="NKI98" s="260"/>
      <c r="NKJ98" s="260"/>
      <c r="NKK98" s="260"/>
      <c r="NKL98" s="260"/>
      <c r="NKM98" s="260"/>
      <c r="NKN98" s="260"/>
      <c r="NKO98" s="260"/>
      <c r="NKP98" s="260"/>
      <c r="NKQ98" s="260"/>
      <c r="NKR98" s="260"/>
      <c r="NKS98" s="260"/>
      <c r="NKT98" s="260"/>
      <c r="NKU98" s="260"/>
      <c r="NKV98" s="260"/>
      <c r="NKW98" s="260"/>
      <c r="NKX98" s="260"/>
      <c r="NKY98" s="260"/>
      <c r="NKZ98" s="260"/>
      <c r="NLA98" s="260"/>
      <c r="NLB98" s="260"/>
      <c r="NLC98" s="260"/>
      <c r="NLD98" s="260"/>
      <c r="NLE98" s="260"/>
      <c r="NLF98" s="260"/>
      <c r="NLG98" s="260"/>
      <c r="NLH98" s="260"/>
      <c r="NLI98" s="260"/>
      <c r="NLJ98" s="260"/>
      <c r="NLK98" s="260"/>
      <c r="NLL98" s="260"/>
      <c r="NLM98" s="260"/>
      <c r="NLN98" s="260"/>
      <c r="NLO98" s="260"/>
      <c r="NLP98" s="260"/>
      <c r="NLQ98" s="260"/>
      <c r="NLR98" s="260"/>
      <c r="NLS98" s="260"/>
      <c r="NLT98" s="260"/>
      <c r="NLU98" s="260"/>
      <c r="NLV98" s="260"/>
      <c r="NLW98" s="260"/>
      <c r="NLX98" s="260"/>
      <c r="NLY98" s="260"/>
      <c r="NLZ98" s="260"/>
      <c r="NMA98" s="260"/>
      <c r="NMB98" s="260"/>
      <c r="NMC98" s="260"/>
      <c r="NMD98" s="260"/>
      <c r="NME98" s="260"/>
      <c r="NMF98" s="260"/>
      <c r="NMG98" s="260"/>
      <c r="NMH98" s="260"/>
      <c r="NMI98" s="260"/>
      <c r="NMJ98" s="260"/>
      <c r="NMK98" s="260"/>
      <c r="NML98" s="260"/>
      <c r="NMM98" s="260"/>
      <c r="NMN98" s="260"/>
      <c r="NMO98" s="260"/>
      <c r="NMP98" s="260"/>
      <c r="NMQ98" s="260"/>
      <c r="NMR98" s="260"/>
      <c r="NMS98" s="260"/>
      <c r="NMT98" s="260"/>
      <c r="NMU98" s="260"/>
      <c r="NMV98" s="260"/>
      <c r="NMW98" s="260"/>
      <c r="NMX98" s="260"/>
      <c r="NMY98" s="260"/>
      <c r="NMZ98" s="260"/>
      <c r="NNA98" s="260"/>
      <c r="NNB98" s="260"/>
      <c r="NNC98" s="260"/>
      <c r="NND98" s="260"/>
      <c r="NNE98" s="260"/>
      <c r="NNF98" s="260"/>
      <c r="NNG98" s="260"/>
      <c r="NNH98" s="260"/>
      <c r="NNI98" s="260"/>
      <c r="NNJ98" s="260"/>
      <c r="NNK98" s="260"/>
      <c r="NNL98" s="260"/>
      <c r="NNM98" s="260"/>
      <c r="NNN98" s="260"/>
      <c r="NNO98" s="260"/>
      <c r="NNP98" s="260"/>
      <c r="NNQ98" s="260"/>
      <c r="NNR98" s="260"/>
      <c r="NNS98" s="260"/>
      <c r="NNT98" s="260"/>
      <c r="NNU98" s="260"/>
      <c r="NNV98" s="260"/>
      <c r="NNW98" s="260"/>
      <c r="NNX98" s="260"/>
      <c r="NNY98" s="260"/>
      <c r="NNZ98" s="260"/>
      <c r="NOA98" s="260"/>
      <c r="NOB98" s="260"/>
      <c r="NOC98" s="260"/>
      <c r="NOD98" s="260"/>
      <c r="NOE98" s="260"/>
      <c r="NOF98" s="260"/>
      <c r="NOG98" s="260"/>
      <c r="NOH98" s="260"/>
      <c r="NOI98" s="260"/>
      <c r="NOJ98" s="260"/>
      <c r="NOK98" s="260"/>
      <c r="NOL98" s="260"/>
      <c r="NOM98" s="260"/>
      <c r="NON98" s="260"/>
      <c r="NOO98" s="260"/>
      <c r="NOP98" s="260"/>
      <c r="NOQ98" s="260"/>
      <c r="NOR98" s="260"/>
      <c r="NOS98" s="260"/>
      <c r="NOT98" s="260"/>
      <c r="NOU98" s="260"/>
      <c r="NOV98" s="260"/>
      <c r="NOW98" s="260"/>
      <c r="NOX98" s="260"/>
      <c r="NOY98" s="260"/>
      <c r="NOZ98" s="260"/>
      <c r="NPA98" s="260"/>
      <c r="NPB98" s="260"/>
      <c r="NPC98" s="260"/>
      <c r="NPD98" s="260"/>
      <c r="NPE98" s="260"/>
      <c r="NPF98" s="260"/>
      <c r="NPG98" s="260"/>
      <c r="NPH98" s="260"/>
      <c r="NPI98" s="260"/>
      <c r="NPJ98" s="260"/>
      <c r="NPK98" s="260"/>
      <c r="NPL98" s="260"/>
      <c r="NPM98" s="260"/>
      <c r="NPN98" s="260"/>
      <c r="NPO98" s="260"/>
      <c r="NPP98" s="260"/>
      <c r="NPQ98" s="260"/>
      <c r="NPR98" s="260"/>
      <c r="NPS98" s="260"/>
      <c r="NPT98" s="260"/>
      <c r="NPU98" s="260"/>
      <c r="NPV98" s="260"/>
      <c r="NPW98" s="260"/>
      <c r="NPX98" s="260"/>
      <c r="NPY98" s="260"/>
      <c r="NPZ98" s="260"/>
      <c r="NQA98" s="260"/>
      <c r="NQB98" s="260"/>
      <c r="NQC98" s="260"/>
      <c r="NQD98" s="260"/>
      <c r="NQE98" s="260"/>
      <c r="NQF98" s="260"/>
      <c r="NQG98" s="260"/>
      <c r="NQH98" s="260"/>
      <c r="NQI98" s="260"/>
      <c r="NQJ98" s="260"/>
      <c r="NQK98" s="260"/>
      <c r="NQL98" s="260"/>
      <c r="NQM98" s="260"/>
      <c r="NQN98" s="260"/>
      <c r="NQO98" s="260"/>
      <c r="NQP98" s="260"/>
      <c r="NQQ98" s="260"/>
      <c r="NQR98" s="260"/>
      <c r="NQS98" s="260"/>
      <c r="NQT98" s="260"/>
      <c r="NQU98" s="260"/>
      <c r="NQV98" s="260"/>
      <c r="NQW98" s="260"/>
      <c r="NQX98" s="260"/>
      <c r="NQY98" s="260"/>
      <c r="NQZ98" s="260"/>
      <c r="NRA98" s="260"/>
      <c r="NRB98" s="260"/>
      <c r="NRC98" s="260"/>
      <c r="NRD98" s="260"/>
      <c r="NRE98" s="260"/>
      <c r="NRF98" s="260"/>
      <c r="NRG98" s="260"/>
      <c r="NRH98" s="260"/>
      <c r="NRI98" s="260"/>
      <c r="NRJ98" s="260"/>
      <c r="NRK98" s="260"/>
      <c r="NRL98" s="260"/>
      <c r="NRM98" s="260"/>
      <c r="NRN98" s="260"/>
      <c r="NRO98" s="260"/>
      <c r="NRP98" s="260"/>
      <c r="NRQ98" s="260"/>
      <c r="NRR98" s="260"/>
      <c r="NRS98" s="260"/>
      <c r="NRT98" s="260"/>
      <c r="NRU98" s="260"/>
      <c r="NRV98" s="260"/>
      <c r="NRW98" s="260"/>
      <c r="NRX98" s="260"/>
      <c r="NRY98" s="260"/>
      <c r="NRZ98" s="260"/>
      <c r="NSA98" s="260"/>
      <c r="NSB98" s="260"/>
      <c r="NSC98" s="260"/>
      <c r="NSD98" s="260"/>
      <c r="NSE98" s="260"/>
      <c r="NSF98" s="260"/>
      <c r="NSG98" s="260"/>
      <c r="NSH98" s="260"/>
      <c r="NSI98" s="260"/>
      <c r="NSJ98" s="260"/>
      <c r="NSK98" s="260"/>
      <c r="NSL98" s="260"/>
      <c r="NSM98" s="260"/>
      <c r="NSN98" s="260"/>
      <c r="NSO98" s="260"/>
      <c r="NSP98" s="260"/>
      <c r="NSQ98" s="260"/>
      <c r="NSR98" s="260"/>
      <c r="NSS98" s="260"/>
      <c r="NST98" s="260"/>
      <c r="NSU98" s="260"/>
      <c r="NSV98" s="260"/>
      <c r="NSW98" s="260"/>
      <c r="NSX98" s="260"/>
      <c r="NSY98" s="260"/>
      <c r="NSZ98" s="260"/>
      <c r="NTA98" s="260"/>
      <c r="NTB98" s="260"/>
      <c r="NTC98" s="260"/>
      <c r="NTD98" s="260"/>
      <c r="NTE98" s="260"/>
      <c r="NTF98" s="260"/>
      <c r="NTG98" s="260"/>
      <c r="NTH98" s="260"/>
      <c r="NTI98" s="260"/>
      <c r="NTJ98" s="260"/>
      <c r="NTK98" s="260"/>
      <c r="NTL98" s="260"/>
      <c r="NTM98" s="260"/>
      <c r="NTN98" s="260"/>
      <c r="NTO98" s="260"/>
      <c r="NTP98" s="260"/>
      <c r="NTQ98" s="260"/>
      <c r="NTR98" s="260"/>
      <c r="NTS98" s="260"/>
      <c r="NTT98" s="260"/>
      <c r="NTU98" s="260"/>
      <c r="NTV98" s="260"/>
      <c r="NTW98" s="260"/>
      <c r="NTX98" s="260"/>
      <c r="NTY98" s="260"/>
      <c r="NTZ98" s="260"/>
      <c r="NUA98" s="260"/>
      <c r="NUB98" s="260"/>
      <c r="NUC98" s="260"/>
      <c r="NUD98" s="260"/>
      <c r="NUE98" s="260"/>
      <c r="NUF98" s="260"/>
      <c r="NUG98" s="260"/>
      <c r="NUH98" s="260"/>
      <c r="NUI98" s="260"/>
      <c r="NUJ98" s="260"/>
      <c r="NUK98" s="260"/>
      <c r="NUL98" s="260"/>
      <c r="NUM98" s="260"/>
      <c r="NUN98" s="260"/>
      <c r="NUO98" s="260"/>
      <c r="NUP98" s="260"/>
      <c r="NUQ98" s="260"/>
      <c r="NUR98" s="260"/>
      <c r="NUS98" s="260"/>
      <c r="NUT98" s="260"/>
      <c r="NUU98" s="260"/>
      <c r="NUV98" s="260"/>
      <c r="NUW98" s="260"/>
      <c r="NUX98" s="260"/>
      <c r="NUY98" s="260"/>
      <c r="NUZ98" s="260"/>
      <c r="NVA98" s="260"/>
      <c r="NVB98" s="260"/>
      <c r="NVC98" s="260"/>
      <c r="NVD98" s="260"/>
      <c r="NVE98" s="260"/>
      <c r="NVF98" s="260"/>
      <c r="NVG98" s="260"/>
      <c r="NVH98" s="260"/>
      <c r="NVI98" s="260"/>
      <c r="NVJ98" s="260"/>
      <c r="NVK98" s="260"/>
      <c r="NVL98" s="260"/>
      <c r="NVM98" s="260"/>
      <c r="NVN98" s="260"/>
      <c r="NVO98" s="260"/>
      <c r="NVP98" s="260"/>
      <c r="NVQ98" s="260"/>
      <c r="NVR98" s="260"/>
      <c r="NVS98" s="260"/>
      <c r="NVT98" s="260"/>
      <c r="NVU98" s="260"/>
      <c r="NVV98" s="260"/>
      <c r="NVW98" s="260"/>
      <c r="NVX98" s="260"/>
      <c r="NVY98" s="260"/>
      <c r="NVZ98" s="260"/>
      <c r="NWA98" s="260"/>
      <c r="NWB98" s="260"/>
      <c r="NWC98" s="260"/>
      <c r="NWD98" s="260"/>
      <c r="NWE98" s="260"/>
      <c r="NWF98" s="260"/>
      <c r="NWG98" s="260"/>
      <c r="NWH98" s="260"/>
      <c r="NWI98" s="260"/>
      <c r="NWJ98" s="260"/>
      <c r="NWK98" s="260"/>
      <c r="NWL98" s="260"/>
      <c r="NWM98" s="260"/>
      <c r="NWN98" s="260"/>
      <c r="NWO98" s="260"/>
      <c r="NWP98" s="260"/>
      <c r="NWQ98" s="260"/>
      <c r="NWR98" s="260"/>
      <c r="NWS98" s="260"/>
      <c r="NWT98" s="260"/>
      <c r="NWU98" s="260"/>
      <c r="NWV98" s="260"/>
      <c r="NWW98" s="260"/>
      <c r="NWX98" s="260"/>
      <c r="NWY98" s="260"/>
      <c r="NWZ98" s="260"/>
      <c r="NXA98" s="260"/>
      <c r="NXB98" s="260"/>
      <c r="NXC98" s="260"/>
      <c r="NXD98" s="260"/>
      <c r="NXE98" s="260"/>
      <c r="NXF98" s="260"/>
      <c r="NXG98" s="260"/>
      <c r="NXH98" s="260"/>
      <c r="NXI98" s="260"/>
      <c r="NXJ98" s="260"/>
      <c r="NXK98" s="260"/>
      <c r="NXL98" s="260"/>
      <c r="NXM98" s="260"/>
      <c r="NXN98" s="260"/>
      <c r="NXO98" s="260"/>
      <c r="NXP98" s="260"/>
      <c r="NXQ98" s="260"/>
      <c r="NXR98" s="260"/>
      <c r="NXS98" s="260"/>
      <c r="NXT98" s="260"/>
      <c r="NXU98" s="260"/>
      <c r="NXV98" s="260"/>
      <c r="NXW98" s="260"/>
      <c r="NXX98" s="260"/>
      <c r="NXY98" s="260"/>
      <c r="NXZ98" s="260"/>
      <c r="NYA98" s="260"/>
      <c r="NYB98" s="260"/>
      <c r="NYC98" s="260"/>
      <c r="NYD98" s="260"/>
      <c r="NYE98" s="260"/>
      <c r="NYF98" s="260"/>
      <c r="NYG98" s="260"/>
      <c r="NYH98" s="260"/>
      <c r="NYI98" s="260"/>
      <c r="NYJ98" s="260"/>
      <c r="NYK98" s="260"/>
      <c r="NYL98" s="260"/>
      <c r="NYM98" s="260"/>
      <c r="NYN98" s="260"/>
      <c r="NYO98" s="260"/>
      <c r="NYP98" s="260"/>
      <c r="NYQ98" s="260"/>
      <c r="NYR98" s="260"/>
      <c r="NYS98" s="260"/>
      <c r="NYT98" s="260"/>
      <c r="NYU98" s="260"/>
      <c r="NYV98" s="260"/>
      <c r="NYW98" s="260"/>
      <c r="NYX98" s="260"/>
      <c r="NYY98" s="260"/>
      <c r="NYZ98" s="260"/>
      <c r="NZA98" s="260"/>
      <c r="NZB98" s="260"/>
      <c r="NZC98" s="260"/>
      <c r="NZD98" s="260"/>
      <c r="NZE98" s="260"/>
      <c r="NZF98" s="260"/>
      <c r="NZG98" s="260"/>
      <c r="NZH98" s="260"/>
      <c r="NZI98" s="260"/>
      <c r="NZJ98" s="260"/>
      <c r="NZK98" s="260"/>
      <c r="NZL98" s="260"/>
      <c r="NZM98" s="260"/>
      <c r="NZN98" s="260"/>
      <c r="NZO98" s="260"/>
      <c r="NZP98" s="260"/>
      <c r="NZQ98" s="260"/>
      <c r="NZR98" s="260"/>
      <c r="NZS98" s="260"/>
      <c r="NZT98" s="260"/>
      <c r="NZU98" s="260"/>
      <c r="NZV98" s="260"/>
      <c r="NZW98" s="260"/>
      <c r="NZX98" s="260"/>
      <c r="NZY98" s="260"/>
      <c r="NZZ98" s="260"/>
      <c r="OAA98" s="260"/>
      <c r="OAB98" s="260"/>
      <c r="OAC98" s="260"/>
      <c r="OAD98" s="260"/>
      <c r="OAE98" s="260"/>
      <c r="OAF98" s="260"/>
      <c r="OAG98" s="260"/>
      <c r="OAH98" s="260"/>
      <c r="OAI98" s="260"/>
      <c r="OAJ98" s="260"/>
      <c r="OAK98" s="260"/>
      <c r="OAL98" s="260"/>
      <c r="OAM98" s="260"/>
      <c r="OAN98" s="260"/>
      <c r="OAO98" s="260"/>
      <c r="OAP98" s="260"/>
      <c r="OAQ98" s="260"/>
      <c r="OAR98" s="260"/>
      <c r="OAS98" s="260"/>
      <c r="OAT98" s="260"/>
      <c r="OAU98" s="260"/>
      <c r="OAV98" s="260"/>
      <c r="OAW98" s="260"/>
      <c r="OAX98" s="260"/>
      <c r="OAY98" s="260"/>
      <c r="OAZ98" s="260"/>
      <c r="OBA98" s="260"/>
      <c r="OBB98" s="260"/>
      <c r="OBC98" s="260"/>
      <c r="OBD98" s="260"/>
      <c r="OBE98" s="260"/>
      <c r="OBF98" s="260"/>
      <c r="OBG98" s="260"/>
      <c r="OBH98" s="260"/>
      <c r="OBI98" s="260"/>
      <c r="OBJ98" s="260"/>
      <c r="OBK98" s="260"/>
      <c r="OBL98" s="260"/>
      <c r="OBM98" s="260"/>
      <c r="OBN98" s="260"/>
      <c r="OBO98" s="260"/>
      <c r="OBP98" s="260"/>
      <c r="OBQ98" s="260"/>
      <c r="OBR98" s="260"/>
      <c r="OBS98" s="260"/>
      <c r="OBT98" s="260"/>
      <c r="OBU98" s="260"/>
      <c r="OBV98" s="260"/>
      <c r="OBW98" s="260"/>
      <c r="OBX98" s="260"/>
      <c r="OBY98" s="260"/>
      <c r="OBZ98" s="260"/>
      <c r="OCA98" s="260"/>
      <c r="OCB98" s="260"/>
      <c r="OCC98" s="260"/>
      <c r="OCD98" s="260"/>
      <c r="OCE98" s="260"/>
      <c r="OCF98" s="260"/>
      <c r="OCG98" s="260"/>
      <c r="OCH98" s="260"/>
      <c r="OCI98" s="260"/>
      <c r="OCJ98" s="260"/>
      <c r="OCK98" s="260"/>
      <c r="OCL98" s="260"/>
      <c r="OCM98" s="260"/>
      <c r="OCN98" s="260"/>
      <c r="OCO98" s="260"/>
      <c r="OCP98" s="260"/>
      <c r="OCQ98" s="260"/>
      <c r="OCR98" s="260"/>
      <c r="OCS98" s="260"/>
      <c r="OCT98" s="260"/>
      <c r="OCU98" s="260"/>
      <c r="OCV98" s="260"/>
      <c r="OCW98" s="260"/>
      <c r="OCX98" s="260"/>
      <c r="OCY98" s="260"/>
      <c r="OCZ98" s="260"/>
      <c r="ODA98" s="260"/>
      <c r="ODB98" s="260"/>
      <c r="ODC98" s="260"/>
      <c r="ODD98" s="260"/>
      <c r="ODE98" s="260"/>
      <c r="ODF98" s="260"/>
      <c r="ODG98" s="260"/>
      <c r="ODH98" s="260"/>
      <c r="ODI98" s="260"/>
      <c r="ODJ98" s="260"/>
      <c r="ODK98" s="260"/>
      <c r="ODL98" s="260"/>
      <c r="ODM98" s="260"/>
      <c r="ODN98" s="260"/>
      <c r="ODO98" s="260"/>
      <c r="ODP98" s="260"/>
      <c r="ODQ98" s="260"/>
      <c r="ODR98" s="260"/>
      <c r="ODS98" s="260"/>
      <c r="ODT98" s="260"/>
      <c r="ODU98" s="260"/>
      <c r="ODV98" s="260"/>
      <c r="ODW98" s="260"/>
      <c r="ODX98" s="260"/>
      <c r="ODY98" s="260"/>
      <c r="ODZ98" s="260"/>
      <c r="OEA98" s="260"/>
      <c r="OEB98" s="260"/>
      <c r="OEC98" s="260"/>
      <c r="OED98" s="260"/>
      <c r="OEE98" s="260"/>
      <c r="OEF98" s="260"/>
      <c r="OEG98" s="260"/>
      <c r="OEH98" s="260"/>
      <c r="OEI98" s="260"/>
      <c r="OEJ98" s="260"/>
      <c r="OEK98" s="260"/>
      <c r="OEL98" s="260"/>
      <c r="OEM98" s="260"/>
      <c r="OEN98" s="260"/>
      <c r="OEO98" s="260"/>
      <c r="OEP98" s="260"/>
      <c r="OEQ98" s="260"/>
      <c r="OER98" s="260"/>
      <c r="OES98" s="260"/>
      <c r="OET98" s="260"/>
      <c r="OEU98" s="260"/>
      <c r="OEV98" s="260"/>
      <c r="OEW98" s="260"/>
      <c r="OEX98" s="260"/>
      <c r="OEY98" s="260"/>
      <c r="OEZ98" s="260"/>
      <c r="OFA98" s="260"/>
      <c r="OFB98" s="260"/>
      <c r="OFC98" s="260"/>
      <c r="OFD98" s="260"/>
      <c r="OFE98" s="260"/>
      <c r="OFF98" s="260"/>
      <c r="OFG98" s="260"/>
      <c r="OFH98" s="260"/>
      <c r="OFI98" s="260"/>
      <c r="OFJ98" s="260"/>
      <c r="OFK98" s="260"/>
      <c r="OFL98" s="260"/>
      <c r="OFM98" s="260"/>
      <c r="OFN98" s="260"/>
      <c r="OFO98" s="260"/>
      <c r="OFP98" s="260"/>
      <c r="OFQ98" s="260"/>
      <c r="OFR98" s="260"/>
      <c r="OFS98" s="260"/>
      <c r="OFT98" s="260"/>
      <c r="OFU98" s="260"/>
      <c r="OFV98" s="260"/>
      <c r="OFW98" s="260"/>
      <c r="OFX98" s="260"/>
      <c r="OFY98" s="260"/>
      <c r="OFZ98" s="260"/>
      <c r="OGA98" s="260"/>
      <c r="OGB98" s="260"/>
      <c r="OGC98" s="260"/>
      <c r="OGD98" s="260"/>
      <c r="OGE98" s="260"/>
      <c r="OGF98" s="260"/>
      <c r="OGG98" s="260"/>
      <c r="OGH98" s="260"/>
      <c r="OGI98" s="260"/>
      <c r="OGJ98" s="260"/>
      <c r="OGK98" s="260"/>
      <c r="OGL98" s="260"/>
      <c r="OGM98" s="260"/>
      <c r="OGN98" s="260"/>
      <c r="OGO98" s="260"/>
      <c r="OGP98" s="260"/>
      <c r="OGQ98" s="260"/>
      <c r="OGR98" s="260"/>
      <c r="OGS98" s="260"/>
      <c r="OGT98" s="260"/>
      <c r="OGU98" s="260"/>
      <c r="OGV98" s="260"/>
      <c r="OGW98" s="260"/>
      <c r="OGX98" s="260"/>
      <c r="OGY98" s="260"/>
      <c r="OGZ98" s="260"/>
      <c r="OHA98" s="260"/>
      <c r="OHB98" s="260"/>
      <c r="OHC98" s="260"/>
      <c r="OHD98" s="260"/>
      <c r="OHE98" s="260"/>
      <c r="OHF98" s="260"/>
      <c r="OHG98" s="260"/>
      <c r="OHH98" s="260"/>
      <c r="OHI98" s="260"/>
      <c r="OHJ98" s="260"/>
      <c r="OHK98" s="260"/>
      <c r="OHL98" s="260"/>
      <c r="OHM98" s="260"/>
      <c r="OHN98" s="260"/>
      <c r="OHO98" s="260"/>
      <c r="OHP98" s="260"/>
      <c r="OHQ98" s="260"/>
      <c r="OHR98" s="260"/>
      <c r="OHS98" s="260"/>
      <c r="OHT98" s="260"/>
      <c r="OHU98" s="260"/>
      <c r="OHV98" s="260"/>
      <c r="OHW98" s="260"/>
      <c r="OHX98" s="260"/>
      <c r="OHY98" s="260"/>
      <c r="OHZ98" s="260"/>
      <c r="OIA98" s="260"/>
      <c r="OIB98" s="260"/>
      <c r="OIC98" s="260"/>
      <c r="OID98" s="260"/>
      <c r="OIE98" s="260"/>
      <c r="OIF98" s="260"/>
      <c r="OIG98" s="260"/>
      <c r="OIH98" s="260"/>
      <c r="OII98" s="260"/>
      <c r="OIJ98" s="260"/>
      <c r="OIK98" s="260"/>
      <c r="OIL98" s="260"/>
      <c r="OIM98" s="260"/>
      <c r="OIN98" s="260"/>
      <c r="OIO98" s="260"/>
      <c r="OIP98" s="260"/>
      <c r="OIQ98" s="260"/>
      <c r="OIR98" s="260"/>
      <c r="OIS98" s="260"/>
      <c r="OIT98" s="260"/>
      <c r="OIU98" s="260"/>
      <c r="OIV98" s="260"/>
      <c r="OIW98" s="260"/>
      <c r="OIX98" s="260"/>
      <c r="OIY98" s="260"/>
      <c r="OIZ98" s="260"/>
      <c r="OJA98" s="260"/>
      <c r="OJB98" s="260"/>
      <c r="OJC98" s="260"/>
      <c r="OJD98" s="260"/>
      <c r="OJE98" s="260"/>
      <c r="OJF98" s="260"/>
      <c r="OJG98" s="260"/>
      <c r="OJH98" s="260"/>
      <c r="OJI98" s="260"/>
      <c r="OJJ98" s="260"/>
      <c r="OJK98" s="260"/>
      <c r="OJL98" s="260"/>
      <c r="OJM98" s="260"/>
      <c r="OJN98" s="260"/>
      <c r="OJO98" s="260"/>
      <c r="OJP98" s="260"/>
      <c r="OJQ98" s="260"/>
      <c r="OJR98" s="260"/>
      <c r="OJS98" s="260"/>
      <c r="OJT98" s="260"/>
      <c r="OJU98" s="260"/>
      <c r="OJV98" s="260"/>
      <c r="OJW98" s="260"/>
      <c r="OJX98" s="260"/>
      <c r="OJY98" s="260"/>
      <c r="OJZ98" s="260"/>
      <c r="OKA98" s="260"/>
      <c r="OKB98" s="260"/>
      <c r="OKC98" s="260"/>
      <c r="OKD98" s="260"/>
      <c r="OKE98" s="260"/>
      <c r="OKF98" s="260"/>
      <c r="OKG98" s="260"/>
      <c r="OKH98" s="260"/>
      <c r="OKI98" s="260"/>
      <c r="OKJ98" s="260"/>
      <c r="OKK98" s="260"/>
      <c r="OKL98" s="260"/>
      <c r="OKM98" s="260"/>
      <c r="OKN98" s="260"/>
      <c r="OKO98" s="260"/>
      <c r="OKP98" s="260"/>
      <c r="OKQ98" s="260"/>
      <c r="OKR98" s="260"/>
      <c r="OKS98" s="260"/>
      <c r="OKT98" s="260"/>
      <c r="OKU98" s="260"/>
      <c r="OKV98" s="260"/>
      <c r="OKW98" s="260"/>
      <c r="OKX98" s="260"/>
      <c r="OKY98" s="260"/>
      <c r="OKZ98" s="260"/>
      <c r="OLA98" s="260"/>
      <c r="OLB98" s="260"/>
      <c r="OLC98" s="260"/>
      <c r="OLD98" s="260"/>
      <c r="OLE98" s="260"/>
      <c r="OLF98" s="260"/>
      <c r="OLG98" s="260"/>
      <c r="OLH98" s="260"/>
      <c r="OLI98" s="260"/>
      <c r="OLJ98" s="260"/>
      <c r="OLK98" s="260"/>
      <c r="OLL98" s="260"/>
      <c r="OLM98" s="260"/>
      <c r="OLN98" s="260"/>
      <c r="OLO98" s="260"/>
      <c r="OLP98" s="260"/>
      <c r="OLQ98" s="260"/>
      <c r="OLR98" s="260"/>
      <c r="OLS98" s="260"/>
      <c r="OLT98" s="260"/>
      <c r="OLU98" s="260"/>
      <c r="OLV98" s="260"/>
      <c r="OLW98" s="260"/>
      <c r="OLX98" s="260"/>
      <c r="OLY98" s="260"/>
      <c r="OLZ98" s="260"/>
      <c r="OMA98" s="260"/>
      <c r="OMB98" s="260"/>
      <c r="OMC98" s="260"/>
      <c r="OMD98" s="260"/>
      <c r="OME98" s="260"/>
      <c r="OMF98" s="260"/>
      <c r="OMG98" s="260"/>
      <c r="OMH98" s="260"/>
      <c r="OMI98" s="260"/>
      <c r="OMJ98" s="260"/>
      <c r="OMK98" s="260"/>
      <c r="OML98" s="260"/>
      <c r="OMM98" s="260"/>
      <c r="OMN98" s="260"/>
      <c r="OMO98" s="260"/>
      <c r="OMP98" s="260"/>
      <c r="OMQ98" s="260"/>
      <c r="OMR98" s="260"/>
      <c r="OMS98" s="260"/>
      <c r="OMT98" s="260"/>
      <c r="OMU98" s="260"/>
      <c r="OMV98" s="260"/>
      <c r="OMW98" s="260"/>
      <c r="OMX98" s="260"/>
      <c r="OMY98" s="260"/>
      <c r="OMZ98" s="260"/>
      <c r="ONA98" s="260"/>
      <c r="ONB98" s="260"/>
      <c r="ONC98" s="260"/>
      <c r="OND98" s="260"/>
      <c r="ONE98" s="260"/>
      <c r="ONF98" s="260"/>
      <c r="ONG98" s="260"/>
      <c r="ONH98" s="260"/>
      <c r="ONI98" s="260"/>
      <c r="ONJ98" s="260"/>
      <c r="ONK98" s="260"/>
      <c r="ONL98" s="260"/>
      <c r="ONM98" s="260"/>
      <c r="ONN98" s="260"/>
      <c r="ONO98" s="260"/>
      <c r="ONP98" s="260"/>
      <c r="ONQ98" s="260"/>
      <c r="ONR98" s="260"/>
      <c r="ONS98" s="260"/>
      <c r="ONT98" s="260"/>
      <c r="ONU98" s="260"/>
      <c r="ONV98" s="260"/>
      <c r="ONW98" s="260"/>
      <c r="ONX98" s="260"/>
      <c r="ONY98" s="260"/>
      <c r="ONZ98" s="260"/>
      <c r="OOA98" s="260"/>
      <c r="OOB98" s="260"/>
      <c r="OOC98" s="260"/>
      <c r="OOD98" s="260"/>
      <c r="OOE98" s="260"/>
      <c r="OOF98" s="260"/>
      <c r="OOG98" s="260"/>
      <c r="OOH98" s="260"/>
      <c r="OOI98" s="260"/>
      <c r="OOJ98" s="260"/>
      <c r="OOK98" s="260"/>
      <c r="OOL98" s="260"/>
      <c r="OOM98" s="260"/>
      <c r="OON98" s="260"/>
      <c r="OOO98" s="260"/>
      <c r="OOP98" s="260"/>
      <c r="OOQ98" s="260"/>
      <c r="OOR98" s="260"/>
      <c r="OOS98" s="260"/>
      <c r="OOT98" s="260"/>
      <c r="OOU98" s="260"/>
      <c r="OOV98" s="260"/>
      <c r="OOW98" s="260"/>
      <c r="OOX98" s="260"/>
      <c r="OOY98" s="260"/>
      <c r="OOZ98" s="260"/>
      <c r="OPA98" s="260"/>
      <c r="OPB98" s="260"/>
      <c r="OPC98" s="260"/>
      <c r="OPD98" s="260"/>
      <c r="OPE98" s="260"/>
      <c r="OPF98" s="260"/>
      <c r="OPG98" s="260"/>
      <c r="OPH98" s="260"/>
      <c r="OPI98" s="260"/>
      <c r="OPJ98" s="260"/>
      <c r="OPK98" s="260"/>
      <c r="OPL98" s="260"/>
      <c r="OPM98" s="260"/>
      <c r="OPN98" s="260"/>
      <c r="OPO98" s="260"/>
      <c r="OPP98" s="260"/>
      <c r="OPQ98" s="260"/>
      <c r="OPR98" s="260"/>
      <c r="OPS98" s="260"/>
      <c r="OPT98" s="260"/>
      <c r="OPU98" s="260"/>
      <c r="OPV98" s="260"/>
      <c r="OPW98" s="260"/>
      <c r="OPX98" s="260"/>
      <c r="OPY98" s="260"/>
      <c r="OPZ98" s="260"/>
      <c r="OQA98" s="260"/>
      <c r="OQB98" s="260"/>
      <c r="OQC98" s="260"/>
      <c r="OQD98" s="260"/>
      <c r="OQE98" s="260"/>
      <c r="OQF98" s="260"/>
      <c r="OQG98" s="260"/>
      <c r="OQH98" s="260"/>
      <c r="OQI98" s="260"/>
      <c r="OQJ98" s="260"/>
      <c r="OQK98" s="260"/>
      <c r="OQL98" s="260"/>
      <c r="OQM98" s="260"/>
      <c r="OQN98" s="260"/>
      <c r="OQO98" s="260"/>
      <c r="OQP98" s="260"/>
      <c r="OQQ98" s="260"/>
      <c r="OQR98" s="260"/>
      <c r="OQS98" s="260"/>
      <c r="OQT98" s="260"/>
      <c r="OQU98" s="260"/>
      <c r="OQV98" s="260"/>
      <c r="OQW98" s="260"/>
      <c r="OQX98" s="260"/>
      <c r="OQY98" s="260"/>
      <c r="OQZ98" s="260"/>
      <c r="ORA98" s="260"/>
      <c r="ORB98" s="260"/>
      <c r="ORC98" s="260"/>
      <c r="ORD98" s="260"/>
      <c r="ORE98" s="260"/>
      <c r="ORF98" s="260"/>
      <c r="ORG98" s="260"/>
      <c r="ORH98" s="260"/>
      <c r="ORI98" s="260"/>
      <c r="ORJ98" s="260"/>
      <c r="ORK98" s="260"/>
      <c r="ORL98" s="260"/>
      <c r="ORM98" s="260"/>
      <c r="ORN98" s="260"/>
      <c r="ORO98" s="260"/>
      <c r="ORP98" s="260"/>
      <c r="ORQ98" s="260"/>
      <c r="ORR98" s="260"/>
      <c r="ORS98" s="260"/>
      <c r="ORT98" s="260"/>
      <c r="ORU98" s="260"/>
      <c r="ORV98" s="260"/>
      <c r="ORW98" s="260"/>
      <c r="ORX98" s="260"/>
      <c r="ORY98" s="260"/>
      <c r="ORZ98" s="260"/>
      <c r="OSA98" s="260"/>
      <c r="OSB98" s="260"/>
      <c r="OSC98" s="260"/>
      <c r="OSD98" s="260"/>
      <c r="OSE98" s="260"/>
      <c r="OSF98" s="260"/>
      <c r="OSG98" s="260"/>
      <c r="OSH98" s="260"/>
      <c r="OSI98" s="260"/>
      <c r="OSJ98" s="260"/>
      <c r="OSK98" s="260"/>
      <c r="OSL98" s="260"/>
      <c r="OSM98" s="260"/>
      <c r="OSN98" s="260"/>
      <c r="OSO98" s="260"/>
      <c r="OSP98" s="260"/>
      <c r="OSQ98" s="260"/>
      <c r="OSR98" s="260"/>
      <c r="OSS98" s="260"/>
      <c r="OST98" s="260"/>
      <c r="OSU98" s="260"/>
      <c r="OSV98" s="260"/>
      <c r="OSW98" s="260"/>
      <c r="OSX98" s="260"/>
      <c r="OSY98" s="260"/>
      <c r="OSZ98" s="260"/>
      <c r="OTA98" s="260"/>
      <c r="OTB98" s="260"/>
      <c r="OTC98" s="260"/>
      <c r="OTD98" s="260"/>
      <c r="OTE98" s="260"/>
      <c r="OTF98" s="260"/>
      <c r="OTG98" s="260"/>
      <c r="OTH98" s="260"/>
      <c r="OTI98" s="260"/>
      <c r="OTJ98" s="260"/>
      <c r="OTK98" s="260"/>
      <c r="OTL98" s="260"/>
      <c r="OTM98" s="260"/>
      <c r="OTN98" s="260"/>
      <c r="OTO98" s="260"/>
      <c r="OTP98" s="260"/>
      <c r="OTQ98" s="260"/>
      <c r="OTR98" s="260"/>
      <c r="OTS98" s="260"/>
      <c r="OTT98" s="260"/>
      <c r="OTU98" s="260"/>
      <c r="OTV98" s="260"/>
      <c r="OTW98" s="260"/>
      <c r="OTX98" s="260"/>
      <c r="OTY98" s="260"/>
      <c r="OTZ98" s="260"/>
      <c r="OUA98" s="260"/>
      <c r="OUB98" s="260"/>
      <c r="OUC98" s="260"/>
      <c r="OUD98" s="260"/>
      <c r="OUE98" s="260"/>
      <c r="OUF98" s="260"/>
      <c r="OUG98" s="260"/>
      <c r="OUH98" s="260"/>
      <c r="OUI98" s="260"/>
      <c r="OUJ98" s="260"/>
      <c r="OUK98" s="260"/>
      <c r="OUL98" s="260"/>
      <c r="OUM98" s="260"/>
      <c r="OUN98" s="260"/>
      <c r="OUO98" s="260"/>
      <c r="OUP98" s="260"/>
      <c r="OUQ98" s="260"/>
      <c r="OUR98" s="260"/>
      <c r="OUS98" s="260"/>
      <c r="OUT98" s="260"/>
      <c r="OUU98" s="260"/>
      <c r="OUV98" s="260"/>
      <c r="OUW98" s="260"/>
      <c r="OUX98" s="260"/>
      <c r="OUY98" s="260"/>
      <c r="OUZ98" s="260"/>
      <c r="OVA98" s="260"/>
      <c r="OVB98" s="260"/>
      <c r="OVC98" s="260"/>
      <c r="OVD98" s="260"/>
      <c r="OVE98" s="260"/>
      <c r="OVF98" s="260"/>
      <c r="OVG98" s="260"/>
      <c r="OVH98" s="260"/>
      <c r="OVI98" s="260"/>
      <c r="OVJ98" s="260"/>
      <c r="OVK98" s="260"/>
      <c r="OVL98" s="260"/>
      <c r="OVM98" s="260"/>
      <c r="OVN98" s="260"/>
      <c r="OVO98" s="260"/>
      <c r="OVP98" s="260"/>
      <c r="OVQ98" s="260"/>
      <c r="OVR98" s="260"/>
      <c r="OVS98" s="260"/>
      <c r="OVT98" s="260"/>
      <c r="OVU98" s="260"/>
      <c r="OVV98" s="260"/>
      <c r="OVW98" s="260"/>
      <c r="OVX98" s="260"/>
      <c r="OVY98" s="260"/>
      <c r="OVZ98" s="260"/>
      <c r="OWA98" s="260"/>
      <c r="OWB98" s="260"/>
      <c r="OWC98" s="260"/>
      <c r="OWD98" s="260"/>
      <c r="OWE98" s="260"/>
      <c r="OWF98" s="260"/>
      <c r="OWG98" s="260"/>
      <c r="OWH98" s="260"/>
      <c r="OWI98" s="260"/>
      <c r="OWJ98" s="260"/>
      <c r="OWK98" s="260"/>
      <c r="OWL98" s="260"/>
      <c r="OWM98" s="260"/>
      <c r="OWN98" s="260"/>
      <c r="OWO98" s="260"/>
      <c r="OWP98" s="260"/>
      <c r="OWQ98" s="260"/>
      <c r="OWR98" s="260"/>
      <c r="OWS98" s="260"/>
      <c r="OWT98" s="260"/>
      <c r="OWU98" s="260"/>
      <c r="OWV98" s="260"/>
      <c r="OWW98" s="260"/>
      <c r="OWX98" s="260"/>
      <c r="OWY98" s="260"/>
      <c r="OWZ98" s="260"/>
      <c r="OXA98" s="260"/>
      <c r="OXB98" s="260"/>
      <c r="OXC98" s="260"/>
      <c r="OXD98" s="260"/>
      <c r="OXE98" s="260"/>
      <c r="OXF98" s="260"/>
      <c r="OXG98" s="260"/>
      <c r="OXH98" s="260"/>
      <c r="OXI98" s="260"/>
      <c r="OXJ98" s="260"/>
      <c r="OXK98" s="260"/>
      <c r="OXL98" s="260"/>
      <c r="OXM98" s="260"/>
      <c r="OXN98" s="260"/>
      <c r="OXO98" s="260"/>
      <c r="OXP98" s="260"/>
      <c r="OXQ98" s="260"/>
      <c r="OXR98" s="260"/>
      <c r="OXS98" s="260"/>
      <c r="OXT98" s="260"/>
      <c r="OXU98" s="260"/>
      <c r="OXV98" s="260"/>
      <c r="OXW98" s="260"/>
      <c r="OXX98" s="260"/>
      <c r="OXY98" s="260"/>
      <c r="OXZ98" s="260"/>
      <c r="OYA98" s="260"/>
      <c r="OYB98" s="260"/>
      <c r="OYC98" s="260"/>
      <c r="OYD98" s="260"/>
      <c r="OYE98" s="260"/>
      <c r="OYF98" s="260"/>
      <c r="OYG98" s="260"/>
      <c r="OYH98" s="260"/>
      <c r="OYI98" s="260"/>
      <c r="OYJ98" s="260"/>
      <c r="OYK98" s="260"/>
      <c r="OYL98" s="260"/>
      <c r="OYM98" s="260"/>
      <c r="OYN98" s="260"/>
      <c r="OYO98" s="260"/>
      <c r="OYP98" s="260"/>
      <c r="OYQ98" s="260"/>
      <c r="OYR98" s="260"/>
      <c r="OYS98" s="260"/>
      <c r="OYT98" s="260"/>
      <c r="OYU98" s="260"/>
      <c r="OYV98" s="260"/>
      <c r="OYW98" s="260"/>
      <c r="OYX98" s="260"/>
      <c r="OYY98" s="260"/>
      <c r="OYZ98" s="260"/>
      <c r="OZA98" s="260"/>
      <c r="OZB98" s="260"/>
      <c r="OZC98" s="260"/>
      <c r="OZD98" s="260"/>
      <c r="OZE98" s="260"/>
      <c r="OZF98" s="260"/>
      <c r="OZG98" s="260"/>
      <c r="OZH98" s="260"/>
      <c r="OZI98" s="260"/>
      <c r="OZJ98" s="260"/>
      <c r="OZK98" s="260"/>
      <c r="OZL98" s="260"/>
      <c r="OZM98" s="260"/>
      <c r="OZN98" s="260"/>
      <c r="OZO98" s="260"/>
      <c r="OZP98" s="260"/>
      <c r="OZQ98" s="260"/>
      <c r="OZR98" s="260"/>
      <c r="OZS98" s="260"/>
      <c r="OZT98" s="260"/>
      <c r="OZU98" s="260"/>
      <c r="OZV98" s="260"/>
      <c r="OZW98" s="260"/>
      <c r="OZX98" s="260"/>
      <c r="OZY98" s="260"/>
      <c r="OZZ98" s="260"/>
      <c r="PAA98" s="260"/>
      <c r="PAB98" s="260"/>
      <c r="PAC98" s="260"/>
      <c r="PAD98" s="260"/>
      <c r="PAE98" s="260"/>
      <c r="PAF98" s="260"/>
      <c r="PAG98" s="260"/>
      <c r="PAH98" s="260"/>
      <c r="PAI98" s="260"/>
      <c r="PAJ98" s="260"/>
      <c r="PAK98" s="260"/>
      <c r="PAL98" s="260"/>
      <c r="PAM98" s="260"/>
      <c r="PAN98" s="260"/>
      <c r="PAO98" s="260"/>
      <c r="PAP98" s="260"/>
      <c r="PAQ98" s="260"/>
      <c r="PAR98" s="260"/>
      <c r="PAS98" s="260"/>
      <c r="PAT98" s="260"/>
      <c r="PAU98" s="260"/>
      <c r="PAV98" s="260"/>
      <c r="PAW98" s="260"/>
      <c r="PAX98" s="260"/>
      <c r="PAY98" s="260"/>
      <c r="PAZ98" s="260"/>
      <c r="PBA98" s="260"/>
      <c r="PBB98" s="260"/>
      <c r="PBC98" s="260"/>
      <c r="PBD98" s="260"/>
      <c r="PBE98" s="260"/>
      <c r="PBF98" s="260"/>
      <c r="PBG98" s="260"/>
      <c r="PBH98" s="260"/>
      <c r="PBI98" s="260"/>
      <c r="PBJ98" s="260"/>
      <c r="PBK98" s="260"/>
      <c r="PBL98" s="260"/>
      <c r="PBM98" s="260"/>
      <c r="PBN98" s="260"/>
      <c r="PBO98" s="260"/>
      <c r="PBP98" s="260"/>
      <c r="PBQ98" s="260"/>
      <c r="PBR98" s="260"/>
      <c r="PBS98" s="260"/>
      <c r="PBT98" s="260"/>
      <c r="PBU98" s="260"/>
      <c r="PBV98" s="260"/>
      <c r="PBW98" s="260"/>
      <c r="PBX98" s="260"/>
      <c r="PBY98" s="260"/>
      <c r="PBZ98" s="260"/>
      <c r="PCA98" s="260"/>
      <c r="PCB98" s="260"/>
      <c r="PCC98" s="260"/>
      <c r="PCD98" s="260"/>
      <c r="PCE98" s="260"/>
      <c r="PCF98" s="260"/>
      <c r="PCG98" s="260"/>
      <c r="PCH98" s="260"/>
      <c r="PCI98" s="260"/>
      <c r="PCJ98" s="260"/>
      <c r="PCK98" s="260"/>
      <c r="PCL98" s="260"/>
      <c r="PCM98" s="260"/>
      <c r="PCN98" s="260"/>
      <c r="PCO98" s="260"/>
      <c r="PCP98" s="260"/>
      <c r="PCQ98" s="260"/>
      <c r="PCR98" s="260"/>
      <c r="PCS98" s="260"/>
      <c r="PCT98" s="260"/>
      <c r="PCU98" s="260"/>
      <c r="PCV98" s="260"/>
      <c r="PCW98" s="260"/>
      <c r="PCX98" s="260"/>
      <c r="PCY98" s="260"/>
      <c r="PCZ98" s="260"/>
      <c r="PDA98" s="260"/>
      <c r="PDB98" s="260"/>
      <c r="PDC98" s="260"/>
      <c r="PDD98" s="260"/>
      <c r="PDE98" s="260"/>
      <c r="PDF98" s="260"/>
      <c r="PDG98" s="260"/>
      <c r="PDH98" s="260"/>
      <c r="PDI98" s="260"/>
      <c r="PDJ98" s="260"/>
      <c r="PDK98" s="260"/>
      <c r="PDL98" s="260"/>
      <c r="PDM98" s="260"/>
      <c r="PDN98" s="260"/>
      <c r="PDO98" s="260"/>
      <c r="PDP98" s="260"/>
      <c r="PDQ98" s="260"/>
      <c r="PDR98" s="260"/>
      <c r="PDS98" s="260"/>
      <c r="PDT98" s="260"/>
      <c r="PDU98" s="260"/>
      <c r="PDV98" s="260"/>
      <c r="PDW98" s="260"/>
      <c r="PDX98" s="260"/>
      <c r="PDY98" s="260"/>
      <c r="PDZ98" s="260"/>
      <c r="PEA98" s="260"/>
      <c r="PEB98" s="260"/>
      <c r="PEC98" s="260"/>
      <c r="PED98" s="260"/>
      <c r="PEE98" s="260"/>
      <c r="PEF98" s="260"/>
      <c r="PEG98" s="260"/>
      <c r="PEH98" s="260"/>
      <c r="PEI98" s="260"/>
      <c r="PEJ98" s="260"/>
      <c r="PEK98" s="260"/>
      <c r="PEL98" s="260"/>
      <c r="PEM98" s="260"/>
      <c r="PEN98" s="260"/>
      <c r="PEO98" s="260"/>
      <c r="PEP98" s="260"/>
      <c r="PEQ98" s="260"/>
      <c r="PER98" s="260"/>
      <c r="PES98" s="260"/>
      <c r="PET98" s="260"/>
      <c r="PEU98" s="260"/>
      <c r="PEV98" s="260"/>
      <c r="PEW98" s="260"/>
      <c r="PEX98" s="260"/>
      <c r="PEY98" s="260"/>
      <c r="PEZ98" s="260"/>
      <c r="PFA98" s="260"/>
      <c r="PFB98" s="260"/>
      <c r="PFC98" s="260"/>
      <c r="PFD98" s="260"/>
      <c r="PFE98" s="260"/>
      <c r="PFF98" s="260"/>
      <c r="PFG98" s="260"/>
      <c r="PFH98" s="260"/>
      <c r="PFI98" s="260"/>
      <c r="PFJ98" s="260"/>
      <c r="PFK98" s="260"/>
      <c r="PFL98" s="260"/>
      <c r="PFM98" s="260"/>
      <c r="PFN98" s="260"/>
      <c r="PFO98" s="260"/>
      <c r="PFP98" s="260"/>
      <c r="PFQ98" s="260"/>
      <c r="PFR98" s="260"/>
      <c r="PFS98" s="260"/>
      <c r="PFT98" s="260"/>
      <c r="PFU98" s="260"/>
      <c r="PFV98" s="260"/>
      <c r="PFW98" s="260"/>
      <c r="PFX98" s="260"/>
      <c r="PFY98" s="260"/>
      <c r="PFZ98" s="260"/>
      <c r="PGA98" s="260"/>
      <c r="PGB98" s="260"/>
      <c r="PGC98" s="260"/>
      <c r="PGD98" s="260"/>
      <c r="PGE98" s="260"/>
      <c r="PGF98" s="260"/>
      <c r="PGG98" s="260"/>
      <c r="PGH98" s="260"/>
      <c r="PGI98" s="260"/>
      <c r="PGJ98" s="260"/>
      <c r="PGK98" s="260"/>
      <c r="PGL98" s="260"/>
      <c r="PGM98" s="260"/>
      <c r="PGN98" s="260"/>
      <c r="PGO98" s="260"/>
      <c r="PGP98" s="260"/>
      <c r="PGQ98" s="260"/>
      <c r="PGR98" s="260"/>
      <c r="PGS98" s="260"/>
      <c r="PGT98" s="260"/>
      <c r="PGU98" s="260"/>
      <c r="PGV98" s="260"/>
      <c r="PGW98" s="260"/>
      <c r="PGX98" s="260"/>
      <c r="PGY98" s="260"/>
      <c r="PGZ98" s="260"/>
      <c r="PHA98" s="260"/>
      <c r="PHB98" s="260"/>
      <c r="PHC98" s="260"/>
      <c r="PHD98" s="260"/>
      <c r="PHE98" s="260"/>
      <c r="PHF98" s="260"/>
      <c r="PHG98" s="260"/>
      <c r="PHH98" s="260"/>
      <c r="PHI98" s="260"/>
      <c r="PHJ98" s="260"/>
      <c r="PHK98" s="260"/>
      <c r="PHL98" s="260"/>
      <c r="PHM98" s="260"/>
      <c r="PHN98" s="260"/>
      <c r="PHO98" s="260"/>
      <c r="PHP98" s="260"/>
      <c r="PHQ98" s="260"/>
      <c r="PHR98" s="260"/>
      <c r="PHS98" s="260"/>
      <c r="PHT98" s="260"/>
      <c r="PHU98" s="260"/>
      <c r="PHV98" s="260"/>
      <c r="PHW98" s="260"/>
      <c r="PHX98" s="260"/>
      <c r="PHY98" s="260"/>
      <c r="PHZ98" s="260"/>
      <c r="PIA98" s="260"/>
      <c r="PIB98" s="260"/>
      <c r="PIC98" s="260"/>
      <c r="PID98" s="260"/>
      <c r="PIE98" s="260"/>
      <c r="PIF98" s="260"/>
      <c r="PIG98" s="260"/>
      <c r="PIH98" s="260"/>
      <c r="PII98" s="260"/>
      <c r="PIJ98" s="260"/>
      <c r="PIK98" s="260"/>
      <c r="PIL98" s="260"/>
      <c r="PIM98" s="260"/>
      <c r="PIN98" s="260"/>
      <c r="PIO98" s="260"/>
      <c r="PIP98" s="260"/>
      <c r="PIQ98" s="260"/>
      <c r="PIR98" s="260"/>
      <c r="PIS98" s="260"/>
      <c r="PIT98" s="260"/>
      <c r="PIU98" s="260"/>
      <c r="PIV98" s="260"/>
      <c r="PIW98" s="260"/>
      <c r="PIX98" s="260"/>
      <c r="PIY98" s="260"/>
      <c r="PIZ98" s="260"/>
      <c r="PJA98" s="260"/>
      <c r="PJB98" s="260"/>
      <c r="PJC98" s="260"/>
      <c r="PJD98" s="260"/>
      <c r="PJE98" s="260"/>
      <c r="PJF98" s="260"/>
      <c r="PJG98" s="260"/>
      <c r="PJH98" s="260"/>
      <c r="PJI98" s="260"/>
      <c r="PJJ98" s="260"/>
      <c r="PJK98" s="260"/>
      <c r="PJL98" s="260"/>
      <c r="PJM98" s="260"/>
      <c r="PJN98" s="260"/>
      <c r="PJO98" s="260"/>
      <c r="PJP98" s="260"/>
      <c r="PJQ98" s="260"/>
      <c r="PJR98" s="260"/>
      <c r="PJS98" s="260"/>
      <c r="PJT98" s="260"/>
      <c r="PJU98" s="260"/>
      <c r="PJV98" s="260"/>
      <c r="PJW98" s="260"/>
      <c r="PJX98" s="260"/>
      <c r="PJY98" s="260"/>
      <c r="PJZ98" s="260"/>
      <c r="PKA98" s="260"/>
      <c r="PKB98" s="260"/>
      <c r="PKC98" s="260"/>
      <c r="PKD98" s="260"/>
      <c r="PKE98" s="260"/>
      <c r="PKF98" s="260"/>
      <c r="PKG98" s="260"/>
      <c r="PKH98" s="260"/>
      <c r="PKI98" s="260"/>
      <c r="PKJ98" s="260"/>
      <c r="PKK98" s="260"/>
      <c r="PKL98" s="260"/>
      <c r="PKM98" s="260"/>
      <c r="PKN98" s="260"/>
      <c r="PKO98" s="260"/>
      <c r="PKP98" s="260"/>
      <c r="PKQ98" s="260"/>
      <c r="PKR98" s="260"/>
      <c r="PKS98" s="260"/>
      <c r="PKT98" s="260"/>
      <c r="PKU98" s="260"/>
      <c r="PKV98" s="260"/>
      <c r="PKW98" s="260"/>
      <c r="PKX98" s="260"/>
      <c r="PKY98" s="260"/>
      <c r="PKZ98" s="260"/>
      <c r="PLA98" s="260"/>
      <c r="PLB98" s="260"/>
      <c r="PLC98" s="260"/>
      <c r="PLD98" s="260"/>
      <c r="PLE98" s="260"/>
      <c r="PLF98" s="260"/>
      <c r="PLG98" s="260"/>
      <c r="PLH98" s="260"/>
      <c r="PLI98" s="260"/>
      <c r="PLJ98" s="260"/>
      <c r="PLK98" s="260"/>
      <c r="PLL98" s="260"/>
      <c r="PLM98" s="260"/>
      <c r="PLN98" s="260"/>
      <c r="PLO98" s="260"/>
      <c r="PLP98" s="260"/>
      <c r="PLQ98" s="260"/>
      <c r="PLR98" s="260"/>
      <c r="PLS98" s="260"/>
      <c r="PLT98" s="260"/>
      <c r="PLU98" s="260"/>
      <c r="PLV98" s="260"/>
      <c r="PLW98" s="260"/>
      <c r="PLX98" s="260"/>
      <c r="PLY98" s="260"/>
      <c r="PLZ98" s="260"/>
      <c r="PMA98" s="260"/>
      <c r="PMB98" s="260"/>
      <c r="PMC98" s="260"/>
      <c r="PMD98" s="260"/>
      <c r="PME98" s="260"/>
      <c r="PMF98" s="260"/>
      <c r="PMG98" s="260"/>
      <c r="PMH98" s="260"/>
      <c r="PMI98" s="260"/>
      <c r="PMJ98" s="260"/>
      <c r="PMK98" s="260"/>
      <c r="PML98" s="260"/>
      <c r="PMM98" s="260"/>
      <c r="PMN98" s="260"/>
      <c r="PMO98" s="260"/>
      <c r="PMP98" s="260"/>
      <c r="PMQ98" s="260"/>
      <c r="PMR98" s="260"/>
      <c r="PMS98" s="260"/>
      <c r="PMT98" s="260"/>
      <c r="PMU98" s="260"/>
      <c r="PMV98" s="260"/>
      <c r="PMW98" s="260"/>
      <c r="PMX98" s="260"/>
      <c r="PMY98" s="260"/>
      <c r="PMZ98" s="260"/>
      <c r="PNA98" s="260"/>
      <c r="PNB98" s="260"/>
      <c r="PNC98" s="260"/>
      <c r="PND98" s="260"/>
      <c r="PNE98" s="260"/>
      <c r="PNF98" s="260"/>
      <c r="PNG98" s="260"/>
      <c r="PNH98" s="260"/>
      <c r="PNI98" s="260"/>
      <c r="PNJ98" s="260"/>
      <c r="PNK98" s="260"/>
      <c r="PNL98" s="260"/>
      <c r="PNM98" s="260"/>
      <c r="PNN98" s="260"/>
      <c r="PNO98" s="260"/>
      <c r="PNP98" s="260"/>
      <c r="PNQ98" s="260"/>
      <c r="PNR98" s="260"/>
      <c r="PNS98" s="260"/>
      <c r="PNT98" s="260"/>
      <c r="PNU98" s="260"/>
      <c r="PNV98" s="260"/>
      <c r="PNW98" s="260"/>
      <c r="PNX98" s="260"/>
      <c r="PNY98" s="260"/>
      <c r="PNZ98" s="260"/>
      <c r="POA98" s="260"/>
      <c r="POB98" s="260"/>
      <c r="POC98" s="260"/>
      <c r="POD98" s="260"/>
      <c r="POE98" s="260"/>
      <c r="POF98" s="260"/>
      <c r="POG98" s="260"/>
      <c r="POH98" s="260"/>
      <c r="POI98" s="260"/>
      <c r="POJ98" s="260"/>
      <c r="POK98" s="260"/>
      <c r="POL98" s="260"/>
      <c r="POM98" s="260"/>
      <c r="PON98" s="260"/>
      <c r="POO98" s="260"/>
      <c r="POP98" s="260"/>
      <c r="POQ98" s="260"/>
      <c r="POR98" s="260"/>
      <c r="POS98" s="260"/>
      <c r="POT98" s="260"/>
      <c r="POU98" s="260"/>
      <c r="POV98" s="260"/>
      <c r="POW98" s="260"/>
      <c r="POX98" s="260"/>
      <c r="POY98" s="260"/>
      <c r="POZ98" s="260"/>
      <c r="PPA98" s="260"/>
      <c r="PPB98" s="260"/>
      <c r="PPC98" s="260"/>
      <c r="PPD98" s="260"/>
      <c r="PPE98" s="260"/>
      <c r="PPF98" s="260"/>
      <c r="PPG98" s="260"/>
      <c r="PPH98" s="260"/>
      <c r="PPI98" s="260"/>
      <c r="PPJ98" s="260"/>
      <c r="PPK98" s="260"/>
      <c r="PPL98" s="260"/>
      <c r="PPM98" s="260"/>
      <c r="PPN98" s="260"/>
      <c r="PPO98" s="260"/>
      <c r="PPP98" s="260"/>
      <c r="PPQ98" s="260"/>
      <c r="PPR98" s="260"/>
      <c r="PPS98" s="260"/>
      <c r="PPT98" s="260"/>
      <c r="PPU98" s="260"/>
      <c r="PPV98" s="260"/>
      <c r="PPW98" s="260"/>
      <c r="PPX98" s="260"/>
      <c r="PPY98" s="260"/>
      <c r="PPZ98" s="260"/>
      <c r="PQA98" s="260"/>
      <c r="PQB98" s="260"/>
      <c r="PQC98" s="260"/>
      <c r="PQD98" s="260"/>
      <c r="PQE98" s="260"/>
      <c r="PQF98" s="260"/>
      <c r="PQG98" s="260"/>
      <c r="PQH98" s="260"/>
      <c r="PQI98" s="260"/>
      <c r="PQJ98" s="260"/>
      <c r="PQK98" s="260"/>
      <c r="PQL98" s="260"/>
      <c r="PQM98" s="260"/>
      <c r="PQN98" s="260"/>
      <c r="PQO98" s="260"/>
      <c r="PQP98" s="260"/>
      <c r="PQQ98" s="260"/>
      <c r="PQR98" s="260"/>
      <c r="PQS98" s="260"/>
      <c r="PQT98" s="260"/>
      <c r="PQU98" s="260"/>
      <c r="PQV98" s="260"/>
      <c r="PQW98" s="260"/>
      <c r="PQX98" s="260"/>
      <c r="PQY98" s="260"/>
      <c r="PQZ98" s="260"/>
      <c r="PRA98" s="260"/>
      <c r="PRB98" s="260"/>
      <c r="PRC98" s="260"/>
      <c r="PRD98" s="260"/>
      <c r="PRE98" s="260"/>
      <c r="PRF98" s="260"/>
      <c r="PRG98" s="260"/>
      <c r="PRH98" s="260"/>
      <c r="PRI98" s="260"/>
      <c r="PRJ98" s="260"/>
      <c r="PRK98" s="260"/>
      <c r="PRL98" s="260"/>
      <c r="PRM98" s="260"/>
      <c r="PRN98" s="260"/>
      <c r="PRO98" s="260"/>
      <c r="PRP98" s="260"/>
      <c r="PRQ98" s="260"/>
      <c r="PRR98" s="260"/>
      <c r="PRS98" s="260"/>
      <c r="PRT98" s="260"/>
      <c r="PRU98" s="260"/>
      <c r="PRV98" s="260"/>
      <c r="PRW98" s="260"/>
      <c r="PRX98" s="260"/>
      <c r="PRY98" s="260"/>
      <c r="PRZ98" s="260"/>
      <c r="PSA98" s="260"/>
      <c r="PSB98" s="260"/>
      <c r="PSC98" s="260"/>
      <c r="PSD98" s="260"/>
      <c r="PSE98" s="260"/>
      <c r="PSF98" s="260"/>
      <c r="PSG98" s="260"/>
      <c r="PSH98" s="260"/>
      <c r="PSI98" s="260"/>
      <c r="PSJ98" s="260"/>
      <c r="PSK98" s="260"/>
      <c r="PSL98" s="260"/>
      <c r="PSM98" s="260"/>
      <c r="PSN98" s="260"/>
      <c r="PSO98" s="260"/>
      <c r="PSP98" s="260"/>
      <c r="PSQ98" s="260"/>
      <c r="PSR98" s="260"/>
      <c r="PSS98" s="260"/>
      <c r="PST98" s="260"/>
      <c r="PSU98" s="260"/>
      <c r="PSV98" s="260"/>
      <c r="PSW98" s="260"/>
      <c r="PSX98" s="260"/>
      <c r="PSY98" s="260"/>
      <c r="PSZ98" s="260"/>
      <c r="PTA98" s="260"/>
      <c r="PTB98" s="260"/>
      <c r="PTC98" s="260"/>
      <c r="PTD98" s="260"/>
      <c r="PTE98" s="260"/>
      <c r="PTF98" s="260"/>
      <c r="PTG98" s="260"/>
      <c r="PTH98" s="260"/>
      <c r="PTI98" s="260"/>
      <c r="PTJ98" s="260"/>
      <c r="PTK98" s="260"/>
      <c r="PTL98" s="260"/>
      <c r="PTM98" s="260"/>
      <c r="PTN98" s="260"/>
      <c r="PTO98" s="260"/>
      <c r="PTP98" s="260"/>
      <c r="PTQ98" s="260"/>
      <c r="PTR98" s="260"/>
      <c r="PTS98" s="260"/>
      <c r="PTT98" s="260"/>
      <c r="PTU98" s="260"/>
      <c r="PTV98" s="260"/>
      <c r="PTW98" s="260"/>
      <c r="PTX98" s="260"/>
      <c r="PTY98" s="260"/>
      <c r="PTZ98" s="260"/>
      <c r="PUA98" s="260"/>
      <c r="PUB98" s="260"/>
      <c r="PUC98" s="260"/>
      <c r="PUD98" s="260"/>
      <c r="PUE98" s="260"/>
      <c r="PUF98" s="260"/>
      <c r="PUG98" s="260"/>
      <c r="PUH98" s="260"/>
      <c r="PUI98" s="260"/>
      <c r="PUJ98" s="260"/>
      <c r="PUK98" s="260"/>
      <c r="PUL98" s="260"/>
      <c r="PUM98" s="260"/>
      <c r="PUN98" s="260"/>
      <c r="PUO98" s="260"/>
      <c r="PUP98" s="260"/>
      <c r="PUQ98" s="260"/>
      <c r="PUR98" s="260"/>
      <c r="PUS98" s="260"/>
      <c r="PUT98" s="260"/>
      <c r="PUU98" s="260"/>
      <c r="PUV98" s="260"/>
      <c r="PUW98" s="260"/>
      <c r="PUX98" s="260"/>
      <c r="PUY98" s="260"/>
      <c r="PUZ98" s="260"/>
      <c r="PVA98" s="260"/>
      <c r="PVB98" s="260"/>
      <c r="PVC98" s="260"/>
      <c r="PVD98" s="260"/>
      <c r="PVE98" s="260"/>
      <c r="PVF98" s="260"/>
      <c r="PVG98" s="260"/>
      <c r="PVH98" s="260"/>
      <c r="PVI98" s="260"/>
      <c r="PVJ98" s="260"/>
      <c r="PVK98" s="260"/>
      <c r="PVL98" s="260"/>
      <c r="PVM98" s="260"/>
      <c r="PVN98" s="260"/>
      <c r="PVO98" s="260"/>
      <c r="PVP98" s="260"/>
      <c r="PVQ98" s="260"/>
      <c r="PVR98" s="260"/>
      <c r="PVS98" s="260"/>
      <c r="PVT98" s="260"/>
      <c r="PVU98" s="260"/>
      <c r="PVV98" s="260"/>
      <c r="PVW98" s="260"/>
      <c r="PVX98" s="260"/>
      <c r="PVY98" s="260"/>
      <c r="PVZ98" s="260"/>
      <c r="PWA98" s="260"/>
      <c r="PWB98" s="260"/>
      <c r="PWC98" s="260"/>
      <c r="PWD98" s="260"/>
      <c r="PWE98" s="260"/>
      <c r="PWF98" s="260"/>
      <c r="PWG98" s="260"/>
      <c r="PWH98" s="260"/>
      <c r="PWI98" s="260"/>
      <c r="PWJ98" s="260"/>
      <c r="PWK98" s="260"/>
      <c r="PWL98" s="260"/>
      <c r="PWM98" s="260"/>
      <c r="PWN98" s="260"/>
      <c r="PWO98" s="260"/>
      <c r="PWP98" s="260"/>
      <c r="PWQ98" s="260"/>
      <c r="PWR98" s="260"/>
      <c r="PWS98" s="260"/>
      <c r="PWT98" s="260"/>
      <c r="PWU98" s="260"/>
      <c r="PWV98" s="260"/>
      <c r="PWW98" s="260"/>
      <c r="PWX98" s="260"/>
      <c r="PWY98" s="260"/>
      <c r="PWZ98" s="260"/>
      <c r="PXA98" s="260"/>
      <c r="PXB98" s="260"/>
      <c r="PXC98" s="260"/>
      <c r="PXD98" s="260"/>
      <c r="PXE98" s="260"/>
      <c r="PXF98" s="260"/>
      <c r="PXG98" s="260"/>
      <c r="PXH98" s="260"/>
      <c r="PXI98" s="260"/>
      <c r="PXJ98" s="260"/>
      <c r="PXK98" s="260"/>
      <c r="PXL98" s="260"/>
      <c r="PXM98" s="260"/>
      <c r="PXN98" s="260"/>
      <c r="PXO98" s="260"/>
      <c r="PXP98" s="260"/>
      <c r="PXQ98" s="260"/>
      <c r="PXR98" s="260"/>
      <c r="PXS98" s="260"/>
      <c r="PXT98" s="260"/>
      <c r="PXU98" s="260"/>
      <c r="PXV98" s="260"/>
      <c r="PXW98" s="260"/>
      <c r="PXX98" s="260"/>
      <c r="PXY98" s="260"/>
      <c r="PXZ98" s="260"/>
      <c r="PYA98" s="260"/>
      <c r="PYB98" s="260"/>
      <c r="PYC98" s="260"/>
      <c r="PYD98" s="260"/>
      <c r="PYE98" s="260"/>
      <c r="PYF98" s="260"/>
      <c r="PYG98" s="260"/>
      <c r="PYH98" s="260"/>
      <c r="PYI98" s="260"/>
      <c r="PYJ98" s="260"/>
      <c r="PYK98" s="260"/>
      <c r="PYL98" s="260"/>
      <c r="PYM98" s="260"/>
      <c r="PYN98" s="260"/>
      <c r="PYO98" s="260"/>
      <c r="PYP98" s="260"/>
      <c r="PYQ98" s="260"/>
      <c r="PYR98" s="260"/>
      <c r="PYS98" s="260"/>
      <c r="PYT98" s="260"/>
      <c r="PYU98" s="260"/>
      <c r="PYV98" s="260"/>
      <c r="PYW98" s="260"/>
      <c r="PYX98" s="260"/>
      <c r="PYY98" s="260"/>
      <c r="PYZ98" s="260"/>
      <c r="PZA98" s="260"/>
      <c r="PZB98" s="260"/>
      <c r="PZC98" s="260"/>
      <c r="PZD98" s="260"/>
      <c r="PZE98" s="260"/>
      <c r="PZF98" s="260"/>
      <c r="PZG98" s="260"/>
      <c r="PZH98" s="260"/>
      <c r="PZI98" s="260"/>
      <c r="PZJ98" s="260"/>
      <c r="PZK98" s="260"/>
      <c r="PZL98" s="260"/>
      <c r="PZM98" s="260"/>
      <c r="PZN98" s="260"/>
      <c r="PZO98" s="260"/>
      <c r="PZP98" s="260"/>
      <c r="PZQ98" s="260"/>
      <c r="PZR98" s="260"/>
      <c r="PZS98" s="260"/>
      <c r="PZT98" s="260"/>
      <c r="PZU98" s="260"/>
      <c r="PZV98" s="260"/>
      <c r="PZW98" s="260"/>
      <c r="PZX98" s="260"/>
      <c r="PZY98" s="260"/>
      <c r="PZZ98" s="260"/>
      <c r="QAA98" s="260"/>
      <c r="QAB98" s="260"/>
      <c r="QAC98" s="260"/>
      <c r="QAD98" s="260"/>
      <c r="QAE98" s="260"/>
      <c r="QAF98" s="260"/>
      <c r="QAG98" s="260"/>
      <c r="QAH98" s="260"/>
      <c r="QAI98" s="260"/>
      <c r="QAJ98" s="260"/>
      <c r="QAK98" s="260"/>
      <c r="QAL98" s="260"/>
      <c r="QAM98" s="260"/>
      <c r="QAN98" s="260"/>
      <c r="QAO98" s="260"/>
      <c r="QAP98" s="260"/>
      <c r="QAQ98" s="260"/>
      <c r="QAR98" s="260"/>
      <c r="QAS98" s="260"/>
      <c r="QAT98" s="260"/>
      <c r="QAU98" s="260"/>
      <c r="QAV98" s="260"/>
      <c r="QAW98" s="260"/>
      <c r="QAX98" s="260"/>
      <c r="QAY98" s="260"/>
      <c r="QAZ98" s="260"/>
      <c r="QBA98" s="260"/>
      <c r="QBB98" s="260"/>
      <c r="QBC98" s="260"/>
      <c r="QBD98" s="260"/>
      <c r="QBE98" s="260"/>
      <c r="QBF98" s="260"/>
      <c r="QBG98" s="260"/>
      <c r="QBH98" s="260"/>
      <c r="QBI98" s="260"/>
      <c r="QBJ98" s="260"/>
      <c r="QBK98" s="260"/>
      <c r="QBL98" s="260"/>
      <c r="QBM98" s="260"/>
      <c r="QBN98" s="260"/>
      <c r="QBO98" s="260"/>
      <c r="QBP98" s="260"/>
      <c r="QBQ98" s="260"/>
      <c r="QBR98" s="260"/>
      <c r="QBS98" s="260"/>
      <c r="QBT98" s="260"/>
      <c r="QBU98" s="260"/>
      <c r="QBV98" s="260"/>
      <c r="QBW98" s="260"/>
      <c r="QBX98" s="260"/>
      <c r="QBY98" s="260"/>
      <c r="QBZ98" s="260"/>
      <c r="QCA98" s="260"/>
      <c r="QCB98" s="260"/>
      <c r="QCC98" s="260"/>
      <c r="QCD98" s="260"/>
      <c r="QCE98" s="260"/>
      <c r="QCF98" s="260"/>
      <c r="QCG98" s="260"/>
      <c r="QCH98" s="260"/>
      <c r="QCI98" s="260"/>
      <c r="QCJ98" s="260"/>
      <c r="QCK98" s="260"/>
      <c r="QCL98" s="260"/>
      <c r="QCM98" s="260"/>
      <c r="QCN98" s="260"/>
      <c r="QCO98" s="260"/>
      <c r="QCP98" s="260"/>
      <c r="QCQ98" s="260"/>
      <c r="QCR98" s="260"/>
      <c r="QCS98" s="260"/>
      <c r="QCT98" s="260"/>
      <c r="QCU98" s="260"/>
      <c r="QCV98" s="260"/>
      <c r="QCW98" s="260"/>
      <c r="QCX98" s="260"/>
      <c r="QCY98" s="260"/>
      <c r="QCZ98" s="260"/>
      <c r="QDA98" s="260"/>
      <c r="QDB98" s="260"/>
      <c r="QDC98" s="260"/>
      <c r="QDD98" s="260"/>
      <c r="QDE98" s="260"/>
      <c r="QDF98" s="260"/>
      <c r="QDG98" s="260"/>
      <c r="QDH98" s="260"/>
      <c r="QDI98" s="260"/>
      <c r="QDJ98" s="260"/>
      <c r="QDK98" s="260"/>
      <c r="QDL98" s="260"/>
      <c r="QDM98" s="260"/>
      <c r="QDN98" s="260"/>
      <c r="QDO98" s="260"/>
      <c r="QDP98" s="260"/>
      <c r="QDQ98" s="260"/>
      <c r="QDR98" s="260"/>
      <c r="QDS98" s="260"/>
      <c r="QDT98" s="260"/>
      <c r="QDU98" s="260"/>
      <c r="QDV98" s="260"/>
      <c r="QDW98" s="260"/>
      <c r="QDX98" s="260"/>
      <c r="QDY98" s="260"/>
      <c r="QDZ98" s="260"/>
      <c r="QEA98" s="260"/>
      <c r="QEB98" s="260"/>
      <c r="QEC98" s="260"/>
      <c r="QED98" s="260"/>
      <c r="QEE98" s="260"/>
      <c r="QEF98" s="260"/>
      <c r="QEG98" s="260"/>
      <c r="QEH98" s="260"/>
      <c r="QEI98" s="260"/>
      <c r="QEJ98" s="260"/>
      <c r="QEK98" s="260"/>
      <c r="QEL98" s="260"/>
      <c r="QEM98" s="260"/>
      <c r="QEN98" s="260"/>
      <c r="QEO98" s="260"/>
      <c r="QEP98" s="260"/>
      <c r="QEQ98" s="260"/>
      <c r="QER98" s="260"/>
      <c r="QES98" s="260"/>
      <c r="QET98" s="260"/>
      <c r="QEU98" s="260"/>
      <c r="QEV98" s="260"/>
      <c r="QEW98" s="260"/>
      <c r="QEX98" s="260"/>
      <c r="QEY98" s="260"/>
      <c r="QEZ98" s="260"/>
      <c r="QFA98" s="260"/>
      <c r="QFB98" s="260"/>
      <c r="QFC98" s="260"/>
      <c r="QFD98" s="260"/>
      <c r="QFE98" s="260"/>
      <c r="QFF98" s="260"/>
      <c r="QFG98" s="260"/>
      <c r="QFH98" s="260"/>
      <c r="QFI98" s="260"/>
      <c r="QFJ98" s="260"/>
      <c r="QFK98" s="260"/>
      <c r="QFL98" s="260"/>
      <c r="QFM98" s="260"/>
      <c r="QFN98" s="260"/>
      <c r="QFO98" s="260"/>
      <c r="QFP98" s="260"/>
      <c r="QFQ98" s="260"/>
      <c r="QFR98" s="260"/>
      <c r="QFS98" s="260"/>
      <c r="QFT98" s="260"/>
      <c r="QFU98" s="260"/>
      <c r="QFV98" s="260"/>
      <c r="QFW98" s="260"/>
      <c r="QFX98" s="260"/>
      <c r="QFY98" s="260"/>
      <c r="QFZ98" s="260"/>
      <c r="QGA98" s="260"/>
      <c r="QGB98" s="260"/>
      <c r="QGC98" s="260"/>
      <c r="QGD98" s="260"/>
      <c r="QGE98" s="260"/>
      <c r="QGF98" s="260"/>
      <c r="QGG98" s="260"/>
      <c r="QGH98" s="260"/>
      <c r="QGI98" s="260"/>
      <c r="QGJ98" s="260"/>
      <c r="QGK98" s="260"/>
      <c r="QGL98" s="260"/>
      <c r="QGM98" s="260"/>
      <c r="QGN98" s="260"/>
      <c r="QGO98" s="260"/>
      <c r="QGP98" s="260"/>
      <c r="QGQ98" s="260"/>
      <c r="QGR98" s="260"/>
      <c r="QGS98" s="260"/>
      <c r="QGT98" s="260"/>
      <c r="QGU98" s="260"/>
      <c r="QGV98" s="260"/>
      <c r="QGW98" s="260"/>
      <c r="QGX98" s="260"/>
      <c r="QGY98" s="260"/>
      <c r="QGZ98" s="260"/>
      <c r="QHA98" s="260"/>
      <c r="QHB98" s="260"/>
      <c r="QHC98" s="260"/>
      <c r="QHD98" s="260"/>
      <c r="QHE98" s="260"/>
      <c r="QHF98" s="260"/>
      <c r="QHG98" s="260"/>
      <c r="QHH98" s="260"/>
      <c r="QHI98" s="260"/>
      <c r="QHJ98" s="260"/>
      <c r="QHK98" s="260"/>
      <c r="QHL98" s="260"/>
      <c r="QHM98" s="260"/>
      <c r="QHN98" s="260"/>
      <c r="QHO98" s="260"/>
      <c r="QHP98" s="260"/>
      <c r="QHQ98" s="260"/>
      <c r="QHR98" s="260"/>
      <c r="QHS98" s="260"/>
      <c r="QHT98" s="260"/>
      <c r="QHU98" s="260"/>
      <c r="QHV98" s="260"/>
      <c r="QHW98" s="260"/>
      <c r="QHX98" s="260"/>
      <c r="QHY98" s="260"/>
      <c r="QHZ98" s="260"/>
      <c r="QIA98" s="260"/>
      <c r="QIB98" s="260"/>
      <c r="QIC98" s="260"/>
      <c r="QID98" s="260"/>
      <c r="QIE98" s="260"/>
      <c r="QIF98" s="260"/>
      <c r="QIG98" s="260"/>
      <c r="QIH98" s="260"/>
      <c r="QII98" s="260"/>
      <c r="QIJ98" s="260"/>
      <c r="QIK98" s="260"/>
      <c r="QIL98" s="260"/>
      <c r="QIM98" s="260"/>
      <c r="QIN98" s="260"/>
      <c r="QIO98" s="260"/>
      <c r="QIP98" s="260"/>
      <c r="QIQ98" s="260"/>
      <c r="QIR98" s="260"/>
      <c r="QIS98" s="260"/>
      <c r="QIT98" s="260"/>
      <c r="QIU98" s="260"/>
      <c r="QIV98" s="260"/>
      <c r="QIW98" s="260"/>
      <c r="QIX98" s="260"/>
      <c r="QIY98" s="260"/>
      <c r="QIZ98" s="260"/>
      <c r="QJA98" s="260"/>
      <c r="QJB98" s="260"/>
      <c r="QJC98" s="260"/>
      <c r="QJD98" s="260"/>
      <c r="QJE98" s="260"/>
      <c r="QJF98" s="260"/>
      <c r="QJG98" s="260"/>
      <c r="QJH98" s="260"/>
      <c r="QJI98" s="260"/>
      <c r="QJJ98" s="260"/>
      <c r="QJK98" s="260"/>
      <c r="QJL98" s="260"/>
      <c r="QJM98" s="260"/>
      <c r="QJN98" s="260"/>
      <c r="QJO98" s="260"/>
      <c r="QJP98" s="260"/>
      <c r="QJQ98" s="260"/>
      <c r="QJR98" s="260"/>
      <c r="QJS98" s="260"/>
      <c r="QJT98" s="260"/>
      <c r="QJU98" s="260"/>
      <c r="QJV98" s="260"/>
      <c r="QJW98" s="260"/>
      <c r="QJX98" s="260"/>
      <c r="QJY98" s="260"/>
      <c r="QJZ98" s="260"/>
      <c r="QKA98" s="260"/>
      <c r="QKB98" s="260"/>
      <c r="QKC98" s="260"/>
      <c r="QKD98" s="260"/>
      <c r="QKE98" s="260"/>
      <c r="QKF98" s="260"/>
      <c r="QKG98" s="260"/>
      <c r="QKH98" s="260"/>
      <c r="QKI98" s="260"/>
      <c r="QKJ98" s="260"/>
      <c r="QKK98" s="260"/>
      <c r="QKL98" s="260"/>
      <c r="QKM98" s="260"/>
      <c r="QKN98" s="260"/>
      <c r="QKO98" s="260"/>
      <c r="QKP98" s="260"/>
      <c r="QKQ98" s="260"/>
      <c r="QKR98" s="260"/>
      <c r="QKS98" s="260"/>
      <c r="QKT98" s="260"/>
      <c r="QKU98" s="260"/>
      <c r="QKV98" s="260"/>
      <c r="QKW98" s="260"/>
      <c r="QKX98" s="260"/>
      <c r="QKY98" s="260"/>
      <c r="QKZ98" s="260"/>
      <c r="QLA98" s="260"/>
      <c r="QLB98" s="260"/>
      <c r="QLC98" s="260"/>
      <c r="QLD98" s="260"/>
      <c r="QLE98" s="260"/>
      <c r="QLF98" s="260"/>
      <c r="QLG98" s="260"/>
      <c r="QLH98" s="260"/>
      <c r="QLI98" s="260"/>
      <c r="QLJ98" s="260"/>
      <c r="QLK98" s="260"/>
      <c r="QLL98" s="260"/>
      <c r="QLM98" s="260"/>
      <c r="QLN98" s="260"/>
      <c r="QLO98" s="260"/>
      <c r="QLP98" s="260"/>
      <c r="QLQ98" s="260"/>
      <c r="QLR98" s="260"/>
      <c r="QLS98" s="260"/>
      <c r="QLT98" s="260"/>
      <c r="QLU98" s="260"/>
      <c r="QLV98" s="260"/>
      <c r="QLW98" s="260"/>
      <c r="QLX98" s="260"/>
      <c r="QLY98" s="260"/>
      <c r="QLZ98" s="260"/>
      <c r="QMA98" s="260"/>
      <c r="QMB98" s="260"/>
      <c r="QMC98" s="260"/>
      <c r="QMD98" s="260"/>
      <c r="QME98" s="260"/>
      <c r="QMF98" s="260"/>
      <c r="QMG98" s="260"/>
      <c r="QMH98" s="260"/>
      <c r="QMI98" s="260"/>
      <c r="QMJ98" s="260"/>
      <c r="QMK98" s="260"/>
      <c r="QML98" s="260"/>
      <c r="QMM98" s="260"/>
      <c r="QMN98" s="260"/>
      <c r="QMO98" s="260"/>
      <c r="QMP98" s="260"/>
      <c r="QMQ98" s="260"/>
      <c r="QMR98" s="260"/>
      <c r="QMS98" s="260"/>
      <c r="QMT98" s="260"/>
      <c r="QMU98" s="260"/>
      <c r="QMV98" s="260"/>
      <c r="QMW98" s="260"/>
      <c r="QMX98" s="260"/>
      <c r="QMY98" s="260"/>
      <c r="QMZ98" s="260"/>
      <c r="QNA98" s="260"/>
      <c r="QNB98" s="260"/>
      <c r="QNC98" s="260"/>
      <c r="QND98" s="260"/>
      <c r="QNE98" s="260"/>
      <c r="QNF98" s="260"/>
      <c r="QNG98" s="260"/>
      <c r="QNH98" s="260"/>
      <c r="QNI98" s="260"/>
      <c r="QNJ98" s="260"/>
      <c r="QNK98" s="260"/>
      <c r="QNL98" s="260"/>
      <c r="QNM98" s="260"/>
      <c r="QNN98" s="260"/>
      <c r="QNO98" s="260"/>
      <c r="QNP98" s="260"/>
      <c r="QNQ98" s="260"/>
      <c r="QNR98" s="260"/>
      <c r="QNS98" s="260"/>
      <c r="QNT98" s="260"/>
      <c r="QNU98" s="260"/>
      <c r="QNV98" s="260"/>
      <c r="QNW98" s="260"/>
      <c r="QNX98" s="260"/>
      <c r="QNY98" s="260"/>
      <c r="QNZ98" s="260"/>
      <c r="QOA98" s="260"/>
      <c r="QOB98" s="260"/>
      <c r="QOC98" s="260"/>
      <c r="QOD98" s="260"/>
      <c r="QOE98" s="260"/>
      <c r="QOF98" s="260"/>
      <c r="QOG98" s="260"/>
      <c r="QOH98" s="260"/>
      <c r="QOI98" s="260"/>
      <c r="QOJ98" s="260"/>
      <c r="QOK98" s="260"/>
      <c r="QOL98" s="260"/>
      <c r="QOM98" s="260"/>
      <c r="QON98" s="260"/>
      <c r="QOO98" s="260"/>
      <c r="QOP98" s="260"/>
      <c r="QOQ98" s="260"/>
      <c r="QOR98" s="260"/>
      <c r="QOS98" s="260"/>
      <c r="QOT98" s="260"/>
      <c r="QOU98" s="260"/>
      <c r="QOV98" s="260"/>
      <c r="QOW98" s="260"/>
      <c r="QOX98" s="260"/>
      <c r="QOY98" s="260"/>
      <c r="QOZ98" s="260"/>
      <c r="QPA98" s="260"/>
      <c r="QPB98" s="260"/>
      <c r="QPC98" s="260"/>
      <c r="QPD98" s="260"/>
      <c r="QPE98" s="260"/>
      <c r="QPF98" s="260"/>
      <c r="QPG98" s="260"/>
      <c r="QPH98" s="260"/>
      <c r="QPI98" s="260"/>
      <c r="QPJ98" s="260"/>
      <c r="QPK98" s="260"/>
      <c r="QPL98" s="260"/>
      <c r="QPM98" s="260"/>
      <c r="QPN98" s="260"/>
      <c r="QPO98" s="260"/>
      <c r="QPP98" s="260"/>
      <c r="QPQ98" s="260"/>
      <c r="QPR98" s="260"/>
      <c r="QPS98" s="260"/>
      <c r="QPT98" s="260"/>
      <c r="QPU98" s="260"/>
      <c r="QPV98" s="260"/>
      <c r="QPW98" s="260"/>
      <c r="QPX98" s="260"/>
      <c r="QPY98" s="260"/>
      <c r="QPZ98" s="260"/>
      <c r="QQA98" s="260"/>
      <c r="QQB98" s="260"/>
      <c r="QQC98" s="260"/>
      <c r="QQD98" s="260"/>
      <c r="QQE98" s="260"/>
      <c r="QQF98" s="260"/>
      <c r="QQG98" s="260"/>
      <c r="QQH98" s="260"/>
      <c r="QQI98" s="260"/>
      <c r="QQJ98" s="260"/>
      <c r="QQK98" s="260"/>
      <c r="QQL98" s="260"/>
      <c r="QQM98" s="260"/>
      <c r="QQN98" s="260"/>
      <c r="QQO98" s="260"/>
      <c r="QQP98" s="260"/>
      <c r="QQQ98" s="260"/>
      <c r="QQR98" s="260"/>
      <c r="QQS98" s="260"/>
      <c r="QQT98" s="260"/>
      <c r="QQU98" s="260"/>
      <c r="QQV98" s="260"/>
      <c r="QQW98" s="260"/>
      <c r="QQX98" s="260"/>
      <c r="QQY98" s="260"/>
      <c r="QQZ98" s="260"/>
      <c r="QRA98" s="260"/>
      <c r="QRB98" s="260"/>
      <c r="QRC98" s="260"/>
      <c r="QRD98" s="260"/>
      <c r="QRE98" s="260"/>
      <c r="QRF98" s="260"/>
      <c r="QRG98" s="260"/>
      <c r="QRH98" s="260"/>
      <c r="QRI98" s="260"/>
      <c r="QRJ98" s="260"/>
      <c r="QRK98" s="260"/>
      <c r="QRL98" s="260"/>
      <c r="QRM98" s="260"/>
      <c r="QRN98" s="260"/>
      <c r="QRO98" s="260"/>
      <c r="QRP98" s="260"/>
      <c r="QRQ98" s="260"/>
      <c r="QRR98" s="260"/>
      <c r="QRS98" s="260"/>
      <c r="QRT98" s="260"/>
      <c r="QRU98" s="260"/>
      <c r="QRV98" s="260"/>
      <c r="QRW98" s="260"/>
      <c r="QRX98" s="260"/>
      <c r="QRY98" s="260"/>
      <c r="QRZ98" s="260"/>
      <c r="QSA98" s="260"/>
      <c r="QSB98" s="260"/>
      <c r="QSC98" s="260"/>
      <c r="QSD98" s="260"/>
      <c r="QSE98" s="260"/>
      <c r="QSF98" s="260"/>
      <c r="QSG98" s="260"/>
      <c r="QSH98" s="260"/>
      <c r="QSI98" s="260"/>
      <c r="QSJ98" s="260"/>
      <c r="QSK98" s="260"/>
      <c r="QSL98" s="260"/>
      <c r="QSM98" s="260"/>
      <c r="QSN98" s="260"/>
      <c r="QSO98" s="260"/>
      <c r="QSP98" s="260"/>
      <c r="QSQ98" s="260"/>
      <c r="QSR98" s="260"/>
      <c r="QSS98" s="260"/>
      <c r="QST98" s="260"/>
      <c r="QSU98" s="260"/>
      <c r="QSV98" s="260"/>
      <c r="QSW98" s="260"/>
      <c r="QSX98" s="260"/>
      <c r="QSY98" s="260"/>
      <c r="QSZ98" s="260"/>
      <c r="QTA98" s="260"/>
      <c r="QTB98" s="260"/>
      <c r="QTC98" s="260"/>
      <c r="QTD98" s="260"/>
      <c r="QTE98" s="260"/>
      <c r="QTF98" s="260"/>
      <c r="QTG98" s="260"/>
      <c r="QTH98" s="260"/>
      <c r="QTI98" s="260"/>
      <c r="QTJ98" s="260"/>
      <c r="QTK98" s="260"/>
      <c r="QTL98" s="260"/>
      <c r="QTM98" s="260"/>
      <c r="QTN98" s="260"/>
      <c r="QTO98" s="260"/>
      <c r="QTP98" s="260"/>
      <c r="QTQ98" s="260"/>
      <c r="QTR98" s="260"/>
      <c r="QTS98" s="260"/>
      <c r="QTT98" s="260"/>
      <c r="QTU98" s="260"/>
      <c r="QTV98" s="260"/>
      <c r="QTW98" s="260"/>
      <c r="QTX98" s="260"/>
      <c r="QTY98" s="260"/>
      <c r="QTZ98" s="260"/>
      <c r="QUA98" s="260"/>
      <c r="QUB98" s="260"/>
      <c r="QUC98" s="260"/>
      <c r="QUD98" s="260"/>
      <c r="QUE98" s="260"/>
      <c r="QUF98" s="260"/>
      <c r="QUG98" s="260"/>
      <c r="QUH98" s="260"/>
      <c r="QUI98" s="260"/>
      <c r="QUJ98" s="260"/>
      <c r="QUK98" s="260"/>
      <c r="QUL98" s="260"/>
      <c r="QUM98" s="260"/>
      <c r="QUN98" s="260"/>
      <c r="QUO98" s="260"/>
      <c r="QUP98" s="260"/>
      <c r="QUQ98" s="260"/>
      <c r="QUR98" s="260"/>
      <c r="QUS98" s="260"/>
      <c r="QUT98" s="260"/>
      <c r="QUU98" s="260"/>
      <c r="QUV98" s="260"/>
      <c r="QUW98" s="260"/>
      <c r="QUX98" s="260"/>
      <c r="QUY98" s="260"/>
      <c r="QUZ98" s="260"/>
      <c r="QVA98" s="260"/>
      <c r="QVB98" s="260"/>
      <c r="QVC98" s="260"/>
      <c r="QVD98" s="260"/>
      <c r="QVE98" s="260"/>
      <c r="QVF98" s="260"/>
      <c r="QVG98" s="260"/>
      <c r="QVH98" s="260"/>
      <c r="QVI98" s="260"/>
      <c r="QVJ98" s="260"/>
      <c r="QVK98" s="260"/>
      <c r="QVL98" s="260"/>
      <c r="QVM98" s="260"/>
      <c r="QVN98" s="260"/>
      <c r="QVO98" s="260"/>
      <c r="QVP98" s="260"/>
      <c r="QVQ98" s="260"/>
      <c r="QVR98" s="260"/>
      <c r="QVS98" s="260"/>
      <c r="QVT98" s="260"/>
      <c r="QVU98" s="260"/>
      <c r="QVV98" s="260"/>
      <c r="QVW98" s="260"/>
      <c r="QVX98" s="260"/>
      <c r="QVY98" s="260"/>
      <c r="QVZ98" s="260"/>
      <c r="QWA98" s="260"/>
      <c r="QWB98" s="260"/>
      <c r="QWC98" s="260"/>
      <c r="QWD98" s="260"/>
      <c r="QWE98" s="260"/>
      <c r="QWF98" s="260"/>
      <c r="QWG98" s="260"/>
      <c r="QWH98" s="260"/>
      <c r="QWI98" s="260"/>
      <c r="QWJ98" s="260"/>
      <c r="QWK98" s="260"/>
      <c r="QWL98" s="260"/>
      <c r="QWM98" s="260"/>
      <c r="QWN98" s="260"/>
      <c r="QWO98" s="260"/>
      <c r="QWP98" s="260"/>
      <c r="QWQ98" s="260"/>
      <c r="QWR98" s="260"/>
      <c r="QWS98" s="260"/>
      <c r="QWT98" s="260"/>
      <c r="QWU98" s="260"/>
      <c r="QWV98" s="260"/>
      <c r="QWW98" s="260"/>
      <c r="QWX98" s="260"/>
      <c r="QWY98" s="260"/>
      <c r="QWZ98" s="260"/>
      <c r="QXA98" s="260"/>
      <c r="QXB98" s="260"/>
      <c r="QXC98" s="260"/>
      <c r="QXD98" s="260"/>
      <c r="QXE98" s="260"/>
      <c r="QXF98" s="260"/>
      <c r="QXG98" s="260"/>
      <c r="QXH98" s="260"/>
      <c r="QXI98" s="260"/>
      <c r="QXJ98" s="260"/>
      <c r="QXK98" s="260"/>
      <c r="QXL98" s="260"/>
      <c r="QXM98" s="260"/>
      <c r="QXN98" s="260"/>
      <c r="QXO98" s="260"/>
      <c r="QXP98" s="260"/>
      <c r="QXQ98" s="260"/>
      <c r="QXR98" s="260"/>
      <c r="QXS98" s="260"/>
      <c r="QXT98" s="260"/>
      <c r="QXU98" s="260"/>
      <c r="QXV98" s="260"/>
      <c r="QXW98" s="260"/>
      <c r="QXX98" s="260"/>
      <c r="QXY98" s="260"/>
      <c r="QXZ98" s="260"/>
      <c r="QYA98" s="260"/>
      <c r="QYB98" s="260"/>
      <c r="QYC98" s="260"/>
      <c r="QYD98" s="260"/>
      <c r="QYE98" s="260"/>
      <c r="QYF98" s="260"/>
      <c r="QYG98" s="260"/>
      <c r="QYH98" s="260"/>
      <c r="QYI98" s="260"/>
      <c r="QYJ98" s="260"/>
      <c r="QYK98" s="260"/>
      <c r="QYL98" s="260"/>
      <c r="QYM98" s="260"/>
      <c r="QYN98" s="260"/>
      <c r="QYO98" s="260"/>
      <c r="QYP98" s="260"/>
      <c r="QYQ98" s="260"/>
      <c r="QYR98" s="260"/>
      <c r="QYS98" s="260"/>
      <c r="QYT98" s="260"/>
      <c r="QYU98" s="260"/>
      <c r="QYV98" s="260"/>
      <c r="QYW98" s="260"/>
      <c r="QYX98" s="260"/>
      <c r="QYY98" s="260"/>
      <c r="QYZ98" s="260"/>
      <c r="QZA98" s="260"/>
      <c r="QZB98" s="260"/>
      <c r="QZC98" s="260"/>
      <c r="QZD98" s="260"/>
      <c r="QZE98" s="260"/>
      <c r="QZF98" s="260"/>
      <c r="QZG98" s="260"/>
      <c r="QZH98" s="260"/>
      <c r="QZI98" s="260"/>
      <c r="QZJ98" s="260"/>
      <c r="QZK98" s="260"/>
      <c r="QZL98" s="260"/>
      <c r="QZM98" s="260"/>
      <c r="QZN98" s="260"/>
      <c r="QZO98" s="260"/>
      <c r="QZP98" s="260"/>
      <c r="QZQ98" s="260"/>
      <c r="QZR98" s="260"/>
      <c r="QZS98" s="260"/>
      <c r="QZT98" s="260"/>
      <c r="QZU98" s="260"/>
      <c r="QZV98" s="260"/>
      <c r="QZW98" s="260"/>
      <c r="QZX98" s="260"/>
      <c r="QZY98" s="260"/>
      <c r="QZZ98" s="260"/>
      <c r="RAA98" s="260"/>
      <c r="RAB98" s="260"/>
      <c r="RAC98" s="260"/>
      <c r="RAD98" s="260"/>
      <c r="RAE98" s="260"/>
      <c r="RAF98" s="260"/>
      <c r="RAG98" s="260"/>
      <c r="RAH98" s="260"/>
      <c r="RAI98" s="260"/>
      <c r="RAJ98" s="260"/>
      <c r="RAK98" s="260"/>
      <c r="RAL98" s="260"/>
      <c r="RAM98" s="260"/>
      <c r="RAN98" s="260"/>
      <c r="RAO98" s="260"/>
      <c r="RAP98" s="260"/>
      <c r="RAQ98" s="260"/>
      <c r="RAR98" s="260"/>
      <c r="RAS98" s="260"/>
      <c r="RAT98" s="260"/>
      <c r="RAU98" s="260"/>
      <c r="RAV98" s="260"/>
      <c r="RAW98" s="260"/>
      <c r="RAX98" s="260"/>
      <c r="RAY98" s="260"/>
      <c r="RAZ98" s="260"/>
      <c r="RBA98" s="260"/>
      <c r="RBB98" s="260"/>
      <c r="RBC98" s="260"/>
      <c r="RBD98" s="260"/>
      <c r="RBE98" s="260"/>
      <c r="RBF98" s="260"/>
      <c r="RBG98" s="260"/>
      <c r="RBH98" s="260"/>
      <c r="RBI98" s="260"/>
      <c r="RBJ98" s="260"/>
      <c r="RBK98" s="260"/>
      <c r="RBL98" s="260"/>
      <c r="RBM98" s="260"/>
      <c r="RBN98" s="260"/>
      <c r="RBO98" s="260"/>
      <c r="RBP98" s="260"/>
      <c r="RBQ98" s="260"/>
      <c r="RBR98" s="260"/>
      <c r="RBS98" s="260"/>
      <c r="RBT98" s="260"/>
      <c r="RBU98" s="260"/>
      <c r="RBV98" s="260"/>
      <c r="RBW98" s="260"/>
      <c r="RBX98" s="260"/>
      <c r="RBY98" s="260"/>
      <c r="RBZ98" s="260"/>
      <c r="RCA98" s="260"/>
      <c r="RCB98" s="260"/>
      <c r="RCC98" s="260"/>
      <c r="RCD98" s="260"/>
      <c r="RCE98" s="260"/>
      <c r="RCF98" s="260"/>
      <c r="RCG98" s="260"/>
      <c r="RCH98" s="260"/>
      <c r="RCI98" s="260"/>
      <c r="RCJ98" s="260"/>
      <c r="RCK98" s="260"/>
      <c r="RCL98" s="260"/>
      <c r="RCM98" s="260"/>
      <c r="RCN98" s="260"/>
      <c r="RCO98" s="260"/>
      <c r="RCP98" s="260"/>
      <c r="RCQ98" s="260"/>
      <c r="RCR98" s="260"/>
      <c r="RCS98" s="260"/>
      <c r="RCT98" s="260"/>
      <c r="RCU98" s="260"/>
      <c r="RCV98" s="260"/>
      <c r="RCW98" s="260"/>
      <c r="RCX98" s="260"/>
      <c r="RCY98" s="260"/>
      <c r="RCZ98" s="260"/>
      <c r="RDA98" s="260"/>
      <c r="RDB98" s="260"/>
      <c r="RDC98" s="260"/>
      <c r="RDD98" s="260"/>
      <c r="RDE98" s="260"/>
      <c r="RDF98" s="260"/>
      <c r="RDG98" s="260"/>
      <c r="RDH98" s="260"/>
      <c r="RDI98" s="260"/>
      <c r="RDJ98" s="260"/>
      <c r="RDK98" s="260"/>
      <c r="RDL98" s="260"/>
      <c r="RDM98" s="260"/>
      <c r="RDN98" s="260"/>
      <c r="RDO98" s="260"/>
      <c r="RDP98" s="260"/>
      <c r="RDQ98" s="260"/>
      <c r="RDR98" s="260"/>
      <c r="RDS98" s="260"/>
      <c r="RDT98" s="260"/>
      <c r="RDU98" s="260"/>
      <c r="RDV98" s="260"/>
      <c r="RDW98" s="260"/>
      <c r="RDX98" s="260"/>
      <c r="RDY98" s="260"/>
      <c r="RDZ98" s="260"/>
      <c r="REA98" s="260"/>
      <c r="REB98" s="260"/>
      <c r="REC98" s="260"/>
      <c r="RED98" s="260"/>
      <c r="REE98" s="260"/>
      <c r="REF98" s="260"/>
      <c r="REG98" s="260"/>
      <c r="REH98" s="260"/>
      <c r="REI98" s="260"/>
      <c r="REJ98" s="260"/>
      <c r="REK98" s="260"/>
      <c r="REL98" s="260"/>
      <c r="REM98" s="260"/>
      <c r="REN98" s="260"/>
      <c r="REO98" s="260"/>
      <c r="REP98" s="260"/>
      <c r="REQ98" s="260"/>
      <c r="RER98" s="260"/>
      <c r="RES98" s="260"/>
      <c r="RET98" s="260"/>
      <c r="REU98" s="260"/>
      <c r="REV98" s="260"/>
      <c r="REW98" s="260"/>
      <c r="REX98" s="260"/>
      <c r="REY98" s="260"/>
      <c r="REZ98" s="260"/>
      <c r="RFA98" s="260"/>
      <c r="RFB98" s="260"/>
      <c r="RFC98" s="260"/>
      <c r="RFD98" s="260"/>
      <c r="RFE98" s="260"/>
      <c r="RFF98" s="260"/>
      <c r="RFG98" s="260"/>
      <c r="RFH98" s="260"/>
      <c r="RFI98" s="260"/>
      <c r="RFJ98" s="260"/>
      <c r="RFK98" s="260"/>
      <c r="RFL98" s="260"/>
      <c r="RFM98" s="260"/>
      <c r="RFN98" s="260"/>
      <c r="RFO98" s="260"/>
      <c r="RFP98" s="260"/>
      <c r="RFQ98" s="260"/>
      <c r="RFR98" s="260"/>
      <c r="RFS98" s="260"/>
      <c r="RFT98" s="260"/>
      <c r="RFU98" s="260"/>
      <c r="RFV98" s="260"/>
      <c r="RFW98" s="260"/>
      <c r="RFX98" s="260"/>
      <c r="RFY98" s="260"/>
      <c r="RFZ98" s="260"/>
      <c r="RGA98" s="260"/>
      <c r="RGB98" s="260"/>
      <c r="RGC98" s="260"/>
      <c r="RGD98" s="260"/>
      <c r="RGE98" s="260"/>
      <c r="RGF98" s="260"/>
      <c r="RGG98" s="260"/>
      <c r="RGH98" s="260"/>
      <c r="RGI98" s="260"/>
      <c r="RGJ98" s="260"/>
      <c r="RGK98" s="260"/>
      <c r="RGL98" s="260"/>
      <c r="RGM98" s="260"/>
      <c r="RGN98" s="260"/>
      <c r="RGO98" s="260"/>
      <c r="RGP98" s="260"/>
      <c r="RGQ98" s="260"/>
      <c r="RGR98" s="260"/>
      <c r="RGS98" s="260"/>
      <c r="RGT98" s="260"/>
      <c r="RGU98" s="260"/>
      <c r="RGV98" s="260"/>
      <c r="RGW98" s="260"/>
      <c r="RGX98" s="260"/>
      <c r="RGY98" s="260"/>
      <c r="RGZ98" s="260"/>
      <c r="RHA98" s="260"/>
      <c r="RHB98" s="260"/>
      <c r="RHC98" s="260"/>
      <c r="RHD98" s="260"/>
      <c r="RHE98" s="260"/>
      <c r="RHF98" s="260"/>
      <c r="RHG98" s="260"/>
      <c r="RHH98" s="260"/>
      <c r="RHI98" s="260"/>
      <c r="RHJ98" s="260"/>
      <c r="RHK98" s="260"/>
      <c r="RHL98" s="260"/>
      <c r="RHM98" s="260"/>
      <c r="RHN98" s="260"/>
      <c r="RHO98" s="260"/>
      <c r="RHP98" s="260"/>
      <c r="RHQ98" s="260"/>
      <c r="RHR98" s="260"/>
      <c r="RHS98" s="260"/>
      <c r="RHT98" s="260"/>
      <c r="RHU98" s="260"/>
      <c r="RHV98" s="260"/>
      <c r="RHW98" s="260"/>
      <c r="RHX98" s="260"/>
      <c r="RHY98" s="260"/>
      <c r="RHZ98" s="260"/>
      <c r="RIA98" s="260"/>
      <c r="RIB98" s="260"/>
      <c r="RIC98" s="260"/>
      <c r="RID98" s="260"/>
      <c r="RIE98" s="260"/>
      <c r="RIF98" s="260"/>
      <c r="RIG98" s="260"/>
      <c r="RIH98" s="260"/>
      <c r="RII98" s="260"/>
      <c r="RIJ98" s="260"/>
      <c r="RIK98" s="260"/>
      <c r="RIL98" s="260"/>
      <c r="RIM98" s="260"/>
      <c r="RIN98" s="260"/>
      <c r="RIO98" s="260"/>
      <c r="RIP98" s="260"/>
      <c r="RIQ98" s="260"/>
      <c r="RIR98" s="260"/>
      <c r="RIS98" s="260"/>
      <c r="RIT98" s="260"/>
      <c r="RIU98" s="260"/>
      <c r="RIV98" s="260"/>
      <c r="RIW98" s="260"/>
      <c r="RIX98" s="260"/>
      <c r="RIY98" s="260"/>
      <c r="RIZ98" s="260"/>
      <c r="RJA98" s="260"/>
      <c r="RJB98" s="260"/>
      <c r="RJC98" s="260"/>
      <c r="RJD98" s="260"/>
      <c r="RJE98" s="260"/>
      <c r="RJF98" s="260"/>
      <c r="RJG98" s="260"/>
      <c r="RJH98" s="260"/>
      <c r="RJI98" s="260"/>
      <c r="RJJ98" s="260"/>
      <c r="RJK98" s="260"/>
      <c r="RJL98" s="260"/>
      <c r="RJM98" s="260"/>
      <c r="RJN98" s="260"/>
      <c r="RJO98" s="260"/>
      <c r="RJP98" s="260"/>
      <c r="RJQ98" s="260"/>
      <c r="RJR98" s="260"/>
      <c r="RJS98" s="260"/>
      <c r="RJT98" s="260"/>
      <c r="RJU98" s="260"/>
      <c r="RJV98" s="260"/>
      <c r="RJW98" s="260"/>
      <c r="RJX98" s="260"/>
      <c r="RJY98" s="260"/>
      <c r="RJZ98" s="260"/>
      <c r="RKA98" s="260"/>
      <c r="RKB98" s="260"/>
      <c r="RKC98" s="260"/>
      <c r="RKD98" s="260"/>
      <c r="RKE98" s="260"/>
      <c r="RKF98" s="260"/>
      <c r="RKG98" s="260"/>
      <c r="RKH98" s="260"/>
      <c r="RKI98" s="260"/>
      <c r="RKJ98" s="260"/>
      <c r="RKK98" s="260"/>
      <c r="RKL98" s="260"/>
      <c r="RKM98" s="260"/>
      <c r="RKN98" s="260"/>
      <c r="RKO98" s="260"/>
      <c r="RKP98" s="260"/>
      <c r="RKQ98" s="260"/>
      <c r="RKR98" s="260"/>
      <c r="RKS98" s="260"/>
      <c r="RKT98" s="260"/>
      <c r="RKU98" s="260"/>
      <c r="RKV98" s="260"/>
      <c r="RKW98" s="260"/>
      <c r="RKX98" s="260"/>
      <c r="RKY98" s="260"/>
      <c r="RKZ98" s="260"/>
      <c r="RLA98" s="260"/>
      <c r="RLB98" s="260"/>
      <c r="RLC98" s="260"/>
      <c r="RLD98" s="260"/>
      <c r="RLE98" s="260"/>
      <c r="RLF98" s="260"/>
      <c r="RLG98" s="260"/>
      <c r="RLH98" s="260"/>
      <c r="RLI98" s="260"/>
      <c r="RLJ98" s="260"/>
      <c r="RLK98" s="260"/>
      <c r="RLL98" s="260"/>
      <c r="RLM98" s="260"/>
      <c r="RLN98" s="260"/>
      <c r="RLO98" s="260"/>
      <c r="RLP98" s="260"/>
      <c r="RLQ98" s="260"/>
      <c r="RLR98" s="260"/>
      <c r="RLS98" s="260"/>
      <c r="RLT98" s="260"/>
      <c r="RLU98" s="260"/>
      <c r="RLV98" s="260"/>
      <c r="RLW98" s="260"/>
      <c r="RLX98" s="260"/>
      <c r="RLY98" s="260"/>
      <c r="RLZ98" s="260"/>
      <c r="RMA98" s="260"/>
      <c r="RMB98" s="260"/>
      <c r="RMC98" s="260"/>
      <c r="RMD98" s="260"/>
      <c r="RME98" s="260"/>
      <c r="RMF98" s="260"/>
      <c r="RMG98" s="260"/>
      <c r="RMH98" s="260"/>
      <c r="RMI98" s="260"/>
      <c r="RMJ98" s="260"/>
      <c r="RMK98" s="260"/>
      <c r="RML98" s="260"/>
      <c r="RMM98" s="260"/>
      <c r="RMN98" s="260"/>
      <c r="RMO98" s="260"/>
      <c r="RMP98" s="260"/>
      <c r="RMQ98" s="260"/>
      <c r="RMR98" s="260"/>
      <c r="RMS98" s="260"/>
      <c r="RMT98" s="260"/>
      <c r="RMU98" s="260"/>
      <c r="RMV98" s="260"/>
      <c r="RMW98" s="260"/>
      <c r="RMX98" s="260"/>
      <c r="RMY98" s="260"/>
      <c r="RMZ98" s="260"/>
      <c r="RNA98" s="260"/>
      <c r="RNB98" s="260"/>
      <c r="RNC98" s="260"/>
      <c r="RND98" s="260"/>
      <c r="RNE98" s="260"/>
      <c r="RNF98" s="260"/>
      <c r="RNG98" s="260"/>
      <c r="RNH98" s="260"/>
      <c r="RNI98" s="260"/>
      <c r="RNJ98" s="260"/>
      <c r="RNK98" s="260"/>
      <c r="RNL98" s="260"/>
      <c r="RNM98" s="260"/>
      <c r="RNN98" s="260"/>
      <c r="RNO98" s="260"/>
      <c r="RNP98" s="260"/>
      <c r="RNQ98" s="260"/>
      <c r="RNR98" s="260"/>
      <c r="RNS98" s="260"/>
      <c r="RNT98" s="260"/>
      <c r="RNU98" s="260"/>
      <c r="RNV98" s="260"/>
      <c r="RNW98" s="260"/>
      <c r="RNX98" s="260"/>
      <c r="RNY98" s="260"/>
      <c r="RNZ98" s="260"/>
      <c r="ROA98" s="260"/>
      <c r="ROB98" s="260"/>
      <c r="ROC98" s="260"/>
      <c r="ROD98" s="260"/>
      <c r="ROE98" s="260"/>
      <c r="ROF98" s="260"/>
      <c r="ROG98" s="260"/>
      <c r="ROH98" s="260"/>
      <c r="ROI98" s="260"/>
      <c r="ROJ98" s="260"/>
      <c r="ROK98" s="260"/>
      <c r="ROL98" s="260"/>
      <c r="ROM98" s="260"/>
      <c r="RON98" s="260"/>
      <c r="ROO98" s="260"/>
      <c r="ROP98" s="260"/>
      <c r="ROQ98" s="260"/>
      <c r="ROR98" s="260"/>
      <c r="ROS98" s="260"/>
      <c r="ROT98" s="260"/>
      <c r="ROU98" s="260"/>
      <c r="ROV98" s="260"/>
      <c r="ROW98" s="260"/>
      <c r="ROX98" s="260"/>
      <c r="ROY98" s="260"/>
      <c r="ROZ98" s="260"/>
      <c r="RPA98" s="260"/>
      <c r="RPB98" s="260"/>
      <c r="RPC98" s="260"/>
      <c r="RPD98" s="260"/>
      <c r="RPE98" s="260"/>
      <c r="RPF98" s="260"/>
      <c r="RPG98" s="260"/>
      <c r="RPH98" s="260"/>
      <c r="RPI98" s="260"/>
      <c r="RPJ98" s="260"/>
      <c r="RPK98" s="260"/>
      <c r="RPL98" s="260"/>
      <c r="RPM98" s="260"/>
      <c r="RPN98" s="260"/>
      <c r="RPO98" s="260"/>
      <c r="RPP98" s="260"/>
      <c r="RPQ98" s="260"/>
      <c r="RPR98" s="260"/>
      <c r="RPS98" s="260"/>
      <c r="RPT98" s="260"/>
      <c r="RPU98" s="260"/>
      <c r="RPV98" s="260"/>
      <c r="RPW98" s="260"/>
      <c r="RPX98" s="260"/>
      <c r="RPY98" s="260"/>
      <c r="RPZ98" s="260"/>
      <c r="RQA98" s="260"/>
      <c r="RQB98" s="260"/>
      <c r="RQC98" s="260"/>
      <c r="RQD98" s="260"/>
      <c r="RQE98" s="260"/>
      <c r="RQF98" s="260"/>
      <c r="RQG98" s="260"/>
      <c r="RQH98" s="260"/>
      <c r="RQI98" s="260"/>
      <c r="RQJ98" s="260"/>
      <c r="RQK98" s="260"/>
      <c r="RQL98" s="260"/>
      <c r="RQM98" s="260"/>
      <c r="RQN98" s="260"/>
      <c r="RQO98" s="260"/>
      <c r="RQP98" s="260"/>
      <c r="RQQ98" s="260"/>
      <c r="RQR98" s="260"/>
      <c r="RQS98" s="260"/>
      <c r="RQT98" s="260"/>
      <c r="RQU98" s="260"/>
      <c r="RQV98" s="260"/>
      <c r="RQW98" s="260"/>
      <c r="RQX98" s="260"/>
      <c r="RQY98" s="260"/>
      <c r="RQZ98" s="260"/>
      <c r="RRA98" s="260"/>
      <c r="RRB98" s="260"/>
      <c r="RRC98" s="260"/>
      <c r="RRD98" s="260"/>
      <c r="RRE98" s="260"/>
      <c r="RRF98" s="260"/>
      <c r="RRG98" s="260"/>
      <c r="RRH98" s="260"/>
      <c r="RRI98" s="260"/>
      <c r="RRJ98" s="260"/>
      <c r="RRK98" s="260"/>
      <c r="RRL98" s="260"/>
      <c r="RRM98" s="260"/>
      <c r="RRN98" s="260"/>
      <c r="RRO98" s="260"/>
      <c r="RRP98" s="260"/>
      <c r="RRQ98" s="260"/>
      <c r="RRR98" s="260"/>
      <c r="RRS98" s="260"/>
      <c r="RRT98" s="260"/>
      <c r="RRU98" s="260"/>
      <c r="RRV98" s="260"/>
      <c r="RRW98" s="260"/>
      <c r="RRX98" s="260"/>
      <c r="RRY98" s="260"/>
      <c r="RRZ98" s="260"/>
      <c r="RSA98" s="260"/>
      <c r="RSB98" s="260"/>
      <c r="RSC98" s="260"/>
      <c r="RSD98" s="260"/>
      <c r="RSE98" s="260"/>
      <c r="RSF98" s="260"/>
      <c r="RSG98" s="260"/>
      <c r="RSH98" s="260"/>
      <c r="RSI98" s="260"/>
      <c r="RSJ98" s="260"/>
      <c r="RSK98" s="260"/>
      <c r="RSL98" s="260"/>
      <c r="RSM98" s="260"/>
      <c r="RSN98" s="260"/>
      <c r="RSO98" s="260"/>
      <c r="RSP98" s="260"/>
      <c r="RSQ98" s="260"/>
      <c r="RSR98" s="260"/>
      <c r="RSS98" s="260"/>
      <c r="RST98" s="260"/>
      <c r="RSU98" s="260"/>
      <c r="RSV98" s="260"/>
      <c r="RSW98" s="260"/>
      <c r="RSX98" s="260"/>
      <c r="RSY98" s="260"/>
      <c r="RSZ98" s="260"/>
      <c r="RTA98" s="260"/>
      <c r="RTB98" s="260"/>
      <c r="RTC98" s="260"/>
      <c r="RTD98" s="260"/>
      <c r="RTE98" s="260"/>
      <c r="RTF98" s="260"/>
      <c r="RTG98" s="260"/>
      <c r="RTH98" s="260"/>
      <c r="RTI98" s="260"/>
      <c r="RTJ98" s="260"/>
      <c r="RTK98" s="260"/>
      <c r="RTL98" s="260"/>
      <c r="RTM98" s="260"/>
      <c r="RTN98" s="260"/>
      <c r="RTO98" s="260"/>
      <c r="RTP98" s="260"/>
      <c r="RTQ98" s="260"/>
      <c r="RTR98" s="260"/>
      <c r="RTS98" s="260"/>
      <c r="RTT98" s="260"/>
      <c r="RTU98" s="260"/>
      <c r="RTV98" s="260"/>
      <c r="RTW98" s="260"/>
      <c r="RTX98" s="260"/>
      <c r="RTY98" s="260"/>
      <c r="RTZ98" s="260"/>
      <c r="RUA98" s="260"/>
      <c r="RUB98" s="260"/>
      <c r="RUC98" s="260"/>
      <c r="RUD98" s="260"/>
      <c r="RUE98" s="260"/>
      <c r="RUF98" s="260"/>
      <c r="RUG98" s="260"/>
      <c r="RUH98" s="260"/>
      <c r="RUI98" s="260"/>
      <c r="RUJ98" s="260"/>
      <c r="RUK98" s="260"/>
      <c r="RUL98" s="260"/>
      <c r="RUM98" s="260"/>
      <c r="RUN98" s="260"/>
      <c r="RUO98" s="260"/>
      <c r="RUP98" s="260"/>
      <c r="RUQ98" s="260"/>
      <c r="RUR98" s="260"/>
      <c r="RUS98" s="260"/>
      <c r="RUT98" s="260"/>
      <c r="RUU98" s="260"/>
      <c r="RUV98" s="260"/>
      <c r="RUW98" s="260"/>
      <c r="RUX98" s="260"/>
      <c r="RUY98" s="260"/>
      <c r="RUZ98" s="260"/>
      <c r="RVA98" s="260"/>
      <c r="RVB98" s="260"/>
      <c r="RVC98" s="260"/>
      <c r="RVD98" s="260"/>
      <c r="RVE98" s="260"/>
      <c r="RVF98" s="260"/>
      <c r="RVG98" s="260"/>
      <c r="RVH98" s="260"/>
      <c r="RVI98" s="260"/>
      <c r="RVJ98" s="260"/>
      <c r="RVK98" s="260"/>
      <c r="RVL98" s="260"/>
      <c r="RVM98" s="260"/>
      <c r="RVN98" s="260"/>
      <c r="RVO98" s="260"/>
      <c r="RVP98" s="260"/>
      <c r="RVQ98" s="260"/>
      <c r="RVR98" s="260"/>
      <c r="RVS98" s="260"/>
      <c r="RVT98" s="260"/>
      <c r="RVU98" s="260"/>
      <c r="RVV98" s="260"/>
      <c r="RVW98" s="260"/>
      <c r="RVX98" s="260"/>
      <c r="RVY98" s="260"/>
      <c r="RVZ98" s="260"/>
      <c r="RWA98" s="260"/>
      <c r="RWB98" s="260"/>
      <c r="RWC98" s="260"/>
      <c r="RWD98" s="260"/>
      <c r="RWE98" s="260"/>
      <c r="RWF98" s="260"/>
      <c r="RWG98" s="260"/>
      <c r="RWH98" s="260"/>
      <c r="RWI98" s="260"/>
      <c r="RWJ98" s="260"/>
      <c r="RWK98" s="260"/>
      <c r="RWL98" s="260"/>
      <c r="RWM98" s="260"/>
      <c r="RWN98" s="260"/>
      <c r="RWO98" s="260"/>
      <c r="RWP98" s="260"/>
      <c r="RWQ98" s="260"/>
      <c r="RWR98" s="260"/>
      <c r="RWS98" s="260"/>
      <c r="RWT98" s="260"/>
      <c r="RWU98" s="260"/>
      <c r="RWV98" s="260"/>
      <c r="RWW98" s="260"/>
      <c r="RWX98" s="260"/>
      <c r="RWY98" s="260"/>
      <c r="RWZ98" s="260"/>
      <c r="RXA98" s="260"/>
      <c r="RXB98" s="260"/>
      <c r="RXC98" s="260"/>
      <c r="RXD98" s="260"/>
      <c r="RXE98" s="260"/>
      <c r="RXF98" s="260"/>
      <c r="RXG98" s="260"/>
      <c r="RXH98" s="260"/>
      <c r="RXI98" s="260"/>
      <c r="RXJ98" s="260"/>
      <c r="RXK98" s="260"/>
      <c r="RXL98" s="260"/>
      <c r="RXM98" s="260"/>
      <c r="RXN98" s="260"/>
      <c r="RXO98" s="260"/>
      <c r="RXP98" s="260"/>
      <c r="RXQ98" s="260"/>
      <c r="RXR98" s="260"/>
      <c r="RXS98" s="260"/>
      <c r="RXT98" s="260"/>
      <c r="RXU98" s="260"/>
      <c r="RXV98" s="260"/>
      <c r="RXW98" s="260"/>
      <c r="RXX98" s="260"/>
      <c r="RXY98" s="260"/>
      <c r="RXZ98" s="260"/>
      <c r="RYA98" s="260"/>
      <c r="RYB98" s="260"/>
      <c r="RYC98" s="260"/>
      <c r="RYD98" s="260"/>
      <c r="RYE98" s="260"/>
      <c r="RYF98" s="260"/>
      <c r="RYG98" s="260"/>
      <c r="RYH98" s="260"/>
      <c r="RYI98" s="260"/>
      <c r="RYJ98" s="260"/>
      <c r="RYK98" s="260"/>
      <c r="RYL98" s="260"/>
      <c r="RYM98" s="260"/>
      <c r="RYN98" s="260"/>
      <c r="RYO98" s="260"/>
      <c r="RYP98" s="260"/>
      <c r="RYQ98" s="260"/>
      <c r="RYR98" s="260"/>
      <c r="RYS98" s="260"/>
      <c r="RYT98" s="260"/>
      <c r="RYU98" s="260"/>
      <c r="RYV98" s="260"/>
      <c r="RYW98" s="260"/>
      <c r="RYX98" s="260"/>
      <c r="RYY98" s="260"/>
      <c r="RYZ98" s="260"/>
      <c r="RZA98" s="260"/>
      <c r="RZB98" s="260"/>
      <c r="RZC98" s="260"/>
      <c r="RZD98" s="260"/>
      <c r="RZE98" s="260"/>
      <c r="RZF98" s="260"/>
      <c r="RZG98" s="260"/>
      <c r="RZH98" s="260"/>
      <c r="RZI98" s="260"/>
      <c r="RZJ98" s="260"/>
      <c r="RZK98" s="260"/>
      <c r="RZL98" s="260"/>
      <c r="RZM98" s="260"/>
      <c r="RZN98" s="260"/>
      <c r="RZO98" s="260"/>
      <c r="RZP98" s="260"/>
      <c r="RZQ98" s="260"/>
      <c r="RZR98" s="260"/>
      <c r="RZS98" s="260"/>
      <c r="RZT98" s="260"/>
      <c r="RZU98" s="260"/>
      <c r="RZV98" s="260"/>
      <c r="RZW98" s="260"/>
      <c r="RZX98" s="260"/>
      <c r="RZY98" s="260"/>
      <c r="RZZ98" s="260"/>
      <c r="SAA98" s="260"/>
      <c r="SAB98" s="260"/>
      <c r="SAC98" s="260"/>
      <c r="SAD98" s="260"/>
      <c r="SAE98" s="260"/>
      <c r="SAF98" s="260"/>
      <c r="SAG98" s="260"/>
      <c r="SAH98" s="260"/>
      <c r="SAI98" s="260"/>
      <c r="SAJ98" s="260"/>
      <c r="SAK98" s="260"/>
      <c r="SAL98" s="260"/>
      <c r="SAM98" s="260"/>
      <c r="SAN98" s="260"/>
      <c r="SAO98" s="260"/>
      <c r="SAP98" s="260"/>
      <c r="SAQ98" s="260"/>
      <c r="SAR98" s="260"/>
      <c r="SAS98" s="260"/>
      <c r="SAT98" s="260"/>
      <c r="SAU98" s="260"/>
      <c r="SAV98" s="260"/>
      <c r="SAW98" s="260"/>
      <c r="SAX98" s="260"/>
      <c r="SAY98" s="260"/>
      <c r="SAZ98" s="260"/>
      <c r="SBA98" s="260"/>
      <c r="SBB98" s="260"/>
      <c r="SBC98" s="260"/>
      <c r="SBD98" s="260"/>
      <c r="SBE98" s="260"/>
      <c r="SBF98" s="260"/>
      <c r="SBG98" s="260"/>
      <c r="SBH98" s="260"/>
      <c r="SBI98" s="260"/>
      <c r="SBJ98" s="260"/>
      <c r="SBK98" s="260"/>
      <c r="SBL98" s="260"/>
      <c r="SBM98" s="260"/>
      <c r="SBN98" s="260"/>
      <c r="SBO98" s="260"/>
      <c r="SBP98" s="260"/>
      <c r="SBQ98" s="260"/>
      <c r="SBR98" s="260"/>
      <c r="SBS98" s="260"/>
      <c r="SBT98" s="260"/>
      <c r="SBU98" s="260"/>
      <c r="SBV98" s="260"/>
      <c r="SBW98" s="260"/>
      <c r="SBX98" s="260"/>
      <c r="SBY98" s="260"/>
      <c r="SBZ98" s="260"/>
      <c r="SCA98" s="260"/>
      <c r="SCB98" s="260"/>
      <c r="SCC98" s="260"/>
      <c r="SCD98" s="260"/>
      <c r="SCE98" s="260"/>
      <c r="SCF98" s="260"/>
      <c r="SCG98" s="260"/>
      <c r="SCH98" s="260"/>
      <c r="SCI98" s="260"/>
      <c r="SCJ98" s="260"/>
      <c r="SCK98" s="260"/>
      <c r="SCL98" s="260"/>
      <c r="SCM98" s="260"/>
      <c r="SCN98" s="260"/>
      <c r="SCO98" s="260"/>
      <c r="SCP98" s="260"/>
      <c r="SCQ98" s="260"/>
      <c r="SCR98" s="260"/>
      <c r="SCS98" s="260"/>
      <c r="SCT98" s="260"/>
      <c r="SCU98" s="260"/>
      <c r="SCV98" s="260"/>
      <c r="SCW98" s="260"/>
      <c r="SCX98" s="260"/>
      <c r="SCY98" s="260"/>
      <c r="SCZ98" s="260"/>
      <c r="SDA98" s="260"/>
      <c r="SDB98" s="260"/>
      <c r="SDC98" s="260"/>
      <c r="SDD98" s="260"/>
      <c r="SDE98" s="260"/>
      <c r="SDF98" s="260"/>
      <c r="SDG98" s="260"/>
      <c r="SDH98" s="260"/>
      <c r="SDI98" s="260"/>
      <c r="SDJ98" s="260"/>
      <c r="SDK98" s="260"/>
      <c r="SDL98" s="260"/>
      <c r="SDM98" s="260"/>
      <c r="SDN98" s="260"/>
      <c r="SDO98" s="260"/>
      <c r="SDP98" s="260"/>
      <c r="SDQ98" s="260"/>
      <c r="SDR98" s="260"/>
      <c r="SDS98" s="260"/>
      <c r="SDT98" s="260"/>
      <c r="SDU98" s="260"/>
      <c r="SDV98" s="260"/>
      <c r="SDW98" s="260"/>
      <c r="SDX98" s="260"/>
      <c r="SDY98" s="260"/>
      <c r="SDZ98" s="260"/>
      <c r="SEA98" s="260"/>
      <c r="SEB98" s="260"/>
      <c r="SEC98" s="260"/>
      <c r="SED98" s="260"/>
      <c r="SEE98" s="260"/>
      <c r="SEF98" s="260"/>
      <c r="SEG98" s="260"/>
      <c r="SEH98" s="260"/>
      <c r="SEI98" s="260"/>
      <c r="SEJ98" s="260"/>
      <c r="SEK98" s="260"/>
      <c r="SEL98" s="260"/>
      <c r="SEM98" s="260"/>
      <c r="SEN98" s="260"/>
      <c r="SEO98" s="260"/>
      <c r="SEP98" s="260"/>
      <c r="SEQ98" s="260"/>
      <c r="SER98" s="260"/>
      <c r="SES98" s="260"/>
      <c r="SET98" s="260"/>
      <c r="SEU98" s="260"/>
      <c r="SEV98" s="260"/>
      <c r="SEW98" s="260"/>
      <c r="SEX98" s="260"/>
      <c r="SEY98" s="260"/>
      <c r="SEZ98" s="260"/>
      <c r="SFA98" s="260"/>
      <c r="SFB98" s="260"/>
      <c r="SFC98" s="260"/>
      <c r="SFD98" s="260"/>
      <c r="SFE98" s="260"/>
      <c r="SFF98" s="260"/>
      <c r="SFG98" s="260"/>
      <c r="SFH98" s="260"/>
      <c r="SFI98" s="260"/>
      <c r="SFJ98" s="260"/>
      <c r="SFK98" s="260"/>
      <c r="SFL98" s="260"/>
      <c r="SFM98" s="260"/>
      <c r="SFN98" s="260"/>
      <c r="SFO98" s="260"/>
      <c r="SFP98" s="260"/>
      <c r="SFQ98" s="260"/>
      <c r="SFR98" s="260"/>
      <c r="SFS98" s="260"/>
      <c r="SFT98" s="260"/>
      <c r="SFU98" s="260"/>
      <c r="SFV98" s="260"/>
      <c r="SFW98" s="260"/>
      <c r="SFX98" s="260"/>
      <c r="SFY98" s="260"/>
      <c r="SFZ98" s="260"/>
      <c r="SGA98" s="260"/>
      <c r="SGB98" s="260"/>
      <c r="SGC98" s="260"/>
      <c r="SGD98" s="260"/>
      <c r="SGE98" s="260"/>
      <c r="SGF98" s="260"/>
      <c r="SGG98" s="260"/>
      <c r="SGH98" s="260"/>
      <c r="SGI98" s="260"/>
      <c r="SGJ98" s="260"/>
      <c r="SGK98" s="260"/>
      <c r="SGL98" s="260"/>
      <c r="SGM98" s="260"/>
      <c r="SGN98" s="260"/>
      <c r="SGO98" s="260"/>
      <c r="SGP98" s="260"/>
      <c r="SGQ98" s="260"/>
      <c r="SGR98" s="260"/>
      <c r="SGS98" s="260"/>
      <c r="SGT98" s="260"/>
      <c r="SGU98" s="260"/>
      <c r="SGV98" s="260"/>
      <c r="SGW98" s="260"/>
      <c r="SGX98" s="260"/>
      <c r="SGY98" s="260"/>
      <c r="SGZ98" s="260"/>
      <c r="SHA98" s="260"/>
      <c r="SHB98" s="260"/>
      <c r="SHC98" s="260"/>
      <c r="SHD98" s="260"/>
      <c r="SHE98" s="260"/>
      <c r="SHF98" s="260"/>
      <c r="SHG98" s="260"/>
      <c r="SHH98" s="260"/>
      <c r="SHI98" s="260"/>
      <c r="SHJ98" s="260"/>
      <c r="SHK98" s="260"/>
      <c r="SHL98" s="260"/>
      <c r="SHM98" s="260"/>
      <c r="SHN98" s="260"/>
      <c r="SHO98" s="260"/>
      <c r="SHP98" s="260"/>
      <c r="SHQ98" s="260"/>
      <c r="SHR98" s="260"/>
      <c r="SHS98" s="260"/>
      <c r="SHT98" s="260"/>
      <c r="SHU98" s="260"/>
      <c r="SHV98" s="260"/>
      <c r="SHW98" s="260"/>
      <c r="SHX98" s="260"/>
      <c r="SHY98" s="260"/>
      <c r="SHZ98" s="260"/>
      <c r="SIA98" s="260"/>
      <c r="SIB98" s="260"/>
      <c r="SIC98" s="260"/>
      <c r="SID98" s="260"/>
      <c r="SIE98" s="260"/>
      <c r="SIF98" s="260"/>
      <c r="SIG98" s="260"/>
      <c r="SIH98" s="260"/>
      <c r="SII98" s="260"/>
      <c r="SIJ98" s="260"/>
      <c r="SIK98" s="260"/>
      <c r="SIL98" s="260"/>
      <c r="SIM98" s="260"/>
      <c r="SIN98" s="260"/>
      <c r="SIO98" s="260"/>
      <c r="SIP98" s="260"/>
      <c r="SIQ98" s="260"/>
      <c r="SIR98" s="260"/>
      <c r="SIS98" s="260"/>
      <c r="SIT98" s="260"/>
      <c r="SIU98" s="260"/>
      <c r="SIV98" s="260"/>
      <c r="SIW98" s="260"/>
      <c r="SIX98" s="260"/>
      <c r="SIY98" s="260"/>
      <c r="SIZ98" s="260"/>
      <c r="SJA98" s="260"/>
      <c r="SJB98" s="260"/>
      <c r="SJC98" s="260"/>
      <c r="SJD98" s="260"/>
      <c r="SJE98" s="260"/>
      <c r="SJF98" s="260"/>
      <c r="SJG98" s="260"/>
      <c r="SJH98" s="260"/>
      <c r="SJI98" s="260"/>
      <c r="SJJ98" s="260"/>
      <c r="SJK98" s="260"/>
      <c r="SJL98" s="260"/>
      <c r="SJM98" s="260"/>
      <c r="SJN98" s="260"/>
      <c r="SJO98" s="260"/>
      <c r="SJP98" s="260"/>
      <c r="SJQ98" s="260"/>
      <c r="SJR98" s="260"/>
      <c r="SJS98" s="260"/>
      <c r="SJT98" s="260"/>
      <c r="SJU98" s="260"/>
      <c r="SJV98" s="260"/>
      <c r="SJW98" s="260"/>
      <c r="SJX98" s="260"/>
      <c r="SJY98" s="260"/>
      <c r="SJZ98" s="260"/>
      <c r="SKA98" s="260"/>
      <c r="SKB98" s="260"/>
      <c r="SKC98" s="260"/>
      <c r="SKD98" s="260"/>
      <c r="SKE98" s="260"/>
      <c r="SKF98" s="260"/>
      <c r="SKG98" s="260"/>
      <c r="SKH98" s="260"/>
      <c r="SKI98" s="260"/>
      <c r="SKJ98" s="260"/>
      <c r="SKK98" s="260"/>
      <c r="SKL98" s="260"/>
      <c r="SKM98" s="260"/>
      <c r="SKN98" s="260"/>
      <c r="SKO98" s="260"/>
      <c r="SKP98" s="260"/>
      <c r="SKQ98" s="260"/>
      <c r="SKR98" s="260"/>
      <c r="SKS98" s="260"/>
      <c r="SKT98" s="260"/>
      <c r="SKU98" s="260"/>
      <c r="SKV98" s="260"/>
      <c r="SKW98" s="260"/>
      <c r="SKX98" s="260"/>
      <c r="SKY98" s="260"/>
      <c r="SKZ98" s="260"/>
      <c r="SLA98" s="260"/>
      <c r="SLB98" s="260"/>
      <c r="SLC98" s="260"/>
      <c r="SLD98" s="260"/>
      <c r="SLE98" s="260"/>
      <c r="SLF98" s="260"/>
      <c r="SLG98" s="260"/>
      <c r="SLH98" s="260"/>
      <c r="SLI98" s="260"/>
      <c r="SLJ98" s="260"/>
      <c r="SLK98" s="260"/>
      <c r="SLL98" s="260"/>
      <c r="SLM98" s="260"/>
      <c r="SLN98" s="260"/>
      <c r="SLO98" s="260"/>
      <c r="SLP98" s="260"/>
      <c r="SLQ98" s="260"/>
      <c r="SLR98" s="260"/>
      <c r="SLS98" s="260"/>
      <c r="SLT98" s="260"/>
      <c r="SLU98" s="260"/>
      <c r="SLV98" s="260"/>
      <c r="SLW98" s="260"/>
      <c r="SLX98" s="260"/>
      <c r="SLY98" s="260"/>
      <c r="SLZ98" s="260"/>
      <c r="SMA98" s="260"/>
      <c r="SMB98" s="260"/>
      <c r="SMC98" s="260"/>
      <c r="SMD98" s="260"/>
      <c r="SME98" s="260"/>
      <c r="SMF98" s="260"/>
      <c r="SMG98" s="260"/>
      <c r="SMH98" s="260"/>
      <c r="SMI98" s="260"/>
      <c r="SMJ98" s="260"/>
      <c r="SMK98" s="260"/>
      <c r="SML98" s="260"/>
      <c r="SMM98" s="260"/>
      <c r="SMN98" s="260"/>
      <c r="SMO98" s="260"/>
      <c r="SMP98" s="260"/>
      <c r="SMQ98" s="260"/>
      <c r="SMR98" s="260"/>
      <c r="SMS98" s="260"/>
      <c r="SMT98" s="260"/>
      <c r="SMU98" s="260"/>
      <c r="SMV98" s="260"/>
      <c r="SMW98" s="260"/>
      <c r="SMX98" s="260"/>
      <c r="SMY98" s="260"/>
      <c r="SMZ98" s="260"/>
      <c r="SNA98" s="260"/>
      <c r="SNB98" s="260"/>
      <c r="SNC98" s="260"/>
      <c r="SND98" s="260"/>
      <c r="SNE98" s="260"/>
      <c r="SNF98" s="260"/>
      <c r="SNG98" s="260"/>
      <c r="SNH98" s="260"/>
      <c r="SNI98" s="260"/>
      <c r="SNJ98" s="260"/>
      <c r="SNK98" s="260"/>
      <c r="SNL98" s="260"/>
      <c r="SNM98" s="260"/>
      <c r="SNN98" s="260"/>
      <c r="SNO98" s="260"/>
      <c r="SNP98" s="260"/>
      <c r="SNQ98" s="260"/>
      <c r="SNR98" s="260"/>
      <c r="SNS98" s="260"/>
      <c r="SNT98" s="260"/>
      <c r="SNU98" s="260"/>
      <c r="SNV98" s="260"/>
      <c r="SNW98" s="260"/>
      <c r="SNX98" s="260"/>
      <c r="SNY98" s="260"/>
      <c r="SNZ98" s="260"/>
      <c r="SOA98" s="260"/>
      <c r="SOB98" s="260"/>
      <c r="SOC98" s="260"/>
      <c r="SOD98" s="260"/>
      <c r="SOE98" s="260"/>
      <c r="SOF98" s="260"/>
      <c r="SOG98" s="260"/>
      <c r="SOH98" s="260"/>
      <c r="SOI98" s="260"/>
      <c r="SOJ98" s="260"/>
      <c r="SOK98" s="260"/>
      <c r="SOL98" s="260"/>
      <c r="SOM98" s="260"/>
      <c r="SON98" s="260"/>
      <c r="SOO98" s="260"/>
      <c r="SOP98" s="260"/>
      <c r="SOQ98" s="260"/>
      <c r="SOR98" s="260"/>
      <c r="SOS98" s="260"/>
      <c r="SOT98" s="260"/>
      <c r="SOU98" s="260"/>
      <c r="SOV98" s="260"/>
      <c r="SOW98" s="260"/>
      <c r="SOX98" s="260"/>
      <c r="SOY98" s="260"/>
      <c r="SOZ98" s="260"/>
      <c r="SPA98" s="260"/>
      <c r="SPB98" s="260"/>
      <c r="SPC98" s="260"/>
      <c r="SPD98" s="260"/>
      <c r="SPE98" s="260"/>
      <c r="SPF98" s="260"/>
      <c r="SPG98" s="260"/>
      <c r="SPH98" s="260"/>
      <c r="SPI98" s="260"/>
      <c r="SPJ98" s="260"/>
      <c r="SPK98" s="260"/>
      <c r="SPL98" s="260"/>
      <c r="SPM98" s="260"/>
      <c r="SPN98" s="260"/>
      <c r="SPO98" s="260"/>
      <c r="SPP98" s="260"/>
      <c r="SPQ98" s="260"/>
      <c r="SPR98" s="260"/>
      <c r="SPS98" s="260"/>
      <c r="SPT98" s="260"/>
      <c r="SPU98" s="260"/>
      <c r="SPV98" s="260"/>
      <c r="SPW98" s="260"/>
      <c r="SPX98" s="260"/>
      <c r="SPY98" s="260"/>
      <c r="SPZ98" s="260"/>
      <c r="SQA98" s="260"/>
      <c r="SQB98" s="260"/>
      <c r="SQC98" s="260"/>
      <c r="SQD98" s="260"/>
      <c r="SQE98" s="260"/>
      <c r="SQF98" s="260"/>
      <c r="SQG98" s="260"/>
      <c r="SQH98" s="260"/>
      <c r="SQI98" s="260"/>
      <c r="SQJ98" s="260"/>
      <c r="SQK98" s="260"/>
      <c r="SQL98" s="260"/>
      <c r="SQM98" s="260"/>
      <c r="SQN98" s="260"/>
      <c r="SQO98" s="260"/>
      <c r="SQP98" s="260"/>
      <c r="SQQ98" s="260"/>
      <c r="SQR98" s="260"/>
      <c r="SQS98" s="260"/>
      <c r="SQT98" s="260"/>
      <c r="SQU98" s="260"/>
      <c r="SQV98" s="260"/>
      <c r="SQW98" s="260"/>
      <c r="SQX98" s="260"/>
      <c r="SQY98" s="260"/>
      <c r="SQZ98" s="260"/>
      <c r="SRA98" s="260"/>
      <c r="SRB98" s="260"/>
      <c r="SRC98" s="260"/>
      <c r="SRD98" s="260"/>
      <c r="SRE98" s="260"/>
      <c r="SRF98" s="260"/>
      <c r="SRG98" s="260"/>
      <c r="SRH98" s="260"/>
      <c r="SRI98" s="260"/>
      <c r="SRJ98" s="260"/>
      <c r="SRK98" s="260"/>
      <c r="SRL98" s="260"/>
      <c r="SRM98" s="260"/>
      <c r="SRN98" s="260"/>
      <c r="SRO98" s="260"/>
      <c r="SRP98" s="260"/>
      <c r="SRQ98" s="260"/>
      <c r="SRR98" s="260"/>
      <c r="SRS98" s="260"/>
      <c r="SRT98" s="260"/>
      <c r="SRU98" s="260"/>
      <c r="SRV98" s="260"/>
      <c r="SRW98" s="260"/>
      <c r="SRX98" s="260"/>
      <c r="SRY98" s="260"/>
      <c r="SRZ98" s="260"/>
      <c r="SSA98" s="260"/>
      <c r="SSB98" s="260"/>
      <c r="SSC98" s="260"/>
      <c r="SSD98" s="260"/>
      <c r="SSE98" s="260"/>
      <c r="SSF98" s="260"/>
      <c r="SSG98" s="260"/>
      <c r="SSH98" s="260"/>
      <c r="SSI98" s="260"/>
      <c r="SSJ98" s="260"/>
      <c r="SSK98" s="260"/>
      <c r="SSL98" s="260"/>
      <c r="SSM98" s="260"/>
      <c r="SSN98" s="260"/>
      <c r="SSO98" s="260"/>
      <c r="SSP98" s="260"/>
      <c r="SSQ98" s="260"/>
      <c r="SSR98" s="260"/>
      <c r="SSS98" s="260"/>
      <c r="SST98" s="260"/>
      <c r="SSU98" s="260"/>
      <c r="SSV98" s="260"/>
      <c r="SSW98" s="260"/>
      <c r="SSX98" s="260"/>
      <c r="SSY98" s="260"/>
      <c r="SSZ98" s="260"/>
      <c r="STA98" s="260"/>
      <c r="STB98" s="260"/>
      <c r="STC98" s="260"/>
      <c r="STD98" s="260"/>
      <c r="STE98" s="260"/>
      <c r="STF98" s="260"/>
      <c r="STG98" s="260"/>
      <c r="STH98" s="260"/>
      <c r="STI98" s="260"/>
      <c r="STJ98" s="260"/>
      <c r="STK98" s="260"/>
      <c r="STL98" s="260"/>
      <c r="STM98" s="260"/>
      <c r="STN98" s="260"/>
      <c r="STO98" s="260"/>
      <c r="STP98" s="260"/>
      <c r="STQ98" s="260"/>
      <c r="STR98" s="260"/>
      <c r="STS98" s="260"/>
      <c r="STT98" s="260"/>
      <c r="STU98" s="260"/>
      <c r="STV98" s="260"/>
      <c r="STW98" s="260"/>
      <c r="STX98" s="260"/>
      <c r="STY98" s="260"/>
      <c r="STZ98" s="260"/>
      <c r="SUA98" s="260"/>
      <c r="SUB98" s="260"/>
      <c r="SUC98" s="260"/>
      <c r="SUD98" s="260"/>
      <c r="SUE98" s="260"/>
      <c r="SUF98" s="260"/>
      <c r="SUG98" s="260"/>
      <c r="SUH98" s="260"/>
      <c r="SUI98" s="260"/>
      <c r="SUJ98" s="260"/>
      <c r="SUK98" s="260"/>
      <c r="SUL98" s="260"/>
      <c r="SUM98" s="260"/>
      <c r="SUN98" s="260"/>
      <c r="SUO98" s="260"/>
      <c r="SUP98" s="260"/>
      <c r="SUQ98" s="260"/>
      <c r="SUR98" s="260"/>
      <c r="SUS98" s="260"/>
      <c r="SUT98" s="260"/>
      <c r="SUU98" s="260"/>
      <c r="SUV98" s="260"/>
      <c r="SUW98" s="260"/>
      <c r="SUX98" s="260"/>
      <c r="SUY98" s="260"/>
      <c r="SUZ98" s="260"/>
      <c r="SVA98" s="260"/>
      <c r="SVB98" s="260"/>
      <c r="SVC98" s="260"/>
      <c r="SVD98" s="260"/>
      <c r="SVE98" s="260"/>
      <c r="SVF98" s="260"/>
      <c r="SVG98" s="260"/>
      <c r="SVH98" s="260"/>
      <c r="SVI98" s="260"/>
      <c r="SVJ98" s="260"/>
      <c r="SVK98" s="260"/>
      <c r="SVL98" s="260"/>
      <c r="SVM98" s="260"/>
      <c r="SVN98" s="260"/>
      <c r="SVO98" s="260"/>
      <c r="SVP98" s="260"/>
      <c r="SVQ98" s="260"/>
      <c r="SVR98" s="260"/>
      <c r="SVS98" s="260"/>
      <c r="SVT98" s="260"/>
      <c r="SVU98" s="260"/>
      <c r="SVV98" s="260"/>
      <c r="SVW98" s="260"/>
      <c r="SVX98" s="260"/>
      <c r="SVY98" s="260"/>
      <c r="SVZ98" s="260"/>
      <c r="SWA98" s="260"/>
      <c r="SWB98" s="260"/>
      <c r="SWC98" s="260"/>
      <c r="SWD98" s="260"/>
      <c r="SWE98" s="260"/>
      <c r="SWF98" s="260"/>
      <c r="SWG98" s="260"/>
      <c r="SWH98" s="260"/>
      <c r="SWI98" s="260"/>
      <c r="SWJ98" s="260"/>
      <c r="SWK98" s="260"/>
      <c r="SWL98" s="260"/>
      <c r="SWM98" s="260"/>
      <c r="SWN98" s="260"/>
      <c r="SWO98" s="260"/>
      <c r="SWP98" s="260"/>
      <c r="SWQ98" s="260"/>
      <c r="SWR98" s="260"/>
      <c r="SWS98" s="260"/>
      <c r="SWT98" s="260"/>
      <c r="SWU98" s="260"/>
      <c r="SWV98" s="260"/>
      <c r="SWW98" s="260"/>
      <c r="SWX98" s="260"/>
      <c r="SWY98" s="260"/>
      <c r="SWZ98" s="260"/>
      <c r="SXA98" s="260"/>
      <c r="SXB98" s="260"/>
      <c r="SXC98" s="260"/>
      <c r="SXD98" s="260"/>
      <c r="SXE98" s="260"/>
      <c r="SXF98" s="260"/>
      <c r="SXG98" s="260"/>
      <c r="SXH98" s="260"/>
      <c r="SXI98" s="260"/>
      <c r="SXJ98" s="260"/>
      <c r="SXK98" s="260"/>
      <c r="SXL98" s="260"/>
      <c r="SXM98" s="260"/>
      <c r="SXN98" s="260"/>
      <c r="SXO98" s="260"/>
      <c r="SXP98" s="260"/>
      <c r="SXQ98" s="260"/>
      <c r="SXR98" s="260"/>
      <c r="SXS98" s="260"/>
      <c r="SXT98" s="260"/>
      <c r="SXU98" s="260"/>
      <c r="SXV98" s="260"/>
      <c r="SXW98" s="260"/>
      <c r="SXX98" s="260"/>
      <c r="SXY98" s="260"/>
      <c r="SXZ98" s="260"/>
      <c r="SYA98" s="260"/>
      <c r="SYB98" s="260"/>
      <c r="SYC98" s="260"/>
      <c r="SYD98" s="260"/>
      <c r="SYE98" s="260"/>
      <c r="SYF98" s="260"/>
      <c r="SYG98" s="260"/>
      <c r="SYH98" s="260"/>
      <c r="SYI98" s="260"/>
      <c r="SYJ98" s="260"/>
      <c r="SYK98" s="260"/>
      <c r="SYL98" s="260"/>
      <c r="SYM98" s="260"/>
      <c r="SYN98" s="260"/>
      <c r="SYO98" s="260"/>
      <c r="SYP98" s="260"/>
      <c r="SYQ98" s="260"/>
      <c r="SYR98" s="260"/>
      <c r="SYS98" s="260"/>
      <c r="SYT98" s="260"/>
      <c r="SYU98" s="260"/>
      <c r="SYV98" s="260"/>
      <c r="SYW98" s="260"/>
      <c r="SYX98" s="260"/>
      <c r="SYY98" s="260"/>
      <c r="SYZ98" s="260"/>
      <c r="SZA98" s="260"/>
      <c r="SZB98" s="260"/>
      <c r="SZC98" s="260"/>
      <c r="SZD98" s="260"/>
      <c r="SZE98" s="260"/>
      <c r="SZF98" s="260"/>
      <c r="SZG98" s="260"/>
      <c r="SZH98" s="260"/>
      <c r="SZI98" s="260"/>
      <c r="SZJ98" s="260"/>
      <c r="SZK98" s="260"/>
      <c r="SZL98" s="260"/>
      <c r="SZM98" s="260"/>
      <c r="SZN98" s="260"/>
      <c r="SZO98" s="260"/>
      <c r="SZP98" s="260"/>
      <c r="SZQ98" s="260"/>
      <c r="SZR98" s="260"/>
      <c r="SZS98" s="260"/>
      <c r="SZT98" s="260"/>
      <c r="SZU98" s="260"/>
      <c r="SZV98" s="260"/>
      <c r="SZW98" s="260"/>
      <c r="SZX98" s="260"/>
      <c r="SZY98" s="260"/>
      <c r="SZZ98" s="260"/>
      <c r="TAA98" s="260"/>
      <c r="TAB98" s="260"/>
      <c r="TAC98" s="260"/>
      <c r="TAD98" s="260"/>
      <c r="TAE98" s="260"/>
      <c r="TAF98" s="260"/>
      <c r="TAG98" s="260"/>
      <c r="TAH98" s="260"/>
      <c r="TAI98" s="260"/>
      <c r="TAJ98" s="260"/>
      <c r="TAK98" s="260"/>
      <c r="TAL98" s="260"/>
      <c r="TAM98" s="260"/>
      <c r="TAN98" s="260"/>
      <c r="TAO98" s="260"/>
      <c r="TAP98" s="260"/>
      <c r="TAQ98" s="260"/>
      <c r="TAR98" s="260"/>
      <c r="TAS98" s="260"/>
      <c r="TAT98" s="260"/>
      <c r="TAU98" s="260"/>
      <c r="TAV98" s="260"/>
      <c r="TAW98" s="260"/>
      <c r="TAX98" s="260"/>
      <c r="TAY98" s="260"/>
      <c r="TAZ98" s="260"/>
      <c r="TBA98" s="260"/>
      <c r="TBB98" s="260"/>
      <c r="TBC98" s="260"/>
      <c r="TBD98" s="260"/>
      <c r="TBE98" s="260"/>
      <c r="TBF98" s="260"/>
      <c r="TBG98" s="260"/>
      <c r="TBH98" s="260"/>
      <c r="TBI98" s="260"/>
      <c r="TBJ98" s="260"/>
      <c r="TBK98" s="260"/>
      <c r="TBL98" s="260"/>
      <c r="TBM98" s="260"/>
      <c r="TBN98" s="260"/>
      <c r="TBO98" s="260"/>
      <c r="TBP98" s="260"/>
      <c r="TBQ98" s="260"/>
      <c r="TBR98" s="260"/>
      <c r="TBS98" s="260"/>
      <c r="TBT98" s="260"/>
      <c r="TBU98" s="260"/>
      <c r="TBV98" s="260"/>
      <c r="TBW98" s="260"/>
      <c r="TBX98" s="260"/>
      <c r="TBY98" s="260"/>
      <c r="TBZ98" s="260"/>
      <c r="TCA98" s="260"/>
      <c r="TCB98" s="260"/>
      <c r="TCC98" s="260"/>
      <c r="TCD98" s="260"/>
      <c r="TCE98" s="260"/>
      <c r="TCF98" s="260"/>
      <c r="TCG98" s="260"/>
      <c r="TCH98" s="260"/>
      <c r="TCI98" s="260"/>
      <c r="TCJ98" s="260"/>
      <c r="TCK98" s="260"/>
      <c r="TCL98" s="260"/>
      <c r="TCM98" s="260"/>
      <c r="TCN98" s="260"/>
      <c r="TCO98" s="260"/>
      <c r="TCP98" s="260"/>
      <c r="TCQ98" s="260"/>
      <c r="TCR98" s="260"/>
      <c r="TCS98" s="260"/>
      <c r="TCT98" s="260"/>
      <c r="TCU98" s="260"/>
      <c r="TCV98" s="260"/>
      <c r="TCW98" s="260"/>
      <c r="TCX98" s="260"/>
      <c r="TCY98" s="260"/>
      <c r="TCZ98" s="260"/>
      <c r="TDA98" s="260"/>
      <c r="TDB98" s="260"/>
      <c r="TDC98" s="260"/>
      <c r="TDD98" s="260"/>
      <c r="TDE98" s="260"/>
      <c r="TDF98" s="260"/>
      <c r="TDG98" s="260"/>
      <c r="TDH98" s="260"/>
      <c r="TDI98" s="260"/>
      <c r="TDJ98" s="260"/>
      <c r="TDK98" s="260"/>
      <c r="TDL98" s="260"/>
      <c r="TDM98" s="260"/>
      <c r="TDN98" s="260"/>
      <c r="TDO98" s="260"/>
      <c r="TDP98" s="260"/>
      <c r="TDQ98" s="260"/>
      <c r="TDR98" s="260"/>
      <c r="TDS98" s="260"/>
      <c r="TDT98" s="260"/>
      <c r="TDU98" s="260"/>
      <c r="TDV98" s="260"/>
      <c r="TDW98" s="260"/>
      <c r="TDX98" s="260"/>
      <c r="TDY98" s="260"/>
      <c r="TDZ98" s="260"/>
      <c r="TEA98" s="260"/>
      <c r="TEB98" s="260"/>
      <c r="TEC98" s="260"/>
      <c r="TED98" s="260"/>
      <c r="TEE98" s="260"/>
      <c r="TEF98" s="260"/>
      <c r="TEG98" s="260"/>
      <c r="TEH98" s="260"/>
      <c r="TEI98" s="260"/>
      <c r="TEJ98" s="260"/>
      <c r="TEK98" s="260"/>
      <c r="TEL98" s="260"/>
      <c r="TEM98" s="260"/>
      <c r="TEN98" s="260"/>
      <c r="TEO98" s="260"/>
      <c r="TEP98" s="260"/>
      <c r="TEQ98" s="260"/>
      <c r="TER98" s="260"/>
      <c r="TES98" s="260"/>
      <c r="TET98" s="260"/>
      <c r="TEU98" s="260"/>
      <c r="TEV98" s="260"/>
      <c r="TEW98" s="260"/>
      <c r="TEX98" s="260"/>
      <c r="TEY98" s="260"/>
      <c r="TEZ98" s="260"/>
      <c r="TFA98" s="260"/>
      <c r="TFB98" s="260"/>
      <c r="TFC98" s="260"/>
      <c r="TFD98" s="260"/>
      <c r="TFE98" s="260"/>
      <c r="TFF98" s="260"/>
      <c r="TFG98" s="260"/>
      <c r="TFH98" s="260"/>
      <c r="TFI98" s="260"/>
      <c r="TFJ98" s="260"/>
      <c r="TFK98" s="260"/>
      <c r="TFL98" s="260"/>
      <c r="TFM98" s="260"/>
      <c r="TFN98" s="260"/>
      <c r="TFO98" s="260"/>
      <c r="TFP98" s="260"/>
      <c r="TFQ98" s="260"/>
      <c r="TFR98" s="260"/>
      <c r="TFS98" s="260"/>
      <c r="TFT98" s="260"/>
      <c r="TFU98" s="260"/>
      <c r="TFV98" s="260"/>
      <c r="TFW98" s="260"/>
      <c r="TFX98" s="260"/>
      <c r="TFY98" s="260"/>
      <c r="TFZ98" s="260"/>
      <c r="TGA98" s="260"/>
      <c r="TGB98" s="260"/>
      <c r="TGC98" s="260"/>
      <c r="TGD98" s="260"/>
      <c r="TGE98" s="260"/>
      <c r="TGF98" s="260"/>
      <c r="TGG98" s="260"/>
      <c r="TGH98" s="260"/>
      <c r="TGI98" s="260"/>
      <c r="TGJ98" s="260"/>
      <c r="TGK98" s="260"/>
      <c r="TGL98" s="260"/>
      <c r="TGM98" s="260"/>
      <c r="TGN98" s="260"/>
      <c r="TGO98" s="260"/>
      <c r="TGP98" s="260"/>
      <c r="TGQ98" s="260"/>
      <c r="TGR98" s="260"/>
      <c r="TGS98" s="260"/>
      <c r="TGT98" s="260"/>
      <c r="TGU98" s="260"/>
      <c r="TGV98" s="260"/>
      <c r="TGW98" s="260"/>
      <c r="TGX98" s="260"/>
      <c r="TGY98" s="260"/>
      <c r="TGZ98" s="260"/>
      <c r="THA98" s="260"/>
      <c r="THB98" s="260"/>
      <c r="THC98" s="260"/>
      <c r="THD98" s="260"/>
      <c r="THE98" s="260"/>
      <c r="THF98" s="260"/>
      <c r="THG98" s="260"/>
      <c r="THH98" s="260"/>
      <c r="THI98" s="260"/>
      <c r="THJ98" s="260"/>
      <c r="THK98" s="260"/>
      <c r="THL98" s="260"/>
      <c r="THM98" s="260"/>
      <c r="THN98" s="260"/>
      <c r="THO98" s="260"/>
      <c r="THP98" s="260"/>
      <c r="THQ98" s="260"/>
      <c r="THR98" s="260"/>
      <c r="THS98" s="260"/>
      <c r="THT98" s="260"/>
      <c r="THU98" s="260"/>
      <c r="THV98" s="260"/>
      <c r="THW98" s="260"/>
      <c r="THX98" s="260"/>
      <c r="THY98" s="260"/>
      <c r="THZ98" s="260"/>
      <c r="TIA98" s="260"/>
      <c r="TIB98" s="260"/>
      <c r="TIC98" s="260"/>
      <c r="TID98" s="260"/>
      <c r="TIE98" s="260"/>
      <c r="TIF98" s="260"/>
      <c r="TIG98" s="260"/>
      <c r="TIH98" s="260"/>
      <c r="TII98" s="260"/>
      <c r="TIJ98" s="260"/>
      <c r="TIK98" s="260"/>
      <c r="TIL98" s="260"/>
      <c r="TIM98" s="260"/>
      <c r="TIN98" s="260"/>
      <c r="TIO98" s="260"/>
      <c r="TIP98" s="260"/>
      <c r="TIQ98" s="260"/>
      <c r="TIR98" s="260"/>
      <c r="TIS98" s="260"/>
      <c r="TIT98" s="260"/>
      <c r="TIU98" s="260"/>
      <c r="TIV98" s="260"/>
      <c r="TIW98" s="260"/>
      <c r="TIX98" s="260"/>
      <c r="TIY98" s="260"/>
      <c r="TIZ98" s="260"/>
      <c r="TJA98" s="260"/>
      <c r="TJB98" s="260"/>
      <c r="TJC98" s="260"/>
      <c r="TJD98" s="260"/>
      <c r="TJE98" s="260"/>
      <c r="TJF98" s="260"/>
      <c r="TJG98" s="260"/>
      <c r="TJH98" s="260"/>
      <c r="TJI98" s="260"/>
      <c r="TJJ98" s="260"/>
      <c r="TJK98" s="260"/>
      <c r="TJL98" s="260"/>
      <c r="TJM98" s="260"/>
      <c r="TJN98" s="260"/>
      <c r="TJO98" s="260"/>
      <c r="TJP98" s="260"/>
      <c r="TJQ98" s="260"/>
      <c r="TJR98" s="260"/>
      <c r="TJS98" s="260"/>
      <c r="TJT98" s="260"/>
      <c r="TJU98" s="260"/>
      <c r="TJV98" s="260"/>
      <c r="TJW98" s="260"/>
      <c r="TJX98" s="260"/>
      <c r="TJY98" s="260"/>
      <c r="TJZ98" s="260"/>
      <c r="TKA98" s="260"/>
      <c r="TKB98" s="260"/>
      <c r="TKC98" s="260"/>
      <c r="TKD98" s="260"/>
      <c r="TKE98" s="260"/>
      <c r="TKF98" s="260"/>
      <c r="TKG98" s="260"/>
      <c r="TKH98" s="260"/>
      <c r="TKI98" s="260"/>
      <c r="TKJ98" s="260"/>
      <c r="TKK98" s="260"/>
      <c r="TKL98" s="260"/>
      <c r="TKM98" s="260"/>
      <c r="TKN98" s="260"/>
      <c r="TKO98" s="260"/>
      <c r="TKP98" s="260"/>
      <c r="TKQ98" s="260"/>
      <c r="TKR98" s="260"/>
      <c r="TKS98" s="260"/>
      <c r="TKT98" s="260"/>
      <c r="TKU98" s="260"/>
      <c r="TKV98" s="260"/>
      <c r="TKW98" s="260"/>
      <c r="TKX98" s="260"/>
      <c r="TKY98" s="260"/>
      <c r="TKZ98" s="260"/>
      <c r="TLA98" s="260"/>
      <c r="TLB98" s="260"/>
      <c r="TLC98" s="260"/>
      <c r="TLD98" s="260"/>
      <c r="TLE98" s="260"/>
      <c r="TLF98" s="260"/>
      <c r="TLG98" s="260"/>
      <c r="TLH98" s="260"/>
      <c r="TLI98" s="260"/>
      <c r="TLJ98" s="260"/>
      <c r="TLK98" s="260"/>
      <c r="TLL98" s="260"/>
      <c r="TLM98" s="260"/>
      <c r="TLN98" s="260"/>
      <c r="TLO98" s="260"/>
      <c r="TLP98" s="260"/>
      <c r="TLQ98" s="260"/>
      <c r="TLR98" s="260"/>
      <c r="TLS98" s="260"/>
      <c r="TLT98" s="260"/>
      <c r="TLU98" s="260"/>
      <c r="TLV98" s="260"/>
      <c r="TLW98" s="260"/>
      <c r="TLX98" s="260"/>
      <c r="TLY98" s="260"/>
      <c r="TLZ98" s="260"/>
      <c r="TMA98" s="260"/>
      <c r="TMB98" s="260"/>
      <c r="TMC98" s="260"/>
      <c r="TMD98" s="260"/>
      <c r="TME98" s="260"/>
      <c r="TMF98" s="260"/>
      <c r="TMG98" s="260"/>
      <c r="TMH98" s="260"/>
      <c r="TMI98" s="260"/>
      <c r="TMJ98" s="260"/>
      <c r="TMK98" s="260"/>
      <c r="TML98" s="260"/>
      <c r="TMM98" s="260"/>
      <c r="TMN98" s="260"/>
      <c r="TMO98" s="260"/>
      <c r="TMP98" s="260"/>
      <c r="TMQ98" s="260"/>
      <c r="TMR98" s="260"/>
      <c r="TMS98" s="260"/>
      <c r="TMT98" s="260"/>
      <c r="TMU98" s="260"/>
      <c r="TMV98" s="260"/>
      <c r="TMW98" s="260"/>
      <c r="TMX98" s="260"/>
      <c r="TMY98" s="260"/>
      <c r="TMZ98" s="260"/>
      <c r="TNA98" s="260"/>
      <c r="TNB98" s="260"/>
      <c r="TNC98" s="260"/>
      <c r="TND98" s="260"/>
      <c r="TNE98" s="260"/>
      <c r="TNF98" s="260"/>
      <c r="TNG98" s="260"/>
      <c r="TNH98" s="260"/>
      <c r="TNI98" s="260"/>
      <c r="TNJ98" s="260"/>
      <c r="TNK98" s="260"/>
      <c r="TNL98" s="260"/>
      <c r="TNM98" s="260"/>
      <c r="TNN98" s="260"/>
      <c r="TNO98" s="260"/>
      <c r="TNP98" s="260"/>
      <c r="TNQ98" s="260"/>
      <c r="TNR98" s="260"/>
      <c r="TNS98" s="260"/>
      <c r="TNT98" s="260"/>
      <c r="TNU98" s="260"/>
      <c r="TNV98" s="260"/>
      <c r="TNW98" s="260"/>
      <c r="TNX98" s="260"/>
      <c r="TNY98" s="260"/>
      <c r="TNZ98" s="260"/>
      <c r="TOA98" s="260"/>
      <c r="TOB98" s="260"/>
      <c r="TOC98" s="260"/>
      <c r="TOD98" s="260"/>
      <c r="TOE98" s="260"/>
      <c r="TOF98" s="260"/>
      <c r="TOG98" s="260"/>
      <c r="TOH98" s="260"/>
      <c r="TOI98" s="260"/>
      <c r="TOJ98" s="260"/>
      <c r="TOK98" s="260"/>
      <c r="TOL98" s="260"/>
      <c r="TOM98" s="260"/>
      <c r="TON98" s="260"/>
      <c r="TOO98" s="260"/>
      <c r="TOP98" s="260"/>
      <c r="TOQ98" s="260"/>
      <c r="TOR98" s="260"/>
      <c r="TOS98" s="260"/>
      <c r="TOT98" s="260"/>
      <c r="TOU98" s="260"/>
      <c r="TOV98" s="260"/>
      <c r="TOW98" s="260"/>
      <c r="TOX98" s="260"/>
      <c r="TOY98" s="260"/>
      <c r="TOZ98" s="260"/>
      <c r="TPA98" s="260"/>
      <c r="TPB98" s="260"/>
      <c r="TPC98" s="260"/>
      <c r="TPD98" s="260"/>
      <c r="TPE98" s="260"/>
      <c r="TPF98" s="260"/>
      <c r="TPG98" s="260"/>
      <c r="TPH98" s="260"/>
      <c r="TPI98" s="260"/>
      <c r="TPJ98" s="260"/>
      <c r="TPK98" s="260"/>
      <c r="TPL98" s="260"/>
      <c r="TPM98" s="260"/>
      <c r="TPN98" s="260"/>
      <c r="TPO98" s="260"/>
      <c r="TPP98" s="260"/>
      <c r="TPQ98" s="260"/>
      <c r="TPR98" s="260"/>
      <c r="TPS98" s="260"/>
      <c r="TPT98" s="260"/>
      <c r="TPU98" s="260"/>
      <c r="TPV98" s="260"/>
      <c r="TPW98" s="260"/>
      <c r="TPX98" s="260"/>
      <c r="TPY98" s="260"/>
      <c r="TPZ98" s="260"/>
      <c r="TQA98" s="260"/>
      <c r="TQB98" s="260"/>
      <c r="TQC98" s="260"/>
      <c r="TQD98" s="260"/>
      <c r="TQE98" s="260"/>
      <c r="TQF98" s="260"/>
      <c r="TQG98" s="260"/>
      <c r="TQH98" s="260"/>
      <c r="TQI98" s="260"/>
      <c r="TQJ98" s="260"/>
      <c r="TQK98" s="260"/>
      <c r="TQL98" s="260"/>
      <c r="TQM98" s="260"/>
      <c r="TQN98" s="260"/>
      <c r="TQO98" s="260"/>
      <c r="TQP98" s="260"/>
      <c r="TQQ98" s="260"/>
      <c r="TQR98" s="260"/>
      <c r="TQS98" s="260"/>
      <c r="TQT98" s="260"/>
      <c r="TQU98" s="260"/>
      <c r="TQV98" s="260"/>
      <c r="TQW98" s="260"/>
      <c r="TQX98" s="260"/>
      <c r="TQY98" s="260"/>
      <c r="TQZ98" s="260"/>
      <c r="TRA98" s="260"/>
      <c r="TRB98" s="260"/>
      <c r="TRC98" s="260"/>
      <c r="TRD98" s="260"/>
      <c r="TRE98" s="260"/>
      <c r="TRF98" s="260"/>
      <c r="TRG98" s="260"/>
      <c r="TRH98" s="260"/>
      <c r="TRI98" s="260"/>
      <c r="TRJ98" s="260"/>
      <c r="TRK98" s="260"/>
      <c r="TRL98" s="260"/>
      <c r="TRM98" s="260"/>
      <c r="TRN98" s="260"/>
      <c r="TRO98" s="260"/>
      <c r="TRP98" s="260"/>
      <c r="TRQ98" s="260"/>
      <c r="TRR98" s="260"/>
      <c r="TRS98" s="260"/>
      <c r="TRT98" s="260"/>
      <c r="TRU98" s="260"/>
      <c r="TRV98" s="260"/>
      <c r="TRW98" s="260"/>
      <c r="TRX98" s="260"/>
      <c r="TRY98" s="260"/>
      <c r="TRZ98" s="260"/>
      <c r="TSA98" s="260"/>
      <c r="TSB98" s="260"/>
      <c r="TSC98" s="260"/>
      <c r="TSD98" s="260"/>
      <c r="TSE98" s="260"/>
      <c r="TSF98" s="260"/>
      <c r="TSG98" s="260"/>
      <c r="TSH98" s="260"/>
      <c r="TSI98" s="260"/>
      <c r="TSJ98" s="260"/>
      <c r="TSK98" s="260"/>
      <c r="TSL98" s="260"/>
      <c r="TSM98" s="260"/>
      <c r="TSN98" s="260"/>
      <c r="TSO98" s="260"/>
      <c r="TSP98" s="260"/>
      <c r="TSQ98" s="260"/>
      <c r="TSR98" s="260"/>
      <c r="TSS98" s="260"/>
      <c r="TST98" s="260"/>
      <c r="TSU98" s="260"/>
      <c r="TSV98" s="260"/>
      <c r="TSW98" s="260"/>
      <c r="TSX98" s="260"/>
      <c r="TSY98" s="260"/>
      <c r="TSZ98" s="260"/>
      <c r="TTA98" s="260"/>
      <c r="TTB98" s="260"/>
      <c r="TTC98" s="260"/>
      <c r="TTD98" s="260"/>
      <c r="TTE98" s="260"/>
      <c r="TTF98" s="260"/>
      <c r="TTG98" s="260"/>
      <c r="TTH98" s="260"/>
      <c r="TTI98" s="260"/>
      <c r="TTJ98" s="260"/>
      <c r="TTK98" s="260"/>
      <c r="TTL98" s="260"/>
      <c r="TTM98" s="260"/>
      <c r="TTN98" s="260"/>
      <c r="TTO98" s="260"/>
      <c r="TTP98" s="260"/>
      <c r="TTQ98" s="260"/>
      <c r="TTR98" s="260"/>
      <c r="TTS98" s="260"/>
      <c r="TTT98" s="260"/>
      <c r="TTU98" s="260"/>
      <c r="TTV98" s="260"/>
      <c r="TTW98" s="260"/>
      <c r="TTX98" s="260"/>
      <c r="TTY98" s="260"/>
      <c r="TTZ98" s="260"/>
      <c r="TUA98" s="260"/>
      <c r="TUB98" s="260"/>
      <c r="TUC98" s="260"/>
      <c r="TUD98" s="260"/>
      <c r="TUE98" s="260"/>
      <c r="TUF98" s="260"/>
      <c r="TUG98" s="260"/>
      <c r="TUH98" s="260"/>
      <c r="TUI98" s="260"/>
      <c r="TUJ98" s="260"/>
      <c r="TUK98" s="260"/>
      <c r="TUL98" s="260"/>
      <c r="TUM98" s="260"/>
      <c r="TUN98" s="260"/>
      <c r="TUO98" s="260"/>
      <c r="TUP98" s="260"/>
      <c r="TUQ98" s="260"/>
      <c r="TUR98" s="260"/>
      <c r="TUS98" s="260"/>
      <c r="TUT98" s="260"/>
      <c r="TUU98" s="260"/>
      <c r="TUV98" s="260"/>
      <c r="TUW98" s="260"/>
      <c r="TUX98" s="260"/>
      <c r="TUY98" s="260"/>
      <c r="TUZ98" s="260"/>
      <c r="TVA98" s="260"/>
      <c r="TVB98" s="260"/>
      <c r="TVC98" s="260"/>
      <c r="TVD98" s="260"/>
      <c r="TVE98" s="260"/>
      <c r="TVF98" s="260"/>
      <c r="TVG98" s="260"/>
      <c r="TVH98" s="260"/>
      <c r="TVI98" s="260"/>
      <c r="TVJ98" s="260"/>
      <c r="TVK98" s="260"/>
      <c r="TVL98" s="260"/>
      <c r="TVM98" s="260"/>
      <c r="TVN98" s="260"/>
      <c r="TVO98" s="260"/>
      <c r="TVP98" s="260"/>
      <c r="TVQ98" s="260"/>
      <c r="TVR98" s="260"/>
      <c r="TVS98" s="260"/>
      <c r="TVT98" s="260"/>
      <c r="TVU98" s="260"/>
      <c r="TVV98" s="260"/>
      <c r="TVW98" s="260"/>
      <c r="TVX98" s="260"/>
      <c r="TVY98" s="260"/>
      <c r="TVZ98" s="260"/>
      <c r="TWA98" s="260"/>
      <c r="TWB98" s="260"/>
      <c r="TWC98" s="260"/>
      <c r="TWD98" s="260"/>
      <c r="TWE98" s="260"/>
      <c r="TWF98" s="260"/>
      <c r="TWG98" s="260"/>
      <c r="TWH98" s="260"/>
      <c r="TWI98" s="260"/>
      <c r="TWJ98" s="260"/>
      <c r="TWK98" s="260"/>
      <c r="TWL98" s="260"/>
      <c r="TWM98" s="260"/>
      <c r="TWN98" s="260"/>
      <c r="TWO98" s="260"/>
      <c r="TWP98" s="260"/>
      <c r="TWQ98" s="260"/>
      <c r="TWR98" s="260"/>
      <c r="TWS98" s="260"/>
      <c r="TWT98" s="260"/>
      <c r="TWU98" s="260"/>
      <c r="TWV98" s="260"/>
      <c r="TWW98" s="260"/>
      <c r="TWX98" s="260"/>
      <c r="TWY98" s="260"/>
      <c r="TWZ98" s="260"/>
      <c r="TXA98" s="260"/>
      <c r="TXB98" s="260"/>
      <c r="TXC98" s="260"/>
      <c r="TXD98" s="260"/>
      <c r="TXE98" s="260"/>
      <c r="TXF98" s="260"/>
      <c r="TXG98" s="260"/>
      <c r="TXH98" s="260"/>
      <c r="TXI98" s="260"/>
      <c r="TXJ98" s="260"/>
      <c r="TXK98" s="260"/>
      <c r="TXL98" s="260"/>
      <c r="TXM98" s="260"/>
      <c r="TXN98" s="260"/>
      <c r="TXO98" s="260"/>
      <c r="TXP98" s="260"/>
      <c r="TXQ98" s="260"/>
      <c r="TXR98" s="260"/>
      <c r="TXS98" s="260"/>
      <c r="TXT98" s="260"/>
      <c r="TXU98" s="260"/>
      <c r="TXV98" s="260"/>
      <c r="TXW98" s="260"/>
      <c r="TXX98" s="260"/>
      <c r="TXY98" s="260"/>
      <c r="TXZ98" s="260"/>
      <c r="TYA98" s="260"/>
      <c r="TYB98" s="260"/>
      <c r="TYC98" s="260"/>
      <c r="TYD98" s="260"/>
      <c r="TYE98" s="260"/>
      <c r="TYF98" s="260"/>
      <c r="TYG98" s="260"/>
      <c r="TYH98" s="260"/>
      <c r="TYI98" s="260"/>
      <c r="TYJ98" s="260"/>
      <c r="TYK98" s="260"/>
      <c r="TYL98" s="260"/>
      <c r="TYM98" s="260"/>
      <c r="TYN98" s="260"/>
      <c r="TYO98" s="260"/>
      <c r="TYP98" s="260"/>
      <c r="TYQ98" s="260"/>
      <c r="TYR98" s="260"/>
      <c r="TYS98" s="260"/>
      <c r="TYT98" s="260"/>
      <c r="TYU98" s="260"/>
      <c r="TYV98" s="260"/>
      <c r="TYW98" s="260"/>
      <c r="TYX98" s="260"/>
      <c r="TYY98" s="260"/>
      <c r="TYZ98" s="260"/>
      <c r="TZA98" s="260"/>
      <c r="TZB98" s="260"/>
      <c r="TZC98" s="260"/>
      <c r="TZD98" s="260"/>
      <c r="TZE98" s="260"/>
      <c r="TZF98" s="260"/>
      <c r="TZG98" s="260"/>
      <c r="TZH98" s="260"/>
      <c r="TZI98" s="260"/>
      <c r="TZJ98" s="260"/>
      <c r="TZK98" s="260"/>
      <c r="TZL98" s="260"/>
      <c r="TZM98" s="260"/>
      <c r="TZN98" s="260"/>
      <c r="TZO98" s="260"/>
      <c r="TZP98" s="260"/>
      <c r="TZQ98" s="260"/>
      <c r="TZR98" s="260"/>
      <c r="TZS98" s="260"/>
      <c r="TZT98" s="260"/>
      <c r="TZU98" s="260"/>
      <c r="TZV98" s="260"/>
      <c r="TZW98" s="260"/>
      <c r="TZX98" s="260"/>
      <c r="TZY98" s="260"/>
      <c r="TZZ98" s="260"/>
      <c r="UAA98" s="260"/>
      <c r="UAB98" s="260"/>
      <c r="UAC98" s="260"/>
      <c r="UAD98" s="260"/>
      <c r="UAE98" s="260"/>
      <c r="UAF98" s="260"/>
      <c r="UAG98" s="260"/>
      <c r="UAH98" s="260"/>
      <c r="UAI98" s="260"/>
      <c r="UAJ98" s="260"/>
      <c r="UAK98" s="260"/>
      <c r="UAL98" s="260"/>
      <c r="UAM98" s="260"/>
      <c r="UAN98" s="260"/>
      <c r="UAO98" s="260"/>
      <c r="UAP98" s="260"/>
      <c r="UAQ98" s="260"/>
      <c r="UAR98" s="260"/>
      <c r="UAS98" s="260"/>
      <c r="UAT98" s="260"/>
      <c r="UAU98" s="260"/>
      <c r="UAV98" s="260"/>
      <c r="UAW98" s="260"/>
      <c r="UAX98" s="260"/>
      <c r="UAY98" s="260"/>
      <c r="UAZ98" s="260"/>
      <c r="UBA98" s="260"/>
      <c r="UBB98" s="260"/>
      <c r="UBC98" s="260"/>
      <c r="UBD98" s="260"/>
      <c r="UBE98" s="260"/>
      <c r="UBF98" s="260"/>
      <c r="UBG98" s="260"/>
      <c r="UBH98" s="260"/>
      <c r="UBI98" s="260"/>
      <c r="UBJ98" s="260"/>
      <c r="UBK98" s="260"/>
      <c r="UBL98" s="260"/>
      <c r="UBM98" s="260"/>
      <c r="UBN98" s="260"/>
      <c r="UBO98" s="260"/>
      <c r="UBP98" s="260"/>
      <c r="UBQ98" s="260"/>
      <c r="UBR98" s="260"/>
      <c r="UBS98" s="260"/>
      <c r="UBT98" s="260"/>
      <c r="UBU98" s="260"/>
      <c r="UBV98" s="260"/>
      <c r="UBW98" s="260"/>
      <c r="UBX98" s="260"/>
      <c r="UBY98" s="260"/>
      <c r="UBZ98" s="260"/>
      <c r="UCA98" s="260"/>
      <c r="UCB98" s="260"/>
      <c r="UCC98" s="260"/>
      <c r="UCD98" s="260"/>
      <c r="UCE98" s="260"/>
      <c r="UCF98" s="260"/>
      <c r="UCG98" s="260"/>
      <c r="UCH98" s="260"/>
      <c r="UCI98" s="260"/>
      <c r="UCJ98" s="260"/>
      <c r="UCK98" s="260"/>
      <c r="UCL98" s="260"/>
      <c r="UCM98" s="260"/>
      <c r="UCN98" s="260"/>
      <c r="UCO98" s="260"/>
      <c r="UCP98" s="260"/>
      <c r="UCQ98" s="260"/>
      <c r="UCR98" s="260"/>
      <c r="UCS98" s="260"/>
      <c r="UCT98" s="260"/>
      <c r="UCU98" s="260"/>
      <c r="UCV98" s="260"/>
      <c r="UCW98" s="260"/>
      <c r="UCX98" s="260"/>
      <c r="UCY98" s="260"/>
      <c r="UCZ98" s="260"/>
      <c r="UDA98" s="260"/>
      <c r="UDB98" s="260"/>
      <c r="UDC98" s="260"/>
      <c r="UDD98" s="260"/>
      <c r="UDE98" s="260"/>
      <c r="UDF98" s="260"/>
      <c r="UDG98" s="260"/>
      <c r="UDH98" s="260"/>
      <c r="UDI98" s="260"/>
      <c r="UDJ98" s="260"/>
      <c r="UDK98" s="260"/>
      <c r="UDL98" s="260"/>
      <c r="UDM98" s="260"/>
      <c r="UDN98" s="260"/>
      <c r="UDO98" s="260"/>
      <c r="UDP98" s="260"/>
      <c r="UDQ98" s="260"/>
      <c r="UDR98" s="260"/>
      <c r="UDS98" s="260"/>
      <c r="UDT98" s="260"/>
      <c r="UDU98" s="260"/>
      <c r="UDV98" s="260"/>
      <c r="UDW98" s="260"/>
      <c r="UDX98" s="260"/>
      <c r="UDY98" s="260"/>
      <c r="UDZ98" s="260"/>
      <c r="UEA98" s="260"/>
      <c r="UEB98" s="260"/>
      <c r="UEC98" s="260"/>
      <c r="UED98" s="260"/>
      <c r="UEE98" s="260"/>
      <c r="UEF98" s="260"/>
      <c r="UEG98" s="260"/>
      <c r="UEH98" s="260"/>
      <c r="UEI98" s="260"/>
      <c r="UEJ98" s="260"/>
      <c r="UEK98" s="260"/>
      <c r="UEL98" s="260"/>
      <c r="UEM98" s="260"/>
      <c r="UEN98" s="260"/>
      <c r="UEO98" s="260"/>
      <c r="UEP98" s="260"/>
      <c r="UEQ98" s="260"/>
      <c r="UER98" s="260"/>
      <c r="UES98" s="260"/>
      <c r="UET98" s="260"/>
      <c r="UEU98" s="260"/>
      <c r="UEV98" s="260"/>
      <c r="UEW98" s="260"/>
      <c r="UEX98" s="260"/>
      <c r="UEY98" s="260"/>
      <c r="UEZ98" s="260"/>
      <c r="UFA98" s="260"/>
      <c r="UFB98" s="260"/>
      <c r="UFC98" s="260"/>
      <c r="UFD98" s="260"/>
      <c r="UFE98" s="260"/>
      <c r="UFF98" s="260"/>
      <c r="UFG98" s="260"/>
      <c r="UFH98" s="260"/>
      <c r="UFI98" s="260"/>
      <c r="UFJ98" s="260"/>
      <c r="UFK98" s="260"/>
      <c r="UFL98" s="260"/>
      <c r="UFM98" s="260"/>
      <c r="UFN98" s="260"/>
      <c r="UFO98" s="260"/>
      <c r="UFP98" s="260"/>
      <c r="UFQ98" s="260"/>
      <c r="UFR98" s="260"/>
      <c r="UFS98" s="260"/>
      <c r="UFT98" s="260"/>
      <c r="UFU98" s="260"/>
      <c r="UFV98" s="260"/>
      <c r="UFW98" s="260"/>
      <c r="UFX98" s="260"/>
      <c r="UFY98" s="260"/>
      <c r="UFZ98" s="260"/>
      <c r="UGA98" s="260"/>
      <c r="UGB98" s="260"/>
      <c r="UGC98" s="260"/>
      <c r="UGD98" s="260"/>
      <c r="UGE98" s="260"/>
      <c r="UGF98" s="260"/>
      <c r="UGG98" s="260"/>
      <c r="UGH98" s="260"/>
      <c r="UGI98" s="260"/>
      <c r="UGJ98" s="260"/>
      <c r="UGK98" s="260"/>
      <c r="UGL98" s="260"/>
      <c r="UGM98" s="260"/>
      <c r="UGN98" s="260"/>
      <c r="UGO98" s="260"/>
      <c r="UGP98" s="260"/>
      <c r="UGQ98" s="260"/>
      <c r="UGR98" s="260"/>
      <c r="UGS98" s="260"/>
      <c r="UGT98" s="260"/>
      <c r="UGU98" s="260"/>
      <c r="UGV98" s="260"/>
      <c r="UGW98" s="260"/>
      <c r="UGX98" s="260"/>
      <c r="UGY98" s="260"/>
      <c r="UGZ98" s="260"/>
      <c r="UHA98" s="260"/>
      <c r="UHB98" s="260"/>
      <c r="UHC98" s="260"/>
      <c r="UHD98" s="260"/>
      <c r="UHE98" s="260"/>
      <c r="UHF98" s="260"/>
      <c r="UHG98" s="260"/>
      <c r="UHH98" s="260"/>
      <c r="UHI98" s="260"/>
      <c r="UHJ98" s="260"/>
      <c r="UHK98" s="260"/>
      <c r="UHL98" s="260"/>
      <c r="UHM98" s="260"/>
      <c r="UHN98" s="260"/>
      <c r="UHO98" s="260"/>
      <c r="UHP98" s="260"/>
      <c r="UHQ98" s="260"/>
      <c r="UHR98" s="260"/>
      <c r="UHS98" s="260"/>
      <c r="UHT98" s="260"/>
      <c r="UHU98" s="260"/>
      <c r="UHV98" s="260"/>
      <c r="UHW98" s="260"/>
      <c r="UHX98" s="260"/>
      <c r="UHY98" s="260"/>
      <c r="UHZ98" s="260"/>
      <c r="UIA98" s="260"/>
      <c r="UIB98" s="260"/>
      <c r="UIC98" s="260"/>
      <c r="UID98" s="260"/>
      <c r="UIE98" s="260"/>
      <c r="UIF98" s="260"/>
      <c r="UIG98" s="260"/>
      <c r="UIH98" s="260"/>
      <c r="UII98" s="260"/>
      <c r="UIJ98" s="260"/>
      <c r="UIK98" s="260"/>
      <c r="UIL98" s="260"/>
      <c r="UIM98" s="260"/>
      <c r="UIN98" s="260"/>
      <c r="UIO98" s="260"/>
      <c r="UIP98" s="260"/>
      <c r="UIQ98" s="260"/>
      <c r="UIR98" s="260"/>
      <c r="UIS98" s="260"/>
      <c r="UIT98" s="260"/>
      <c r="UIU98" s="260"/>
      <c r="UIV98" s="260"/>
      <c r="UIW98" s="260"/>
      <c r="UIX98" s="260"/>
      <c r="UIY98" s="260"/>
      <c r="UIZ98" s="260"/>
      <c r="UJA98" s="260"/>
      <c r="UJB98" s="260"/>
      <c r="UJC98" s="260"/>
      <c r="UJD98" s="260"/>
      <c r="UJE98" s="260"/>
      <c r="UJF98" s="260"/>
      <c r="UJG98" s="260"/>
      <c r="UJH98" s="260"/>
      <c r="UJI98" s="260"/>
      <c r="UJJ98" s="260"/>
      <c r="UJK98" s="260"/>
      <c r="UJL98" s="260"/>
      <c r="UJM98" s="260"/>
      <c r="UJN98" s="260"/>
      <c r="UJO98" s="260"/>
      <c r="UJP98" s="260"/>
      <c r="UJQ98" s="260"/>
      <c r="UJR98" s="260"/>
      <c r="UJS98" s="260"/>
      <c r="UJT98" s="260"/>
      <c r="UJU98" s="260"/>
      <c r="UJV98" s="260"/>
      <c r="UJW98" s="260"/>
      <c r="UJX98" s="260"/>
      <c r="UJY98" s="260"/>
      <c r="UJZ98" s="260"/>
      <c r="UKA98" s="260"/>
      <c r="UKB98" s="260"/>
      <c r="UKC98" s="260"/>
      <c r="UKD98" s="260"/>
      <c r="UKE98" s="260"/>
      <c r="UKF98" s="260"/>
      <c r="UKG98" s="260"/>
      <c r="UKH98" s="260"/>
      <c r="UKI98" s="260"/>
      <c r="UKJ98" s="260"/>
      <c r="UKK98" s="260"/>
      <c r="UKL98" s="260"/>
      <c r="UKM98" s="260"/>
      <c r="UKN98" s="260"/>
      <c r="UKO98" s="260"/>
      <c r="UKP98" s="260"/>
      <c r="UKQ98" s="260"/>
      <c r="UKR98" s="260"/>
      <c r="UKS98" s="260"/>
      <c r="UKT98" s="260"/>
      <c r="UKU98" s="260"/>
      <c r="UKV98" s="260"/>
      <c r="UKW98" s="260"/>
      <c r="UKX98" s="260"/>
      <c r="UKY98" s="260"/>
      <c r="UKZ98" s="260"/>
      <c r="ULA98" s="260"/>
      <c r="ULB98" s="260"/>
      <c r="ULC98" s="260"/>
      <c r="ULD98" s="260"/>
      <c r="ULE98" s="260"/>
      <c r="ULF98" s="260"/>
      <c r="ULG98" s="260"/>
      <c r="ULH98" s="260"/>
      <c r="ULI98" s="260"/>
      <c r="ULJ98" s="260"/>
      <c r="ULK98" s="260"/>
      <c r="ULL98" s="260"/>
      <c r="ULM98" s="260"/>
      <c r="ULN98" s="260"/>
      <c r="ULO98" s="260"/>
      <c r="ULP98" s="260"/>
      <c r="ULQ98" s="260"/>
      <c r="ULR98" s="260"/>
      <c r="ULS98" s="260"/>
      <c r="ULT98" s="260"/>
      <c r="ULU98" s="260"/>
      <c r="ULV98" s="260"/>
      <c r="ULW98" s="260"/>
      <c r="ULX98" s="260"/>
      <c r="ULY98" s="260"/>
      <c r="ULZ98" s="260"/>
      <c r="UMA98" s="260"/>
      <c r="UMB98" s="260"/>
      <c r="UMC98" s="260"/>
      <c r="UMD98" s="260"/>
      <c r="UME98" s="260"/>
      <c r="UMF98" s="260"/>
      <c r="UMG98" s="260"/>
      <c r="UMH98" s="260"/>
      <c r="UMI98" s="260"/>
      <c r="UMJ98" s="260"/>
      <c r="UMK98" s="260"/>
      <c r="UML98" s="260"/>
      <c r="UMM98" s="260"/>
      <c r="UMN98" s="260"/>
      <c r="UMO98" s="260"/>
      <c r="UMP98" s="260"/>
      <c r="UMQ98" s="260"/>
      <c r="UMR98" s="260"/>
      <c r="UMS98" s="260"/>
      <c r="UMT98" s="260"/>
      <c r="UMU98" s="260"/>
      <c r="UMV98" s="260"/>
      <c r="UMW98" s="260"/>
      <c r="UMX98" s="260"/>
      <c r="UMY98" s="260"/>
      <c r="UMZ98" s="260"/>
      <c r="UNA98" s="260"/>
      <c r="UNB98" s="260"/>
      <c r="UNC98" s="260"/>
      <c r="UND98" s="260"/>
      <c r="UNE98" s="260"/>
      <c r="UNF98" s="260"/>
      <c r="UNG98" s="260"/>
      <c r="UNH98" s="260"/>
      <c r="UNI98" s="260"/>
      <c r="UNJ98" s="260"/>
      <c r="UNK98" s="260"/>
      <c r="UNL98" s="260"/>
      <c r="UNM98" s="260"/>
      <c r="UNN98" s="260"/>
      <c r="UNO98" s="260"/>
      <c r="UNP98" s="260"/>
      <c r="UNQ98" s="260"/>
      <c r="UNR98" s="260"/>
      <c r="UNS98" s="260"/>
      <c r="UNT98" s="260"/>
      <c r="UNU98" s="260"/>
      <c r="UNV98" s="260"/>
      <c r="UNW98" s="260"/>
      <c r="UNX98" s="260"/>
      <c r="UNY98" s="260"/>
      <c r="UNZ98" s="260"/>
      <c r="UOA98" s="260"/>
      <c r="UOB98" s="260"/>
      <c r="UOC98" s="260"/>
      <c r="UOD98" s="260"/>
      <c r="UOE98" s="260"/>
      <c r="UOF98" s="260"/>
      <c r="UOG98" s="260"/>
      <c r="UOH98" s="260"/>
      <c r="UOI98" s="260"/>
      <c r="UOJ98" s="260"/>
      <c r="UOK98" s="260"/>
      <c r="UOL98" s="260"/>
      <c r="UOM98" s="260"/>
      <c r="UON98" s="260"/>
      <c r="UOO98" s="260"/>
      <c r="UOP98" s="260"/>
      <c r="UOQ98" s="260"/>
      <c r="UOR98" s="260"/>
      <c r="UOS98" s="260"/>
      <c r="UOT98" s="260"/>
      <c r="UOU98" s="260"/>
      <c r="UOV98" s="260"/>
      <c r="UOW98" s="260"/>
      <c r="UOX98" s="260"/>
      <c r="UOY98" s="260"/>
      <c r="UOZ98" s="260"/>
      <c r="UPA98" s="260"/>
      <c r="UPB98" s="260"/>
      <c r="UPC98" s="260"/>
      <c r="UPD98" s="260"/>
      <c r="UPE98" s="260"/>
      <c r="UPF98" s="260"/>
      <c r="UPG98" s="260"/>
      <c r="UPH98" s="260"/>
      <c r="UPI98" s="260"/>
      <c r="UPJ98" s="260"/>
      <c r="UPK98" s="260"/>
      <c r="UPL98" s="260"/>
      <c r="UPM98" s="260"/>
      <c r="UPN98" s="260"/>
      <c r="UPO98" s="260"/>
      <c r="UPP98" s="260"/>
      <c r="UPQ98" s="260"/>
      <c r="UPR98" s="260"/>
      <c r="UPS98" s="260"/>
      <c r="UPT98" s="260"/>
      <c r="UPU98" s="260"/>
      <c r="UPV98" s="260"/>
      <c r="UPW98" s="260"/>
      <c r="UPX98" s="260"/>
      <c r="UPY98" s="260"/>
      <c r="UPZ98" s="260"/>
      <c r="UQA98" s="260"/>
      <c r="UQB98" s="260"/>
      <c r="UQC98" s="260"/>
      <c r="UQD98" s="260"/>
      <c r="UQE98" s="260"/>
      <c r="UQF98" s="260"/>
      <c r="UQG98" s="260"/>
      <c r="UQH98" s="260"/>
      <c r="UQI98" s="260"/>
      <c r="UQJ98" s="260"/>
      <c r="UQK98" s="260"/>
      <c r="UQL98" s="260"/>
      <c r="UQM98" s="260"/>
      <c r="UQN98" s="260"/>
      <c r="UQO98" s="260"/>
      <c r="UQP98" s="260"/>
      <c r="UQQ98" s="260"/>
      <c r="UQR98" s="260"/>
      <c r="UQS98" s="260"/>
      <c r="UQT98" s="260"/>
      <c r="UQU98" s="260"/>
      <c r="UQV98" s="260"/>
      <c r="UQW98" s="260"/>
      <c r="UQX98" s="260"/>
      <c r="UQY98" s="260"/>
      <c r="UQZ98" s="260"/>
      <c r="URA98" s="260"/>
      <c r="URB98" s="260"/>
      <c r="URC98" s="260"/>
      <c r="URD98" s="260"/>
      <c r="URE98" s="260"/>
      <c r="URF98" s="260"/>
      <c r="URG98" s="260"/>
      <c r="URH98" s="260"/>
      <c r="URI98" s="260"/>
      <c r="URJ98" s="260"/>
      <c r="URK98" s="260"/>
      <c r="URL98" s="260"/>
      <c r="URM98" s="260"/>
      <c r="URN98" s="260"/>
      <c r="URO98" s="260"/>
      <c r="URP98" s="260"/>
      <c r="URQ98" s="260"/>
      <c r="URR98" s="260"/>
      <c r="URS98" s="260"/>
      <c r="URT98" s="260"/>
      <c r="URU98" s="260"/>
      <c r="URV98" s="260"/>
      <c r="URW98" s="260"/>
      <c r="URX98" s="260"/>
      <c r="URY98" s="260"/>
      <c r="URZ98" s="260"/>
      <c r="USA98" s="260"/>
      <c r="USB98" s="260"/>
      <c r="USC98" s="260"/>
      <c r="USD98" s="260"/>
      <c r="USE98" s="260"/>
      <c r="USF98" s="260"/>
      <c r="USG98" s="260"/>
      <c r="USH98" s="260"/>
      <c r="USI98" s="260"/>
      <c r="USJ98" s="260"/>
      <c r="USK98" s="260"/>
      <c r="USL98" s="260"/>
      <c r="USM98" s="260"/>
      <c r="USN98" s="260"/>
      <c r="USO98" s="260"/>
      <c r="USP98" s="260"/>
      <c r="USQ98" s="260"/>
      <c r="USR98" s="260"/>
      <c r="USS98" s="260"/>
      <c r="UST98" s="260"/>
      <c r="USU98" s="260"/>
      <c r="USV98" s="260"/>
      <c r="USW98" s="260"/>
      <c r="USX98" s="260"/>
      <c r="USY98" s="260"/>
      <c r="USZ98" s="260"/>
      <c r="UTA98" s="260"/>
      <c r="UTB98" s="260"/>
      <c r="UTC98" s="260"/>
      <c r="UTD98" s="260"/>
      <c r="UTE98" s="260"/>
      <c r="UTF98" s="260"/>
      <c r="UTG98" s="260"/>
      <c r="UTH98" s="260"/>
      <c r="UTI98" s="260"/>
      <c r="UTJ98" s="260"/>
      <c r="UTK98" s="260"/>
      <c r="UTL98" s="260"/>
      <c r="UTM98" s="260"/>
      <c r="UTN98" s="260"/>
      <c r="UTO98" s="260"/>
      <c r="UTP98" s="260"/>
      <c r="UTQ98" s="260"/>
      <c r="UTR98" s="260"/>
      <c r="UTS98" s="260"/>
      <c r="UTT98" s="260"/>
      <c r="UTU98" s="260"/>
      <c r="UTV98" s="260"/>
      <c r="UTW98" s="260"/>
      <c r="UTX98" s="260"/>
      <c r="UTY98" s="260"/>
      <c r="UTZ98" s="260"/>
      <c r="UUA98" s="260"/>
      <c r="UUB98" s="260"/>
      <c r="UUC98" s="260"/>
      <c r="UUD98" s="260"/>
      <c r="UUE98" s="260"/>
      <c r="UUF98" s="260"/>
      <c r="UUG98" s="260"/>
      <c r="UUH98" s="260"/>
      <c r="UUI98" s="260"/>
      <c r="UUJ98" s="260"/>
      <c r="UUK98" s="260"/>
      <c r="UUL98" s="260"/>
      <c r="UUM98" s="260"/>
      <c r="UUN98" s="260"/>
      <c r="UUO98" s="260"/>
      <c r="UUP98" s="260"/>
      <c r="UUQ98" s="260"/>
      <c r="UUR98" s="260"/>
      <c r="UUS98" s="260"/>
      <c r="UUT98" s="260"/>
      <c r="UUU98" s="260"/>
      <c r="UUV98" s="260"/>
      <c r="UUW98" s="260"/>
      <c r="UUX98" s="260"/>
      <c r="UUY98" s="260"/>
      <c r="UUZ98" s="260"/>
      <c r="UVA98" s="260"/>
      <c r="UVB98" s="260"/>
      <c r="UVC98" s="260"/>
      <c r="UVD98" s="260"/>
      <c r="UVE98" s="260"/>
      <c r="UVF98" s="260"/>
      <c r="UVG98" s="260"/>
      <c r="UVH98" s="260"/>
      <c r="UVI98" s="260"/>
      <c r="UVJ98" s="260"/>
      <c r="UVK98" s="260"/>
      <c r="UVL98" s="260"/>
      <c r="UVM98" s="260"/>
      <c r="UVN98" s="260"/>
      <c r="UVO98" s="260"/>
      <c r="UVP98" s="260"/>
      <c r="UVQ98" s="260"/>
      <c r="UVR98" s="260"/>
      <c r="UVS98" s="260"/>
      <c r="UVT98" s="260"/>
      <c r="UVU98" s="260"/>
      <c r="UVV98" s="260"/>
      <c r="UVW98" s="260"/>
      <c r="UVX98" s="260"/>
      <c r="UVY98" s="260"/>
      <c r="UVZ98" s="260"/>
      <c r="UWA98" s="260"/>
      <c r="UWB98" s="260"/>
      <c r="UWC98" s="260"/>
      <c r="UWD98" s="260"/>
      <c r="UWE98" s="260"/>
      <c r="UWF98" s="260"/>
      <c r="UWG98" s="260"/>
      <c r="UWH98" s="260"/>
      <c r="UWI98" s="260"/>
      <c r="UWJ98" s="260"/>
      <c r="UWK98" s="260"/>
      <c r="UWL98" s="260"/>
      <c r="UWM98" s="260"/>
      <c r="UWN98" s="260"/>
      <c r="UWO98" s="260"/>
      <c r="UWP98" s="260"/>
      <c r="UWQ98" s="260"/>
      <c r="UWR98" s="260"/>
      <c r="UWS98" s="260"/>
      <c r="UWT98" s="260"/>
      <c r="UWU98" s="260"/>
      <c r="UWV98" s="260"/>
      <c r="UWW98" s="260"/>
      <c r="UWX98" s="260"/>
      <c r="UWY98" s="260"/>
      <c r="UWZ98" s="260"/>
      <c r="UXA98" s="260"/>
      <c r="UXB98" s="260"/>
      <c r="UXC98" s="260"/>
      <c r="UXD98" s="260"/>
      <c r="UXE98" s="260"/>
      <c r="UXF98" s="260"/>
      <c r="UXG98" s="260"/>
      <c r="UXH98" s="260"/>
      <c r="UXI98" s="260"/>
      <c r="UXJ98" s="260"/>
      <c r="UXK98" s="260"/>
      <c r="UXL98" s="260"/>
      <c r="UXM98" s="260"/>
      <c r="UXN98" s="260"/>
      <c r="UXO98" s="260"/>
      <c r="UXP98" s="260"/>
      <c r="UXQ98" s="260"/>
      <c r="UXR98" s="260"/>
      <c r="UXS98" s="260"/>
      <c r="UXT98" s="260"/>
      <c r="UXU98" s="260"/>
      <c r="UXV98" s="260"/>
      <c r="UXW98" s="260"/>
      <c r="UXX98" s="260"/>
      <c r="UXY98" s="260"/>
      <c r="UXZ98" s="260"/>
      <c r="UYA98" s="260"/>
      <c r="UYB98" s="260"/>
      <c r="UYC98" s="260"/>
      <c r="UYD98" s="260"/>
      <c r="UYE98" s="260"/>
      <c r="UYF98" s="260"/>
      <c r="UYG98" s="260"/>
      <c r="UYH98" s="260"/>
      <c r="UYI98" s="260"/>
      <c r="UYJ98" s="260"/>
      <c r="UYK98" s="260"/>
      <c r="UYL98" s="260"/>
      <c r="UYM98" s="260"/>
      <c r="UYN98" s="260"/>
      <c r="UYO98" s="260"/>
      <c r="UYP98" s="260"/>
      <c r="UYQ98" s="260"/>
      <c r="UYR98" s="260"/>
      <c r="UYS98" s="260"/>
      <c r="UYT98" s="260"/>
      <c r="UYU98" s="260"/>
      <c r="UYV98" s="260"/>
      <c r="UYW98" s="260"/>
      <c r="UYX98" s="260"/>
      <c r="UYY98" s="260"/>
      <c r="UYZ98" s="260"/>
      <c r="UZA98" s="260"/>
      <c r="UZB98" s="260"/>
      <c r="UZC98" s="260"/>
      <c r="UZD98" s="260"/>
      <c r="UZE98" s="260"/>
      <c r="UZF98" s="260"/>
      <c r="UZG98" s="260"/>
      <c r="UZH98" s="260"/>
      <c r="UZI98" s="260"/>
      <c r="UZJ98" s="260"/>
      <c r="UZK98" s="260"/>
      <c r="UZL98" s="260"/>
      <c r="UZM98" s="260"/>
      <c r="UZN98" s="260"/>
      <c r="UZO98" s="260"/>
      <c r="UZP98" s="260"/>
      <c r="UZQ98" s="260"/>
      <c r="UZR98" s="260"/>
      <c r="UZS98" s="260"/>
      <c r="UZT98" s="260"/>
      <c r="UZU98" s="260"/>
      <c r="UZV98" s="260"/>
      <c r="UZW98" s="260"/>
      <c r="UZX98" s="260"/>
      <c r="UZY98" s="260"/>
      <c r="UZZ98" s="260"/>
      <c r="VAA98" s="260"/>
      <c r="VAB98" s="260"/>
      <c r="VAC98" s="260"/>
      <c r="VAD98" s="260"/>
      <c r="VAE98" s="260"/>
      <c r="VAF98" s="260"/>
      <c r="VAG98" s="260"/>
      <c r="VAH98" s="260"/>
      <c r="VAI98" s="260"/>
      <c r="VAJ98" s="260"/>
      <c r="VAK98" s="260"/>
      <c r="VAL98" s="260"/>
      <c r="VAM98" s="260"/>
      <c r="VAN98" s="260"/>
      <c r="VAO98" s="260"/>
      <c r="VAP98" s="260"/>
      <c r="VAQ98" s="260"/>
      <c r="VAR98" s="260"/>
      <c r="VAS98" s="260"/>
      <c r="VAT98" s="260"/>
      <c r="VAU98" s="260"/>
      <c r="VAV98" s="260"/>
      <c r="VAW98" s="260"/>
      <c r="VAX98" s="260"/>
      <c r="VAY98" s="260"/>
      <c r="VAZ98" s="260"/>
      <c r="VBA98" s="260"/>
      <c r="VBB98" s="260"/>
      <c r="VBC98" s="260"/>
      <c r="VBD98" s="260"/>
      <c r="VBE98" s="260"/>
      <c r="VBF98" s="260"/>
      <c r="VBG98" s="260"/>
      <c r="VBH98" s="260"/>
      <c r="VBI98" s="260"/>
      <c r="VBJ98" s="260"/>
      <c r="VBK98" s="260"/>
      <c r="VBL98" s="260"/>
      <c r="VBM98" s="260"/>
      <c r="VBN98" s="260"/>
      <c r="VBO98" s="260"/>
      <c r="VBP98" s="260"/>
      <c r="VBQ98" s="260"/>
      <c r="VBR98" s="260"/>
      <c r="VBS98" s="260"/>
      <c r="VBT98" s="260"/>
      <c r="VBU98" s="260"/>
      <c r="VBV98" s="260"/>
      <c r="VBW98" s="260"/>
      <c r="VBX98" s="260"/>
      <c r="VBY98" s="260"/>
      <c r="VBZ98" s="260"/>
      <c r="VCA98" s="260"/>
      <c r="VCB98" s="260"/>
      <c r="VCC98" s="260"/>
      <c r="VCD98" s="260"/>
      <c r="VCE98" s="260"/>
      <c r="VCF98" s="260"/>
      <c r="VCG98" s="260"/>
      <c r="VCH98" s="260"/>
      <c r="VCI98" s="260"/>
      <c r="VCJ98" s="260"/>
      <c r="VCK98" s="260"/>
      <c r="VCL98" s="260"/>
      <c r="VCM98" s="260"/>
      <c r="VCN98" s="260"/>
      <c r="VCO98" s="260"/>
      <c r="VCP98" s="260"/>
      <c r="VCQ98" s="260"/>
      <c r="VCR98" s="260"/>
      <c r="VCS98" s="260"/>
      <c r="VCT98" s="260"/>
      <c r="VCU98" s="260"/>
      <c r="VCV98" s="260"/>
      <c r="VCW98" s="260"/>
      <c r="VCX98" s="260"/>
      <c r="VCY98" s="260"/>
      <c r="VCZ98" s="260"/>
      <c r="VDA98" s="260"/>
      <c r="VDB98" s="260"/>
      <c r="VDC98" s="260"/>
      <c r="VDD98" s="260"/>
      <c r="VDE98" s="260"/>
      <c r="VDF98" s="260"/>
      <c r="VDG98" s="260"/>
      <c r="VDH98" s="260"/>
      <c r="VDI98" s="260"/>
      <c r="VDJ98" s="260"/>
      <c r="VDK98" s="260"/>
      <c r="VDL98" s="260"/>
      <c r="VDM98" s="260"/>
      <c r="VDN98" s="260"/>
      <c r="VDO98" s="260"/>
      <c r="VDP98" s="260"/>
      <c r="VDQ98" s="260"/>
      <c r="VDR98" s="260"/>
      <c r="VDS98" s="260"/>
      <c r="VDT98" s="260"/>
      <c r="VDU98" s="260"/>
      <c r="VDV98" s="260"/>
      <c r="VDW98" s="260"/>
      <c r="VDX98" s="260"/>
      <c r="VDY98" s="260"/>
      <c r="VDZ98" s="260"/>
      <c r="VEA98" s="260"/>
      <c r="VEB98" s="260"/>
      <c r="VEC98" s="260"/>
      <c r="VED98" s="260"/>
      <c r="VEE98" s="260"/>
      <c r="VEF98" s="260"/>
      <c r="VEG98" s="260"/>
      <c r="VEH98" s="260"/>
      <c r="VEI98" s="260"/>
      <c r="VEJ98" s="260"/>
      <c r="VEK98" s="260"/>
      <c r="VEL98" s="260"/>
      <c r="VEM98" s="260"/>
      <c r="VEN98" s="260"/>
      <c r="VEO98" s="260"/>
      <c r="VEP98" s="260"/>
      <c r="VEQ98" s="260"/>
      <c r="VER98" s="260"/>
      <c r="VES98" s="260"/>
      <c r="VET98" s="260"/>
      <c r="VEU98" s="260"/>
      <c r="VEV98" s="260"/>
      <c r="VEW98" s="260"/>
      <c r="VEX98" s="260"/>
      <c r="VEY98" s="260"/>
      <c r="VEZ98" s="260"/>
      <c r="VFA98" s="260"/>
      <c r="VFB98" s="260"/>
      <c r="VFC98" s="260"/>
      <c r="VFD98" s="260"/>
      <c r="VFE98" s="260"/>
      <c r="VFF98" s="260"/>
      <c r="VFG98" s="260"/>
      <c r="VFH98" s="260"/>
      <c r="VFI98" s="260"/>
      <c r="VFJ98" s="260"/>
      <c r="VFK98" s="260"/>
      <c r="VFL98" s="260"/>
      <c r="VFM98" s="260"/>
      <c r="VFN98" s="260"/>
      <c r="VFO98" s="260"/>
      <c r="VFP98" s="260"/>
      <c r="VFQ98" s="260"/>
      <c r="VFR98" s="260"/>
      <c r="VFS98" s="260"/>
      <c r="VFT98" s="260"/>
      <c r="VFU98" s="260"/>
      <c r="VFV98" s="260"/>
      <c r="VFW98" s="260"/>
      <c r="VFX98" s="260"/>
      <c r="VFY98" s="260"/>
      <c r="VFZ98" s="260"/>
      <c r="VGA98" s="260"/>
      <c r="VGB98" s="260"/>
      <c r="VGC98" s="260"/>
      <c r="VGD98" s="260"/>
      <c r="VGE98" s="260"/>
      <c r="VGF98" s="260"/>
      <c r="VGG98" s="260"/>
      <c r="VGH98" s="260"/>
      <c r="VGI98" s="260"/>
      <c r="VGJ98" s="260"/>
      <c r="VGK98" s="260"/>
      <c r="VGL98" s="260"/>
      <c r="VGM98" s="260"/>
      <c r="VGN98" s="260"/>
      <c r="VGO98" s="260"/>
      <c r="VGP98" s="260"/>
      <c r="VGQ98" s="260"/>
      <c r="VGR98" s="260"/>
      <c r="VGS98" s="260"/>
      <c r="VGT98" s="260"/>
      <c r="VGU98" s="260"/>
      <c r="VGV98" s="260"/>
      <c r="VGW98" s="260"/>
      <c r="VGX98" s="260"/>
      <c r="VGY98" s="260"/>
      <c r="VGZ98" s="260"/>
      <c r="VHA98" s="260"/>
      <c r="VHB98" s="260"/>
      <c r="VHC98" s="260"/>
      <c r="VHD98" s="260"/>
      <c r="VHE98" s="260"/>
      <c r="VHF98" s="260"/>
      <c r="VHG98" s="260"/>
      <c r="VHH98" s="260"/>
      <c r="VHI98" s="260"/>
      <c r="VHJ98" s="260"/>
      <c r="VHK98" s="260"/>
      <c r="VHL98" s="260"/>
      <c r="VHM98" s="260"/>
      <c r="VHN98" s="260"/>
      <c r="VHO98" s="260"/>
      <c r="VHP98" s="260"/>
      <c r="VHQ98" s="260"/>
      <c r="VHR98" s="260"/>
      <c r="VHS98" s="260"/>
      <c r="VHT98" s="260"/>
      <c r="VHU98" s="260"/>
      <c r="VHV98" s="260"/>
      <c r="VHW98" s="260"/>
      <c r="VHX98" s="260"/>
      <c r="VHY98" s="260"/>
      <c r="VHZ98" s="260"/>
      <c r="VIA98" s="260"/>
      <c r="VIB98" s="260"/>
      <c r="VIC98" s="260"/>
      <c r="VID98" s="260"/>
      <c r="VIE98" s="260"/>
      <c r="VIF98" s="260"/>
      <c r="VIG98" s="260"/>
      <c r="VIH98" s="260"/>
      <c r="VII98" s="260"/>
      <c r="VIJ98" s="260"/>
      <c r="VIK98" s="260"/>
      <c r="VIL98" s="260"/>
      <c r="VIM98" s="260"/>
      <c r="VIN98" s="260"/>
      <c r="VIO98" s="260"/>
      <c r="VIP98" s="260"/>
      <c r="VIQ98" s="260"/>
      <c r="VIR98" s="260"/>
      <c r="VIS98" s="260"/>
      <c r="VIT98" s="260"/>
      <c r="VIU98" s="260"/>
      <c r="VIV98" s="260"/>
      <c r="VIW98" s="260"/>
      <c r="VIX98" s="260"/>
      <c r="VIY98" s="260"/>
      <c r="VIZ98" s="260"/>
      <c r="VJA98" s="260"/>
      <c r="VJB98" s="260"/>
      <c r="VJC98" s="260"/>
      <c r="VJD98" s="260"/>
      <c r="VJE98" s="260"/>
      <c r="VJF98" s="260"/>
      <c r="VJG98" s="260"/>
      <c r="VJH98" s="260"/>
      <c r="VJI98" s="260"/>
      <c r="VJJ98" s="260"/>
      <c r="VJK98" s="260"/>
      <c r="VJL98" s="260"/>
      <c r="VJM98" s="260"/>
      <c r="VJN98" s="260"/>
      <c r="VJO98" s="260"/>
      <c r="VJP98" s="260"/>
      <c r="VJQ98" s="260"/>
      <c r="VJR98" s="260"/>
      <c r="VJS98" s="260"/>
      <c r="VJT98" s="260"/>
      <c r="VJU98" s="260"/>
      <c r="VJV98" s="260"/>
      <c r="VJW98" s="260"/>
      <c r="VJX98" s="260"/>
      <c r="VJY98" s="260"/>
      <c r="VJZ98" s="260"/>
      <c r="VKA98" s="260"/>
      <c r="VKB98" s="260"/>
      <c r="VKC98" s="260"/>
      <c r="VKD98" s="260"/>
      <c r="VKE98" s="260"/>
      <c r="VKF98" s="260"/>
      <c r="VKG98" s="260"/>
      <c r="VKH98" s="260"/>
      <c r="VKI98" s="260"/>
      <c r="VKJ98" s="260"/>
      <c r="VKK98" s="260"/>
      <c r="VKL98" s="260"/>
      <c r="VKM98" s="260"/>
      <c r="VKN98" s="260"/>
      <c r="VKO98" s="260"/>
      <c r="VKP98" s="260"/>
      <c r="VKQ98" s="260"/>
      <c r="VKR98" s="260"/>
      <c r="VKS98" s="260"/>
      <c r="VKT98" s="260"/>
      <c r="VKU98" s="260"/>
      <c r="VKV98" s="260"/>
      <c r="VKW98" s="260"/>
      <c r="VKX98" s="260"/>
      <c r="VKY98" s="260"/>
      <c r="VKZ98" s="260"/>
      <c r="VLA98" s="260"/>
      <c r="VLB98" s="260"/>
      <c r="VLC98" s="260"/>
      <c r="VLD98" s="260"/>
      <c r="VLE98" s="260"/>
      <c r="VLF98" s="260"/>
      <c r="VLG98" s="260"/>
      <c r="VLH98" s="260"/>
      <c r="VLI98" s="260"/>
      <c r="VLJ98" s="260"/>
      <c r="VLK98" s="260"/>
      <c r="VLL98" s="260"/>
      <c r="VLM98" s="260"/>
      <c r="VLN98" s="260"/>
      <c r="VLO98" s="260"/>
      <c r="VLP98" s="260"/>
      <c r="VLQ98" s="260"/>
      <c r="VLR98" s="260"/>
      <c r="VLS98" s="260"/>
      <c r="VLT98" s="260"/>
      <c r="VLU98" s="260"/>
      <c r="VLV98" s="260"/>
      <c r="VLW98" s="260"/>
      <c r="VLX98" s="260"/>
      <c r="VLY98" s="260"/>
      <c r="VLZ98" s="260"/>
      <c r="VMA98" s="260"/>
      <c r="VMB98" s="260"/>
      <c r="VMC98" s="260"/>
      <c r="VMD98" s="260"/>
      <c r="VME98" s="260"/>
      <c r="VMF98" s="260"/>
      <c r="VMG98" s="260"/>
      <c r="VMH98" s="260"/>
      <c r="VMI98" s="260"/>
      <c r="VMJ98" s="260"/>
      <c r="VMK98" s="260"/>
      <c r="VML98" s="260"/>
      <c r="VMM98" s="260"/>
      <c r="VMN98" s="260"/>
      <c r="VMO98" s="260"/>
      <c r="VMP98" s="260"/>
      <c r="VMQ98" s="260"/>
      <c r="VMR98" s="260"/>
      <c r="VMS98" s="260"/>
      <c r="VMT98" s="260"/>
      <c r="VMU98" s="260"/>
      <c r="VMV98" s="260"/>
      <c r="VMW98" s="260"/>
      <c r="VMX98" s="260"/>
      <c r="VMY98" s="260"/>
      <c r="VMZ98" s="260"/>
      <c r="VNA98" s="260"/>
      <c r="VNB98" s="260"/>
      <c r="VNC98" s="260"/>
      <c r="VND98" s="260"/>
      <c r="VNE98" s="260"/>
      <c r="VNF98" s="260"/>
      <c r="VNG98" s="260"/>
      <c r="VNH98" s="260"/>
      <c r="VNI98" s="260"/>
      <c r="VNJ98" s="260"/>
      <c r="VNK98" s="260"/>
      <c r="VNL98" s="260"/>
      <c r="VNM98" s="260"/>
      <c r="VNN98" s="260"/>
      <c r="VNO98" s="260"/>
      <c r="VNP98" s="260"/>
      <c r="VNQ98" s="260"/>
      <c r="VNR98" s="260"/>
      <c r="VNS98" s="260"/>
      <c r="VNT98" s="260"/>
      <c r="VNU98" s="260"/>
      <c r="VNV98" s="260"/>
      <c r="VNW98" s="260"/>
      <c r="VNX98" s="260"/>
      <c r="VNY98" s="260"/>
      <c r="VNZ98" s="260"/>
      <c r="VOA98" s="260"/>
      <c r="VOB98" s="260"/>
      <c r="VOC98" s="260"/>
      <c r="VOD98" s="260"/>
      <c r="VOE98" s="260"/>
      <c r="VOF98" s="260"/>
      <c r="VOG98" s="260"/>
      <c r="VOH98" s="260"/>
      <c r="VOI98" s="260"/>
      <c r="VOJ98" s="260"/>
      <c r="VOK98" s="260"/>
      <c r="VOL98" s="260"/>
      <c r="VOM98" s="260"/>
      <c r="VON98" s="260"/>
      <c r="VOO98" s="260"/>
      <c r="VOP98" s="260"/>
      <c r="VOQ98" s="260"/>
      <c r="VOR98" s="260"/>
      <c r="VOS98" s="260"/>
      <c r="VOT98" s="260"/>
      <c r="VOU98" s="260"/>
      <c r="VOV98" s="260"/>
      <c r="VOW98" s="260"/>
      <c r="VOX98" s="260"/>
      <c r="VOY98" s="260"/>
      <c r="VOZ98" s="260"/>
      <c r="VPA98" s="260"/>
      <c r="VPB98" s="260"/>
      <c r="VPC98" s="260"/>
      <c r="VPD98" s="260"/>
      <c r="VPE98" s="260"/>
      <c r="VPF98" s="260"/>
      <c r="VPG98" s="260"/>
      <c r="VPH98" s="260"/>
      <c r="VPI98" s="260"/>
      <c r="VPJ98" s="260"/>
      <c r="VPK98" s="260"/>
      <c r="VPL98" s="260"/>
      <c r="VPM98" s="260"/>
      <c r="VPN98" s="260"/>
      <c r="VPO98" s="260"/>
      <c r="VPP98" s="260"/>
      <c r="VPQ98" s="260"/>
      <c r="VPR98" s="260"/>
      <c r="VPS98" s="260"/>
      <c r="VPT98" s="260"/>
      <c r="VPU98" s="260"/>
      <c r="VPV98" s="260"/>
      <c r="VPW98" s="260"/>
      <c r="VPX98" s="260"/>
      <c r="VPY98" s="260"/>
      <c r="VPZ98" s="260"/>
      <c r="VQA98" s="260"/>
      <c r="VQB98" s="260"/>
      <c r="VQC98" s="260"/>
      <c r="VQD98" s="260"/>
      <c r="VQE98" s="260"/>
      <c r="VQF98" s="260"/>
      <c r="VQG98" s="260"/>
      <c r="VQH98" s="260"/>
      <c r="VQI98" s="260"/>
      <c r="VQJ98" s="260"/>
      <c r="VQK98" s="260"/>
      <c r="VQL98" s="260"/>
      <c r="VQM98" s="260"/>
      <c r="VQN98" s="260"/>
      <c r="VQO98" s="260"/>
      <c r="VQP98" s="260"/>
      <c r="VQQ98" s="260"/>
      <c r="VQR98" s="260"/>
      <c r="VQS98" s="260"/>
      <c r="VQT98" s="260"/>
      <c r="VQU98" s="260"/>
      <c r="VQV98" s="260"/>
      <c r="VQW98" s="260"/>
      <c r="VQX98" s="260"/>
      <c r="VQY98" s="260"/>
      <c r="VQZ98" s="260"/>
      <c r="VRA98" s="260"/>
      <c r="VRB98" s="260"/>
      <c r="VRC98" s="260"/>
      <c r="VRD98" s="260"/>
      <c r="VRE98" s="260"/>
      <c r="VRF98" s="260"/>
      <c r="VRG98" s="260"/>
      <c r="VRH98" s="260"/>
      <c r="VRI98" s="260"/>
      <c r="VRJ98" s="260"/>
      <c r="VRK98" s="260"/>
      <c r="VRL98" s="260"/>
      <c r="VRM98" s="260"/>
      <c r="VRN98" s="260"/>
      <c r="VRO98" s="260"/>
      <c r="VRP98" s="260"/>
      <c r="VRQ98" s="260"/>
      <c r="VRR98" s="260"/>
      <c r="VRS98" s="260"/>
      <c r="VRT98" s="260"/>
      <c r="VRU98" s="260"/>
      <c r="VRV98" s="260"/>
      <c r="VRW98" s="260"/>
      <c r="VRX98" s="260"/>
      <c r="VRY98" s="260"/>
      <c r="VRZ98" s="260"/>
      <c r="VSA98" s="260"/>
      <c r="VSB98" s="260"/>
      <c r="VSC98" s="260"/>
      <c r="VSD98" s="260"/>
      <c r="VSE98" s="260"/>
      <c r="VSF98" s="260"/>
      <c r="VSG98" s="260"/>
      <c r="VSH98" s="260"/>
      <c r="VSI98" s="260"/>
      <c r="VSJ98" s="260"/>
      <c r="VSK98" s="260"/>
      <c r="VSL98" s="260"/>
      <c r="VSM98" s="260"/>
      <c r="VSN98" s="260"/>
      <c r="VSO98" s="260"/>
      <c r="VSP98" s="260"/>
      <c r="VSQ98" s="260"/>
      <c r="VSR98" s="260"/>
      <c r="VSS98" s="260"/>
      <c r="VST98" s="260"/>
      <c r="VSU98" s="260"/>
      <c r="VSV98" s="260"/>
      <c r="VSW98" s="260"/>
      <c r="VSX98" s="260"/>
      <c r="VSY98" s="260"/>
      <c r="VSZ98" s="260"/>
      <c r="VTA98" s="260"/>
      <c r="VTB98" s="260"/>
      <c r="VTC98" s="260"/>
      <c r="VTD98" s="260"/>
      <c r="VTE98" s="260"/>
      <c r="VTF98" s="260"/>
      <c r="VTG98" s="260"/>
      <c r="VTH98" s="260"/>
      <c r="VTI98" s="260"/>
      <c r="VTJ98" s="260"/>
      <c r="VTK98" s="260"/>
      <c r="VTL98" s="260"/>
      <c r="VTM98" s="260"/>
      <c r="VTN98" s="260"/>
      <c r="VTO98" s="260"/>
      <c r="VTP98" s="260"/>
      <c r="VTQ98" s="260"/>
      <c r="VTR98" s="260"/>
      <c r="VTS98" s="260"/>
      <c r="VTT98" s="260"/>
      <c r="VTU98" s="260"/>
      <c r="VTV98" s="260"/>
      <c r="VTW98" s="260"/>
      <c r="VTX98" s="260"/>
      <c r="VTY98" s="260"/>
      <c r="VTZ98" s="260"/>
      <c r="VUA98" s="260"/>
      <c r="VUB98" s="260"/>
      <c r="VUC98" s="260"/>
      <c r="VUD98" s="260"/>
      <c r="VUE98" s="260"/>
      <c r="VUF98" s="260"/>
      <c r="VUG98" s="260"/>
      <c r="VUH98" s="260"/>
      <c r="VUI98" s="260"/>
      <c r="VUJ98" s="260"/>
      <c r="VUK98" s="260"/>
      <c r="VUL98" s="260"/>
      <c r="VUM98" s="260"/>
      <c r="VUN98" s="260"/>
      <c r="VUO98" s="260"/>
      <c r="VUP98" s="260"/>
      <c r="VUQ98" s="260"/>
      <c r="VUR98" s="260"/>
      <c r="VUS98" s="260"/>
      <c r="VUT98" s="260"/>
      <c r="VUU98" s="260"/>
      <c r="VUV98" s="260"/>
      <c r="VUW98" s="260"/>
      <c r="VUX98" s="260"/>
      <c r="VUY98" s="260"/>
      <c r="VUZ98" s="260"/>
      <c r="VVA98" s="260"/>
      <c r="VVB98" s="260"/>
      <c r="VVC98" s="260"/>
      <c r="VVD98" s="260"/>
      <c r="VVE98" s="260"/>
      <c r="VVF98" s="260"/>
      <c r="VVG98" s="260"/>
      <c r="VVH98" s="260"/>
      <c r="VVI98" s="260"/>
      <c r="VVJ98" s="260"/>
      <c r="VVK98" s="260"/>
      <c r="VVL98" s="260"/>
      <c r="VVM98" s="260"/>
      <c r="VVN98" s="260"/>
      <c r="VVO98" s="260"/>
      <c r="VVP98" s="260"/>
      <c r="VVQ98" s="260"/>
      <c r="VVR98" s="260"/>
      <c r="VVS98" s="260"/>
      <c r="VVT98" s="260"/>
      <c r="VVU98" s="260"/>
      <c r="VVV98" s="260"/>
      <c r="VVW98" s="260"/>
      <c r="VVX98" s="260"/>
      <c r="VVY98" s="260"/>
      <c r="VVZ98" s="260"/>
      <c r="VWA98" s="260"/>
      <c r="VWB98" s="260"/>
      <c r="VWC98" s="260"/>
      <c r="VWD98" s="260"/>
      <c r="VWE98" s="260"/>
      <c r="VWF98" s="260"/>
      <c r="VWG98" s="260"/>
      <c r="VWH98" s="260"/>
      <c r="VWI98" s="260"/>
      <c r="VWJ98" s="260"/>
      <c r="VWK98" s="260"/>
      <c r="VWL98" s="260"/>
      <c r="VWM98" s="260"/>
      <c r="VWN98" s="260"/>
      <c r="VWO98" s="260"/>
      <c r="VWP98" s="260"/>
      <c r="VWQ98" s="260"/>
      <c r="VWR98" s="260"/>
      <c r="VWS98" s="260"/>
      <c r="VWT98" s="260"/>
      <c r="VWU98" s="260"/>
      <c r="VWV98" s="260"/>
      <c r="VWW98" s="260"/>
      <c r="VWX98" s="260"/>
      <c r="VWY98" s="260"/>
      <c r="VWZ98" s="260"/>
      <c r="VXA98" s="260"/>
      <c r="VXB98" s="260"/>
      <c r="VXC98" s="260"/>
      <c r="VXD98" s="260"/>
      <c r="VXE98" s="260"/>
      <c r="VXF98" s="260"/>
      <c r="VXG98" s="260"/>
      <c r="VXH98" s="260"/>
      <c r="VXI98" s="260"/>
      <c r="VXJ98" s="260"/>
      <c r="VXK98" s="260"/>
      <c r="VXL98" s="260"/>
      <c r="VXM98" s="260"/>
      <c r="VXN98" s="260"/>
      <c r="VXO98" s="260"/>
      <c r="VXP98" s="260"/>
      <c r="VXQ98" s="260"/>
      <c r="VXR98" s="260"/>
      <c r="VXS98" s="260"/>
      <c r="VXT98" s="260"/>
      <c r="VXU98" s="260"/>
      <c r="VXV98" s="260"/>
      <c r="VXW98" s="260"/>
      <c r="VXX98" s="260"/>
      <c r="VXY98" s="260"/>
      <c r="VXZ98" s="260"/>
      <c r="VYA98" s="260"/>
      <c r="VYB98" s="260"/>
      <c r="VYC98" s="260"/>
      <c r="VYD98" s="260"/>
      <c r="VYE98" s="260"/>
      <c r="VYF98" s="260"/>
      <c r="VYG98" s="260"/>
      <c r="VYH98" s="260"/>
      <c r="VYI98" s="260"/>
      <c r="VYJ98" s="260"/>
      <c r="VYK98" s="260"/>
      <c r="VYL98" s="260"/>
      <c r="VYM98" s="260"/>
      <c r="VYN98" s="260"/>
      <c r="VYO98" s="260"/>
      <c r="VYP98" s="260"/>
      <c r="VYQ98" s="260"/>
      <c r="VYR98" s="260"/>
      <c r="VYS98" s="260"/>
      <c r="VYT98" s="260"/>
      <c r="VYU98" s="260"/>
      <c r="VYV98" s="260"/>
      <c r="VYW98" s="260"/>
      <c r="VYX98" s="260"/>
      <c r="VYY98" s="260"/>
      <c r="VYZ98" s="260"/>
      <c r="VZA98" s="260"/>
      <c r="VZB98" s="260"/>
      <c r="VZC98" s="260"/>
      <c r="VZD98" s="260"/>
      <c r="VZE98" s="260"/>
      <c r="VZF98" s="260"/>
      <c r="VZG98" s="260"/>
      <c r="VZH98" s="260"/>
      <c r="VZI98" s="260"/>
      <c r="VZJ98" s="260"/>
      <c r="VZK98" s="260"/>
      <c r="VZL98" s="260"/>
      <c r="VZM98" s="260"/>
      <c r="VZN98" s="260"/>
      <c r="VZO98" s="260"/>
      <c r="VZP98" s="260"/>
      <c r="VZQ98" s="260"/>
      <c r="VZR98" s="260"/>
      <c r="VZS98" s="260"/>
      <c r="VZT98" s="260"/>
      <c r="VZU98" s="260"/>
      <c r="VZV98" s="260"/>
      <c r="VZW98" s="260"/>
      <c r="VZX98" s="260"/>
      <c r="VZY98" s="260"/>
      <c r="VZZ98" s="260"/>
      <c r="WAA98" s="260"/>
      <c r="WAB98" s="260"/>
      <c r="WAC98" s="260"/>
      <c r="WAD98" s="260"/>
      <c r="WAE98" s="260"/>
      <c r="WAF98" s="260"/>
      <c r="WAG98" s="260"/>
      <c r="WAH98" s="260"/>
      <c r="WAI98" s="260"/>
      <c r="WAJ98" s="260"/>
      <c r="WAK98" s="260"/>
      <c r="WAL98" s="260"/>
      <c r="WAM98" s="260"/>
      <c r="WAN98" s="260"/>
      <c r="WAO98" s="260"/>
      <c r="WAP98" s="260"/>
      <c r="WAQ98" s="260"/>
      <c r="WAR98" s="260"/>
      <c r="WAS98" s="260"/>
      <c r="WAT98" s="260"/>
      <c r="WAU98" s="260"/>
      <c r="WAV98" s="260"/>
      <c r="WAW98" s="260"/>
      <c r="WAX98" s="260"/>
      <c r="WAY98" s="260"/>
      <c r="WAZ98" s="260"/>
      <c r="WBA98" s="260"/>
      <c r="WBB98" s="260"/>
      <c r="WBC98" s="260"/>
      <c r="WBD98" s="260"/>
      <c r="WBE98" s="260"/>
      <c r="WBF98" s="260"/>
      <c r="WBG98" s="260"/>
      <c r="WBH98" s="260"/>
      <c r="WBI98" s="260"/>
      <c r="WBJ98" s="260"/>
      <c r="WBK98" s="260"/>
      <c r="WBL98" s="260"/>
      <c r="WBM98" s="260"/>
      <c r="WBN98" s="260"/>
      <c r="WBO98" s="260"/>
      <c r="WBP98" s="260"/>
      <c r="WBQ98" s="260"/>
      <c r="WBR98" s="260"/>
      <c r="WBS98" s="260"/>
      <c r="WBT98" s="260"/>
      <c r="WBU98" s="260"/>
      <c r="WBV98" s="260"/>
      <c r="WBW98" s="260"/>
      <c r="WBX98" s="260"/>
      <c r="WBY98" s="260"/>
      <c r="WBZ98" s="260"/>
      <c r="WCA98" s="260"/>
      <c r="WCB98" s="260"/>
      <c r="WCC98" s="260"/>
      <c r="WCD98" s="260"/>
      <c r="WCE98" s="260"/>
      <c r="WCF98" s="260"/>
      <c r="WCG98" s="260"/>
      <c r="WCH98" s="260"/>
      <c r="WCI98" s="260"/>
      <c r="WCJ98" s="260"/>
      <c r="WCK98" s="260"/>
      <c r="WCL98" s="260"/>
      <c r="WCM98" s="260"/>
      <c r="WCN98" s="260"/>
      <c r="WCO98" s="260"/>
      <c r="WCP98" s="260"/>
      <c r="WCQ98" s="260"/>
      <c r="WCR98" s="260"/>
      <c r="WCS98" s="260"/>
      <c r="WCT98" s="260"/>
      <c r="WCU98" s="260"/>
      <c r="WCV98" s="260"/>
      <c r="WCW98" s="260"/>
      <c r="WCX98" s="260"/>
      <c r="WCY98" s="260"/>
      <c r="WCZ98" s="260"/>
      <c r="WDA98" s="260"/>
      <c r="WDB98" s="260"/>
      <c r="WDC98" s="260"/>
      <c r="WDD98" s="260"/>
      <c r="WDE98" s="260"/>
      <c r="WDF98" s="260"/>
      <c r="WDG98" s="260"/>
      <c r="WDH98" s="260"/>
      <c r="WDI98" s="260"/>
      <c r="WDJ98" s="260"/>
      <c r="WDK98" s="260"/>
      <c r="WDL98" s="260"/>
      <c r="WDM98" s="260"/>
      <c r="WDN98" s="260"/>
      <c r="WDO98" s="260"/>
      <c r="WDP98" s="260"/>
      <c r="WDQ98" s="260"/>
      <c r="WDR98" s="260"/>
      <c r="WDS98" s="260"/>
      <c r="WDT98" s="260"/>
      <c r="WDU98" s="260"/>
      <c r="WDV98" s="260"/>
      <c r="WDW98" s="260"/>
      <c r="WDX98" s="260"/>
      <c r="WDY98" s="260"/>
      <c r="WDZ98" s="260"/>
      <c r="WEA98" s="260"/>
      <c r="WEB98" s="260"/>
      <c r="WEC98" s="260"/>
      <c r="WED98" s="260"/>
      <c r="WEE98" s="260"/>
      <c r="WEF98" s="260"/>
      <c r="WEG98" s="260"/>
      <c r="WEH98" s="260"/>
      <c r="WEI98" s="260"/>
      <c r="WEJ98" s="260"/>
      <c r="WEK98" s="260"/>
      <c r="WEL98" s="260"/>
      <c r="WEM98" s="260"/>
      <c r="WEN98" s="260"/>
      <c r="WEO98" s="260"/>
      <c r="WEP98" s="260"/>
      <c r="WEQ98" s="260"/>
      <c r="WER98" s="260"/>
      <c r="WES98" s="260"/>
      <c r="WET98" s="260"/>
      <c r="WEU98" s="260"/>
      <c r="WEV98" s="260"/>
      <c r="WEW98" s="260"/>
      <c r="WEX98" s="260"/>
      <c r="WEY98" s="260"/>
      <c r="WEZ98" s="260"/>
      <c r="WFA98" s="260"/>
      <c r="WFB98" s="260"/>
      <c r="WFC98" s="260"/>
      <c r="WFD98" s="260"/>
      <c r="WFE98" s="260"/>
      <c r="WFF98" s="260"/>
      <c r="WFG98" s="260"/>
      <c r="WFH98" s="260"/>
      <c r="WFI98" s="260"/>
      <c r="WFJ98" s="260"/>
      <c r="WFK98" s="260"/>
      <c r="WFL98" s="260"/>
      <c r="WFM98" s="260"/>
      <c r="WFN98" s="260"/>
      <c r="WFO98" s="260"/>
      <c r="WFP98" s="260"/>
      <c r="WFQ98" s="260"/>
      <c r="WFR98" s="260"/>
      <c r="WFS98" s="260"/>
      <c r="WFT98" s="260"/>
      <c r="WFU98" s="260"/>
      <c r="WFV98" s="260"/>
      <c r="WFW98" s="260"/>
      <c r="WFX98" s="260"/>
      <c r="WFY98" s="260"/>
      <c r="WFZ98" s="260"/>
      <c r="WGA98" s="260"/>
      <c r="WGB98" s="260"/>
      <c r="WGC98" s="260"/>
      <c r="WGD98" s="260"/>
      <c r="WGE98" s="260"/>
      <c r="WGF98" s="260"/>
      <c r="WGG98" s="260"/>
      <c r="WGH98" s="260"/>
      <c r="WGI98" s="260"/>
      <c r="WGJ98" s="260"/>
      <c r="WGK98" s="260"/>
      <c r="WGL98" s="260"/>
      <c r="WGM98" s="260"/>
      <c r="WGN98" s="260"/>
      <c r="WGO98" s="260"/>
      <c r="WGP98" s="260"/>
      <c r="WGQ98" s="260"/>
      <c r="WGR98" s="260"/>
      <c r="WGS98" s="260"/>
      <c r="WGT98" s="260"/>
      <c r="WGU98" s="260"/>
      <c r="WGV98" s="260"/>
      <c r="WGW98" s="260"/>
      <c r="WGX98" s="260"/>
      <c r="WGY98" s="260"/>
      <c r="WGZ98" s="260"/>
      <c r="WHA98" s="260"/>
      <c r="WHB98" s="260"/>
      <c r="WHC98" s="260"/>
      <c r="WHD98" s="260"/>
      <c r="WHE98" s="260"/>
      <c r="WHF98" s="260"/>
      <c r="WHG98" s="260"/>
      <c r="WHH98" s="260"/>
      <c r="WHI98" s="260"/>
      <c r="WHJ98" s="260"/>
      <c r="WHK98" s="260"/>
      <c r="WHL98" s="260"/>
      <c r="WHM98" s="260"/>
      <c r="WHN98" s="260"/>
      <c r="WHO98" s="260"/>
      <c r="WHP98" s="260"/>
      <c r="WHQ98" s="260"/>
      <c r="WHR98" s="260"/>
      <c r="WHS98" s="260"/>
      <c r="WHT98" s="260"/>
      <c r="WHU98" s="260"/>
      <c r="WHV98" s="260"/>
      <c r="WHW98" s="260"/>
      <c r="WHX98" s="260"/>
      <c r="WHY98" s="260"/>
      <c r="WHZ98" s="260"/>
      <c r="WIA98" s="260"/>
      <c r="WIB98" s="260"/>
      <c r="WIC98" s="260"/>
      <c r="WID98" s="260"/>
      <c r="WIE98" s="260"/>
      <c r="WIF98" s="260"/>
      <c r="WIG98" s="260"/>
      <c r="WIH98" s="260"/>
      <c r="WII98" s="260"/>
      <c r="WIJ98" s="260"/>
      <c r="WIK98" s="260"/>
      <c r="WIL98" s="260"/>
      <c r="WIM98" s="260"/>
      <c r="WIN98" s="260"/>
      <c r="WIO98" s="260"/>
      <c r="WIP98" s="260"/>
      <c r="WIQ98" s="260"/>
      <c r="WIR98" s="260"/>
      <c r="WIS98" s="260"/>
      <c r="WIT98" s="260"/>
      <c r="WIU98" s="260"/>
      <c r="WIV98" s="260"/>
      <c r="WIW98" s="260"/>
      <c r="WIX98" s="260"/>
      <c r="WIY98" s="260"/>
      <c r="WIZ98" s="260"/>
      <c r="WJA98" s="260"/>
      <c r="WJB98" s="260"/>
      <c r="WJC98" s="260"/>
      <c r="WJD98" s="260"/>
      <c r="WJE98" s="260"/>
      <c r="WJF98" s="260"/>
      <c r="WJG98" s="260"/>
      <c r="WJH98" s="260"/>
      <c r="WJI98" s="260"/>
      <c r="WJJ98" s="260"/>
      <c r="WJK98" s="260"/>
      <c r="WJL98" s="260"/>
      <c r="WJM98" s="260"/>
      <c r="WJN98" s="260"/>
      <c r="WJO98" s="260"/>
      <c r="WJP98" s="260"/>
      <c r="WJQ98" s="260"/>
      <c r="WJR98" s="260"/>
      <c r="WJS98" s="260"/>
      <c r="WJT98" s="260"/>
      <c r="WJU98" s="260"/>
      <c r="WJV98" s="260"/>
      <c r="WJW98" s="260"/>
      <c r="WJX98" s="260"/>
      <c r="WJY98" s="260"/>
      <c r="WJZ98" s="260"/>
      <c r="WKA98" s="260"/>
      <c r="WKB98" s="260"/>
      <c r="WKC98" s="260"/>
      <c r="WKD98" s="260"/>
      <c r="WKE98" s="260"/>
      <c r="WKF98" s="260"/>
      <c r="WKG98" s="260"/>
      <c r="WKH98" s="260"/>
      <c r="WKI98" s="260"/>
      <c r="WKJ98" s="260"/>
      <c r="WKK98" s="260"/>
      <c r="WKL98" s="260"/>
      <c r="WKM98" s="260"/>
      <c r="WKN98" s="260"/>
      <c r="WKO98" s="260"/>
      <c r="WKP98" s="260"/>
      <c r="WKQ98" s="260"/>
      <c r="WKR98" s="260"/>
      <c r="WKS98" s="260"/>
      <c r="WKT98" s="260"/>
      <c r="WKU98" s="260"/>
      <c r="WKV98" s="260"/>
      <c r="WKW98" s="260"/>
      <c r="WKX98" s="260"/>
      <c r="WKY98" s="260"/>
      <c r="WKZ98" s="260"/>
      <c r="WLA98" s="260"/>
      <c r="WLB98" s="260"/>
      <c r="WLC98" s="260"/>
      <c r="WLD98" s="260"/>
      <c r="WLE98" s="260"/>
      <c r="WLF98" s="260"/>
      <c r="WLG98" s="260"/>
      <c r="WLH98" s="260"/>
      <c r="WLI98" s="260"/>
      <c r="WLJ98" s="260"/>
      <c r="WLK98" s="260"/>
      <c r="WLL98" s="260"/>
      <c r="WLM98" s="260"/>
      <c r="WLN98" s="260"/>
      <c r="WLO98" s="260"/>
      <c r="WLP98" s="260"/>
      <c r="WLQ98" s="260"/>
      <c r="WLR98" s="260"/>
      <c r="WLS98" s="260"/>
      <c r="WLT98" s="260"/>
      <c r="WLU98" s="260"/>
      <c r="WLV98" s="260"/>
      <c r="WLW98" s="260"/>
      <c r="WLX98" s="260"/>
      <c r="WLY98" s="260"/>
      <c r="WLZ98" s="260"/>
      <c r="WMA98" s="260"/>
      <c r="WMB98" s="260"/>
      <c r="WMC98" s="260"/>
      <c r="WMD98" s="260"/>
      <c r="WME98" s="260"/>
      <c r="WMF98" s="260"/>
      <c r="WMG98" s="260"/>
      <c r="WMH98" s="260"/>
      <c r="WMI98" s="260"/>
      <c r="WMJ98" s="260"/>
      <c r="WMK98" s="260"/>
      <c r="WML98" s="260"/>
      <c r="WMM98" s="260"/>
      <c r="WMN98" s="260"/>
      <c r="WMO98" s="260"/>
      <c r="WMP98" s="260"/>
      <c r="WMQ98" s="260"/>
      <c r="WMR98" s="260"/>
      <c r="WMS98" s="260"/>
      <c r="WMT98" s="260"/>
      <c r="WMU98" s="260"/>
      <c r="WMV98" s="260"/>
      <c r="WMW98" s="260"/>
      <c r="WMX98" s="260"/>
      <c r="WMY98" s="260"/>
      <c r="WMZ98" s="260"/>
      <c r="WNA98" s="260"/>
      <c r="WNB98" s="260"/>
      <c r="WNC98" s="260"/>
      <c r="WND98" s="260"/>
      <c r="WNE98" s="260"/>
      <c r="WNF98" s="260"/>
      <c r="WNG98" s="260"/>
      <c r="WNH98" s="260"/>
      <c r="WNI98" s="260"/>
      <c r="WNJ98" s="260"/>
      <c r="WNK98" s="260"/>
      <c r="WNL98" s="260"/>
      <c r="WNM98" s="260"/>
      <c r="WNN98" s="260"/>
      <c r="WNO98" s="260"/>
      <c r="WNP98" s="260"/>
      <c r="WNQ98" s="260"/>
      <c r="WNR98" s="260"/>
      <c r="WNS98" s="260"/>
      <c r="WNT98" s="260"/>
      <c r="WNU98" s="260"/>
      <c r="WNV98" s="260"/>
      <c r="WNW98" s="260"/>
      <c r="WNX98" s="260"/>
      <c r="WNY98" s="260"/>
      <c r="WNZ98" s="260"/>
      <c r="WOA98" s="260"/>
      <c r="WOB98" s="260"/>
      <c r="WOC98" s="260"/>
      <c r="WOD98" s="260"/>
      <c r="WOE98" s="260"/>
      <c r="WOF98" s="260"/>
      <c r="WOG98" s="260"/>
      <c r="WOH98" s="260"/>
      <c r="WOI98" s="260"/>
      <c r="WOJ98" s="260"/>
      <c r="WOK98" s="260"/>
      <c r="WOL98" s="260"/>
      <c r="WOM98" s="260"/>
      <c r="WON98" s="260"/>
      <c r="WOO98" s="260"/>
      <c r="WOP98" s="260"/>
      <c r="WOQ98" s="260"/>
      <c r="WOR98" s="260"/>
      <c r="WOS98" s="260"/>
      <c r="WOT98" s="260"/>
      <c r="WOU98" s="260"/>
      <c r="WOV98" s="260"/>
      <c r="WOW98" s="260"/>
      <c r="WOX98" s="260"/>
      <c r="WOY98" s="260"/>
      <c r="WOZ98" s="260"/>
      <c r="WPA98" s="260"/>
      <c r="WPB98" s="260"/>
      <c r="WPC98" s="260"/>
      <c r="WPD98" s="260"/>
      <c r="WPE98" s="260"/>
      <c r="WPF98" s="260"/>
      <c r="WPG98" s="260"/>
      <c r="WPH98" s="260"/>
      <c r="WPI98" s="260"/>
      <c r="WPJ98" s="260"/>
      <c r="WPK98" s="260"/>
      <c r="WPL98" s="260"/>
      <c r="WPM98" s="260"/>
      <c r="WPN98" s="260"/>
      <c r="WPO98" s="260"/>
      <c r="WPP98" s="260"/>
      <c r="WPQ98" s="260"/>
      <c r="WPR98" s="260"/>
      <c r="WPS98" s="260"/>
      <c r="WPT98" s="260"/>
      <c r="WPU98" s="260"/>
      <c r="WPV98" s="260"/>
      <c r="WPW98" s="260"/>
      <c r="WPX98" s="260"/>
      <c r="WPY98" s="260"/>
      <c r="WPZ98" s="260"/>
      <c r="WQA98" s="260"/>
      <c r="WQB98" s="260"/>
      <c r="WQC98" s="260"/>
      <c r="WQD98" s="260"/>
      <c r="WQE98" s="260"/>
      <c r="WQF98" s="260"/>
      <c r="WQG98" s="260"/>
      <c r="WQH98" s="260"/>
      <c r="WQI98" s="260"/>
      <c r="WQJ98" s="260"/>
      <c r="WQK98" s="260"/>
      <c r="WQL98" s="260"/>
      <c r="WQM98" s="260"/>
      <c r="WQN98" s="260"/>
      <c r="WQO98" s="260"/>
      <c r="WQP98" s="260"/>
      <c r="WQQ98" s="260"/>
      <c r="WQR98" s="260"/>
      <c r="WQS98" s="260"/>
      <c r="WQT98" s="260"/>
      <c r="WQU98" s="260"/>
      <c r="WQV98" s="260"/>
      <c r="WQW98" s="260"/>
      <c r="WQX98" s="260"/>
      <c r="WQY98" s="260"/>
      <c r="WQZ98" s="260"/>
      <c r="WRA98" s="260"/>
      <c r="WRB98" s="260"/>
      <c r="WRC98" s="260"/>
      <c r="WRD98" s="260"/>
      <c r="WRE98" s="260"/>
      <c r="WRF98" s="260"/>
      <c r="WRG98" s="260"/>
      <c r="WRH98" s="260"/>
      <c r="WRI98" s="260"/>
      <c r="WRJ98" s="260"/>
      <c r="WRK98" s="260"/>
      <c r="WRL98" s="260"/>
      <c r="WRM98" s="260"/>
      <c r="WRN98" s="260"/>
      <c r="WRO98" s="260"/>
      <c r="WRP98" s="260"/>
      <c r="WRQ98" s="260"/>
      <c r="WRR98" s="260"/>
      <c r="WRS98" s="260"/>
      <c r="WRT98" s="260"/>
      <c r="WRU98" s="260"/>
      <c r="WRV98" s="260"/>
      <c r="WRW98" s="260"/>
      <c r="WRX98" s="260"/>
      <c r="WRY98" s="260"/>
      <c r="WRZ98" s="260"/>
      <c r="WSA98" s="260"/>
      <c r="WSB98" s="260"/>
      <c r="WSC98" s="260"/>
      <c r="WSD98" s="260"/>
      <c r="WSE98" s="260"/>
      <c r="WSF98" s="260"/>
      <c r="WSG98" s="260"/>
      <c r="WSH98" s="260"/>
      <c r="WSI98" s="260"/>
      <c r="WSJ98" s="260"/>
      <c r="WSK98" s="260"/>
      <c r="WSL98" s="260"/>
      <c r="WSM98" s="260"/>
      <c r="WSN98" s="260"/>
      <c r="WSO98" s="260"/>
      <c r="WSP98" s="260"/>
      <c r="WSQ98" s="260"/>
      <c r="WSR98" s="260"/>
      <c r="WSS98" s="260"/>
      <c r="WST98" s="260"/>
      <c r="WSU98" s="260"/>
      <c r="WSV98" s="260"/>
      <c r="WSW98" s="260"/>
      <c r="WSX98" s="260"/>
      <c r="WSY98" s="260"/>
      <c r="WSZ98" s="260"/>
      <c r="WTA98" s="260"/>
      <c r="WTB98" s="260"/>
      <c r="WTC98" s="260"/>
      <c r="WTD98" s="260"/>
      <c r="WTE98" s="260"/>
      <c r="WTF98" s="260"/>
      <c r="WTG98" s="260"/>
      <c r="WTH98" s="260"/>
      <c r="WTI98" s="260"/>
      <c r="WTJ98" s="260"/>
      <c r="WTK98" s="260"/>
      <c r="WTL98" s="260"/>
      <c r="WTM98" s="260"/>
      <c r="WTN98" s="260"/>
      <c r="WTO98" s="260"/>
      <c r="WTP98" s="260"/>
      <c r="WTQ98" s="260"/>
      <c r="WTR98" s="260"/>
      <c r="WTS98" s="260"/>
      <c r="WTT98" s="260"/>
      <c r="WTU98" s="260"/>
      <c r="WTV98" s="260"/>
      <c r="WTW98" s="260"/>
      <c r="WTX98" s="260"/>
      <c r="WTY98" s="260"/>
      <c r="WTZ98" s="260"/>
      <c r="WUA98" s="260"/>
      <c r="WUB98" s="260"/>
      <c r="WUC98" s="260"/>
      <c r="WUD98" s="260"/>
      <c r="WUE98" s="260"/>
      <c r="WUF98" s="260"/>
      <c r="WUG98" s="260"/>
      <c r="WUH98" s="260"/>
      <c r="WUI98" s="260"/>
      <c r="WUJ98" s="260"/>
      <c r="WUK98" s="260"/>
      <c r="WUL98" s="260"/>
      <c r="WUM98" s="260"/>
      <c r="WUN98" s="260"/>
      <c r="WUO98" s="260"/>
      <c r="WUP98" s="260"/>
      <c r="WUQ98" s="260"/>
      <c r="WUR98" s="260"/>
      <c r="WUS98" s="260"/>
      <c r="WUT98" s="260"/>
      <c r="WUU98" s="260"/>
      <c r="WUV98" s="260"/>
      <c r="WUW98" s="260"/>
      <c r="WUX98" s="260"/>
      <c r="WUY98" s="260"/>
      <c r="WUZ98" s="260"/>
      <c r="WVA98" s="260"/>
      <c r="WVB98" s="260"/>
      <c r="WVC98" s="260"/>
      <c r="WVD98" s="260"/>
      <c r="WVE98" s="260"/>
      <c r="WVF98" s="260"/>
      <c r="WVG98" s="260"/>
      <c r="WVH98" s="260"/>
      <c r="WVI98" s="260"/>
      <c r="WVJ98" s="260"/>
      <c r="WVK98" s="260"/>
      <c r="WVL98" s="260"/>
      <c r="WVM98" s="260"/>
      <c r="WVN98" s="260"/>
      <c r="WVO98" s="260"/>
      <c r="WVP98" s="260"/>
      <c r="WVQ98" s="260"/>
      <c r="WVR98" s="260"/>
      <c r="WVS98" s="260"/>
      <c r="WVT98" s="260"/>
      <c r="WVU98" s="260"/>
      <c r="WVV98" s="260"/>
      <c r="WVW98" s="260"/>
      <c r="WVX98" s="260"/>
      <c r="WVY98" s="260"/>
      <c r="WVZ98" s="260"/>
      <c r="WWA98" s="260"/>
      <c r="WWB98" s="260"/>
      <c r="WWC98" s="260"/>
      <c r="WWD98" s="260"/>
      <c r="WWE98" s="260"/>
      <c r="WWF98" s="260"/>
      <c r="WWG98" s="260"/>
      <c r="WWH98" s="260"/>
      <c r="WWI98" s="260"/>
      <c r="WWJ98" s="260"/>
      <c r="WWK98" s="260"/>
      <c r="WWL98" s="260"/>
      <c r="WWM98" s="260"/>
      <c r="WWN98" s="260"/>
      <c r="WWO98" s="260"/>
      <c r="WWP98" s="260"/>
      <c r="WWQ98" s="260"/>
      <c r="WWR98" s="260"/>
      <c r="WWS98" s="260"/>
      <c r="WWT98" s="260"/>
      <c r="WWU98" s="260"/>
      <c r="WWV98" s="260"/>
      <c r="WWW98" s="260"/>
      <c r="WWX98" s="260"/>
      <c r="WWY98" s="260"/>
      <c r="WWZ98" s="260"/>
      <c r="WXA98" s="260"/>
      <c r="WXB98" s="260"/>
      <c r="WXC98" s="260"/>
      <c r="WXD98" s="260"/>
      <c r="WXE98" s="260"/>
      <c r="WXF98" s="260"/>
      <c r="WXG98" s="260"/>
      <c r="WXH98" s="260"/>
      <c r="WXI98" s="260"/>
      <c r="WXJ98" s="260"/>
      <c r="WXK98" s="260"/>
      <c r="WXL98" s="260"/>
      <c r="WXM98" s="260"/>
      <c r="WXN98" s="260"/>
      <c r="WXO98" s="260"/>
      <c r="WXP98" s="260"/>
      <c r="WXQ98" s="260"/>
      <c r="WXR98" s="260"/>
      <c r="WXS98" s="260"/>
      <c r="WXT98" s="260"/>
      <c r="WXU98" s="260"/>
      <c r="WXV98" s="260"/>
      <c r="WXW98" s="260"/>
      <c r="WXX98" s="260"/>
      <c r="WXY98" s="260"/>
      <c r="WXZ98" s="260"/>
      <c r="WYA98" s="260"/>
      <c r="WYB98" s="260"/>
      <c r="WYC98" s="260"/>
      <c r="WYD98" s="260"/>
      <c r="WYE98" s="260"/>
      <c r="WYF98" s="260"/>
      <c r="WYG98" s="260"/>
      <c r="WYH98" s="260"/>
      <c r="WYI98" s="260"/>
      <c r="WYJ98" s="260"/>
      <c r="WYK98" s="260"/>
      <c r="WYL98" s="260"/>
      <c r="WYM98" s="260"/>
      <c r="WYN98" s="260"/>
      <c r="WYO98" s="260"/>
      <c r="WYP98" s="260"/>
      <c r="WYQ98" s="260"/>
      <c r="WYR98" s="260"/>
      <c r="WYS98" s="260"/>
      <c r="WYT98" s="260"/>
      <c r="WYU98" s="260"/>
      <c r="WYV98" s="260"/>
      <c r="WYW98" s="260"/>
      <c r="WYX98" s="260"/>
      <c r="WYY98" s="260"/>
      <c r="WYZ98" s="260"/>
      <c r="WZA98" s="260"/>
      <c r="WZB98" s="260"/>
      <c r="WZC98" s="260"/>
      <c r="WZD98" s="260"/>
      <c r="WZE98" s="260"/>
      <c r="WZF98" s="260"/>
      <c r="WZG98" s="260"/>
      <c r="WZH98" s="260"/>
      <c r="WZI98" s="260"/>
      <c r="WZJ98" s="260"/>
      <c r="WZK98" s="260"/>
      <c r="WZL98" s="260"/>
      <c r="WZM98" s="260"/>
      <c r="WZN98" s="260"/>
      <c r="WZO98" s="260"/>
      <c r="WZP98" s="260"/>
      <c r="WZQ98" s="260"/>
      <c r="WZR98" s="260"/>
      <c r="WZS98" s="260"/>
      <c r="WZT98" s="260"/>
      <c r="WZU98" s="260"/>
      <c r="WZV98" s="260"/>
      <c r="WZW98" s="260"/>
      <c r="WZX98" s="260"/>
      <c r="WZY98" s="260"/>
      <c r="WZZ98" s="260"/>
      <c r="XAA98" s="260"/>
      <c r="XAB98" s="260"/>
      <c r="XAC98" s="260"/>
      <c r="XAD98" s="260"/>
      <c r="XAE98" s="260"/>
      <c r="XAF98" s="260"/>
      <c r="XAG98" s="260"/>
      <c r="XAH98" s="260"/>
      <c r="XAI98" s="260"/>
      <c r="XAJ98" s="260"/>
      <c r="XAK98" s="260"/>
      <c r="XAL98" s="260"/>
      <c r="XAM98" s="260"/>
      <c r="XAN98" s="260"/>
      <c r="XAO98" s="260"/>
      <c r="XAP98" s="260"/>
      <c r="XAQ98" s="260"/>
      <c r="XAR98" s="260"/>
      <c r="XAS98" s="260"/>
      <c r="XAT98" s="260"/>
      <c r="XAU98" s="260"/>
      <c r="XAV98" s="260"/>
      <c r="XAW98" s="260"/>
      <c r="XAX98" s="260"/>
      <c r="XAY98" s="260"/>
      <c r="XAZ98" s="260"/>
      <c r="XBA98" s="260"/>
      <c r="XBB98" s="260"/>
      <c r="XBC98" s="260"/>
      <c r="XBD98" s="260"/>
      <c r="XBE98" s="260"/>
      <c r="XBF98" s="260"/>
      <c r="XBG98" s="260"/>
      <c r="XBH98" s="260"/>
      <c r="XBI98" s="260"/>
      <c r="XBJ98" s="260"/>
      <c r="XBK98" s="260"/>
      <c r="XBL98" s="260"/>
      <c r="XBM98" s="260"/>
      <c r="XBN98" s="260"/>
      <c r="XBO98" s="260"/>
      <c r="XBP98" s="260"/>
      <c r="XBQ98" s="260"/>
      <c r="XBR98" s="260"/>
      <c r="XBS98" s="260"/>
      <c r="XBT98" s="260"/>
      <c r="XBU98" s="260"/>
      <c r="XBV98" s="260"/>
      <c r="XBW98" s="260"/>
      <c r="XBX98" s="260"/>
      <c r="XBY98" s="260"/>
      <c r="XBZ98" s="260"/>
      <c r="XCA98" s="260"/>
      <c r="XCB98" s="260"/>
      <c r="XCC98" s="260"/>
      <c r="XCD98" s="260"/>
      <c r="XCE98" s="260"/>
      <c r="XCF98" s="260"/>
      <c r="XCG98" s="260"/>
      <c r="XCH98" s="260"/>
      <c r="XCI98" s="260"/>
      <c r="XCJ98" s="260"/>
      <c r="XCK98" s="260"/>
      <c r="XCL98" s="260"/>
      <c r="XCM98" s="260"/>
      <c r="XCN98" s="260"/>
      <c r="XCO98" s="260"/>
      <c r="XCP98" s="260"/>
      <c r="XCQ98" s="260"/>
      <c r="XCR98" s="260"/>
      <c r="XCS98" s="260"/>
      <c r="XCT98" s="260"/>
      <c r="XCU98" s="260"/>
      <c r="XCV98" s="260"/>
      <c r="XCW98" s="260"/>
      <c r="XCX98" s="260"/>
      <c r="XCY98" s="260"/>
      <c r="XCZ98" s="260"/>
      <c r="XDA98" s="260"/>
      <c r="XDB98" s="260"/>
      <c r="XDC98" s="260"/>
      <c r="XDD98" s="260"/>
      <c r="XDE98" s="260"/>
      <c r="XDF98" s="260"/>
      <c r="XDG98" s="260"/>
      <c r="XDH98" s="260"/>
      <c r="XDI98" s="260"/>
      <c r="XDJ98" s="260"/>
      <c r="XDK98" s="260"/>
      <c r="XDL98" s="260"/>
      <c r="XDM98" s="260"/>
      <c r="XDN98" s="260"/>
      <c r="XDO98" s="260"/>
      <c r="XDP98" s="260"/>
      <c r="XDQ98" s="260"/>
      <c r="XDR98" s="260"/>
      <c r="XDS98" s="260"/>
      <c r="XDT98" s="260"/>
      <c r="XDU98" s="260"/>
      <c r="XDV98" s="260"/>
      <c r="XDW98" s="260"/>
      <c r="XDX98" s="260"/>
      <c r="XDY98" s="260"/>
      <c r="XDZ98" s="260"/>
      <c r="XEA98" s="260"/>
      <c r="XEB98" s="260"/>
      <c r="XEC98" s="260"/>
      <c r="XED98" s="260"/>
      <c r="XEE98" s="260"/>
      <c r="XEF98" s="260"/>
      <c r="XEG98" s="260"/>
      <c r="XEH98" s="260"/>
      <c r="XEI98" s="260"/>
      <c r="XEJ98" s="260"/>
      <c r="XEK98" s="260"/>
      <c r="XEL98" s="260"/>
      <c r="XEM98" s="260"/>
      <c r="XEN98" s="260"/>
      <c r="XEO98" s="260"/>
      <c r="XEP98" s="260"/>
      <c r="XEQ98" s="260"/>
      <c r="XER98" s="260"/>
      <c r="XES98" s="260"/>
      <c r="XET98" s="260"/>
      <c r="XEU98" s="260"/>
      <c r="XEV98" s="260"/>
      <c r="XEW98" s="260"/>
      <c r="XEX98" s="260"/>
      <c r="XEY98" s="260"/>
      <c r="XEZ98" s="260"/>
      <c r="XFA98" s="260"/>
      <c r="XFB98" s="260"/>
      <c r="XFC98" s="260"/>
    </row>
    <row r="99" spans="14:16383">
      <c r="N99" s="175" t="str">
        <f ca="1">IF(ROW()-3&lt;=TS_Count,SWDATA!C106,"")</f>
        <v>L1 CY Net Sales Forecast View (Units)</v>
      </c>
      <c r="O99" s="175">
        <f ca="1">IF(LEN(N99)&gt;0,ROW(SWDATA!C106)+15,"")</f>
        <v>121</v>
      </c>
      <c r="CQ99" s="261"/>
      <c r="CR99" s="260"/>
      <c r="CS99" s="260"/>
      <c r="CT99" s="310" t="str">
        <f t="shared" ref="CT99:CT130" si="5">VLOOKUP($CU99,$CU$2:$DA$596,MATCH($CQ$3,$CU$2:$DA$2,0),0)</f>
        <v>Loaded (Trans)</v>
      </c>
      <c r="CU99" s="358" t="s">
        <v>520</v>
      </c>
      <c r="CV99" s="358" t="s">
        <v>520</v>
      </c>
      <c r="CW99" s="356" t="s">
        <v>703</v>
      </c>
      <c r="CX99" s="310"/>
      <c r="CY99" s="310"/>
      <c r="CZ99" s="310"/>
      <c r="DA99" s="310"/>
      <c r="DB99" s="260"/>
    </row>
    <row r="100" spans="14:16383">
      <c r="N100" s="175" t="str">
        <f ca="1">IF(ROW()-3&lt;=TS_Count,SWDATA!C107,"")</f>
        <v>L1 Y1 Return Rate (Pct)</v>
      </c>
      <c r="O100" s="175">
        <f ca="1">IF(LEN(N100)&gt;0,ROW(SWDATA!C107)+15,"")</f>
        <v>122</v>
      </c>
      <c r="CQ100" s="261"/>
      <c r="CR100" s="260"/>
      <c r="CS100" s="260"/>
      <c r="CT100" s="310" t="str">
        <f t="shared" si="5"/>
        <v>Steelwedge Calculated</v>
      </c>
      <c r="CU100" s="358" t="s">
        <v>658</v>
      </c>
      <c r="CV100" s="358" t="s">
        <v>658</v>
      </c>
      <c r="CW100" s="356" t="s">
        <v>659</v>
      </c>
      <c r="CX100" s="310"/>
      <c r="CY100" s="310"/>
      <c r="CZ100" s="310"/>
      <c r="DA100" s="310"/>
    </row>
    <row r="101" spans="14:16383">
      <c r="N101" s="175" t="str">
        <f ca="1">IF(ROW()-3&lt;=TS_Count,SWDATA!C108,"")</f>
        <v>L1 Y2 Net Sales Forecast (Units)</v>
      </c>
      <c r="O101" s="175">
        <f ca="1">IF(LEN(N101)&gt;0,ROW(SWDATA!C108)+15,"")</f>
        <v>123</v>
      </c>
      <c r="CQ101" s="261"/>
      <c r="CR101" s="260"/>
      <c r="CS101" s="260"/>
      <c r="CT101" s="310" t="str">
        <f t="shared" si="5"/>
        <v>Excel Calculated</v>
      </c>
      <c r="CU101" s="358" t="s">
        <v>920</v>
      </c>
      <c r="CV101" s="358" t="s">
        <v>920</v>
      </c>
      <c r="CW101" s="356" t="s">
        <v>704</v>
      </c>
      <c r="CX101" s="310"/>
      <c r="CY101" s="310"/>
      <c r="CZ101" s="310"/>
      <c r="DA101" s="310"/>
    </row>
    <row r="102" spans="14:16383">
      <c r="N102" s="175" t="str">
        <f ca="1">IF(ROW()-3&lt;=TS_Count,SWDATA!C109,"")</f>
        <v>L1 Y3 Net Sales Forecast (Units)</v>
      </c>
      <c r="O102" s="175">
        <f ca="1">IF(LEN(N102)&gt;0,ROW(SWDATA!C109)+15,"")</f>
        <v>124</v>
      </c>
      <c r="CQ102" s="261"/>
      <c r="CR102" s="260"/>
      <c r="CS102" s="260"/>
      <c r="CT102" s="310" t="str">
        <f t="shared" si="5"/>
        <v>Override</v>
      </c>
      <c r="CU102" s="358" t="s">
        <v>365</v>
      </c>
      <c r="CV102" s="358" t="s">
        <v>365</v>
      </c>
      <c r="CW102" s="356" t="s">
        <v>705</v>
      </c>
      <c r="CX102" s="310"/>
      <c r="CY102" s="310"/>
      <c r="CZ102" s="310"/>
      <c r="DA102" s="310"/>
    </row>
    <row r="103" spans="14:16383">
      <c r="N103" s="175" t="str">
        <f ca="1">IF(ROW()-3&lt;=TS_Count,SWDATA!C110,"")</f>
        <v>L1 PM Hybrid Maximum (Units)</v>
      </c>
      <c r="O103" s="175">
        <f ca="1">IF(LEN(N103)&gt;0,ROW(SWDATA!C110)+15,"")</f>
        <v>125</v>
      </c>
      <c r="CQ103" s="261"/>
      <c r="CR103" s="260"/>
      <c r="CS103" s="260"/>
      <c r="CT103" s="310" t="str">
        <f t="shared" si="5"/>
        <v>Excel Override</v>
      </c>
      <c r="CU103" s="358" t="s">
        <v>660</v>
      </c>
      <c r="CV103" s="358" t="s">
        <v>660</v>
      </c>
      <c r="CW103" s="356" t="s">
        <v>706</v>
      </c>
      <c r="CX103" s="310"/>
      <c r="CY103" s="310"/>
      <c r="CZ103" s="310"/>
      <c r="DA103" s="310"/>
    </row>
    <row r="104" spans="14:16383">
      <c r="N104" s="175" t="str">
        <f ca="1">IF(ROW()-3&lt;=TS_Count,SWDATA!C111,"")</f>
        <v>PM Y1 Total Gross Forecast Mfg Req (Units)</v>
      </c>
      <c r="O104" s="175">
        <f ca="1">IF(LEN(N104)&gt;0,ROW(SWDATA!C111)+15,"")</f>
        <v>126</v>
      </c>
      <c r="CQ104" s="261"/>
      <c r="CR104" s="260"/>
      <c r="CS104" s="260"/>
      <c r="CT104" s="310" t="str">
        <f t="shared" si="5"/>
        <v>All</v>
      </c>
      <c r="CU104" s="366" t="s">
        <v>716</v>
      </c>
      <c r="CV104" s="366" t="s">
        <v>716</v>
      </c>
      <c r="CW104" s="356" t="s">
        <v>717</v>
      </c>
      <c r="CX104" s="310"/>
      <c r="CY104" s="310"/>
      <c r="CZ104" s="310"/>
      <c r="DA104" s="310"/>
    </row>
    <row r="105" spans="14:16383">
      <c r="CQ105" s="261"/>
      <c r="CR105" s="260"/>
      <c r="CS105" s="260"/>
      <c r="CT105" s="310" t="str">
        <f t="shared" si="5"/>
        <v>Crop</v>
      </c>
      <c r="CU105" s="366" t="s">
        <v>718</v>
      </c>
      <c r="CV105" s="366" t="s">
        <v>718</v>
      </c>
      <c r="CW105" s="356" t="s">
        <v>719</v>
      </c>
      <c r="CX105" s="310"/>
      <c r="CY105" s="310"/>
      <c r="CZ105" s="310"/>
      <c r="DA105" s="310"/>
    </row>
    <row r="106" spans="14:16383">
      <c r="CQ106" s="261"/>
      <c r="CR106" s="260"/>
      <c r="CS106" s="260"/>
      <c r="CT106" s="310" t="str">
        <f t="shared" si="5"/>
        <v>Hybrid_Variety</v>
      </c>
      <c r="CU106" s="366" t="s">
        <v>720</v>
      </c>
      <c r="CV106" s="366" t="s">
        <v>720</v>
      </c>
      <c r="CW106" s="356" t="s">
        <v>721</v>
      </c>
      <c r="CX106" s="310"/>
      <c r="CY106" s="310"/>
      <c r="CZ106" s="310"/>
      <c r="DA106" s="310"/>
    </row>
    <row r="107" spans="14:16383">
      <c r="CQ107" s="261"/>
      <c r="CR107" s="260"/>
      <c r="CS107" s="260"/>
      <c r="CT107" s="310" t="str">
        <f t="shared" si="5"/>
        <v>Forecasting_Unit</v>
      </c>
      <c r="CU107" s="366" t="s">
        <v>722</v>
      </c>
      <c r="CV107" s="366" t="s">
        <v>722</v>
      </c>
      <c r="CW107" s="356" t="s">
        <v>723</v>
      </c>
      <c r="CX107" s="310"/>
      <c r="CY107" s="310"/>
      <c r="CZ107" s="310"/>
      <c r="DA107" s="310"/>
    </row>
    <row r="108" spans="14:16383">
      <c r="CQ108" s="261"/>
      <c r="CR108" s="260"/>
      <c r="CS108" s="260"/>
      <c r="CT108" s="310" t="str">
        <f t="shared" si="5"/>
        <v>TREATMENT</v>
      </c>
      <c r="CU108" s="366" t="s">
        <v>534</v>
      </c>
      <c r="CV108" s="366" t="s">
        <v>534</v>
      </c>
      <c r="CW108" s="356" t="s">
        <v>622</v>
      </c>
      <c r="CX108" s="310"/>
      <c r="CY108" s="310"/>
      <c r="CZ108" s="310"/>
      <c r="DA108" s="310"/>
    </row>
    <row r="109" spans="14:16383">
      <c r="CQ109" s="261"/>
      <c r="CR109" s="260"/>
      <c r="CS109" s="260"/>
      <c r="CT109" s="310" t="str">
        <f t="shared" si="5"/>
        <v>TRAIT</v>
      </c>
      <c r="CU109" s="366" t="s">
        <v>533</v>
      </c>
      <c r="CV109" s="366" t="s">
        <v>533</v>
      </c>
      <c r="CW109" s="356" t="s">
        <v>533</v>
      </c>
      <c r="CX109" s="310"/>
      <c r="CY109" s="310"/>
      <c r="CZ109" s="310"/>
      <c r="DA109" s="310"/>
    </row>
    <row r="110" spans="14:16383">
      <c r="CQ110" s="261"/>
      <c r="CR110" s="260"/>
      <c r="CS110" s="260"/>
      <c r="CT110" s="310" t="str">
        <f t="shared" si="5"/>
        <v>PACKAGE_SIZE</v>
      </c>
      <c r="CU110" s="366" t="s">
        <v>731</v>
      </c>
      <c r="CV110" s="366" t="s">
        <v>731</v>
      </c>
      <c r="CW110" s="356" t="s">
        <v>732</v>
      </c>
      <c r="CX110" s="310"/>
      <c r="CY110" s="310"/>
      <c r="CZ110" s="310"/>
      <c r="DA110" s="310"/>
    </row>
    <row r="111" spans="14:16383">
      <c r="CQ111" s="261"/>
      <c r="CR111" s="260"/>
      <c r="CS111" s="260"/>
      <c r="CT111" s="310" t="str">
        <f t="shared" si="5"/>
        <v>GERMPLASM</v>
      </c>
      <c r="CU111" s="366" t="s">
        <v>528</v>
      </c>
      <c r="CV111" s="366" t="s">
        <v>528</v>
      </c>
      <c r="CW111" s="356" t="s">
        <v>621</v>
      </c>
      <c r="CX111" s="310"/>
      <c r="CY111" s="310"/>
      <c r="CZ111" s="310"/>
      <c r="DA111" s="310"/>
    </row>
    <row r="112" spans="14:16383">
      <c r="CQ112" s="261"/>
      <c r="CR112" s="260"/>
      <c r="CS112" s="260"/>
      <c r="CT112" s="310" t="str">
        <f t="shared" si="5"/>
        <v>BRAND</v>
      </c>
      <c r="CU112" s="366" t="s">
        <v>527</v>
      </c>
      <c r="CV112" s="366" t="s">
        <v>527</v>
      </c>
      <c r="CW112" s="356" t="s">
        <v>620</v>
      </c>
      <c r="CX112" s="310"/>
      <c r="CY112" s="310"/>
      <c r="CZ112" s="310"/>
      <c r="DA112" s="310"/>
    </row>
    <row r="113" spans="95:105">
      <c r="CQ113" s="261"/>
      <c r="CR113" s="260"/>
      <c r="CS113" s="260"/>
      <c r="CT113" s="310" t="str">
        <f t="shared" si="5"/>
        <v>BRAND_FAMILY</v>
      </c>
      <c r="CU113" s="366" t="s">
        <v>526</v>
      </c>
      <c r="CV113" s="366" t="s">
        <v>526</v>
      </c>
      <c r="CW113" s="356" t="s">
        <v>679</v>
      </c>
      <c r="CX113" s="310"/>
      <c r="CY113" s="310"/>
      <c r="CZ113" s="310"/>
      <c r="DA113" s="310"/>
    </row>
    <row r="114" spans="95:105">
      <c r="CQ114" s="261"/>
      <c r="CR114" s="260"/>
      <c r="CS114" s="260"/>
      <c r="CT114" s="310" t="str">
        <f t="shared" si="5"/>
        <v>Organization</v>
      </c>
      <c r="CU114" s="366" t="s">
        <v>563</v>
      </c>
      <c r="CV114" s="366" t="s">
        <v>563</v>
      </c>
      <c r="CW114" s="356" t="s">
        <v>652</v>
      </c>
      <c r="CX114" s="310"/>
      <c r="CY114" s="310"/>
      <c r="CZ114" s="310"/>
      <c r="DA114" s="310"/>
    </row>
    <row r="115" spans="95:105">
      <c r="CQ115" s="261"/>
      <c r="CR115" s="260"/>
      <c r="CS115" s="260"/>
      <c r="CT115" s="310" t="str">
        <f t="shared" si="5"/>
        <v>ORG_L1</v>
      </c>
      <c r="CU115" s="366" t="s">
        <v>970</v>
      </c>
      <c r="CV115" s="366" t="s">
        <v>970</v>
      </c>
      <c r="CW115" s="356" t="s">
        <v>912</v>
      </c>
      <c r="CX115" s="310"/>
      <c r="CY115" s="310"/>
      <c r="CZ115" s="310"/>
      <c r="DA115" s="310"/>
    </row>
    <row r="116" spans="95:105">
      <c r="CQ116" s="261"/>
      <c r="CR116" s="260"/>
      <c r="CS116" s="260"/>
      <c r="CT116" s="310" t="str">
        <f t="shared" si="5"/>
        <v>ORG_L2</v>
      </c>
      <c r="CU116" s="366" t="s">
        <v>971</v>
      </c>
      <c r="CV116" s="366" t="s">
        <v>971</v>
      </c>
      <c r="CW116" s="356" t="s">
        <v>913</v>
      </c>
      <c r="CX116" s="310"/>
      <c r="CY116" s="310"/>
      <c r="CZ116" s="310"/>
      <c r="DA116" s="310"/>
    </row>
    <row r="117" spans="95:105">
      <c r="CQ117" s="261"/>
      <c r="CR117" s="260"/>
      <c r="CS117" s="260"/>
      <c r="CT117" s="310" t="str">
        <f t="shared" si="5"/>
        <v>ORG_L3</v>
      </c>
      <c r="CU117" s="366" t="s">
        <v>972</v>
      </c>
      <c r="CV117" s="366" t="s">
        <v>972</v>
      </c>
      <c r="CW117" s="356" t="s">
        <v>914</v>
      </c>
      <c r="CX117" s="310"/>
      <c r="CY117" s="310"/>
      <c r="CZ117" s="310"/>
      <c r="DA117" s="310"/>
    </row>
    <row r="118" spans="95:105">
      <c r="CQ118" s="261"/>
      <c r="CR118" s="260"/>
      <c r="CS118" s="260"/>
      <c r="CT118" s="310" t="str">
        <f t="shared" si="5"/>
        <v>ORG_L4</v>
      </c>
      <c r="CU118" s="366" t="s">
        <v>973</v>
      </c>
      <c r="CV118" s="366" t="s">
        <v>973</v>
      </c>
      <c r="CW118" s="356" t="s">
        <v>915</v>
      </c>
      <c r="CX118" s="310"/>
      <c r="CY118" s="310"/>
      <c r="CZ118" s="310"/>
      <c r="DA118" s="310"/>
    </row>
    <row r="119" spans="95:105">
      <c r="CQ119" s="261"/>
      <c r="CR119" s="260"/>
      <c r="CS119" s="260"/>
      <c r="CT119" s="310" t="str">
        <f t="shared" si="5"/>
        <v>World_Region</v>
      </c>
      <c r="CU119" s="366" t="s">
        <v>1033</v>
      </c>
      <c r="CV119" s="366" t="s">
        <v>1033</v>
      </c>
      <c r="CW119" s="356" t="s">
        <v>724</v>
      </c>
      <c r="CX119" s="310"/>
      <c r="CY119" s="310"/>
      <c r="CZ119" s="310"/>
      <c r="DA119" s="310"/>
    </row>
    <row r="120" spans="95:105">
      <c r="CQ120" s="261"/>
      <c r="CR120" s="260"/>
      <c r="CS120" s="260"/>
      <c r="CT120" s="310" t="str">
        <f t="shared" si="5"/>
        <v>Group_Of_Country</v>
      </c>
      <c r="CU120" s="366" t="s">
        <v>725</v>
      </c>
      <c r="CV120" s="366" t="s">
        <v>725</v>
      </c>
      <c r="CW120" s="356" t="s">
        <v>726</v>
      </c>
      <c r="CX120" s="310"/>
      <c r="CY120" s="310"/>
      <c r="CZ120" s="310"/>
      <c r="DA120" s="310"/>
    </row>
    <row r="121" spans="95:105">
      <c r="CQ121" s="261"/>
      <c r="CR121" s="260"/>
      <c r="CS121" s="260"/>
      <c r="CT121" s="310" t="str">
        <f t="shared" si="5"/>
        <v>Country</v>
      </c>
      <c r="CU121" s="366" t="s">
        <v>727</v>
      </c>
      <c r="CV121" s="366" t="s">
        <v>727</v>
      </c>
      <c r="CW121" s="356" t="s">
        <v>728</v>
      </c>
      <c r="CX121" s="310"/>
      <c r="CY121" s="310"/>
      <c r="CZ121" s="310"/>
      <c r="DA121" s="310"/>
    </row>
    <row r="122" spans="95:105">
      <c r="CQ122" s="261"/>
      <c r="CR122" s="260"/>
      <c r="CS122" s="260"/>
      <c r="CT122" s="310" t="str">
        <f t="shared" si="5"/>
        <v>Customer</v>
      </c>
      <c r="CU122" s="366" t="s">
        <v>729</v>
      </c>
      <c r="CV122" s="366" t="s">
        <v>729</v>
      </c>
      <c r="CW122" s="356" t="s">
        <v>730</v>
      </c>
      <c r="CX122" s="310"/>
      <c r="CY122" s="310"/>
      <c r="CZ122" s="310"/>
      <c r="DA122" s="310"/>
    </row>
    <row r="123" spans="95:105">
      <c r="CQ123" s="261"/>
      <c r="CR123" s="260"/>
      <c r="CS123" s="260"/>
      <c r="CT123" s="310" t="str">
        <f t="shared" si="5"/>
        <v>CUSTOMER_GROUP</v>
      </c>
      <c r="CU123" s="366" t="s">
        <v>559</v>
      </c>
      <c r="CV123" s="366" t="s">
        <v>559</v>
      </c>
      <c r="CW123" s="356" t="s">
        <v>680</v>
      </c>
      <c r="CX123" s="310"/>
      <c r="CY123" s="310"/>
      <c r="CZ123" s="310"/>
      <c r="DA123" s="310"/>
    </row>
    <row r="124" spans="95:105">
      <c r="CQ124" s="261"/>
      <c r="CR124" s="260"/>
      <c r="CS124" s="260"/>
      <c r="CT124" s="310" t="str">
        <f t="shared" si="5"/>
        <v>FIELD_SALES_REP</v>
      </c>
      <c r="CU124" s="366" t="s">
        <v>558</v>
      </c>
      <c r="CV124" s="366" t="s">
        <v>558</v>
      </c>
      <c r="CW124" s="356" t="s">
        <v>746</v>
      </c>
      <c r="CX124" s="310"/>
      <c r="CY124" s="310"/>
      <c r="CZ124" s="310"/>
      <c r="DA124" s="310"/>
    </row>
    <row r="125" spans="95:105">
      <c r="CQ125" s="261"/>
      <c r="CR125" s="260"/>
      <c r="CS125" s="260"/>
      <c r="CT125" s="310" t="str">
        <f t="shared" si="5"/>
        <v>ALT_GROUP_OF_COUNTRIES</v>
      </c>
      <c r="CU125" s="366" t="s">
        <v>557</v>
      </c>
      <c r="CV125" s="366" t="s">
        <v>557</v>
      </c>
      <c r="CW125" s="356" t="s">
        <v>745</v>
      </c>
      <c r="CX125" s="310"/>
      <c r="CY125" s="310"/>
      <c r="CZ125" s="310"/>
      <c r="DA125" s="310"/>
    </row>
    <row r="126" spans="95:105">
      <c r="CQ126" s="261"/>
      <c r="CR126" s="260"/>
      <c r="CS126" s="260"/>
      <c r="CT126" s="310" t="str">
        <f t="shared" si="5"/>
        <v>Supply_Region</v>
      </c>
      <c r="CU126" s="366" t="s">
        <v>916</v>
      </c>
      <c r="CV126" s="366" t="s">
        <v>916</v>
      </c>
      <c r="CW126" s="356"/>
      <c r="CX126" s="310"/>
      <c r="CY126" s="310"/>
      <c r="CZ126" s="310"/>
      <c r="DA126" s="310"/>
    </row>
    <row r="127" spans="95:105">
      <c r="CQ127" s="261"/>
      <c r="CR127" s="260"/>
      <c r="CS127" s="260"/>
      <c r="CT127" s="310" t="str">
        <f t="shared" si="5"/>
        <v>Supply_Country</v>
      </c>
      <c r="CU127" s="366" t="s">
        <v>917</v>
      </c>
      <c r="CV127" s="366" t="s">
        <v>917</v>
      </c>
      <c r="CW127" s="356"/>
      <c r="CX127" s="310"/>
      <c r="CY127" s="310"/>
      <c r="CZ127" s="310"/>
      <c r="DA127" s="310"/>
    </row>
    <row r="128" spans="95:105">
      <c r="CQ128" s="261"/>
      <c r="CR128" s="260"/>
      <c r="CS128" s="260"/>
      <c r="CT128" s="310" t="str">
        <f t="shared" si="5"/>
        <v>Supply_Plant</v>
      </c>
      <c r="CU128" s="366" t="s">
        <v>918</v>
      </c>
      <c r="CV128" s="366" t="s">
        <v>918</v>
      </c>
      <c r="CW128" s="356"/>
      <c r="CX128" s="310"/>
      <c r="CY128" s="310"/>
      <c r="CZ128" s="310"/>
      <c r="DA128" s="310"/>
    </row>
    <row r="129" spans="95:105">
      <c r="CQ129" s="261"/>
      <c r="CR129" s="260"/>
      <c r="CS129" s="260"/>
      <c r="CT129" s="310" t="str">
        <f t="shared" si="5"/>
        <v>Supply_Plant_SLOC</v>
      </c>
      <c r="CU129" s="366" t="s">
        <v>919</v>
      </c>
      <c r="CV129" s="366" t="s">
        <v>919</v>
      </c>
      <c r="CW129" s="356"/>
      <c r="CX129" s="310"/>
      <c r="CY129" s="310"/>
      <c r="CZ129" s="310"/>
      <c r="DA129" s="310"/>
    </row>
    <row r="130" spans="95:105">
      <c r="CQ130" s="261"/>
      <c r="CR130" s="260"/>
      <c r="CS130" s="260"/>
      <c r="CT130" s="310" t="str">
        <f t="shared" si="5"/>
        <v>Forecast Update</v>
      </c>
      <c r="CU130" s="367" t="s">
        <v>838</v>
      </c>
      <c r="CV130" s="367" t="s">
        <v>838</v>
      </c>
      <c r="CW130" s="356"/>
      <c r="CX130" s="310"/>
      <c r="CY130" s="310"/>
      <c r="CZ130" s="310"/>
      <c r="DA130" s="310"/>
    </row>
    <row r="131" spans="95:105">
      <c r="CQ131" s="261"/>
      <c r="CR131" s="260"/>
      <c r="CS131" s="260"/>
      <c r="CT131" s="310" t="str">
        <f t="shared" ref="CT131:CT155" si="6">VLOOKUP($CU131,$CU$2:$DA$596,MATCH($CQ$3,$CU$2:$DA$2,0),0)</f>
        <v>Crop Shift</v>
      </c>
      <c r="CU131" s="367" t="s">
        <v>839</v>
      </c>
      <c r="CV131" s="367" t="s">
        <v>839</v>
      </c>
      <c r="CW131" s="356"/>
      <c r="CX131" s="310"/>
      <c r="CY131" s="310"/>
      <c r="CZ131" s="310"/>
      <c r="DA131" s="310"/>
    </row>
    <row r="132" spans="95:105">
      <c r="CQ132" s="261"/>
      <c r="CR132" s="260"/>
      <c r="CS132" s="260"/>
      <c r="CT132" s="310" t="str">
        <f t="shared" si="6"/>
        <v>Acre / Hectare Shift</v>
      </c>
      <c r="CU132" s="367" t="s">
        <v>840</v>
      </c>
      <c r="CV132" s="367" t="s">
        <v>840</v>
      </c>
      <c r="CW132" s="356"/>
      <c r="CX132" s="310"/>
      <c r="CY132" s="310"/>
      <c r="CZ132" s="310"/>
      <c r="DA132" s="310"/>
    </row>
    <row r="133" spans="95:105">
      <c r="CQ133" s="261"/>
      <c r="CR133" s="260"/>
      <c r="CS133" s="260"/>
      <c r="CT133" s="310" t="str">
        <f t="shared" si="6"/>
        <v xml:space="preserve">Supply Constraint </v>
      </c>
      <c r="CU133" s="367" t="s">
        <v>841</v>
      </c>
      <c r="CV133" s="367" t="s">
        <v>841</v>
      </c>
      <c r="CW133" s="356"/>
      <c r="CX133" s="310"/>
      <c r="CY133" s="310"/>
      <c r="CZ133" s="310"/>
      <c r="DA133" s="310"/>
    </row>
    <row r="134" spans="95:105">
      <c r="CQ134" s="261"/>
      <c r="CR134" s="260"/>
      <c r="CS134" s="260"/>
      <c r="CT134" s="310" t="str">
        <f t="shared" si="6"/>
        <v xml:space="preserve">Weather </v>
      </c>
      <c r="CU134" s="367" t="s">
        <v>842</v>
      </c>
      <c r="CV134" s="367" t="s">
        <v>842</v>
      </c>
      <c r="CW134" s="356"/>
      <c r="CX134" s="310"/>
      <c r="CY134" s="310"/>
      <c r="CZ134" s="310"/>
      <c r="DA134" s="310"/>
    </row>
    <row r="135" spans="95:105">
      <c r="CQ135" s="261"/>
      <c r="CR135" s="260"/>
      <c r="CS135" s="260"/>
      <c r="CT135" s="310" t="str">
        <f t="shared" si="6"/>
        <v>Commodity Price</v>
      </c>
      <c r="CU135" s="367" t="s">
        <v>843</v>
      </c>
      <c r="CV135" s="367" t="s">
        <v>843</v>
      </c>
      <c r="CW135" s="356"/>
      <c r="CX135" s="310"/>
      <c r="CY135" s="310"/>
      <c r="CZ135" s="310"/>
      <c r="DA135" s="310"/>
    </row>
    <row r="136" spans="95:105">
      <c r="CQ136" s="261"/>
      <c r="CR136" s="260"/>
      <c r="CS136" s="260"/>
      <c r="CT136" s="310" t="str">
        <f t="shared" si="6"/>
        <v xml:space="preserve">Competition </v>
      </c>
      <c r="CU136" s="367" t="s">
        <v>844</v>
      </c>
      <c r="CV136" s="367" t="s">
        <v>844</v>
      </c>
      <c r="CW136" s="356"/>
      <c r="CX136" s="310"/>
      <c r="CY136" s="310"/>
      <c r="CZ136" s="310"/>
      <c r="DA136" s="310"/>
    </row>
    <row r="137" spans="95:105">
      <c r="CQ137" s="261"/>
      <c r="CR137" s="260"/>
      <c r="CS137" s="260"/>
      <c r="CT137" s="310" t="str">
        <f t="shared" si="6"/>
        <v xml:space="preserve">Marketing Program </v>
      </c>
      <c r="CU137" s="367" t="s">
        <v>845</v>
      </c>
      <c r="CV137" s="367" t="s">
        <v>845</v>
      </c>
      <c r="CW137" s="356"/>
      <c r="CX137" s="310"/>
      <c r="CY137" s="310"/>
      <c r="CZ137" s="310"/>
      <c r="DA137" s="310"/>
    </row>
    <row r="138" spans="95:105">
      <c r="CQ138" s="261"/>
      <c r="CR138" s="260"/>
      <c r="CS138" s="260"/>
      <c r="CT138" s="310" t="str">
        <f t="shared" si="6"/>
        <v>Other</v>
      </c>
      <c r="CU138" s="367" t="s">
        <v>246</v>
      </c>
      <c r="CV138" s="367" t="s">
        <v>246</v>
      </c>
      <c r="CW138" s="356"/>
      <c r="CX138" s="310"/>
      <c r="CY138" s="310"/>
      <c r="CZ138" s="310"/>
      <c r="DA138" s="310"/>
    </row>
    <row r="139" spans="95:105">
      <c r="CQ139" s="261"/>
      <c r="CR139" s="260"/>
      <c r="CS139" s="260"/>
      <c r="CT139" s="310" t="str">
        <f t="shared" si="6"/>
        <v>PM Guidance</v>
      </c>
      <c r="CU139" s="367" t="s">
        <v>846</v>
      </c>
      <c r="CV139" s="367" t="s">
        <v>846</v>
      </c>
      <c r="CW139" s="356"/>
      <c r="CX139" s="310"/>
      <c r="CY139" s="310"/>
      <c r="CZ139" s="310"/>
      <c r="DA139" s="310"/>
    </row>
    <row r="140" spans="95:105">
      <c r="CQ140" s="261"/>
      <c r="CR140" s="260"/>
      <c r="CS140" s="260"/>
      <c r="CT140" s="310" t="str">
        <f t="shared" si="6"/>
        <v>PM Guidance Update</v>
      </c>
      <c r="CU140" s="367" t="s">
        <v>847</v>
      </c>
      <c r="CV140" s="367" t="s">
        <v>847</v>
      </c>
      <c r="CW140" s="356"/>
      <c r="CX140" s="310"/>
      <c r="CY140" s="310"/>
      <c r="CZ140" s="310"/>
      <c r="DA140" s="310"/>
    </row>
    <row r="141" spans="95:105">
      <c r="CQ141" s="261"/>
      <c r="CR141" s="260"/>
      <c r="CS141" s="260"/>
      <c r="CT141" s="310" t="str">
        <f t="shared" si="6"/>
        <v>L4 CY Fcst Template</v>
      </c>
      <c r="CU141" s="373" t="s">
        <v>887</v>
      </c>
      <c r="CV141" s="373" t="s">
        <v>887</v>
      </c>
      <c r="CW141" s="356"/>
      <c r="CX141" s="310"/>
      <c r="CY141" s="310"/>
      <c r="CZ141" s="310"/>
      <c r="DA141" s="310"/>
    </row>
    <row r="142" spans="95:105">
      <c r="CQ142" s="261"/>
      <c r="CR142" s="260"/>
      <c r="CS142" s="260"/>
      <c r="CT142" s="310" t="str">
        <f t="shared" si="6"/>
        <v>L3 CY Fcst Template</v>
      </c>
      <c r="CU142" s="373" t="s">
        <v>888</v>
      </c>
      <c r="CV142" s="373" t="s">
        <v>888</v>
      </c>
      <c r="CW142" s="356"/>
      <c r="CX142" s="310"/>
      <c r="CY142" s="310"/>
      <c r="CZ142" s="310"/>
      <c r="DA142" s="310"/>
    </row>
    <row r="143" spans="95:105">
      <c r="CQ143" s="261"/>
      <c r="CR143" s="260"/>
      <c r="CS143" s="260"/>
      <c r="CT143" s="310" t="str">
        <f t="shared" si="6"/>
        <v>L2 CY Fcst Template</v>
      </c>
      <c r="CU143" s="373" t="s">
        <v>889</v>
      </c>
      <c r="CV143" s="373" t="s">
        <v>889</v>
      </c>
      <c r="CW143" s="356"/>
      <c r="CX143" s="310"/>
      <c r="CY143" s="310"/>
      <c r="CZ143" s="310"/>
      <c r="DA143" s="310"/>
    </row>
    <row r="144" spans="95:105">
      <c r="CQ144" s="261"/>
      <c r="CR144" s="260"/>
      <c r="CS144" s="260"/>
      <c r="CT144" s="310" t="str">
        <f t="shared" si="6"/>
        <v>L1 CY Fcst Template</v>
      </c>
      <c r="CU144" s="373" t="s">
        <v>890</v>
      </c>
      <c r="CV144" s="373" t="s">
        <v>890</v>
      </c>
      <c r="CW144" s="356"/>
      <c r="CX144" s="310"/>
      <c r="CY144" s="310"/>
      <c r="CZ144" s="310"/>
      <c r="DA144" s="310"/>
    </row>
    <row r="145" spans="95:105">
      <c r="CQ145" s="261"/>
      <c r="CR145" s="260"/>
      <c r="CS145" s="260"/>
      <c r="CT145" s="310" t="str">
        <f t="shared" si="6"/>
        <v>L2 CY BW Fcst Template</v>
      </c>
      <c r="CU145" s="373" t="s">
        <v>891</v>
      </c>
      <c r="CV145" s="373" t="s">
        <v>891</v>
      </c>
      <c r="CW145" s="356"/>
      <c r="CX145" s="310"/>
      <c r="CY145" s="310"/>
      <c r="CZ145" s="310"/>
      <c r="DA145" s="310"/>
    </row>
    <row r="146" spans="95:105">
      <c r="CQ146" s="261"/>
      <c r="CR146" s="260"/>
      <c r="CS146" s="260"/>
      <c r="CT146" s="310" t="str">
        <f t="shared" si="6"/>
        <v>L4 Y1 Fcst Template</v>
      </c>
      <c r="CU146" s="373" t="s">
        <v>892</v>
      </c>
      <c r="CV146" s="373" t="s">
        <v>892</v>
      </c>
      <c r="CW146" s="356"/>
      <c r="CX146" s="310"/>
      <c r="CY146" s="310"/>
      <c r="CZ146" s="310"/>
      <c r="DA146" s="310"/>
    </row>
    <row r="147" spans="95:105">
      <c r="CQ147" s="261"/>
      <c r="CR147" s="260"/>
      <c r="CS147" s="260"/>
      <c r="CT147" s="310" t="str">
        <f t="shared" si="6"/>
        <v>L3 Y1 Fcst Template</v>
      </c>
      <c r="CU147" s="373" t="s">
        <v>893</v>
      </c>
      <c r="CV147" s="373" t="s">
        <v>893</v>
      </c>
      <c r="CW147" s="356"/>
      <c r="CX147" s="310"/>
      <c r="CY147" s="310"/>
      <c r="CZ147" s="310"/>
      <c r="DA147" s="310"/>
    </row>
    <row r="148" spans="95:105">
      <c r="CQ148" s="261"/>
      <c r="CR148" s="260"/>
      <c r="CS148" s="260"/>
      <c r="CT148" s="310" t="str">
        <f t="shared" si="6"/>
        <v>L2 Y1 Fcst Template</v>
      </c>
      <c r="CU148" s="373" t="s">
        <v>894</v>
      </c>
      <c r="CV148" s="373" t="s">
        <v>894</v>
      </c>
      <c r="CW148" s="356"/>
      <c r="CX148" s="310"/>
      <c r="CY148" s="310"/>
      <c r="CZ148" s="310"/>
      <c r="DA148" s="310"/>
    </row>
    <row r="149" spans="95:105">
      <c r="CQ149" s="261"/>
      <c r="CR149" s="260"/>
      <c r="CS149" s="260"/>
      <c r="CT149" s="310" t="str">
        <f t="shared" si="6"/>
        <v>L1 Y1 Fcst Template</v>
      </c>
      <c r="CU149" s="373" t="s">
        <v>895</v>
      </c>
      <c r="CV149" s="373" t="s">
        <v>895</v>
      </c>
      <c r="CW149" s="356"/>
      <c r="CX149" s="310"/>
      <c r="CY149" s="310"/>
      <c r="CZ149" s="310"/>
      <c r="DA149" s="310"/>
    </row>
    <row r="150" spans="95:105">
      <c r="CQ150" s="261"/>
      <c r="CR150" s="260"/>
      <c r="CS150" s="260"/>
      <c r="CT150" s="310" t="str">
        <f t="shared" si="6"/>
        <v>PM Y1 Fcst Template</v>
      </c>
      <c r="CU150" s="373" t="s">
        <v>896</v>
      </c>
      <c r="CV150" s="373" t="s">
        <v>896</v>
      </c>
      <c r="CW150" s="356"/>
      <c r="CX150" s="310"/>
      <c r="CY150" s="310"/>
      <c r="CZ150" s="310"/>
      <c r="DA150" s="310"/>
    </row>
    <row r="151" spans="95:105">
      <c r="CQ151" s="261"/>
      <c r="CR151" s="260"/>
      <c r="CS151" s="260"/>
      <c r="CT151" s="310" t="str">
        <f t="shared" si="6"/>
        <v>Bagging Template</v>
      </c>
      <c r="CU151" s="373" t="s">
        <v>848</v>
      </c>
      <c r="CV151" s="373" t="s">
        <v>848</v>
      </c>
      <c r="CW151" s="356"/>
      <c r="CX151" s="310"/>
      <c r="CY151" s="310"/>
      <c r="CZ151" s="310"/>
      <c r="DA151" s="310"/>
    </row>
    <row r="152" spans="95:105">
      <c r="CQ152" s="261"/>
      <c r="CR152" s="260"/>
      <c r="CS152" s="260"/>
      <c r="CT152" s="310" t="str">
        <f t="shared" si="6"/>
        <v>ABM Mkt Funding Template</v>
      </c>
      <c r="CU152" s="373" t="s">
        <v>897</v>
      </c>
      <c r="CV152" s="373" t="s">
        <v>897</v>
      </c>
      <c r="CW152" s="356"/>
      <c r="CX152" s="310"/>
      <c r="CY152" s="310"/>
      <c r="CZ152" s="310"/>
      <c r="DA152" s="310"/>
    </row>
    <row r="153" spans="95:105">
      <c r="CQ153" s="261"/>
      <c r="CR153" s="260"/>
      <c r="CS153" s="260"/>
      <c r="CT153" s="310" t="str">
        <f t="shared" si="6"/>
        <v>PM Guidance Template</v>
      </c>
      <c r="CU153" s="373" t="s">
        <v>849</v>
      </c>
      <c r="CV153" s="373" t="s">
        <v>849</v>
      </c>
      <c r="CW153" s="356"/>
      <c r="CX153" s="310"/>
      <c r="CY153" s="310"/>
      <c r="CZ153" s="310"/>
      <c r="DA153" s="310"/>
    </row>
    <row r="154" spans="95:105">
      <c r="CQ154" s="261"/>
      <c r="CR154" s="260"/>
      <c r="CS154" s="260"/>
      <c r="CT154" s="310" t="str">
        <f t="shared" si="6"/>
        <v>Testing Template</v>
      </c>
      <c r="CU154" s="373" t="s">
        <v>974</v>
      </c>
      <c r="CV154" s="373" t="s">
        <v>974</v>
      </c>
      <c r="CW154" s="356"/>
      <c r="CX154" s="310"/>
      <c r="CY154" s="310"/>
      <c r="CZ154" s="310"/>
      <c r="DA154" s="310"/>
    </row>
    <row r="155" spans="95:105">
      <c r="CQ155" s="261"/>
      <c r="CR155" s="260"/>
      <c r="CS155" s="260"/>
      <c r="CT155" s="310" t="str">
        <f t="shared" si="6"/>
        <v>MAPE</v>
      </c>
      <c r="CU155" s="368" t="s">
        <v>521</v>
      </c>
      <c r="CV155" s="368" t="s">
        <v>521</v>
      </c>
      <c r="CW155" s="356"/>
      <c r="CX155" s="310"/>
      <c r="CY155" s="310"/>
      <c r="CZ155" s="310"/>
      <c r="DA155" s="310"/>
    </row>
    <row r="156" spans="95:105">
      <c r="CQ156" s="261"/>
      <c r="CR156" s="260"/>
      <c r="CS156" s="260"/>
      <c r="CT156" s="310" t="str">
        <f t="shared" ref="CT156:CT158" si="7">VLOOKUP($CU156,$CU$2:$DA$596,MATCH($CQ$3,$CU$2:$DA$2,0),0)</f>
        <v>ActualsVsFCST1</v>
      </c>
      <c r="CU156" s="368" t="s">
        <v>850</v>
      </c>
      <c r="CV156" s="368" t="s">
        <v>850</v>
      </c>
      <c r="CW156" s="356"/>
      <c r="CX156" s="310"/>
      <c r="CY156" s="310"/>
      <c r="CZ156" s="310"/>
      <c r="DA156" s="310"/>
    </row>
    <row r="157" spans="95:105">
      <c r="CQ157" s="261"/>
      <c r="CR157" s="260"/>
      <c r="CS157" s="260"/>
      <c r="CT157" s="310" t="str">
        <f t="shared" si="7"/>
        <v>L2CYNSFMAPE</v>
      </c>
      <c r="CU157" s="368" t="s">
        <v>1038</v>
      </c>
      <c r="CV157" s="368" t="s">
        <v>1038</v>
      </c>
      <c r="CW157" s="356"/>
      <c r="CX157" s="310"/>
      <c r="CY157" s="310"/>
      <c r="CZ157" s="310"/>
      <c r="DA157" s="310"/>
    </row>
    <row r="158" spans="95:105">
      <c r="CQ158" s="261"/>
      <c r="CR158" s="260"/>
      <c r="CS158" s="260"/>
      <c r="CT158" s="310" t="str">
        <f t="shared" si="7"/>
        <v>L3CYNSFMAPE</v>
      </c>
      <c r="CU158" s="368" t="s">
        <v>1039</v>
      </c>
      <c r="CV158" s="368" t="s">
        <v>1039</v>
      </c>
      <c r="CW158" s="356"/>
      <c r="CX158" s="310"/>
      <c r="CY158" s="310"/>
      <c r="CZ158" s="310"/>
      <c r="DA158" s="310"/>
    </row>
    <row r="159" spans="95:105">
      <c r="CQ159" s="261"/>
      <c r="CR159" s="260"/>
      <c r="CS159" s="260"/>
      <c r="CT159" s="310" t="str">
        <f t="shared" ref="CT159:CT190" si="8">VLOOKUP($CU159,$CU$2:$DA$596,MATCH($CQ$3,$CU$2:$DA$2,0),0)</f>
        <v>L4CYNSFMAPE</v>
      </c>
      <c r="CU159" s="368" t="s">
        <v>1040</v>
      </c>
      <c r="CV159" s="368" t="s">
        <v>1040</v>
      </c>
      <c r="CW159" s="356"/>
      <c r="CX159" s="310"/>
      <c r="CY159" s="310"/>
      <c r="CZ159" s="310"/>
      <c r="DA159" s="310"/>
    </row>
    <row r="160" spans="95:105">
      <c r="CQ160" s="261"/>
      <c r="CR160" s="260"/>
      <c r="CS160" s="260"/>
      <c r="CT160" s="310" t="str">
        <f t="shared" si="8"/>
        <v>FORECASTING_UNIT_ID</v>
      </c>
      <c r="CU160" s="356" t="s">
        <v>607</v>
      </c>
      <c r="CV160" s="356" t="s">
        <v>607</v>
      </c>
      <c r="CW160" s="356"/>
      <c r="CX160" s="310"/>
      <c r="CY160" s="310"/>
      <c r="CZ160" s="310"/>
      <c r="DA160" s="310"/>
    </row>
    <row r="161" spans="95:105">
      <c r="CQ161" s="261"/>
      <c r="CR161" s="260"/>
      <c r="CS161" s="260"/>
      <c r="CT161" s="310" t="str">
        <f t="shared" si="8"/>
        <v>FORECASTING_UNIT_DESC</v>
      </c>
      <c r="CU161" s="356" t="s">
        <v>608</v>
      </c>
      <c r="CV161" s="356" t="s">
        <v>608</v>
      </c>
      <c r="CW161" s="356"/>
      <c r="CX161" s="310"/>
      <c r="CY161" s="310"/>
      <c r="CZ161" s="310"/>
      <c r="DA161" s="310"/>
    </row>
    <row r="162" spans="95:105">
      <c r="CQ162" s="261"/>
      <c r="CR162" s="260"/>
      <c r="CS162" s="260"/>
      <c r="CT162" s="310" t="str">
        <f t="shared" si="8"/>
        <v>HYBRID_VARIETY_ID</v>
      </c>
      <c r="CU162" s="356" t="s">
        <v>522</v>
      </c>
      <c r="CV162" s="356" t="s">
        <v>522</v>
      </c>
      <c r="CW162" s="356"/>
      <c r="CX162" s="310"/>
      <c r="CY162" s="310"/>
      <c r="CZ162" s="310"/>
      <c r="DA162" s="310"/>
    </row>
    <row r="163" spans="95:105">
      <c r="CQ163" s="261"/>
      <c r="CR163" s="260"/>
      <c r="CS163" s="260"/>
      <c r="CT163" s="310" t="str">
        <f t="shared" si="8"/>
        <v>HYBRID_VARIETY_DESC</v>
      </c>
      <c r="CU163" s="356" t="s">
        <v>523</v>
      </c>
      <c r="CV163" s="356" t="s">
        <v>523</v>
      </c>
      <c r="CW163" s="356"/>
      <c r="CX163" s="310"/>
      <c r="CY163" s="310"/>
      <c r="CZ163" s="310"/>
      <c r="DA163" s="310"/>
    </row>
    <row r="164" spans="95:105">
      <c r="CQ164" s="261"/>
      <c r="CR164" s="260"/>
      <c r="CS164" s="260"/>
      <c r="CT164" s="310" t="str">
        <f t="shared" si="8"/>
        <v>CROP_ID</v>
      </c>
      <c r="CU164" s="356" t="s">
        <v>524</v>
      </c>
      <c r="CV164" s="356" t="s">
        <v>524</v>
      </c>
      <c r="CW164" s="356"/>
      <c r="CX164" s="310"/>
      <c r="CY164" s="310"/>
      <c r="CZ164" s="310"/>
      <c r="DA164" s="310"/>
    </row>
    <row r="165" spans="95:105">
      <c r="CQ165" s="261"/>
      <c r="CR165" s="260"/>
      <c r="CS165" s="260"/>
      <c r="CT165" s="310" t="str">
        <f t="shared" si="8"/>
        <v>CROP_DESC</v>
      </c>
      <c r="CU165" s="356" t="s">
        <v>525</v>
      </c>
      <c r="CV165" s="356" t="s">
        <v>525</v>
      </c>
      <c r="CW165" s="356"/>
      <c r="CX165" s="310"/>
      <c r="CY165" s="310"/>
      <c r="CZ165" s="310"/>
      <c r="DA165" s="310"/>
    </row>
    <row r="166" spans="95:105">
      <c r="CQ166" s="261"/>
      <c r="CR166" s="260"/>
      <c r="CS166" s="260"/>
      <c r="CT166" s="310" t="str">
        <f t="shared" si="8"/>
        <v>UOM</v>
      </c>
      <c r="CU166" s="356" t="s">
        <v>475</v>
      </c>
      <c r="CV166" s="356" t="s">
        <v>475</v>
      </c>
      <c r="CW166" s="356"/>
      <c r="CX166" s="310"/>
      <c r="CY166" s="310"/>
      <c r="CZ166" s="310"/>
      <c r="DA166" s="310"/>
    </row>
    <row r="167" spans="95:105">
      <c r="CQ167" s="261"/>
      <c r="CR167" s="260"/>
      <c r="CS167" s="260"/>
      <c r="CT167" s="310" t="str">
        <f t="shared" si="8"/>
        <v>BRAND_FAMILY</v>
      </c>
      <c r="CU167" s="356" t="s">
        <v>526</v>
      </c>
      <c r="CV167" s="356" t="s">
        <v>526</v>
      </c>
      <c r="CW167" s="356"/>
      <c r="CX167" s="310"/>
      <c r="CY167" s="310"/>
      <c r="CZ167" s="310"/>
      <c r="DA167" s="310"/>
    </row>
    <row r="168" spans="95:105">
      <c r="CQ168" s="261"/>
      <c r="CR168" s="260"/>
      <c r="CS168" s="260"/>
      <c r="CT168" s="310" t="str">
        <f t="shared" si="8"/>
        <v>BRAND</v>
      </c>
      <c r="CU168" s="356" t="s">
        <v>527</v>
      </c>
      <c r="CV168" s="356" t="s">
        <v>527</v>
      </c>
      <c r="CW168" s="356"/>
      <c r="CX168" s="310"/>
      <c r="CY168" s="310"/>
      <c r="CZ168" s="310"/>
      <c r="DA168" s="310"/>
    </row>
    <row r="169" spans="95:105">
      <c r="CQ169" s="261"/>
      <c r="CR169" s="260"/>
      <c r="CS169" s="260"/>
      <c r="CT169" s="310" t="str">
        <f t="shared" si="8"/>
        <v>GERMPLASM</v>
      </c>
      <c r="CU169" s="356" t="s">
        <v>528</v>
      </c>
      <c r="CV169" s="356" t="s">
        <v>528</v>
      </c>
      <c r="CW169" s="356"/>
      <c r="CX169" s="310"/>
      <c r="CY169" s="310"/>
      <c r="CZ169" s="310"/>
      <c r="DA169" s="310"/>
    </row>
    <row r="170" spans="95:105">
      <c r="CQ170" s="261"/>
      <c r="CR170" s="260"/>
      <c r="CS170" s="260"/>
      <c r="CT170" s="310" t="str">
        <f t="shared" si="8"/>
        <v>GROWTH SEASON</v>
      </c>
      <c r="CU170" s="356" t="s">
        <v>529</v>
      </c>
      <c r="CV170" s="356" t="s">
        <v>529</v>
      </c>
      <c r="CW170" s="356"/>
      <c r="CX170" s="310"/>
      <c r="CY170" s="310"/>
      <c r="CZ170" s="310"/>
      <c r="DA170" s="310"/>
    </row>
    <row r="171" spans="95:105">
      <c r="CQ171" s="261"/>
      <c r="CR171" s="260"/>
      <c r="CS171" s="260"/>
      <c r="CT171" s="310" t="str">
        <f t="shared" si="8"/>
        <v>PACKAGE SIZE</v>
      </c>
      <c r="CU171" s="356" t="s">
        <v>531</v>
      </c>
      <c r="CV171" s="356" t="s">
        <v>531</v>
      </c>
      <c r="CW171" s="356"/>
      <c r="CX171" s="310"/>
      <c r="CY171" s="310"/>
      <c r="CZ171" s="310"/>
      <c r="DA171" s="310"/>
    </row>
    <row r="172" spans="95:105">
      <c r="CQ172" s="261"/>
      <c r="CR172" s="260"/>
      <c r="CS172" s="260"/>
      <c r="CT172" s="310" t="str">
        <f t="shared" si="8"/>
        <v>SEED SIZE</v>
      </c>
      <c r="CU172" s="356" t="s">
        <v>532</v>
      </c>
      <c r="CV172" s="356" t="s">
        <v>532</v>
      </c>
      <c r="CW172" s="356"/>
      <c r="CX172" s="310"/>
      <c r="CY172" s="310"/>
      <c r="CZ172" s="310"/>
      <c r="DA172" s="310"/>
    </row>
    <row r="173" spans="95:105">
      <c r="CQ173" s="261"/>
      <c r="CR173" s="260"/>
      <c r="CS173" s="260"/>
      <c r="CT173" s="310" t="str">
        <f t="shared" si="8"/>
        <v>TRAIT</v>
      </c>
      <c r="CU173" s="356" t="s">
        <v>533</v>
      </c>
      <c r="CV173" s="356" t="s">
        <v>533</v>
      </c>
      <c r="CW173" s="356"/>
      <c r="CX173" s="310"/>
      <c r="CY173" s="310"/>
      <c r="CZ173" s="310"/>
      <c r="DA173" s="310"/>
    </row>
    <row r="174" spans="95:105">
      <c r="CQ174" s="261"/>
      <c r="CR174" s="260"/>
      <c r="CS174" s="260"/>
      <c r="CT174" s="310" t="str">
        <f t="shared" si="8"/>
        <v>TREATMENT</v>
      </c>
      <c r="CU174" s="356" t="s">
        <v>534</v>
      </c>
      <c r="CV174" s="356" t="s">
        <v>534</v>
      </c>
      <c r="CW174" s="356"/>
      <c r="CX174" s="310"/>
      <c r="CY174" s="310"/>
      <c r="CZ174" s="310"/>
      <c r="DA174" s="310"/>
    </row>
    <row r="175" spans="95:105">
      <c r="CQ175" s="261"/>
      <c r="CR175" s="260"/>
      <c r="CS175" s="260"/>
      <c r="CT175" s="310" t="str">
        <f t="shared" si="8"/>
        <v>EXPERIMENTAL NAME</v>
      </c>
      <c r="CU175" s="356" t="s">
        <v>535</v>
      </c>
      <c r="CV175" s="356" t="s">
        <v>535</v>
      </c>
      <c r="CW175" s="356"/>
      <c r="CX175" s="310"/>
      <c r="CY175" s="310"/>
      <c r="CZ175" s="310"/>
      <c r="DA175" s="310"/>
    </row>
    <row r="176" spans="95:105">
      <c r="CQ176" s="261"/>
      <c r="CR176" s="260"/>
      <c r="CS176" s="260"/>
      <c r="CT176" s="310" t="str">
        <f t="shared" si="8"/>
        <v>GLOBAL NAME</v>
      </c>
      <c r="CU176" s="356" t="s">
        <v>536</v>
      </c>
      <c r="CV176" s="356" t="s">
        <v>536</v>
      </c>
      <c r="CW176" s="356"/>
      <c r="CX176" s="310"/>
      <c r="CY176" s="310"/>
      <c r="CZ176" s="310"/>
      <c r="DA176" s="310"/>
    </row>
    <row r="177" spans="95:105">
      <c r="CQ177" s="261"/>
      <c r="CR177" s="260"/>
      <c r="CS177" s="260"/>
      <c r="CT177" s="310" t="str">
        <f t="shared" si="8"/>
        <v>RELATIVE_MATURITY</v>
      </c>
      <c r="CU177" s="356" t="s">
        <v>537</v>
      </c>
      <c r="CV177" s="356" t="s">
        <v>537</v>
      </c>
      <c r="CW177" s="356"/>
      <c r="CX177" s="310"/>
      <c r="CY177" s="310"/>
      <c r="CZ177" s="310"/>
      <c r="DA177" s="310"/>
    </row>
    <row r="178" spans="95:105">
      <c r="CQ178" s="261"/>
      <c r="CR178" s="260"/>
      <c r="CS178" s="260"/>
      <c r="CT178" s="310" t="str">
        <f t="shared" si="8"/>
        <v>CULTURE</v>
      </c>
      <c r="CU178" s="356" t="s">
        <v>538</v>
      </c>
      <c r="CV178" s="356" t="s">
        <v>538</v>
      </c>
      <c r="CW178" s="356"/>
      <c r="CX178" s="310"/>
      <c r="CY178" s="310"/>
      <c r="CZ178" s="310"/>
      <c r="DA178" s="310"/>
    </row>
    <row r="179" spans="95:105">
      <c r="CQ179" s="261"/>
      <c r="CR179" s="260"/>
      <c r="CS179" s="260"/>
      <c r="CT179" s="310" t="str">
        <f t="shared" si="8"/>
        <v>HYBRID_LIFECYCLE</v>
      </c>
      <c r="CU179" s="356" t="s">
        <v>539</v>
      </c>
      <c r="CV179" s="356" t="s">
        <v>539</v>
      </c>
      <c r="CW179" s="356"/>
      <c r="CX179" s="310"/>
      <c r="CY179" s="310"/>
      <c r="CZ179" s="310"/>
      <c r="DA179" s="310"/>
    </row>
    <row r="180" spans="95:105">
      <c r="CQ180" s="261"/>
      <c r="CR180" s="260"/>
      <c r="CS180" s="260"/>
      <c r="CT180" s="310" t="str">
        <f t="shared" si="8"/>
        <v>PARENTAL_FLAG</v>
      </c>
      <c r="CU180" s="356" t="s">
        <v>540</v>
      </c>
      <c r="CV180" s="356" t="s">
        <v>540</v>
      </c>
      <c r="CW180" s="356"/>
      <c r="CX180" s="310"/>
      <c r="CY180" s="310"/>
      <c r="CZ180" s="310"/>
      <c r="DA180" s="310"/>
    </row>
    <row r="181" spans="95:105">
      <c r="CQ181" s="261"/>
      <c r="CR181" s="260"/>
      <c r="CS181" s="260"/>
      <c r="CT181" s="310" t="str">
        <f t="shared" si="8"/>
        <v>FORECAST_YEAR</v>
      </c>
      <c r="CU181" s="356" t="s">
        <v>541</v>
      </c>
      <c r="CV181" s="356" t="s">
        <v>541</v>
      </c>
      <c r="CW181" s="356"/>
      <c r="CX181" s="310"/>
      <c r="CY181" s="310"/>
      <c r="CZ181" s="310"/>
      <c r="DA181" s="310"/>
    </row>
    <row r="182" spans="95:105">
      <c r="CQ182" s="261"/>
      <c r="CR182" s="260"/>
      <c r="CS182" s="260"/>
      <c r="CT182" s="310" t="str">
        <f t="shared" si="8"/>
        <v>FORECAST_PERIOD</v>
      </c>
      <c r="CU182" s="356" t="s">
        <v>817</v>
      </c>
      <c r="CV182" s="356" t="s">
        <v>817</v>
      </c>
      <c r="CW182" s="356"/>
      <c r="CX182" s="310"/>
      <c r="CY182" s="310"/>
      <c r="CZ182" s="310"/>
      <c r="DA182" s="310"/>
    </row>
    <row r="183" spans="95:105">
      <c r="CQ183" s="261"/>
      <c r="CR183" s="260"/>
      <c r="CS183" s="260"/>
      <c r="CT183" s="310" t="str">
        <f t="shared" si="8"/>
        <v>IS_FORECASTED</v>
      </c>
      <c r="CU183" s="356" t="s">
        <v>542</v>
      </c>
      <c r="CV183" s="356" t="s">
        <v>542</v>
      </c>
      <c r="CW183" s="356"/>
      <c r="CX183" s="310"/>
      <c r="CY183" s="310"/>
      <c r="CZ183" s="310"/>
      <c r="DA183" s="310"/>
    </row>
    <row r="184" spans="95:105">
      <c r="CQ184" s="261"/>
      <c r="CR184" s="260"/>
      <c r="CS184" s="260"/>
      <c r="CT184" s="310" t="str">
        <f t="shared" si="8"/>
        <v>PROD_DISCONTINUE</v>
      </c>
      <c r="CU184" s="356" t="s">
        <v>543</v>
      </c>
      <c r="CV184" s="356" t="s">
        <v>543</v>
      </c>
      <c r="CW184" s="356"/>
      <c r="CX184" s="310"/>
      <c r="CY184" s="310"/>
      <c r="CZ184" s="310"/>
      <c r="DA184" s="310"/>
    </row>
    <row r="185" spans="95:105">
      <c r="CQ185" s="261"/>
      <c r="CR185" s="260"/>
      <c r="CS185" s="260"/>
      <c r="CT185" s="310" t="str">
        <f t="shared" si="8"/>
        <v>PROD_DISCONTINUE_DATE</v>
      </c>
      <c r="CU185" s="356" t="s">
        <v>544</v>
      </c>
      <c r="CV185" s="356" t="s">
        <v>544</v>
      </c>
      <c r="CW185" s="356"/>
      <c r="CX185" s="310"/>
      <c r="CY185" s="310"/>
      <c r="CZ185" s="310"/>
      <c r="DA185" s="310"/>
    </row>
    <row r="186" spans="95:105">
      <c r="CQ186" s="261"/>
      <c r="CR186" s="260"/>
      <c r="CS186" s="260"/>
      <c r="CT186" s="310" t="str">
        <f t="shared" si="8"/>
        <v>MFG NAME</v>
      </c>
      <c r="CU186" s="356" t="s">
        <v>530</v>
      </c>
      <c r="CV186" s="356" t="s">
        <v>530</v>
      </c>
      <c r="CW186" s="356"/>
      <c r="CX186" s="310"/>
      <c r="CY186" s="310"/>
      <c r="CZ186" s="310"/>
      <c r="DA186" s="310"/>
    </row>
    <row r="187" spans="95:105">
      <c r="CQ187" s="261"/>
      <c r="CR187" s="260"/>
      <c r="CS187" s="260"/>
      <c r="CT187" s="310" t="str">
        <f t="shared" si="8"/>
        <v>MARKET_PROGRAM_FLAG</v>
      </c>
      <c r="CU187" s="356" t="s">
        <v>818</v>
      </c>
      <c r="CV187" s="356" t="s">
        <v>818</v>
      </c>
      <c r="CW187" s="356"/>
      <c r="CX187" s="310"/>
      <c r="CY187" s="310"/>
      <c r="CZ187" s="310"/>
      <c r="DA187" s="310"/>
    </row>
    <row r="188" spans="95:105">
      <c r="CQ188" s="261"/>
      <c r="CR188" s="260"/>
      <c r="CS188" s="260"/>
      <c r="CT188" s="310" t="str">
        <f t="shared" si="8"/>
        <v>BRAND_DESCRIPTION</v>
      </c>
      <c r="CU188" s="356" t="s">
        <v>819</v>
      </c>
      <c r="CV188" s="356" t="s">
        <v>819</v>
      </c>
      <c r="CW188" s="356"/>
      <c r="CX188" s="310"/>
      <c r="CY188" s="310"/>
      <c r="CZ188" s="310"/>
      <c r="DA188" s="310"/>
    </row>
    <row r="189" spans="95:105">
      <c r="CQ189" s="261"/>
      <c r="CR189" s="260"/>
      <c r="CS189" s="260"/>
      <c r="CT189" s="310" t="str">
        <f t="shared" si="8"/>
        <v>ALLOCATION UNIT</v>
      </c>
      <c r="CU189" s="356" t="s">
        <v>820</v>
      </c>
      <c r="CV189" s="356" t="s">
        <v>820</v>
      </c>
      <c r="CW189" s="356"/>
      <c r="CX189" s="310"/>
      <c r="CY189" s="310"/>
      <c r="CZ189" s="310"/>
      <c r="DA189" s="310"/>
    </row>
    <row r="190" spans="95:105">
      <c r="CQ190" s="261"/>
      <c r="CR190" s="260"/>
      <c r="CS190" s="260"/>
      <c r="CT190" s="310" t="str">
        <f t="shared" si="8"/>
        <v>ORG_L4_ID</v>
      </c>
      <c r="CU190" s="356" t="s">
        <v>609</v>
      </c>
      <c r="CV190" s="356" t="s">
        <v>609</v>
      </c>
      <c r="CW190" s="356"/>
      <c r="CX190" s="310"/>
      <c r="CY190" s="310"/>
      <c r="CZ190" s="310"/>
      <c r="DA190" s="310"/>
    </row>
    <row r="191" spans="95:105">
      <c r="CQ191" s="261"/>
      <c r="CR191" s="260"/>
      <c r="CS191" s="260"/>
      <c r="CT191" s="310" t="str">
        <f t="shared" ref="CT191:CT222" si="9">VLOOKUP($CU191,$CU$2:$DA$596,MATCH($CQ$3,$CU$2:$DA$2,0),0)</f>
        <v>ORG_L4_DESC</v>
      </c>
      <c r="CU191" s="356" t="s">
        <v>610</v>
      </c>
      <c r="CV191" s="356" t="s">
        <v>610</v>
      </c>
      <c r="CW191" s="356"/>
      <c r="CX191" s="310"/>
      <c r="CY191" s="310"/>
      <c r="CZ191" s="310"/>
      <c r="DA191" s="310"/>
    </row>
    <row r="192" spans="95:105">
      <c r="CQ192" s="261"/>
      <c r="CR192" s="260"/>
      <c r="CS192" s="260"/>
      <c r="CT192" s="310" t="str">
        <f t="shared" si="9"/>
        <v>ORG_L3_ID</v>
      </c>
      <c r="CU192" s="356" t="s">
        <v>611</v>
      </c>
      <c r="CV192" s="356" t="s">
        <v>611</v>
      </c>
      <c r="CW192" s="356"/>
      <c r="CX192" s="310"/>
      <c r="CY192" s="310"/>
      <c r="CZ192" s="310"/>
      <c r="DA192" s="310"/>
    </row>
    <row r="193" spans="95:105">
      <c r="CQ193" s="261"/>
      <c r="CR193" s="260"/>
      <c r="CS193" s="260"/>
      <c r="CT193" s="310" t="str">
        <f t="shared" si="9"/>
        <v>ORG_L3_DESC</v>
      </c>
      <c r="CU193" s="356" t="s">
        <v>612</v>
      </c>
      <c r="CV193" s="356" t="s">
        <v>612</v>
      </c>
      <c r="CW193" s="356"/>
      <c r="CX193" s="310"/>
      <c r="CY193" s="310"/>
      <c r="CZ193" s="310"/>
      <c r="DA193" s="310"/>
    </row>
    <row r="194" spans="95:105">
      <c r="CQ194" s="261"/>
      <c r="CR194" s="260"/>
      <c r="CS194" s="260"/>
      <c r="CT194" s="310" t="str">
        <f t="shared" si="9"/>
        <v>ORG_L2_ID</v>
      </c>
      <c r="CU194" s="356" t="s">
        <v>613</v>
      </c>
      <c r="CV194" s="356" t="s">
        <v>613</v>
      </c>
      <c r="CW194" s="356"/>
      <c r="CX194" s="310"/>
      <c r="CY194" s="310"/>
      <c r="CZ194" s="310"/>
      <c r="DA194" s="310"/>
    </row>
    <row r="195" spans="95:105">
      <c r="CQ195" s="261"/>
      <c r="CR195" s="260"/>
      <c r="CS195" s="260"/>
      <c r="CT195" s="310" t="str">
        <f t="shared" si="9"/>
        <v>ORG_L2_DESC</v>
      </c>
      <c r="CU195" s="356" t="s">
        <v>614</v>
      </c>
      <c r="CV195" s="356" t="s">
        <v>614</v>
      </c>
      <c r="CW195" s="356"/>
      <c r="CX195" s="310"/>
      <c r="CY195" s="310"/>
      <c r="CZ195" s="310"/>
      <c r="DA195" s="310"/>
    </row>
    <row r="196" spans="95:105">
      <c r="CQ196" s="261"/>
      <c r="CR196" s="260"/>
      <c r="CS196" s="260"/>
      <c r="CT196" s="310" t="str">
        <f t="shared" si="9"/>
        <v>ORG_L1_ID</v>
      </c>
      <c r="CU196" s="356" t="s">
        <v>615</v>
      </c>
      <c r="CV196" s="356" t="s">
        <v>615</v>
      </c>
      <c r="CW196" s="356"/>
      <c r="CX196" s="310"/>
      <c r="CY196" s="310"/>
      <c r="CZ196" s="310"/>
      <c r="DA196" s="310"/>
    </row>
    <row r="197" spans="95:105">
      <c r="CQ197" s="261"/>
      <c r="CR197" s="260"/>
      <c r="CS197" s="260"/>
      <c r="CT197" s="310" t="str">
        <f t="shared" si="9"/>
        <v>ORG_L1_DESC</v>
      </c>
      <c r="CU197" s="356" t="s">
        <v>616</v>
      </c>
      <c r="CV197" s="356" t="s">
        <v>616</v>
      </c>
      <c r="CW197" s="356"/>
      <c r="CX197" s="310"/>
      <c r="CY197" s="310"/>
      <c r="CZ197" s="310"/>
      <c r="DA197" s="310"/>
    </row>
    <row r="198" spans="95:105">
      <c r="CQ198" s="261"/>
      <c r="CR198" s="260"/>
      <c r="CS198" s="260"/>
      <c r="CT198" s="310" t="str">
        <f t="shared" si="9"/>
        <v>DEALER_CHANNEL</v>
      </c>
      <c r="CU198" s="356" t="s">
        <v>545</v>
      </c>
      <c r="CV198" s="356" t="s">
        <v>545</v>
      </c>
      <c r="CW198" s="356"/>
      <c r="CX198" s="310"/>
      <c r="CY198" s="310"/>
      <c r="CZ198" s="310"/>
      <c r="DA198" s="310"/>
    </row>
    <row r="199" spans="95:105">
      <c r="CQ199" s="261"/>
      <c r="CR199" s="260"/>
      <c r="CS199" s="260"/>
      <c r="CT199" s="310" t="str">
        <f t="shared" si="9"/>
        <v>SALES_DIRECTOR</v>
      </c>
      <c r="CU199" s="356" t="s">
        <v>546</v>
      </c>
      <c r="CV199" s="356" t="s">
        <v>546</v>
      </c>
      <c r="CW199" s="356"/>
      <c r="CX199" s="310"/>
      <c r="CY199" s="310"/>
      <c r="CZ199" s="310"/>
      <c r="DA199" s="310"/>
    </row>
    <row r="200" spans="95:105">
      <c r="CQ200" s="261"/>
      <c r="CR200" s="260"/>
      <c r="CS200" s="260"/>
      <c r="CT200" s="310" t="str">
        <f t="shared" si="9"/>
        <v>HEAD_OFFICE</v>
      </c>
      <c r="CU200" s="356" t="s">
        <v>547</v>
      </c>
      <c r="CV200" s="356" t="s">
        <v>547</v>
      </c>
      <c r="CW200" s="356"/>
      <c r="CX200" s="310"/>
      <c r="CY200" s="310"/>
      <c r="CZ200" s="310"/>
      <c r="DA200" s="310"/>
    </row>
    <row r="201" spans="95:105">
      <c r="CQ201" s="261"/>
      <c r="CR201" s="260"/>
      <c r="CS201" s="260"/>
      <c r="CT201" s="310" t="str">
        <f t="shared" si="9"/>
        <v>BUSINESS_UNIT</v>
      </c>
      <c r="CU201" s="356" t="s">
        <v>548</v>
      </c>
      <c r="CV201" s="356" t="s">
        <v>548</v>
      </c>
      <c r="CW201" s="356"/>
      <c r="CX201" s="310"/>
      <c r="CY201" s="310"/>
      <c r="CZ201" s="310"/>
      <c r="DA201" s="310"/>
    </row>
    <row r="202" spans="95:105">
      <c r="CQ202" s="261"/>
      <c r="CR202" s="260"/>
      <c r="CS202" s="260"/>
      <c r="CT202" s="310" t="str">
        <f t="shared" si="9"/>
        <v>ORG_DISCONTINUED</v>
      </c>
      <c r="CU202" s="356" t="s">
        <v>549</v>
      </c>
      <c r="CV202" s="356" t="s">
        <v>549</v>
      </c>
      <c r="CW202" s="356"/>
      <c r="CX202" s="310"/>
      <c r="CY202" s="310"/>
      <c r="CZ202" s="310"/>
      <c r="DA202" s="310"/>
    </row>
    <row r="203" spans="95:105">
      <c r="CQ203" s="261"/>
      <c r="CR203" s="260"/>
      <c r="CS203" s="260"/>
      <c r="CT203" s="310" t="str">
        <f t="shared" si="9"/>
        <v>ORG_DISCONTINUED_DATE</v>
      </c>
      <c r="CU203" s="356" t="s">
        <v>550</v>
      </c>
      <c r="CV203" s="356" t="s">
        <v>550</v>
      </c>
      <c r="CW203" s="356"/>
      <c r="CX203" s="310"/>
      <c r="CY203" s="310"/>
      <c r="CZ203" s="310"/>
      <c r="DA203" s="310"/>
    </row>
    <row r="204" spans="95:105">
      <c r="CQ204" s="261"/>
      <c r="CR204" s="260"/>
      <c r="CS204" s="260"/>
      <c r="CT204" s="310" t="str">
        <f t="shared" si="9"/>
        <v>PLANTING_PRIORITY</v>
      </c>
      <c r="CU204" s="356" t="s">
        <v>821</v>
      </c>
      <c r="CV204" s="356" t="s">
        <v>821</v>
      </c>
      <c r="CW204" s="356"/>
      <c r="CX204" s="310"/>
      <c r="CY204" s="310"/>
      <c r="CZ204" s="310"/>
      <c r="DA204" s="310"/>
    </row>
    <row r="205" spans="95:105">
      <c r="CQ205" s="261"/>
      <c r="CR205" s="260"/>
      <c r="CS205" s="260"/>
      <c r="CT205" s="310" t="str">
        <f t="shared" si="9"/>
        <v>CUSTOMER_ID</v>
      </c>
      <c r="CU205" s="356" t="s">
        <v>551</v>
      </c>
      <c r="CV205" s="356" t="s">
        <v>551</v>
      </c>
      <c r="CW205" s="356"/>
      <c r="CX205" s="310"/>
      <c r="CY205" s="310"/>
      <c r="CZ205" s="310"/>
      <c r="DA205" s="310"/>
    </row>
    <row r="206" spans="95:105">
      <c r="CQ206" s="261"/>
      <c r="CR206" s="260"/>
      <c r="CS206" s="260"/>
      <c r="CT206" s="310" t="str">
        <f t="shared" si="9"/>
        <v>CUSTOMER_DESC</v>
      </c>
      <c r="CU206" s="356" t="s">
        <v>552</v>
      </c>
      <c r="CV206" s="356" t="s">
        <v>552</v>
      </c>
      <c r="CW206" s="356"/>
      <c r="CX206" s="310"/>
      <c r="CY206" s="310"/>
      <c r="CZ206" s="310"/>
      <c r="DA206" s="310"/>
    </row>
    <row r="207" spans="95:105">
      <c r="CQ207" s="261"/>
      <c r="CR207" s="260"/>
      <c r="CS207" s="260"/>
      <c r="CT207" s="310" t="str">
        <f t="shared" si="9"/>
        <v>COUNTRY_ID</v>
      </c>
      <c r="CU207" s="356" t="s">
        <v>617</v>
      </c>
      <c r="CV207" s="356" t="s">
        <v>617</v>
      </c>
      <c r="CW207" s="356"/>
      <c r="CX207" s="310"/>
      <c r="CY207" s="310"/>
      <c r="CZ207" s="310"/>
      <c r="DA207" s="310"/>
    </row>
    <row r="208" spans="95:105">
      <c r="CQ208" s="261"/>
      <c r="CR208" s="260"/>
      <c r="CS208" s="260"/>
      <c r="CT208" s="310" t="str">
        <f t="shared" si="9"/>
        <v>COUNTRY_DESC</v>
      </c>
      <c r="CU208" s="356" t="s">
        <v>618</v>
      </c>
      <c r="CV208" s="356" t="s">
        <v>618</v>
      </c>
      <c r="CW208" s="356"/>
      <c r="CX208" s="310"/>
      <c r="CY208" s="310"/>
      <c r="CZ208" s="310"/>
      <c r="DA208" s="310"/>
    </row>
    <row r="209" spans="95:105">
      <c r="CQ209" s="261"/>
      <c r="CR209" s="260"/>
      <c r="CS209" s="260"/>
      <c r="CT209" s="310" t="str">
        <f t="shared" si="9"/>
        <v>GROUP_OF_COUNTRY_ID</v>
      </c>
      <c r="CU209" s="356" t="s">
        <v>553</v>
      </c>
      <c r="CV209" s="356" t="s">
        <v>553</v>
      </c>
      <c r="CW209" s="356"/>
      <c r="CX209" s="310"/>
      <c r="CY209" s="310"/>
      <c r="CZ209" s="310"/>
      <c r="DA209" s="310"/>
    </row>
    <row r="210" spans="95:105">
      <c r="CQ210" s="261"/>
      <c r="CR210" s="260"/>
      <c r="CS210" s="260"/>
      <c r="CT210" s="310" t="str">
        <f t="shared" si="9"/>
        <v>GROUP_OF_COUNTRY_DESC</v>
      </c>
      <c r="CU210" s="356" t="s">
        <v>554</v>
      </c>
      <c r="CV210" s="356" t="s">
        <v>554</v>
      </c>
      <c r="CW210" s="356"/>
      <c r="CX210" s="310"/>
      <c r="CY210" s="310"/>
      <c r="CZ210" s="310"/>
      <c r="DA210" s="310"/>
    </row>
    <row r="211" spans="95:105">
      <c r="CQ211" s="261"/>
      <c r="CR211" s="260"/>
      <c r="CS211" s="260"/>
      <c r="CT211" s="310" t="str">
        <f t="shared" si="9"/>
        <v>WORLD_REGION_ID</v>
      </c>
      <c r="CU211" s="356" t="s">
        <v>555</v>
      </c>
      <c r="CV211" s="356" t="s">
        <v>555</v>
      </c>
      <c r="CW211" s="356"/>
      <c r="CX211" s="310"/>
      <c r="CY211" s="310"/>
      <c r="CZ211" s="310"/>
      <c r="DA211" s="310"/>
    </row>
    <row r="212" spans="95:105">
      <c r="CQ212" s="261"/>
      <c r="CR212" s="260"/>
      <c r="CS212" s="260"/>
      <c r="CT212" s="310" t="str">
        <f t="shared" si="9"/>
        <v>WORLD_REGION_DESC</v>
      </c>
      <c r="CU212" s="356" t="s">
        <v>556</v>
      </c>
      <c r="CV212" s="356" t="s">
        <v>556</v>
      </c>
      <c r="CW212" s="356"/>
      <c r="CX212" s="310"/>
      <c r="CY212" s="310"/>
      <c r="CZ212" s="310"/>
      <c r="DA212" s="310"/>
    </row>
    <row r="213" spans="95:105">
      <c r="CQ213" s="261"/>
      <c r="CR213" s="260"/>
      <c r="CS213" s="260"/>
      <c r="CT213" s="310" t="str">
        <f t="shared" si="9"/>
        <v>ALT_GROUP_OF_COUNTRIES</v>
      </c>
      <c r="CU213" s="356" t="s">
        <v>557</v>
      </c>
      <c r="CV213" s="356" t="s">
        <v>557</v>
      </c>
      <c r="CW213" s="356"/>
      <c r="CX213" s="310"/>
      <c r="CY213" s="310"/>
      <c r="CZ213" s="310"/>
      <c r="DA213" s="310"/>
    </row>
    <row r="214" spans="95:105">
      <c r="CQ214" s="261"/>
      <c r="CR214" s="260"/>
      <c r="CS214" s="260"/>
      <c r="CT214" s="310" t="str">
        <f t="shared" si="9"/>
        <v>FIELD_SALES_REP</v>
      </c>
      <c r="CU214" s="356" t="s">
        <v>558</v>
      </c>
      <c r="CV214" s="356" t="s">
        <v>558</v>
      </c>
      <c r="CW214" s="356"/>
      <c r="CX214" s="310"/>
      <c r="CY214" s="310"/>
      <c r="CZ214" s="310"/>
      <c r="DA214" s="310"/>
    </row>
    <row r="215" spans="95:105">
      <c r="CT215" s="310" t="str">
        <f t="shared" si="9"/>
        <v>CUSTOMER_GROUP</v>
      </c>
      <c r="CU215" s="356" t="s">
        <v>559</v>
      </c>
      <c r="CV215" s="356" t="s">
        <v>559</v>
      </c>
      <c r="CW215" s="356"/>
      <c r="CX215" s="310"/>
      <c r="CY215" s="310"/>
      <c r="CZ215" s="310"/>
      <c r="DA215" s="310"/>
    </row>
    <row r="216" spans="95:105">
      <c r="CT216" s="310" t="str">
        <f t="shared" si="9"/>
        <v>CUSTOMER_CLASS</v>
      </c>
      <c r="CU216" s="356" t="s">
        <v>560</v>
      </c>
      <c r="CV216" s="356" t="s">
        <v>560</v>
      </c>
      <c r="CW216" s="356"/>
      <c r="CX216" s="310"/>
      <c r="CY216" s="310"/>
      <c r="CZ216" s="310"/>
      <c r="DA216" s="310"/>
    </row>
    <row r="217" spans="95:105">
      <c r="CT217" s="310" t="str">
        <f t="shared" si="9"/>
        <v>CUSTOMER_DISCONTINUED</v>
      </c>
      <c r="CU217" s="356" t="s">
        <v>561</v>
      </c>
      <c r="CV217" s="356" t="s">
        <v>561</v>
      </c>
      <c r="CW217" s="356"/>
      <c r="CX217" s="310"/>
      <c r="CY217" s="310"/>
      <c r="CZ217" s="310"/>
      <c r="DA217" s="310"/>
    </row>
    <row r="218" spans="95:105">
      <c r="CT218" s="310" t="str">
        <f t="shared" si="9"/>
        <v>CUSTOMER_DISCONTINUED_DATE</v>
      </c>
      <c r="CU218" s="356" t="s">
        <v>562</v>
      </c>
      <c r="CV218" s="356" t="s">
        <v>562</v>
      </c>
      <c r="CW218" s="356"/>
      <c r="CX218" s="310"/>
      <c r="CY218" s="310"/>
      <c r="CZ218" s="310"/>
      <c r="DA218" s="310"/>
    </row>
    <row r="219" spans="95:105">
      <c r="CT219" s="310" t="str">
        <f t="shared" si="9"/>
        <v>SUPPLY_REGION_ID</v>
      </c>
      <c r="CU219" s="356" t="s">
        <v>822</v>
      </c>
      <c r="CV219" s="356" t="s">
        <v>822</v>
      </c>
      <c r="CW219" s="356"/>
      <c r="CX219" s="310"/>
      <c r="CY219" s="310"/>
      <c r="CZ219" s="310"/>
      <c r="DA219" s="310"/>
    </row>
    <row r="220" spans="95:105">
      <c r="CT220" s="310" t="str">
        <f t="shared" si="9"/>
        <v>SUPPLY_REGION_DESC</v>
      </c>
      <c r="CU220" s="356" t="s">
        <v>823</v>
      </c>
      <c r="CV220" s="356" t="s">
        <v>823</v>
      </c>
      <c r="CW220" s="356"/>
      <c r="CX220" s="310"/>
      <c r="CY220" s="310"/>
      <c r="CZ220" s="310"/>
      <c r="DA220" s="310"/>
    </row>
    <row r="221" spans="95:105">
      <c r="CT221" s="310" t="str">
        <f t="shared" si="9"/>
        <v>SUPPLY_COUNTRY_ID</v>
      </c>
      <c r="CU221" s="356" t="s">
        <v>824</v>
      </c>
      <c r="CV221" s="356" t="s">
        <v>824</v>
      </c>
      <c r="CW221" s="356"/>
      <c r="CX221" s="310"/>
      <c r="CY221" s="310"/>
      <c r="CZ221" s="310"/>
      <c r="DA221" s="310"/>
    </row>
    <row r="222" spans="95:105">
      <c r="CT222" s="310" t="str">
        <f t="shared" si="9"/>
        <v>SUPPLY_COUNTRY_DESC</v>
      </c>
      <c r="CU222" s="356" t="s">
        <v>825</v>
      </c>
      <c r="CV222" s="356" t="s">
        <v>825</v>
      </c>
      <c r="CW222" s="356"/>
      <c r="CX222" s="310"/>
      <c r="CY222" s="310"/>
      <c r="CZ222" s="310"/>
      <c r="DA222" s="310"/>
    </row>
    <row r="223" spans="95:105">
      <c r="CT223" s="310" t="str">
        <f t="shared" ref="CT223:CT254" si="10">VLOOKUP($CU223,$CU$2:$DA$596,MATCH($CQ$3,$CU$2:$DA$2,0),0)</f>
        <v>SUPPLY_PLANT_ID</v>
      </c>
      <c r="CU223" s="356" t="s">
        <v>826</v>
      </c>
      <c r="CV223" s="356" t="s">
        <v>826</v>
      </c>
      <c r="CW223" s="356"/>
      <c r="CX223" s="310"/>
      <c r="CY223" s="310"/>
      <c r="CZ223" s="310"/>
      <c r="DA223" s="310"/>
    </row>
    <row r="224" spans="95:105">
      <c r="CT224" s="310" t="str">
        <f t="shared" si="10"/>
        <v>SUPPLY_PLANT_DESC</v>
      </c>
      <c r="CU224" s="356" t="s">
        <v>827</v>
      </c>
      <c r="CV224" s="356" t="s">
        <v>827</v>
      </c>
      <c r="CW224" s="356"/>
      <c r="CX224" s="310"/>
      <c r="CY224" s="310"/>
      <c r="CZ224" s="310"/>
      <c r="DA224" s="310"/>
    </row>
    <row r="225" spans="98:105">
      <c r="CT225" s="310" t="str">
        <f t="shared" si="10"/>
        <v>SUPPLY_PLANT_SLOC_ID</v>
      </c>
      <c r="CU225" s="356" t="s">
        <v>828</v>
      </c>
      <c r="CV225" s="356" t="s">
        <v>828</v>
      </c>
      <c r="CW225" s="356"/>
      <c r="CX225" s="310"/>
      <c r="CY225" s="310"/>
      <c r="CZ225" s="310"/>
      <c r="DA225" s="310"/>
    </row>
    <row r="226" spans="98:105">
      <c r="CT226" s="310" t="str">
        <f t="shared" si="10"/>
        <v>SUPPLY_PLANT_SLOC_DESC</v>
      </c>
      <c r="CU226" s="356" t="s">
        <v>829</v>
      </c>
      <c r="CV226" s="356" t="s">
        <v>829</v>
      </c>
      <c r="CW226" s="356"/>
      <c r="CX226" s="310"/>
      <c r="CY226" s="310"/>
      <c r="CZ226" s="310"/>
      <c r="DA226" s="310"/>
    </row>
    <row r="227" spans="98:105">
      <c r="CT227" s="310" t="str">
        <f t="shared" si="10"/>
        <v>SLOC_DISCONTINUED</v>
      </c>
      <c r="CU227" s="356" t="s">
        <v>830</v>
      </c>
      <c r="CV227" s="356" t="s">
        <v>830</v>
      </c>
      <c r="CW227" s="356"/>
      <c r="CX227" s="310"/>
      <c r="CY227" s="310"/>
      <c r="CZ227" s="310"/>
      <c r="DA227" s="310"/>
    </row>
    <row r="228" spans="98:105">
      <c r="CT228" s="310" t="str">
        <f t="shared" si="10"/>
        <v>SLOC_DISCONTINUED_DATE</v>
      </c>
      <c r="CU228" s="356" t="s">
        <v>831</v>
      </c>
      <c r="CV228" s="356" t="s">
        <v>831</v>
      </c>
      <c r="CW228" s="356"/>
      <c r="CX228" s="310"/>
      <c r="CY228" s="310"/>
      <c r="CZ228" s="310"/>
      <c r="DA228" s="310"/>
    </row>
    <row r="229" spans="98:105">
      <c r="CT229" s="310" t="str">
        <f t="shared" si="10"/>
        <v>CROP_YEAR_START_MONTH</v>
      </c>
      <c r="CU229" s="356" t="s">
        <v>627</v>
      </c>
      <c r="CV229" s="356" t="s">
        <v>627</v>
      </c>
      <c r="CW229" s="356"/>
      <c r="CX229" s="310"/>
      <c r="CY229" s="310"/>
      <c r="CZ229" s="310"/>
      <c r="DA229" s="310"/>
    </row>
    <row r="230" spans="98:105">
      <c r="CT230" s="310" t="str">
        <f t="shared" si="10"/>
        <v>CROP_YEAR_END_MONTH</v>
      </c>
      <c r="CU230" s="356" t="s">
        <v>628</v>
      </c>
      <c r="CV230" s="356" t="s">
        <v>628</v>
      </c>
      <c r="CW230" s="356"/>
      <c r="CX230" s="310"/>
      <c r="CY230" s="310"/>
      <c r="CZ230" s="310"/>
      <c r="DA230" s="310"/>
    </row>
    <row r="231" spans="98:105">
      <c r="CT231" s="310" t="str">
        <f t="shared" si="10"/>
        <v>CROP_SEASON1_START_MONTH</v>
      </c>
      <c r="CU231" s="356" t="s">
        <v>629</v>
      </c>
      <c r="CV231" s="356" t="s">
        <v>629</v>
      </c>
      <c r="CW231" s="356"/>
      <c r="CX231" s="310"/>
      <c r="CY231" s="310"/>
      <c r="CZ231" s="310"/>
      <c r="DA231" s="310"/>
    </row>
    <row r="232" spans="98:105">
      <c r="CT232" s="310" t="str">
        <f t="shared" si="10"/>
        <v>CROP_SEASON1_END_MONTH</v>
      </c>
      <c r="CU232" s="356" t="s">
        <v>630</v>
      </c>
      <c r="CV232" s="356" t="s">
        <v>630</v>
      </c>
      <c r="CW232" s="356"/>
      <c r="CX232" s="310"/>
      <c r="CY232" s="310"/>
      <c r="CZ232" s="310"/>
      <c r="DA232" s="310"/>
    </row>
    <row r="233" spans="98:105">
      <c r="CT233" s="310" t="str">
        <f t="shared" si="10"/>
        <v>CROP_SEASON2_START_MONTH</v>
      </c>
      <c r="CU233" s="356" t="s">
        <v>631</v>
      </c>
      <c r="CV233" s="356" t="s">
        <v>631</v>
      </c>
      <c r="CW233" s="356"/>
      <c r="CX233" s="310"/>
      <c r="CY233" s="310"/>
      <c r="CZ233" s="310"/>
      <c r="DA233" s="310"/>
    </row>
    <row r="234" spans="98:105">
      <c r="CT234" s="310" t="str">
        <f t="shared" si="10"/>
        <v>CROP_SEASON2_END_MONTH</v>
      </c>
      <c r="CU234" s="356" t="s">
        <v>632</v>
      </c>
      <c r="CV234" s="356" t="s">
        <v>632</v>
      </c>
      <c r="CW234" s="356"/>
      <c r="CX234" s="310"/>
      <c r="CY234" s="310"/>
      <c r="CZ234" s="310"/>
      <c r="DA234" s="310"/>
    </row>
    <row r="235" spans="98:105">
      <c r="CT235" s="310" t="str">
        <f t="shared" si="10"/>
        <v>CROP_SEASON3_START_MONTH</v>
      </c>
      <c r="CU235" s="356" t="s">
        <v>633</v>
      </c>
      <c r="CV235" s="356" t="s">
        <v>633</v>
      </c>
      <c r="CW235" s="356"/>
      <c r="CX235" s="310"/>
      <c r="CY235" s="310"/>
      <c r="CZ235" s="310"/>
      <c r="DA235" s="310"/>
    </row>
    <row r="236" spans="98:105">
      <c r="CT236" s="310" t="str">
        <f t="shared" si="10"/>
        <v>CROP_SEASON3_END_MONTH</v>
      </c>
      <c r="CU236" s="356" t="s">
        <v>634</v>
      </c>
      <c r="CV236" s="356" t="s">
        <v>634</v>
      </c>
      <c r="CW236" s="356"/>
      <c r="CX236" s="310"/>
      <c r="CY236" s="310"/>
      <c r="CZ236" s="310"/>
      <c r="DA236" s="310"/>
    </row>
    <row r="237" spans="98:105">
      <c r="CT237" s="310" t="str">
        <f t="shared" si="10"/>
        <v>CROP_SEASON4_START_MONTH</v>
      </c>
      <c r="CU237" s="356" t="s">
        <v>635</v>
      </c>
      <c r="CV237" s="356" t="s">
        <v>635</v>
      </c>
      <c r="CW237" s="356"/>
      <c r="CX237" s="310"/>
      <c r="CY237" s="310"/>
      <c r="CZ237" s="310"/>
      <c r="DA237" s="310"/>
    </row>
    <row r="238" spans="98:105">
      <c r="CT238" s="310" t="str">
        <f t="shared" si="10"/>
        <v>CROP_SEASON4_END_MONTH</v>
      </c>
      <c r="CU238" s="356" t="s">
        <v>636</v>
      </c>
      <c r="CV238" s="356" t="s">
        <v>636</v>
      </c>
      <c r="CW238" s="356"/>
      <c r="CX238" s="310"/>
      <c r="CY238" s="310"/>
      <c r="CZ238" s="310"/>
      <c r="DA238" s="310"/>
    </row>
    <row r="239" spans="98:105">
      <c r="CT239" s="310" t="str">
        <f t="shared" si="10"/>
        <v>CROP_SEASON4_END_MONTH</v>
      </c>
      <c r="CU239" s="356" t="s">
        <v>636</v>
      </c>
      <c r="CV239" s="356" t="s">
        <v>636</v>
      </c>
      <c r="CW239" s="356"/>
      <c r="CX239" s="310"/>
      <c r="CY239" s="310"/>
      <c r="CZ239" s="310"/>
      <c r="DA239" s="310"/>
    </row>
    <row r="240" spans="98:105">
      <c r="CT240" s="310" t="str">
        <f t="shared" si="10"/>
        <v>CROP_SEASON4_END_MONTH</v>
      </c>
      <c r="CU240" s="356" t="s">
        <v>636</v>
      </c>
      <c r="CV240" s="356" t="s">
        <v>636</v>
      </c>
      <c r="CW240" s="356"/>
      <c r="CX240" s="310"/>
      <c r="CY240" s="310"/>
      <c r="CZ240" s="310"/>
      <c r="DA240" s="310"/>
    </row>
    <row r="241" spans="98:105">
      <c r="CT241" s="310" t="str">
        <f t="shared" si="10"/>
        <v>CROP_SEASON4_END_MONTH</v>
      </c>
      <c r="CU241" s="356" t="s">
        <v>636</v>
      </c>
      <c r="CV241" s="356" t="s">
        <v>636</v>
      </c>
      <c r="CW241" s="356"/>
      <c r="CX241" s="310"/>
      <c r="CY241" s="310"/>
      <c r="CZ241" s="310"/>
      <c r="DA241" s="310"/>
    </row>
    <row r="242" spans="98:105">
      <c r="CT242" s="310" t="str">
        <f t="shared" si="10"/>
        <v>Current Year Sales Target (Units)</v>
      </c>
      <c r="CU242" s="369" t="s">
        <v>747</v>
      </c>
      <c r="CV242" s="369" t="s">
        <v>747</v>
      </c>
      <c r="CW242" s="356"/>
      <c r="CX242" s="310"/>
      <c r="CY242" s="310"/>
      <c r="CZ242" s="310"/>
      <c r="DA242" s="310"/>
    </row>
    <row r="243" spans="98:105">
      <c r="CT243" s="310" t="str">
        <f t="shared" si="10"/>
        <v>L3 CY Net Sales Forecast (Units)</v>
      </c>
      <c r="CU243" s="369" t="s">
        <v>753</v>
      </c>
      <c r="CV243" s="369" t="s">
        <v>753</v>
      </c>
      <c r="CW243" s="356"/>
      <c r="CX243" s="310"/>
      <c r="CY243" s="310"/>
      <c r="CZ243" s="310"/>
      <c r="DA243" s="310"/>
    </row>
    <row r="244" spans="98:105">
      <c r="CT244" s="310" t="str">
        <f t="shared" si="10"/>
        <v>L3 Additional Allocation Requested (Units)</v>
      </c>
      <c r="CU244" s="369" t="s">
        <v>754</v>
      </c>
      <c r="CV244" s="369" t="s">
        <v>754</v>
      </c>
      <c r="CW244" s="356"/>
      <c r="CX244" s="310"/>
      <c r="CY244" s="310"/>
      <c r="CZ244" s="310"/>
      <c r="DA244" s="310"/>
    </row>
    <row r="245" spans="98:105">
      <c r="CT245" s="310" t="str">
        <f t="shared" si="10"/>
        <v>L3 Excess Allocation Released (Units)</v>
      </c>
      <c r="CU245" s="369" t="s">
        <v>755</v>
      </c>
      <c r="CV245" s="369" t="s">
        <v>755</v>
      </c>
      <c r="CW245" s="356"/>
      <c r="CX245" s="310"/>
      <c r="CY245" s="310"/>
      <c r="CZ245" s="310"/>
      <c r="DA245" s="310"/>
    </row>
    <row r="246" spans="98:105">
      <c r="CT246" s="310" t="str">
        <f t="shared" si="10"/>
        <v>L3 Calculated Return Rate (Pct)</v>
      </c>
      <c r="CU246" s="369" t="s">
        <v>756</v>
      </c>
      <c r="CV246" s="369" t="s">
        <v>756</v>
      </c>
      <c r="CW246" s="356"/>
      <c r="CX246" s="310"/>
      <c r="CY246" s="310"/>
      <c r="CZ246" s="310"/>
      <c r="DA246" s="310"/>
    </row>
    <row r="247" spans="98:105">
      <c r="CT247" s="310" t="str">
        <f t="shared" si="10"/>
        <v>Gross Orders YTD (Units)</v>
      </c>
      <c r="CU247" s="369" t="s">
        <v>749</v>
      </c>
      <c r="CV247" s="369" t="s">
        <v>749</v>
      </c>
      <c r="CW247" s="356"/>
      <c r="CX247" s="310"/>
      <c r="CY247" s="310"/>
      <c r="CZ247" s="310"/>
      <c r="DA247" s="310"/>
    </row>
    <row r="248" spans="98:105">
      <c r="CT248" s="310" t="str">
        <f t="shared" si="10"/>
        <v>Net Sales Actual YTD (Units)</v>
      </c>
      <c r="CU248" s="369" t="s">
        <v>750</v>
      </c>
      <c r="CV248" s="369" t="s">
        <v>750</v>
      </c>
      <c r="CW248" s="356"/>
      <c r="CX248" s="310"/>
      <c r="CY248" s="310"/>
      <c r="CZ248" s="310"/>
      <c r="DA248" s="310"/>
    </row>
    <row r="249" spans="98:105">
      <c r="CT249" s="310" t="str">
        <f t="shared" si="10"/>
        <v>Net Orders YTD (Units)</v>
      </c>
      <c r="CU249" s="369" t="s">
        <v>808</v>
      </c>
      <c r="CV249" s="369" t="s">
        <v>808</v>
      </c>
      <c r="CW249" s="356"/>
      <c r="CX249" s="310"/>
      <c r="CY249" s="310"/>
      <c r="CZ249" s="310"/>
      <c r="DA249" s="310"/>
    </row>
    <row r="250" spans="98:105">
      <c r="CT250" s="310" t="str">
        <f t="shared" si="10"/>
        <v>Last Year Net Sales Total (Units)</v>
      </c>
      <c r="CU250" s="369" t="s">
        <v>751</v>
      </c>
      <c r="CV250" s="369" t="s">
        <v>751</v>
      </c>
      <c r="CW250" s="356"/>
      <c r="CX250" s="310"/>
      <c r="CY250" s="310"/>
      <c r="CZ250" s="310"/>
      <c r="DA250" s="310"/>
    </row>
    <row r="251" spans="98:105">
      <c r="CT251" s="310" t="str">
        <f t="shared" si="10"/>
        <v>Sales Force Order Intentions (Units)</v>
      </c>
      <c r="CU251" s="369" t="s">
        <v>752</v>
      </c>
      <c r="CV251" s="369" t="s">
        <v>752</v>
      </c>
      <c r="CW251" s="356"/>
      <c r="CX251" s="310"/>
      <c r="CY251" s="310"/>
      <c r="CZ251" s="310"/>
      <c r="DA251" s="310"/>
    </row>
    <row r="252" spans="98:105">
      <c r="CT252" s="310" t="str">
        <f t="shared" si="10"/>
        <v>L2 CY Net Sales Forecast (Units)</v>
      </c>
      <c r="CU252" s="369" t="s">
        <v>757</v>
      </c>
      <c r="CV252" s="369" t="s">
        <v>757</v>
      </c>
      <c r="CW252" s="356"/>
      <c r="CX252" s="310"/>
      <c r="CY252" s="310"/>
      <c r="CZ252" s="310"/>
      <c r="DA252" s="310"/>
    </row>
    <row r="253" spans="98:105">
      <c r="CT253" s="310" t="str">
        <f t="shared" si="10"/>
        <v>L2 Additional Allocation Requested (Units)</v>
      </c>
      <c r="CU253" s="369" t="s">
        <v>758</v>
      </c>
      <c r="CV253" s="369" t="s">
        <v>758</v>
      </c>
      <c r="CW253" s="356"/>
      <c r="CX253" s="310"/>
      <c r="CY253" s="310"/>
      <c r="CZ253" s="310"/>
      <c r="DA253" s="310"/>
    </row>
    <row r="254" spans="98:105">
      <c r="CT254" s="310" t="str">
        <f t="shared" si="10"/>
        <v>L2 Excess Allocation Released (Units)</v>
      </c>
      <c r="CU254" s="369" t="s">
        <v>759</v>
      </c>
      <c r="CV254" s="369" t="s">
        <v>759</v>
      </c>
      <c r="CW254" s="356"/>
      <c r="CX254" s="310"/>
      <c r="CY254" s="310"/>
      <c r="CZ254" s="310"/>
      <c r="DA254" s="310"/>
    </row>
    <row r="255" spans="98:105">
      <c r="CT255" s="310" t="str">
        <f t="shared" ref="CT255:CT286" si="11">VLOOKUP($CU255,$CU$2:$DA$596,MATCH($CQ$3,$CU$2:$DA$2,0),0)</f>
        <v>L2 Calculated Return Rate (Pct)</v>
      </c>
      <c r="CU255" s="369" t="s">
        <v>760</v>
      </c>
      <c r="CV255" s="369" t="s">
        <v>760</v>
      </c>
      <c r="CW255" s="356"/>
      <c r="CX255" s="310"/>
      <c r="CY255" s="310"/>
      <c r="CZ255" s="310"/>
      <c r="DA255" s="310"/>
    </row>
    <row r="256" spans="98:105">
      <c r="CT256" s="310" t="str">
        <f t="shared" si="11"/>
        <v>L2 CY Net Sales Forecast Best Case (Units)</v>
      </c>
      <c r="CU256" s="369" t="s">
        <v>761</v>
      </c>
      <c r="CV256" s="369" t="s">
        <v>761</v>
      </c>
      <c r="CW256" s="356"/>
      <c r="CX256" s="310"/>
      <c r="CY256" s="310"/>
      <c r="CZ256" s="310"/>
      <c r="DA256" s="310"/>
    </row>
    <row r="257" spans="98:105">
      <c r="CT257" s="310" t="str">
        <f t="shared" si="11"/>
        <v>L2 CY Net Sales Forecast Worst Case (Units)</v>
      </c>
      <c r="CU257" s="369" t="s">
        <v>762</v>
      </c>
      <c r="CV257" s="369" t="s">
        <v>762</v>
      </c>
      <c r="CW257" s="356"/>
      <c r="CX257" s="310"/>
      <c r="CY257" s="310"/>
      <c r="CZ257" s="310"/>
      <c r="DA257" s="310"/>
    </row>
    <row r="258" spans="98:105">
      <c r="CT258" s="310" t="str">
        <f t="shared" si="11"/>
        <v>L1 CY Net Sales Forecast Best Case (Units)</v>
      </c>
      <c r="CU258" s="369" t="s">
        <v>763</v>
      </c>
      <c r="CV258" s="369" t="s">
        <v>763</v>
      </c>
      <c r="CW258" s="356"/>
      <c r="CX258" s="310"/>
      <c r="CY258" s="310"/>
      <c r="CZ258" s="310"/>
      <c r="DA258" s="310"/>
    </row>
    <row r="259" spans="98:105">
      <c r="CT259" s="310" t="str">
        <f t="shared" si="11"/>
        <v>L1 CY Net Sales Forecast Worst Case (Units)</v>
      </c>
      <c r="CU259" s="369" t="s">
        <v>764</v>
      </c>
      <c r="CV259" s="369" t="s">
        <v>764</v>
      </c>
      <c r="CW259" s="356"/>
      <c r="CX259" s="310"/>
      <c r="CY259" s="310"/>
      <c r="CZ259" s="310"/>
      <c r="DA259" s="310"/>
    </row>
    <row r="260" spans="98:105">
      <c r="CT260" s="310" t="str">
        <f t="shared" si="11"/>
        <v>L1 CY Net Sales Forecast (Units)</v>
      </c>
      <c r="CU260" s="369" t="s">
        <v>765</v>
      </c>
      <c r="CV260" s="369" t="s">
        <v>765</v>
      </c>
      <c r="CW260" s="356"/>
      <c r="CX260" s="310"/>
      <c r="CY260" s="310"/>
      <c r="CZ260" s="310"/>
      <c r="DA260" s="310"/>
    </row>
    <row r="261" spans="98:105">
      <c r="CT261" s="310" t="str">
        <f t="shared" si="11"/>
        <v>L1 Calculated Return Rate (Pct)</v>
      </c>
      <c r="CU261" s="369" t="s">
        <v>766</v>
      </c>
      <c r="CV261" s="369" t="s">
        <v>766</v>
      </c>
      <c r="CW261" s="356"/>
      <c r="CX261" s="310"/>
      <c r="CY261" s="310"/>
      <c r="CZ261" s="310"/>
      <c r="DA261" s="310"/>
    </row>
    <row r="262" spans="98:105">
      <c r="CT262" s="310" t="str">
        <f t="shared" si="11"/>
        <v>L3 Y1 Net Sales Forecast (Units)</v>
      </c>
      <c r="CU262" s="369" t="s">
        <v>770</v>
      </c>
      <c r="CV262" s="369" t="s">
        <v>770</v>
      </c>
      <c r="CW262" s="356"/>
      <c r="CX262" s="310"/>
      <c r="CY262" s="310"/>
      <c r="CZ262" s="310"/>
      <c r="DA262" s="310"/>
    </row>
    <row r="263" spans="98:105">
      <c r="CT263" s="310" t="str">
        <f t="shared" si="11"/>
        <v>L3 Y1 Upside (Units)</v>
      </c>
      <c r="CU263" s="369" t="s">
        <v>772</v>
      </c>
      <c r="CV263" s="369" t="s">
        <v>772</v>
      </c>
      <c r="CW263" s="356"/>
      <c r="CX263" s="310"/>
      <c r="CY263" s="310"/>
      <c r="CZ263" s="310"/>
      <c r="DA263" s="310"/>
    </row>
    <row r="264" spans="98:105">
      <c r="CT264" s="310" t="str">
        <f t="shared" si="11"/>
        <v>L2 Y1 Consensus Forecast (Units)</v>
      </c>
      <c r="CU264" s="369" t="s">
        <v>773</v>
      </c>
      <c r="CV264" s="369" t="s">
        <v>773</v>
      </c>
      <c r="CW264" s="356"/>
      <c r="CX264" s="310"/>
      <c r="CY264" s="310"/>
      <c r="CZ264" s="310"/>
      <c r="DA264" s="310"/>
    </row>
    <row r="265" spans="98:105">
      <c r="CT265" s="310" t="str">
        <f t="shared" si="11"/>
        <v>L2 Y1 Net Sales Forecast (Units)</v>
      </c>
      <c r="CU265" s="369" t="s">
        <v>774</v>
      </c>
      <c r="CV265" s="369" t="s">
        <v>774</v>
      </c>
      <c r="CW265" s="356"/>
      <c r="CX265" s="310"/>
      <c r="CY265" s="310"/>
      <c r="CZ265" s="310"/>
      <c r="DA265" s="310"/>
    </row>
    <row r="266" spans="98:105">
      <c r="CT266" s="310" t="str">
        <f t="shared" si="11"/>
        <v>L2 Y1 Upside (Units)</v>
      </c>
      <c r="CU266" s="369" t="s">
        <v>775</v>
      </c>
      <c r="CV266" s="369" t="s">
        <v>775</v>
      </c>
      <c r="CW266" s="356"/>
      <c r="CX266" s="310"/>
      <c r="CY266" s="310"/>
      <c r="CZ266" s="310"/>
      <c r="DA266" s="310"/>
    </row>
    <row r="267" spans="98:105">
      <c r="CT267" s="310" t="str">
        <f t="shared" si="11"/>
        <v>L2 PM Hybrid Maximum (Units)</v>
      </c>
      <c r="CU267" s="369" t="s">
        <v>776</v>
      </c>
      <c r="CV267" s="369" t="s">
        <v>776</v>
      </c>
      <c r="CW267" s="356"/>
      <c r="CX267" s="310"/>
      <c r="CY267" s="310"/>
      <c r="CZ267" s="310"/>
      <c r="DA267" s="310"/>
    </row>
    <row r="268" spans="98:105" ht="13.5" thickBot="1">
      <c r="CT268" s="310" t="str">
        <f t="shared" si="11"/>
        <v>PM Y1 Net Sales Forecast (Units)</v>
      </c>
      <c r="CU268" s="369" t="s">
        <v>787</v>
      </c>
      <c r="CV268" s="369" t="s">
        <v>787</v>
      </c>
      <c r="CW268" s="356"/>
      <c r="CX268" s="310"/>
      <c r="CY268" s="310"/>
      <c r="CZ268" s="310"/>
      <c r="DA268" s="313"/>
    </row>
    <row r="269" spans="98:105">
      <c r="CT269" s="310" t="str">
        <f t="shared" si="11"/>
        <v>PM Return/Replant Factor (Pct)</v>
      </c>
      <c r="CU269" s="369" t="s">
        <v>788</v>
      </c>
      <c r="CV269" s="369" t="s">
        <v>788</v>
      </c>
      <c r="CW269" s="356"/>
      <c r="CX269" s="310"/>
      <c r="CY269" s="310"/>
      <c r="CZ269" s="310"/>
      <c r="DA269" s="11"/>
    </row>
    <row r="270" spans="98:105">
      <c r="CT270" s="310" t="str">
        <f t="shared" si="11"/>
        <v>PM Return/Replant Units Required (Units)</v>
      </c>
      <c r="CU270" s="369" t="s">
        <v>789</v>
      </c>
      <c r="CV270" s="369" t="s">
        <v>789</v>
      </c>
      <c r="CW270" s="356"/>
      <c r="CX270" s="310"/>
      <c r="CY270" s="310"/>
      <c r="CZ270" s="310"/>
      <c r="DA270" s="11"/>
    </row>
    <row r="271" spans="98:105">
      <c r="CT271" s="310" t="str">
        <f t="shared" si="11"/>
        <v>PM Y1 Safety Stock Override (Units)</v>
      </c>
      <c r="CU271" s="369" t="s">
        <v>790</v>
      </c>
      <c r="CV271" s="369" t="s">
        <v>790</v>
      </c>
      <c r="CW271" s="356"/>
      <c r="CX271" s="310"/>
      <c r="CY271" s="310"/>
      <c r="CZ271" s="310"/>
      <c r="DA271" s="11"/>
    </row>
    <row r="272" spans="98:105">
      <c r="CT272" s="310" t="str">
        <f t="shared" si="11"/>
        <v>PM CY Total Gross Forecast Mfg Req (Units)</v>
      </c>
      <c r="CU272" s="369" t="s">
        <v>791</v>
      </c>
      <c r="CV272" s="369" t="s">
        <v>791</v>
      </c>
      <c r="CW272" s="356"/>
      <c r="CX272" s="310"/>
      <c r="CY272" s="310"/>
      <c r="CZ272" s="310"/>
      <c r="DA272" s="11"/>
    </row>
    <row r="273" spans="98:105">
      <c r="CT273" s="310" t="str">
        <f t="shared" si="11"/>
        <v>PM Y2 Gross Forecast (Units)</v>
      </c>
      <c r="CU273" s="369" t="s">
        <v>792</v>
      </c>
      <c r="CV273" s="369" t="s">
        <v>792</v>
      </c>
      <c r="CW273" s="356"/>
      <c r="CX273" s="310"/>
      <c r="CY273" s="310"/>
      <c r="CZ273" s="310"/>
      <c r="DA273" s="11"/>
    </row>
    <row r="274" spans="98:105">
      <c r="CT274" s="310" t="str">
        <f t="shared" si="11"/>
        <v>PM Y2 Seed Stock Forecast (Units)</v>
      </c>
      <c r="CU274" s="369" t="s">
        <v>793</v>
      </c>
      <c r="CV274" s="369" t="s">
        <v>793</v>
      </c>
      <c r="CW274" s="356"/>
      <c r="CX274" s="310"/>
      <c r="CY274" s="310"/>
      <c r="CZ274" s="310"/>
      <c r="DA274" s="11"/>
    </row>
    <row r="275" spans="98:105">
      <c r="CT275" s="310" t="str">
        <f t="shared" si="11"/>
        <v>PM Y2 Total Gross Forecast Mfg Req (Units)</v>
      </c>
      <c r="CU275" s="369" t="s">
        <v>794</v>
      </c>
      <c r="CV275" s="369" t="s">
        <v>794</v>
      </c>
      <c r="CW275" s="356"/>
      <c r="CX275" s="310"/>
      <c r="CY275" s="310"/>
      <c r="CZ275" s="310"/>
      <c r="DA275" s="11"/>
    </row>
    <row r="276" spans="98:105">
      <c r="CT276" s="310" t="str">
        <f t="shared" si="11"/>
        <v>Change Y1 over CY (Pct)</v>
      </c>
      <c r="CU276" s="369" t="s">
        <v>795</v>
      </c>
      <c r="CV276" s="369" t="s">
        <v>795</v>
      </c>
      <c r="CW276" s="356"/>
      <c r="CX276" s="310"/>
      <c r="CY276" s="310"/>
      <c r="CZ276" s="310"/>
      <c r="DA276" s="11"/>
    </row>
    <row r="277" spans="98:105">
      <c r="CT277" s="310" t="str">
        <f t="shared" si="11"/>
        <v>Change Y2 over Y1 (Pct)</v>
      </c>
      <c r="CU277" s="369" t="s">
        <v>796</v>
      </c>
      <c r="CV277" s="369" t="s">
        <v>796</v>
      </c>
      <c r="CW277" s="356"/>
      <c r="CX277" s="310"/>
      <c r="CY277" s="310"/>
      <c r="CZ277" s="310"/>
      <c r="DA277" s="11"/>
    </row>
    <row r="278" spans="98:105">
      <c r="CT278" s="310" t="str">
        <f t="shared" si="11"/>
        <v>CY Current Budget Forecast (Cost)</v>
      </c>
      <c r="CU278" s="369" t="s">
        <v>801</v>
      </c>
      <c r="CV278" s="369" t="s">
        <v>801</v>
      </c>
      <c r="CW278" s="356"/>
      <c r="CX278" s="310"/>
      <c r="CY278" s="310"/>
      <c r="CZ278" s="310"/>
      <c r="DA278" s="11"/>
    </row>
    <row r="279" spans="98:105">
      <c r="CT279" s="310" t="str">
        <f t="shared" si="11"/>
        <v>CY Mkt Funding Budget (Cost)</v>
      </c>
      <c r="CU279" s="369" t="s">
        <v>802</v>
      </c>
      <c r="CV279" s="369" t="s">
        <v>802</v>
      </c>
      <c r="CW279" s="356"/>
      <c r="CX279" s="310"/>
      <c r="CY279" s="310"/>
      <c r="CZ279" s="310"/>
      <c r="DA279" s="11"/>
    </row>
    <row r="280" spans="98:105">
      <c r="CT280" s="310" t="str">
        <f t="shared" si="11"/>
        <v>Bud vs Fcst (Cost)</v>
      </c>
      <c r="CU280" s="369" t="s">
        <v>803</v>
      </c>
      <c r="CV280" s="369" t="s">
        <v>803</v>
      </c>
      <c r="CW280" s="356"/>
      <c r="CX280" s="310"/>
      <c r="CY280" s="310"/>
      <c r="CZ280" s="310"/>
      <c r="DA280" s="11"/>
    </row>
    <row r="281" spans="98:105">
      <c r="CT281" s="310" t="str">
        <f t="shared" si="11"/>
        <v>Monthly Spend (Cost)</v>
      </c>
      <c r="CU281" s="369" t="s">
        <v>804</v>
      </c>
      <c r="CV281" s="369" t="s">
        <v>804</v>
      </c>
      <c r="CW281" s="356"/>
      <c r="CX281" s="310"/>
      <c r="CY281" s="310"/>
      <c r="CZ281" s="310"/>
      <c r="DA281" s="11"/>
    </row>
    <row r="282" spans="98:105">
      <c r="CT282" s="310" t="str">
        <f t="shared" si="11"/>
        <v>YTD Spend (Cost)</v>
      </c>
      <c r="CU282" s="369" t="s">
        <v>805</v>
      </c>
      <c r="CV282" s="369" t="s">
        <v>805</v>
      </c>
      <c r="CW282" s="356"/>
      <c r="CX282" s="310"/>
      <c r="CY282" s="310"/>
      <c r="CZ282" s="310"/>
      <c r="DA282" s="11"/>
    </row>
    <row r="283" spans="98:105">
      <c r="CT283" s="310" t="str">
        <f t="shared" si="11"/>
        <v>Remaining Offers (Cost)</v>
      </c>
      <c r="CU283" s="369" t="s">
        <v>806</v>
      </c>
      <c r="CV283" s="369" t="s">
        <v>806</v>
      </c>
      <c r="CW283" s="356"/>
      <c r="CX283" s="310"/>
      <c r="CY283" s="310"/>
      <c r="CZ283" s="310"/>
      <c r="DA283" s="11"/>
    </row>
    <row r="284" spans="98:105">
      <c r="CT284" s="310" t="str">
        <f t="shared" si="11"/>
        <v>YTD Spend of Revised Bud (Cost)</v>
      </c>
      <c r="CU284" s="369" t="s">
        <v>807</v>
      </c>
      <c r="CV284" s="369" t="s">
        <v>807</v>
      </c>
      <c r="CW284" s="356"/>
      <c r="CX284" s="310"/>
      <c r="CY284" s="310"/>
      <c r="CZ284" s="310"/>
      <c r="DA284" s="11"/>
    </row>
    <row r="285" spans="98:105">
      <c r="CT285" s="310" t="str">
        <f t="shared" si="11"/>
        <v>RBD Budget (Cost)</v>
      </c>
      <c r="CU285" s="369" t="s">
        <v>809</v>
      </c>
      <c r="CV285" s="369" t="s">
        <v>809</v>
      </c>
      <c r="CW285" s="356"/>
      <c r="CX285" s="310"/>
      <c r="CY285" s="310"/>
      <c r="CZ285" s="310"/>
      <c r="DA285" s="11"/>
    </row>
    <row r="286" spans="98:105">
      <c r="CT286" s="310" t="str">
        <f t="shared" si="11"/>
        <v>Unallocated RBD Budget (Cost)</v>
      </c>
      <c r="CU286" s="369" t="s">
        <v>810</v>
      </c>
      <c r="CV286" s="369" t="s">
        <v>810</v>
      </c>
      <c r="CW286" s="356"/>
      <c r="CX286" s="310"/>
      <c r="CY286" s="310"/>
      <c r="CZ286" s="310"/>
      <c r="DA286" s="11"/>
    </row>
    <row r="287" spans="98:105">
      <c r="CT287" s="310" t="str">
        <f t="shared" ref="CT287:CT318" si="12">VLOOKUP($CU287,$CU$2:$DA$596,MATCH($CQ$3,$CU$2:$DA$2,0),0)</f>
        <v>Y1 Target (Units)</v>
      </c>
      <c r="CU287" s="369" t="s">
        <v>855</v>
      </c>
      <c r="CV287" s="369" t="s">
        <v>855</v>
      </c>
      <c r="CW287" s="356"/>
      <c r="CX287" s="310"/>
      <c r="CY287" s="310"/>
      <c r="CZ287" s="310"/>
      <c r="DA287" s="11"/>
    </row>
    <row r="288" spans="98:105">
      <c r="CT288" s="310" t="str">
        <f t="shared" si="12"/>
        <v>L4 Y1 Net Sales Forecast (Units)</v>
      </c>
      <c r="CU288" s="369" t="s">
        <v>767</v>
      </c>
      <c r="CV288" s="369" t="s">
        <v>767</v>
      </c>
      <c r="CW288" s="356"/>
      <c r="CX288" s="310"/>
      <c r="CY288" s="310"/>
      <c r="CZ288" s="310"/>
      <c r="DA288" s="11"/>
    </row>
    <row r="289" spans="98:105">
      <c r="CT289" s="310" t="str">
        <f t="shared" si="12"/>
        <v>PM Safety Stock Model (Units)</v>
      </c>
      <c r="CU289" s="369" t="s">
        <v>856</v>
      </c>
      <c r="CV289" s="369" t="s">
        <v>856</v>
      </c>
      <c r="CW289" s="356"/>
      <c r="CX289" s="310"/>
      <c r="CY289" s="310"/>
      <c r="CZ289" s="310"/>
      <c r="DA289" s="11"/>
    </row>
    <row r="290" spans="98:105">
      <c r="CT290" s="310" t="str">
        <f t="shared" si="12"/>
        <v>LY2 Net Sales Total (Units)</v>
      </c>
      <c r="CU290" s="369" t="s">
        <v>857</v>
      </c>
      <c r="CV290" s="369" t="s">
        <v>857</v>
      </c>
      <c r="CW290" s="356"/>
      <c r="CX290" s="310"/>
      <c r="CY290" s="310"/>
      <c r="CZ290" s="310"/>
      <c r="DA290" s="11"/>
    </row>
    <row r="291" spans="98:105">
      <c r="CT291" s="310" t="str">
        <f t="shared" si="12"/>
        <v>L3 Allocation Open Availability (Units)</v>
      </c>
      <c r="CU291" s="369" t="s">
        <v>858</v>
      </c>
      <c r="CV291" s="369" t="s">
        <v>858</v>
      </c>
      <c r="CW291" s="356"/>
      <c r="CX291" s="310"/>
      <c r="CY291" s="310"/>
      <c r="CZ291" s="310"/>
      <c r="DA291" s="11"/>
    </row>
    <row r="292" spans="98:105">
      <c r="CT292" s="310" t="str">
        <f t="shared" si="12"/>
        <v>L2 Allocation Open Availability (Units)</v>
      </c>
      <c r="CU292" s="369" t="s">
        <v>859</v>
      </c>
      <c r="CV292" s="369" t="s">
        <v>859</v>
      </c>
      <c r="CW292" s="356"/>
      <c r="CX292" s="310"/>
      <c r="CY292" s="310"/>
      <c r="CZ292" s="310"/>
      <c r="DA292" s="11"/>
    </row>
    <row r="293" spans="98:105">
      <c r="CT293" s="310" t="str">
        <f t="shared" si="12"/>
        <v>L1 Allocation Open Availability (Units)</v>
      </c>
      <c r="CU293" s="369" t="s">
        <v>860</v>
      </c>
      <c r="CV293" s="369" t="s">
        <v>860</v>
      </c>
      <c r="CW293" s="356"/>
      <c r="CX293" s="310"/>
      <c r="CY293" s="310"/>
      <c r="CZ293" s="310"/>
      <c r="DA293" s="11"/>
    </row>
    <row r="294" spans="98:105">
      <c r="CT294" s="310" t="str">
        <f t="shared" si="12"/>
        <v>Monthly Index (Pct)</v>
      </c>
      <c r="CU294" s="369" t="s">
        <v>797</v>
      </c>
      <c r="CV294" s="369" t="s">
        <v>797</v>
      </c>
      <c r="CW294" s="356"/>
      <c r="CX294" s="310"/>
      <c r="CY294" s="310"/>
      <c r="CZ294" s="310"/>
      <c r="DA294" s="11"/>
    </row>
    <row r="295" spans="98:105">
      <c r="CT295" s="310" t="str">
        <f t="shared" si="12"/>
        <v>Bagging Request (Units)</v>
      </c>
      <c r="CU295" s="369" t="s">
        <v>861</v>
      </c>
      <c r="CV295" s="369" t="s">
        <v>861</v>
      </c>
      <c r="CW295" s="356"/>
      <c r="CX295" s="310"/>
      <c r="CY295" s="310"/>
      <c r="CZ295" s="310"/>
      <c r="DA295" s="11"/>
    </row>
    <row r="296" spans="98:105">
      <c r="CT296" s="310" t="str">
        <f t="shared" si="12"/>
        <v>Supply Allocation (Plant Agreement)</v>
      </c>
      <c r="CU296" s="369" t="s">
        <v>798</v>
      </c>
      <c r="CV296" s="369" t="s">
        <v>798</v>
      </c>
      <c r="CW296" s="356"/>
      <c r="CX296" s="310"/>
      <c r="CY296" s="310"/>
      <c r="CZ296" s="310"/>
      <c r="DA296" s="11"/>
    </row>
    <row r="297" spans="98:105">
      <c r="CT297" s="310" t="str">
        <f t="shared" si="12"/>
        <v>L4 CY Net Sales Forecast (Units)</v>
      </c>
      <c r="CU297" s="369" t="s">
        <v>748</v>
      </c>
      <c r="CV297" s="369" t="s">
        <v>748</v>
      </c>
      <c r="CW297" s="356"/>
      <c r="CX297" s="310"/>
      <c r="CY297" s="310"/>
      <c r="CZ297" s="310"/>
      <c r="DA297" s="11"/>
    </row>
    <row r="298" spans="98:105">
      <c r="CT298" s="310" t="str">
        <f t="shared" si="12"/>
        <v>L3_Total_Allocation_Qty</v>
      </c>
      <c r="CU298" s="369" t="s">
        <v>811</v>
      </c>
      <c r="CV298" s="369" t="s">
        <v>811</v>
      </c>
      <c r="CW298" s="356"/>
      <c r="CX298" s="310"/>
      <c r="CY298" s="310"/>
      <c r="CZ298" s="310"/>
      <c r="DA298" s="11"/>
    </row>
    <row r="299" spans="98:105">
      <c r="CT299" s="310" t="str">
        <f t="shared" si="12"/>
        <v>L3_Total_Allocation_Qty_Loaded</v>
      </c>
      <c r="CU299" s="369" t="s">
        <v>902</v>
      </c>
      <c r="CV299" s="369" t="s">
        <v>902</v>
      </c>
      <c r="CW299" s="356"/>
      <c r="CX299" s="310"/>
      <c r="CY299" s="310"/>
      <c r="CZ299" s="310"/>
      <c r="DA299" s="11"/>
    </row>
    <row r="300" spans="98:105">
      <c r="CT300" s="310" t="str">
        <f t="shared" si="12"/>
        <v>L3_Reserve_Qty_Loaded</v>
      </c>
      <c r="CU300" s="369" t="s">
        <v>903</v>
      </c>
      <c r="CV300" s="369" t="s">
        <v>903</v>
      </c>
      <c r="CW300" s="356"/>
      <c r="CX300" s="310"/>
      <c r="CY300" s="310"/>
      <c r="CZ300" s="310"/>
      <c r="DA300" s="11"/>
    </row>
    <row r="301" spans="98:105">
      <c r="CT301" s="310" t="str">
        <f t="shared" si="12"/>
        <v>L3 _Allocated_For_Order_Qty_Loaded</v>
      </c>
      <c r="CU301" s="369" t="s">
        <v>904</v>
      </c>
      <c r="CV301" s="369" t="s">
        <v>904</v>
      </c>
      <c r="CW301" s="356"/>
      <c r="CX301" s="310"/>
      <c r="CY301" s="310"/>
      <c r="CZ301" s="310"/>
      <c r="DA301" s="11"/>
    </row>
    <row r="302" spans="98:105">
      <c r="CT302" s="310" t="str">
        <f t="shared" si="12"/>
        <v xml:space="preserve">L3_Reserve_Qty </v>
      </c>
      <c r="CU302" s="369" t="s">
        <v>905</v>
      </c>
      <c r="CV302" s="369" t="s">
        <v>905</v>
      </c>
      <c r="CW302" s="356"/>
      <c r="CX302" s="310"/>
      <c r="CY302" s="310"/>
      <c r="CZ302" s="310"/>
      <c r="DA302" s="11"/>
    </row>
    <row r="303" spans="98:105">
      <c r="CT303" s="310" t="str">
        <f t="shared" si="12"/>
        <v>L3_Total_Order_Qty</v>
      </c>
      <c r="CU303" s="369" t="s">
        <v>906</v>
      </c>
      <c r="CV303" s="369" t="s">
        <v>906</v>
      </c>
      <c r="CW303" s="356"/>
      <c r="CX303" s="310"/>
      <c r="CY303" s="310"/>
      <c r="CZ303" s="310"/>
      <c r="DA303" s="11"/>
    </row>
    <row r="304" spans="98:105">
      <c r="CT304" s="310" t="str">
        <f t="shared" si="12"/>
        <v>L3_Confirmed_Order_Qty</v>
      </c>
      <c r="CU304" s="369" t="s">
        <v>907</v>
      </c>
      <c r="CV304" s="369" t="s">
        <v>907</v>
      </c>
      <c r="CW304" s="356"/>
      <c r="CX304" s="310"/>
      <c r="CY304" s="310"/>
      <c r="CZ304" s="310"/>
      <c r="DA304" s="11"/>
    </row>
    <row r="305" spans="98:105">
      <c r="CT305" s="310" t="str">
        <f t="shared" si="12"/>
        <v>L3_Open_Product_Allocation</v>
      </c>
      <c r="CU305" s="369" t="s">
        <v>908</v>
      </c>
      <c r="CV305" s="369" t="s">
        <v>908</v>
      </c>
      <c r="CW305" s="356"/>
      <c r="CX305" s="310"/>
      <c r="CY305" s="310"/>
      <c r="CZ305" s="310"/>
      <c r="DA305" s="11"/>
    </row>
    <row r="306" spans="98:105">
      <c r="CT306" s="310" t="str">
        <f t="shared" si="12"/>
        <v>L3 _Allocated_For_Order_Qty_Calc</v>
      </c>
      <c r="CU306" s="369" t="s">
        <v>812</v>
      </c>
      <c r="CV306" s="369" t="s">
        <v>812</v>
      </c>
      <c r="CW306" s="356"/>
      <c r="CX306" s="310"/>
      <c r="CY306" s="310"/>
      <c r="CZ306" s="310"/>
      <c r="DA306" s="11"/>
    </row>
    <row r="307" spans="98:105">
      <c r="CT307" s="310" t="str">
        <f t="shared" si="12"/>
        <v>L3_Allocated_For_Order_Qty</v>
      </c>
      <c r="CU307" s="369" t="s">
        <v>813</v>
      </c>
      <c r="CV307" s="369" t="s">
        <v>813</v>
      </c>
      <c r="CW307" s="356"/>
      <c r="CX307" s="310"/>
      <c r="CY307" s="310"/>
      <c r="CZ307" s="310"/>
      <c r="DA307" s="11"/>
    </row>
    <row r="308" spans="98:105">
      <c r="CT308" s="310" t="str">
        <f t="shared" si="12"/>
        <v>Additional Supply (Units)</v>
      </c>
      <c r="CU308" s="369" t="s">
        <v>814</v>
      </c>
      <c r="CV308" s="369" t="s">
        <v>814</v>
      </c>
      <c r="CW308" s="356"/>
      <c r="CX308" s="310"/>
      <c r="CY308" s="310"/>
      <c r="CZ308" s="310"/>
      <c r="DA308" s="11"/>
    </row>
    <row r="309" spans="98:105">
      <c r="CT309" s="310" t="str">
        <f t="shared" si="12"/>
        <v>Realtionship Creation (Units)</v>
      </c>
      <c r="CU309" s="369" t="s">
        <v>862</v>
      </c>
      <c r="CV309" s="369" t="s">
        <v>862</v>
      </c>
      <c r="CW309" s="356"/>
      <c r="CX309" s="310"/>
      <c r="CY309" s="310"/>
      <c r="CZ309" s="310"/>
      <c r="DA309" s="11"/>
    </row>
    <row r="310" spans="98:105">
      <c r="CT310" s="310" t="str">
        <f t="shared" si="12"/>
        <v>L2 Allocation (Units)</v>
      </c>
      <c r="CU310" s="369" t="s">
        <v>863</v>
      </c>
      <c r="CV310" s="369" t="s">
        <v>863</v>
      </c>
      <c r="CW310" s="356"/>
      <c r="CX310" s="310"/>
      <c r="CY310" s="310"/>
      <c r="CZ310" s="310"/>
      <c r="DA310" s="11"/>
    </row>
    <row r="311" spans="98:105">
      <c r="CT311" s="310" t="str">
        <f t="shared" si="12"/>
        <v>L1 Allocation (Units)</v>
      </c>
      <c r="CU311" s="369" t="s">
        <v>864</v>
      </c>
      <c r="CV311" s="369" t="s">
        <v>864</v>
      </c>
      <c r="CW311" s="356"/>
      <c r="CX311" s="310"/>
      <c r="CY311" s="310"/>
      <c r="CZ311" s="310"/>
      <c r="DA311" s="11"/>
    </row>
    <row r="312" spans="98:105">
      <c r="CT312" s="310" t="str">
        <f t="shared" si="12"/>
        <v>L3 Allocation (Units)</v>
      </c>
      <c r="CU312" s="369" t="s">
        <v>865</v>
      </c>
      <c r="CV312" s="369" t="s">
        <v>865</v>
      </c>
      <c r="CW312" s="356"/>
      <c r="CX312" s="310"/>
      <c r="CY312" s="310"/>
      <c r="CZ312" s="310"/>
      <c r="DA312" s="11"/>
    </row>
    <row r="313" spans="98:105">
      <c r="CT313" s="310" t="str">
        <f t="shared" si="12"/>
        <v>Total Allocation L3 View (Units)</v>
      </c>
      <c r="CU313" s="369" t="s">
        <v>866</v>
      </c>
      <c r="CV313" s="369" t="s">
        <v>866</v>
      </c>
      <c r="CW313" s="356"/>
      <c r="CX313" s="310"/>
      <c r="CY313" s="310"/>
      <c r="CZ313" s="310"/>
      <c r="DA313" s="11"/>
    </row>
    <row r="314" spans="98:105">
      <c r="CT314" s="310" t="str">
        <f t="shared" si="12"/>
        <v>L1 Allocation L3 View (Units)</v>
      </c>
      <c r="CU314" s="369" t="s">
        <v>867</v>
      </c>
      <c r="CV314" s="369" t="s">
        <v>867</v>
      </c>
      <c r="CW314" s="356"/>
      <c r="CX314" s="310"/>
      <c r="CY314" s="310"/>
      <c r="CZ314" s="310"/>
      <c r="DA314" s="11"/>
    </row>
    <row r="315" spans="98:105">
      <c r="CT315" s="310" t="str">
        <f t="shared" si="12"/>
        <v>L2 Allocation L3 View (Units)</v>
      </c>
      <c r="CU315" s="369" t="s">
        <v>868</v>
      </c>
      <c r="CV315" s="369" t="s">
        <v>868</v>
      </c>
      <c r="CW315" s="356"/>
      <c r="CX315" s="310"/>
      <c r="CY315" s="310"/>
      <c r="CZ315" s="310"/>
      <c r="DA315" s="11"/>
    </row>
    <row r="316" spans="98:105">
      <c r="CT316" s="310" t="str">
        <f t="shared" si="12"/>
        <v>Total Allocation L2 View (Units)</v>
      </c>
      <c r="CU316" s="369" t="s">
        <v>869</v>
      </c>
      <c r="CV316" s="369" t="s">
        <v>869</v>
      </c>
      <c r="CW316" s="356"/>
      <c r="CX316" s="310"/>
      <c r="CY316" s="310"/>
      <c r="CZ316" s="310"/>
      <c r="DA316" s="11"/>
    </row>
    <row r="317" spans="98:105">
      <c r="CT317" s="310" t="str">
        <f t="shared" si="12"/>
        <v>L1 Allocation L2 View (Units)</v>
      </c>
      <c r="CU317" s="369" t="s">
        <v>870</v>
      </c>
      <c r="CV317" s="369" t="s">
        <v>870</v>
      </c>
      <c r="CW317" s="356"/>
      <c r="CX317" s="310"/>
      <c r="CY317" s="310"/>
      <c r="CZ317" s="310"/>
      <c r="DA317" s="11"/>
    </row>
    <row r="318" spans="98:105">
      <c r="CT318" s="310" t="str">
        <f t="shared" si="12"/>
        <v>Total Allocation L1 View (Units)</v>
      </c>
      <c r="CU318" s="369" t="s">
        <v>871</v>
      </c>
      <c r="CV318" s="369" t="s">
        <v>871</v>
      </c>
      <c r="CW318" s="356"/>
      <c r="CX318" s="310"/>
      <c r="CY318" s="310"/>
      <c r="CZ318" s="310"/>
      <c r="DA318" s="11"/>
    </row>
    <row r="319" spans="98:105">
      <c r="CT319" s="310" t="str">
        <f t="shared" ref="CT319:CT351" si="13">VLOOKUP($CU319,$CU$2:$DA$596,MATCH($CQ$3,$CU$2:$DA$2,0),0)</f>
        <v>Open Availability L3 View (Units)</v>
      </c>
      <c r="CU319" s="369" t="s">
        <v>872</v>
      </c>
      <c r="CV319" s="369" t="s">
        <v>872</v>
      </c>
      <c r="CW319" s="356"/>
      <c r="CX319" s="310"/>
      <c r="CY319" s="310"/>
      <c r="CZ319" s="310"/>
      <c r="DA319" s="11"/>
    </row>
    <row r="320" spans="98:105">
      <c r="CT320" s="310" t="str">
        <f t="shared" si="13"/>
        <v>L1 Open Availability L3 View (Units)</v>
      </c>
      <c r="CU320" s="369" t="s">
        <v>873</v>
      </c>
      <c r="CV320" s="369" t="s">
        <v>873</v>
      </c>
      <c r="CW320" s="356"/>
      <c r="CX320" s="310"/>
      <c r="CY320" s="310"/>
      <c r="CZ320" s="310"/>
      <c r="DA320" s="11"/>
    </row>
    <row r="321" spans="98:104">
      <c r="CT321" s="310" t="str">
        <f t="shared" si="13"/>
        <v>L2 Open Availability L3 View (Units)</v>
      </c>
      <c r="CU321" s="369" t="s">
        <v>874</v>
      </c>
      <c r="CV321" s="369" t="s">
        <v>874</v>
      </c>
      <c r="CW321" s="356"/>
      <c r="CX321" s="310"/>
      <c r="CY321" s="310"/>
      <c r="CZ321" s="310"/>
    </row>
    <row r="322" spans="98:104">
      <c r="CT322" s="310" t="str">
        <f t="shared" si="13"/>
        <v>Open Availability L2 View (Units)</v>
      </c>
      <c r="CU322" s="369" t="s">
        <v>875</v>
      </c>
      <c r="CV322" s="369" t="s">
        <v>875</v>
      </c>
      <c r="CW322" s="356"/>
      <c r="CX322" s="310"/>
      <c r="CY322" s="310"/>
      <c r="CZ322" s="310"/>
    </row>
    <row r="323" spans="98:104">
      <c r="CT323" s="310" t="str">
        <f t="shared" si="13"/>
        <v>L1 Open Availability L2 View (Units)</v>
      </c>
      <c r="CU323" s="369" t="s">
        <v>876</v>
      </c>
      <c r="CV323" s="369" t="s">
        <v>876</v>
      </c>
      <c r="CW323" s="356"/>
      <c r="CX323" s="310"/>
      <c r="CY323" s="310"/>
      <c r="CZ323" s="310"/>
    </row>
    <row r="324" spans="98:104">
      <c r="CT324" s="310" t="str">
        <f t="shared" si="13"/>
        <v>Open Availability L1 View (Units)</v>
      </c>
      <c r="CU324" s="369" t="s">
        <v>877</v>
      </c>
      <c r="CV324" s="369" t="s">
        <v>877</v>
      </c>
      <c r="CW324" s="356"/>
      <c r="CX324" s="310"/>
      <c r="CY324" s="310"/>
      <c r="CZ324" s="310"/>
    </row>
    <row r="325" spans="98:104">
      <c r="CT325" s="310" t="str">
        <f t="shared" si="13"/>
        <v>Finance Delivery Forecast (Units)</v>
      </c>
      <c r="CU325" s="369" t="s">
        <v>815</v>
      </c>
      <c r="CV325" s="369" t="s">
        <v>815</v>
      </c>
      <c r="CW325" s="356"/>
      <c r="CX325" s="310"/>
      <c r="CY325" s="310"/>
      <c r="CZ325" s="310"/>
    </row>
    <row r="326" spans="98:104">
      <c r="CT326" s="310" t="str">
        <f t="shared" si="13"/>
        <v>L1 Y1 Net Sales Forecast (Units)</v>
      </c>
      <c r="CU326" s="369" t="s">
        <v>778</v>
      </c>
      <c r="CV326" s="369" t="s">
        <v>778</v>
      </c>
      <c r="CW326" s="356"/>
      <c r="CX326" s="310"/>
      <c r="CY326" s="310"/>
      <c r="CZ326" s="310"/>
    </row>
    <row r="327" spans="98:104">
      <c r="CT327" s="310" t="str">
        <f t="shared" si="13"/>
        <v>L1 Y1 Upside (Units)</v>
      </c>
      <c r="CU327" s="369" t="s">
        <v>779</v>
      </c>
      <c r="CV327" s="369" t="s">
        <v>779</v>
      </c>
      <c r="CW327" s="356"/>
      <c r="CX327" s="310"/>
      <c r="CY327" s="310"/>
      <c r="CZ327" s="310"/>
    </row>
    <row r="328" spans="98:104">
      <c r="CT328" s="310" t="str">
        <f t="shared" si="13"/>
        <v>L1 Y1 Consensus Forecast (Units)</v>
      </c>
      <c r="CU328" s="369" t="s">
        <v>786</v>
      </c>
      <c r="CV328" s="369" t="s">
        <v>786</v>
      </c>
      <c r="CW328" s="356"/>
      <c r="CX328" s="310"/>
      <c r="CY328" s="310"/>
      <c r="CZ328" s="310"/>
    </row>
    <row r="329" spans="98:104">
      <c r="CT329" s="310" t="str">
        <f t="shared" si="13"/>
        <v>L1 Y1 TD Trial Seed (Units)</v>
      </c>
      <c r="CU329" s="369" t="s">
        <v>781</v>
      </c>
      <c r="CV329" s="369" t="s">
        <v>781</v>
      </c>
      <c r="CW329" s="356"/>
      <c r="CX329" s="310"/>
      <c r="CY329" s="310"/>
      <c r="CZ329" s="310"/>
    </row>
    <row r="330" spans="98:104">
      <c r="CT330" s="310" t="str">
        <f t="shared" si="13"/>
        <v>L1 Y1 Marketing Samples (Units)</v>
      </c>
      <c r="CU330" s="369" t="s">
        <v>782</v>
      </c>
      <c r="CV330" s="369" t="s">
        <v>782</v>
      </c>
      <c r="CW330" s="356"/>
      <c r="CX330" s="310"/>
      <c r="CY330" s="310"/>
      <c r="CZ330" s="310"/>
    </row>
    <row r="331" spans="98:104">
      <c r="CT331" s="310" t="str">
        <f t="shared" si="13"/>
        <v>Monthly Statistical Forecast (units)</v>
      </c>
      <c r="CU331" s="369" t="s">
        <v>816</v>
      </c>
      <c r="CV331" s="369" t="s">
        <v>816</v>
      </c>
      <c r="CW331" s="356"/>
      <c r="CX331" s="310"/>
      <c r="CY331" s="310"/>
      <c r="CZ331" s="310"/>
    </row>
    <row r="332" spans="98:104">
      <c r="CT332" s="310" t="str">
        <f t="shared" si="13"/>
        <v>Input to Statistical Forecast (Units)</v>
      </c>
      <c r="CU332" s="369" t="s">
        <v>878</v>
      </c>
      <c r="CV332" s="369" t="s">
        <v>878</v>
      </c>
      <c r="CW332" s="356"/>
      <c r="CX332" s="310"/>
      <c r="CY332" s="310"/>
      <c r="CZ332" s="310"/>
    </row>
    <row r="333" spans="98:104">
      <c r="CT333" s="310" t="str">
        <f t="shared" si="13"/>
        <v>L4 CY Net Sales Forecast View (Units)</v>
      </c>
      <c r="CU333" s="369" t="s">
        <v>768</v>
      </c>
      <c r="CV333" s="369" t="s">
        <v>768</v>
      </c>
      <c r="CW333" s="356"/>
      <c r="CX333" s="310"/>
      <c r="CY333" s="310"/>
      <c r="CZ333" s="310"/>
    </row>
    <row r="334" spans="98:104">
      <c r="CT334" s="310" t="str">
        <f t="shared" si="13"/>
        <v>L4 Y1 Upside (Units)</v>
      </c>
      <c r="CU334" s="369" t="s">
        <v>769</v>
      </c>
      <c r="CV334" s="369" t="s">
        <v>769</v>
      </c>
      <c r="CW334" s="356"/>
      <c r="CX334" s="310"/>
      <c r="CY334" s="310"/>
      <c r="CZ334" s="310"/>
    </row>
    <row r="335" spans="98:104">
      <c r="CT335" s="310" t="str">
        <f t="shared" si="13"/>
        <v>L3 CY Net Sales Forecast View (Units)</v>
      </c>
      <c r="CU335" s="369" t="s">
        <v>771</v>
      </c>
      <c r="CV335" s="369" t="s">
        <v>771</v>
      </c>
      <c r="CW335" s="356"/>
      <c r="CX335" s="310"/>
      <c r="CY335" s="310"/>
      <c r="CZ335" s="310"/>
    </row>
    <row r="336" spans="98:104">
      <c r="CT336" s="310" t="str">
        <f t="shared" si="13"/>
        <v>L2 CY Net Sales Forecast View (Units)</v>
      </c>
      <c r="CU336" s="369" t="s">
        <v>777</v>
      </c>
      <c r="CV336" s="369" t="s">
        <v>777</v>
      </c>
      <c r="CW336" s="356"/>
      <c r="CX336" s="310"/>
      <c r="CY336" s="310"/>
      <c r="CZ336" s="310"/>
    </row>
    <row r="337" spans="98:104">
      <c r="CT337" s="310" t="str">
        <f t="shared" si="13"/>
        <v>L1 CY Net Sales Forecast View (Units)</v>
      </c>
      <c r="CU337" s="369" t="s">
        <v>785</v>
      </c>
      <c r="CV337" s="369" t="s">
        <v>785</v>
      </c>
      <c r="CW337" s="356"/>
      <c r="CX337" s="310"/>
      <c r="CY337" s="310"/>
      <c r="CZ337" s="310"/>
    </row>
    <row r="338" spans="98:104">
      <c r="CT338" s="310" t="str">
        <f t="shared" si="13"/>
        <v>L1 Y1 Return Rate (Pct)</v>
      </c>
      <c r="CU338" s="369" t="s">
        <v>780</v>
      </c>
      <c r="CV338" s="369" t="s">
        <v>780</v>
      </c>
      <c r="CW338" s="356"/>
      <c r="CX338" s="310"/>
      <c r="CY338" s="310"/>
      <c r="CZ338" s="310"/>
    </row>
    <row r="339" spans="98:104">
      <c r="CT339" s="310" t="str">
        <f t="shared" si="13"/>
        <v>L1 Y2 Net Sales Forecast (Units)</v>
      </c>
      <c r="CU339" s="369" t="s">
        <v>879</v>
      </c>
      <c r="CV339" s="369" t="s">
        <v>879</v>
      </c>
      <c r="CW339" s="356"/>
      <c r="CX339" s="310"/>
      <c r="CY339" s="310"/>
      <c r="CZ339" s="310"/>
    </row>
    <row r="340" spans="98:104">
      <c r="CT340" s="310" t="str">
        <f t="shared" si="13"/>
        <v>L1 Y3 Net Sales Forecast (Units)</v>
      </c>
      <c r="CU340" s="369" t="s">
        <v>783</v>
      </c>
      <c r="CV340" s="369" t="s">
        <v>783</v>
      </c>
      <c r="CW340" s="356"/>
      <c r="CX340" s="310"/>
      <c r="CY340" s="310"/>
      <c r="CZ340" s="310"/>
    </row>
    <row r="341" spans="98:104">
      <c r="CT341" s="310" t="str">
        <f t="shared" si="13"/>
        <v>L1 PM Hybrid Maximum (Units)</v>
      </c>
      <c r="CU341" s="369" t="s">
        <v>784</v>
      </c>
      <c r="CV341" s="369" t="s">
        <v>784</v>
      </c>
      <c r="CW341" s="356"/>
      <c r="CX341" s="310"/>
      <c r="CY341" s="310"/>
      <c r="CZ341" s="310"/>
    </row>
    <row r="342" spans="98:104">
      <c r="CT342" s="310" t="str">
        <f t="shared" si="13"/>
        <v>PM Y1 Total Gross Forecast Mfg Req (Units)</v>
      </c>
      <c r="CU342" s="369" t="s">
        <v>880</v>
      </c>
      <c r="CV342" s="369" t="s">
        <v>880</v>
      </c>
      <c r="CW342" s="356"/>
      <c r="CX342" s="310"/>
      <c r="CY342" s="310"/>
      <c r="CZ342" s="310"/>
    </row>
    <row r="343" spans="98:104">
      <c r="CT343" s="310" t="str">
        <f t="shared" si="13"/>
        <v>Open Order Qty (Units)</v>
      </c>
      <c r="CU343" s="369" t="s">
        <v>881</v>
      </c>
      <c r="CV343" s="369" t="s">
        <v>881</v>
      </c>
      <c r="CW343" s="356"/>
      <c r="CX343" s="310"/>
      <c r="CY343" s="310"/>
      <c r="CZ343" s="310"/>
    </row>
    <row r="344" spans="98:104">
      <c r="CT344" s="310" t="str">
        <f t="shared" si="13"/>
        <v>Sched Shpmt Qty (Units)</v>
      </c>
      <c r="CU344" s="369" t="s">
        <v>882</v>
      </c>
      <c r="CV344" s="369" t="s">
        <v>882</v>
      </c>
      <c r="CW344" s="356"/>
      <c r="CX344" s="310"/>
      <c r="CY344" s="310"/>
      <c r="CZ344" s="310"/>
    </row>
    <row r="345" spans="98:104">
      <c r="CT345" s="310" t="str">
        <f t="shared" si="13"/>
        <v>Recall Qty (Units)</v>
      </c>
      <c r="CU345" s="369" t="s">
        <v>883</v>
      </c>
      <c r="CV345" s="369" t="s">
        <v>883</v>
      </c>
      <c r="CW345" s="356"/>
      <c r="CX345" s="310"/>
      <c r="CY345" s="310"/>
      <c r="CZ345" s="310"/>
    </row>
    <row r="346" spans="98:104">
      <c r="CT346" s="310" t="str">
        <f t="shared" si="13"/>
        <v>Gross Sales Actuals (Units)</v>
      </c>
      <c r="CU346" s="369" t="s">
        <v>909</v>
      </c>
      <c r="CV346" s="369" t="s">
        <v>909</v>
      </c>
      <c r="CW346" s="356"/>
      <c r="CX346" s="310"/>
      <c r="CY346" s="310"/>
      <c r="CZ346" s="310"/>
    </row>
    <row r="347" spans="98:104">
      <c r="CT347" s="310" t="str">
        <f t="shared" si="13"/>
        <v>Returns Actuals (Units)</v>
      </c>
      <c r="CU347" s="369" t="s">
        <v>910</v>
      </c>
      <c r="CV347" s="369" t="s">
        <v>910</v>
      </c>
      <c r="CW347" s="356"/>
      <c r="CX347" s="310"/>
      <c r="CY347" s="310"/>
      <c r="CZ347" s="310"/>
    </row>
    <row r="348" spans="98:104">
      <c r="CT348" s="310" t="str">
        <f t="shared" si="13"/>
        <v>BBA Orders (Units)</v>
      </c>
      <c r="CU348" s="369" t="s">
        <v>884</v>
      </c>
      <c r="CV348" s="369" t="s">
        <v>884</v>
      </c>
      <c r="CW348" s="356"/>
      <c r="CX348" s="310"/>
      <c r="CY348" s="310"/>
      <c r="CZ348" s="310"/>
    </row>
    <row r="349" spans="98:104">
      <c r="CT349" s="310" t="str">
        <f t="shared" si="13"/>
        <v>L2 Reserve Supply Virtual Bucket (Units)</v>
      </c>
      <c r="CU349" s="369" t="s">
        <v>885</v>
      </c>
      <c r="CV349" s="369" t="s">
        <v>885</v>
      </c>
      <c r="CW349" s="356"/>
      <c r="CX349" s="310"/>
      <c r="CY349" s="310"/>
      <c r="CZ349" s="310"/>
    </row>
    <row r="350" spans="98:104">
      <c r="CT350" s="310" t="str">
        <f t="shared" si="13"/>
        <v>L3 Reserve Supply Virtual Bucket (Units)</v>
      </c>
      <c r="CU350" s="369" t="s">
        <v>886</v>
      </c>
      <c r="CV350" s="369" t="s">
        <v>886</v>
      </c>
      <c r="CW350" s="356"/>
      <c r="CX350" s="310"/>
      <c r="CY350" s="310"/>
      <c r="CZ350" s="310"/>
    </row>
    <row r="351" spans="98:104" ht="13.5" thickBot="1">
      <c r="CT351" s="313" t="str">
        <f t="shared" si="13"/>
        <v>Net Sales Actuals (Units)</v>
      </c>
      <c r="CU351" s="370" t="s">
        <v>911</v>
      </c>
      <c r="CV351" s="370" t="s">
        <v>911</v>
      </c>
      <c r="CW351" s="359"/>
      <c r="CX351" s="313"/>
      <c r="CY351" s="313"/>
      <c r="CZ351" s="313"/>
    </row>
  </sheetData>
  <phoneticPr fontId="16" type="noConversion"/>
  <dataValidations disablePrompts="1" count="1">
    <dataValidation type="list" allowBlank="1" showInputMessage="1" showErrorMessage="1" sqref="F7 F14">
      <formula1>"NO,YES"</formula1>
    </dataValidation>
  </dataValidations>
  <pageMargins left="0.75" right="0.75" top="1" bottom="1" header="0.5" footer="0.5"/>
  <pageSetup orientation="portrait"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sheetPr codeName="Sheet1">
    <pageSetUpPr fitToPage="1"/>
  </sheetPr>
  <dimension ref="A1:CE251"/>
  <sheetViews>
    <sheetView workbookViewId="0">
      <pane xSplit="3" ySplit="10" topLeftCell="D11" activePane="bottomRight" state="frozen"/>
      <selection pane="topRight" activeCell="D1" sqref="D1"/>
      <selection pane="bottomLeft" activeCell="A11" sqref="A11"/>
      <selection pane="bottomRight"/>
    </sheetView>
  </sheetViews>
  <sheetFormatPr defaultRowHeight="12.75"/>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15" width="109.28515625" bestFit="1" customWidth="1"/>
    <col min="16" max="16" width="10" customWidth="1"/>
    <col min="17" max="18" width="10" bestFit="1" customWidth="1"/>
    <col min="19" max="20" width="10" customWidth="1"/>
    <col min="21" max="21" width="10" style="273" customWidth="1"/>
    <col min="22" max="23" width="10" style="273" bestFit="1" customWidth="1"/>
    <col min="24" max="25" width="10" style="273" customWidth="1"/>
    <col min="26" max="27" width="10" style="273" bestFit="1" customWidth="1"/>
    <col min="28" max="28" width="10" style="273" customWidth="1"/>
    <col min="29" max="31" width="10" style="273" bestFit="1" customWidth="1"/>
    <col min="32" max="32" width="10" style="273" customWidth="1"/>
    <col min="33" max="35" width="10" style="273" bestFit="1" customWidth="1"/>
    <col min="36" max="44" width="10" style="273" customWidth="1"/>
    <col min="45" max="46" width="10" style="273" bestFit="1" customWidth="1"/>
    <col min="47" max="51" width="10" style="273" customWidth="1"/>
    <col min="52" max="52" width="10" style="273" bestFit="1" customWidth="1"/>
    <col min="53" max="53" width="10" style="273" customWidth="1"/>
    <col min="54" max="54" width="10" customWidth="1"/>
    <col min="55" max="55" width="10" bestFit="1" customWidth="1"/>
    <col min="56" max="58" width="10" customWidth="1"/>
    <col min="59" max="59" width="10" bestFit="1" customWidth="1"/>
    <col min="60" max="62" width="10" style="235" customWidth="1"/>
    <col min="63" max="63" width="10" style="235" bestFit="1" customWidth="1"/>
    <col min="64" max="66" width="10" style="235" customWidth="1"/>
    <col min="67" max="67" width="10" style="235" bestFit="1" customWidth="1"/>
    <col min="68" max="70" width="10" customWidth="1"/>
    <col min="71" max="71" width="10" bestFit="1" customWidth="1"/>
    <col min="72" max="74" width="10" customWidth="1"/>
    <col min="75" max="75" width="10" bestFit="1" customWidth="1"/>
    <col min="76" max="76" width="3" bestFit="1" customWidth="1"/>
  </cols>
  <sheetData>
    <row r="1" spans="1:83">
      <c r="A1" t="s">
        <v>181</v>
      </c>
      <c r="B1" t="s">
        <v>182</v>
      </c>
      <c r="C1" t="s">
        <v>183</v>
      </c>
      <c r="D1" t="s">
        <v>184</v>
      </c>
      <c r="E1" t="s">
        <v>185</v>
      </c>
      <c r="F1" t="s">
        <v>186</v>
      </c>
      <c r="G1" t="s">
        <v>187</v>
      </c>
      <c r="H1" t="s">
        <v>188</v>
      </c>
      <c r="I1" t="s">
        <v>189</v>
      </c>
      <c r="J1" t="s">
        <v>190</v>
      </c>
      <c r="K1" t="s">
        <v>191</v>
      </c>
      <c r="L1" t="s">
        <v>192</v>
      </c>
      <c r="M1" t="s">
        <v>193</v>
      </c>
      <c r="N1" t="s">
        <v>194</v>
      </c>
      <c r="O1" t="s">
        <v>195</v>
      </c>
      <c r="P1" s="273" t="s">
        <v>663</v>
      </c>
      <c r="Q1" s="273" t="s">
        <v>664</v>
      </c>
      <c r="R1" s="273" t="s">
        <v>665</v>
      </c>
      <c r="S1" s="273" t="s">
        <v>666</v>
      </c>
      <c r="T1" s="273" t="s">
        <v>667</v>
      </c>
      <c r="U1" s="400">
        <v>5579</v>
      </c>
      <c r="V1" s="400">
        <v>5580</v>
      </c>
      <c r="W1" s="400">
        <v>5581</v>
      </c>
      <c r="X1" s="400">
        <v>577</v>
      </c>
      <c r="Y1" s="400">
        <v>5582</v>
      </c>
      <c r="Z1" s="400">
        <v>5583</v>
      </c>
      <c r="AA1" s="400">
        <v>5584</v>
      </c>
      <c r="AB1" s="400">
        <v>578</v>
      </c>
      <c r="AC1" s="400">
        <v>5585</v>
      </c>
      <c r="AD1" s="400">
        <v>5586</v>
      </c>
      <c r="AE1" s="400">
        <v>5587</v>
      </c>
      <c r="AF1" s="400">
        <v>579</v>
      </c>
      <c r="AG1" s="400">
        <v>5588</v>
      </c>
      <c r="AH1" s="400">
        <v>5589</v>
      </c>
      <c r="AI1" s="400">
        <v>5590</v>
      </c>
      <c r="AJ1" s="400">
        <v>580</v>
      </c>
      <c r="AK1" s="400">
        <v>5591</v>
      </c>
      <c r="AL1" s="400">
        <v>5592</v>
      </c>
      <c r="AM1" s="400">
        <v>5593</v>
      </c>
      <c r="AN1" s="400">
        <v>581</v>
      </c>
      <c r="AO1" s="400">
        <v>5594</v>
      </c>
      <c r="AP1" s="400">
        <v>5595</v>
      </c>
      <c r="AQ1" s="400">
        <v>5596</v>
      </c>
      <c r="AR1" s="400">
        <v>582</v>
      </c>
      <c r="AS1" s="400">
        <v>5597</v>
      </c>
      <c r="AT1" s="400">
        <v>5598</v>
      </c>
      <c r="AU1" s="400">
        <v>5599</v>
      </c>
      <c r="AV1" s="400">
        <v>583</v>
      </c>
      <c r="AW1" s="400">
        <v>5600</v>
      </c>
      <c r="AX1" s="400">
        <v>5601</v>
      </c>
      <c r="AY1" s="400">
        <v>5602</v>
      </c>
      <c r="AZ1" s="400">
        <v>584</v>
      </c>
      <c r="BA1" s="400">
        <v>5603</v>
      </c>
      <c r="BB1" s="400">
        <v>5604</v>
      </c>
      <c r="BC1" s="400">
        <v>5605</v>
      </c>
      <c r="BD1" s="400">
        <v>585</v>
      </c>
      <c r="BE1" s="400">
        <v>1</v>
      </c>
      <c r="BF1" s="352"/>
      <c r="BG1" s="352"/>
      <c r="BH1" s="352"/>
      <c r="BI1" s="273"/>
      <c r="BJ1" s="273"/>
      <c r="BK1" s="273"/>
      <c r="BL1"/>
      <c r="BP1" s="235"/>
      <c r="BQ1" s="235"/>
      <c r="BR1" s="235"/>
      <c r="BS1" s="235"/>
      <c r="BT1" s="235"/>
      <c r="BU1" s="235"/>
      <c r="BV1" s="235"/>
      <c r="BW1" s="235"/>
      <c r="BX1" s="235"/>
      <c r="BY1" s="235"/>
      <c r="BZ1" s="235"/>
      <c r="CA1" s="235"/>
      <c r="CB1" s="235"/>
      <c r="CC1" s="235"/>
      <c r="CD1" s="235"/>
      <c r="CE1" s="235"/>
    </row>
    <row r="2" spans="1:83">
      <c r="A2" t="s">
        <v>33</v>
      </c>
      <c r="B2" t="s">
        <v>33</v>
      </c>
      <c r="C2" t="s">
        <v>33</v>
      </c>
      <c r="D2" t="s">
        <v>33</v>
      </c>
      <c r="E2" t="s">
        <v>33</v>
      </c>
      <c r="F2" t="s">
        <v>33</v>
      </c>
      <c r="G2" t="s">
        <v>33</v>
      </c>
      <c r="H2" t="s">
        <v>33</v>
      </c>
      <c r="I2" t="s">
        <v>33</v>
      </c>
      <c r="J2" t="s">
        <v>33</v>
      </c>
      <c r="K2" t="s">
        <v>33</v>
      </c>
      <c r="L2" t="s">
        <v>33</v>
      </c>
      <c r="M2" t="s">
        <v>33</v>
      </c>
      <c r="N2" t="s">
        <v>33</v>
      </c>
      <c r="O2" t="s">
        <v>33</v>
      </c>
      <c r="P2" s="273" t="s">
        <v>33</v>
      </c>
      <c r="Q2" s="273" t="s">
        <v>33</v>
      </c>
      <c r="R2" s="273" t="s">
        <v>33</v>
      </c>
      <c r="S2" s="273" t="s">
        <v>33</v>
      </c>
      <c r="T2" s="273" t="s">
        <v>33</v>
      </c>
      <c r="U2" s="400" t="s">
        <v>373</v>
      </c>
      <c r="V2" s="400" t="s">
        <v>374</v>
      </c>
      <c r="W2" s="400" t="s">
        <v>375</v>
      </c>
      <c r="X2" s="400" t="s">
        <v>373</v>
      </c>
      <c r="Y2" s="400" t="s">
        <v>376</v>
      </c>
      <c r="Z2" s="400" t="s">
        <v>377</v>
      </c>
      <c r="AA2" s="400" t="s">
        <v>378</v>
      </c>
      <c r="AB2" s="400" t="s">
        <v>376</v>
      </c>
      <c r="AC2" s="400" t="s">
        <v>382</v>
      </c>
      <c r="AD2" s="400" t="s">
        <v>384</v>
      </c>
      <c r="AE2" s="400" t="s">
        <v>385</v>
      </c>
      <c r="AF2" s="400" t="s">
        <v>382</v>
      </c>
      <c r="AG2" s="400" t="s">
        <v>386</v>
      </c>
      <c r="AH2" s="400" t="s">
        <v>387</v>
      </c>
      <c r="AI2" s="400" t="s">
        <v>388</v>
      </c>
      <c r="AJ2" s="400" t="s">
        <v>386</v>
      </c>
      <c r="AK2" s="400" t="s">
        <v>389</v>
      </c>
      <c r="AL2" s="400" t="s">
        <v>390</v>
      </c>
      <c r="AM2" s="400" t="s">
        <v>391</v>
      </c>
      <c r="AN2" s="400" t="s">
        <v>389</v>
      </c>
      <c r="AO2" s="400" t="s">
        <v>392</v>
      </c>
      <c r="AP2" s="400" t="s">
        <v>393</v>
      </c>
      <c r="AQ2" s="400" t="s">
        <v>394</v>
      </c>
      <c r="AR2" s="400" t="s">
        <v>392</v>
      </c>
      <c r="AS2" s="400" t="s">
        <v>406</v>
      </c>
      <c r="AT2" s="400" t="s">
        <v>407</v>
      </c>
      <c r="AU2" s="400" t="s">
        <v>921</v>
      </c>
      <c r="AV2" s="400" t="s">
        <v>406</v>
      </c>
      <c r="AW2" s="400" t="s">
        <v>922</v>
      </c>
      <c r="AX2" s="400" t="s">
        <v>923</v>
      </c>
      <c r="AY2" s="400" t="s">
        <v>924</v>
      </c>
      <c r="AZ2" s="400" t="s">
        <v>922</v>
      </c>
      <c r="BA2" s="400" t="s">
        <v>925</v>
      </c>
      <c r="BB2" s="400" t="s">
        <v>926</v>
      </c>
      <c r="BC2" s="400" t="s">
        <v>927</v>
      </c>
      <c r="BD2" s="400" t="s">
        <v>925</v>
      </c>
      <c r="BE2" s="400">
        <v>2</v>
      </c>
      <c r="BF2" s="352"/>
      <c r="BG2" s="352"/>
      <c r="BH2" s="352"/>
      <c r="BI2" s="273"/>
      <c r="BJ2" s="273"/>
      <c r="BK2" s="273"/>
      <c r="BL2"/>
      <c r="BM2" s="254"/>
      <c r="BN2" s="254"/>
      <c r="BP2" s="234"/>
      <c r="BQ2" s="234"/>
      <c r="BR2" s="234"/>
      <c r="BS2" s="235"/>
      <c r="BT2" s="234"/>
      <c r="BU2" s="234"/>
      <c r="BV2" s="234"/>
      <c r="BW2" s="235"/>
      <c r="BX2" s="234"/>
      <c r="BY2" s="234"/>
      <c r="BZ2" s="234"/>
      <c r="CA2" s="235"/>
      <c r="CB2" s="254"/>
      <c r="CC2" s="254"/>
      <c r="CD2" s="254"/>
      <c r="CE2" s="235"/>
    </row>
    <row r="3" spans="1:83">
      <c r="A3" t="s">
        <v>26</v>
      </c>
      <c r="B3" t="s">
        <v>27</v>
      </c>
      <c r="C3" t="s">
        <v>28</v>
      </c>
      <c r="D3" t="s">
        <v>29</v>
      </c>
      <c r="E3" t="s">
        <v>12</v>
      </c>
      <c r="F3" t="s">
        <v>13</v>
      </c>
      <c r="G3" s="188" t="s">
        <v>17</v>
      </c>
      <c r="H3" s="188" t="s">
        <v>18</v>
      </c>
      <c r="I3" s="188" t="s">
        <v>19</v>
      </c>
      <c r="J3" s="188" t="s">
        <v>102</v>
      </c>
      <c r="K3" t="s">
        <v>103</v>
      </c>
      <c r="L3" t="s">
        <v>20</v>
      </c>
      <c r="M3" t="s">
        <v>30</v>
      </c>
      <c r="N3" t="s">
        <v>31</v>
      </c>
      <c r="O3" s="188" t="s">
        <v>32</v>
      </c>
      <c r="P3" s="273" t="s">
        <v>668</v>
      </c>
      <c r="Q3" s="273" t="s">
        <v>669</v>
      </c>
      <c r="R3" s="273" t="s">
        <v>670</v>
      </c>
      <c r="S3" s="273" t="s">
        <v>671</v>
      </c>
      <c r="T3" s="273" t="s">
        <v>672</v>
      </c>
      <c r="U3" s="400" t="s">
        <v>379</v>
      </c>
      <c r="V3" s="400" t="s">
        <v>380</v>
      </c>
      <c r="W3" s="400" t="s">
        <v>381</v>
      </c>
      <c r="X3" s="400" t="s">
        <v>381</v>
      </c>
      <c r="Y3" s="400" t="s">
        <v>410</v>
      </c>
      <c r="Z3" s="400" t="s">
        <v>411</v>
      </c>
      <c r="AA3" s="400" t="s">
        <v>412</v>
      </c>
      <c r="AB3" s="400" t="s">
        <v>412</v>
      </c>
      <c r="AC3" s="400" t="s">
        <v>383</v>
      </c>
      <c r="AD3" s="400" t="s">
        <v>395</v>
      </c>
      <c r="AE3" s="400" t="s">
        <v>396</v>
      </c>
      <c r="AF3" s="400" t="s">
        <v>396</v>
      </c>
      <c r="AG3" s="400" t="s">
        <v>397</v>
      </c>
      <c r="AH3" s="400" t="s">
        <v>398</v>
      </c>
      <c r="AI3" s="400" t="s">
        <v>399</v>
      </c>
      <c r="AJ3" s="400" t="s">
        <v>399</v>
      </c>
      <c r="AK3" s="400" t="s">
        <v>400</v>
      </c>
      <c r="AL3" s="400" t="s">
        <v>401</v>
      </c>
      <c r="AM3" s="400" t="s">
        <v>402</v>
      </c>
      <c r="AN3" s="400" t="s">
        <v>402</v>
      </c>
      <c r="AO3" s="400" t="s">
        <v>403</v>
      </c>
      <c r="AP3" s="400" t="s">
        <v>404</v>
      </c>
      <c r="AQ3" s="400" t="s">
        <v>405</v>
      </c>
      <c r="AR3" s="400" t="s">
        <v>405</v>
      </c>
      <c r="AS3" s="400" t="s">
        <v>408</v>
      </c>
      <c r="AT3" s="400" t="s">
        <v>409</v>
      </c>
      <c r="AU3" s="400" t="s">
        <v>928</v>
      </c>
      <c r="AV3" s="400" t="s">
        <v>928</v>
      </c>
      <c r="AW3" s="400" t="s">
        <v>929</v>
      </c>
      <c r="AX3" s="400" t="s">
        <v>930</v>
      </c>
      <c r="AY3" s="400" t="s">
        <v>931</v>
      </c>
      <c r="AZ3" s="400" t="s">
        <v>931</v>
      </c>
      <c r="BA3" s="400" t="s">
        <v>932</v>
      </c>
      <c r="BB3" s="400" t="s">
        <v>933</v>
      </c>
      <c r="BC3" s="400" t="s">
        <v>934</v>
      </c>
      <c r="BD3" s="400" t="s">
        <v>934</v>
      </c>
      <c r="BE3" s="400">
        <v>3</v>
      </c>
      <c r="BF3" s="352"/>
      <c r="BG3" s="352"/>
      <c r="BH3" s="352"/>
      <c r="BI3" s="273"/>
      <c r="BJ3" s="273"/>
      <c r="BK3" s="273"/>
      <c r="BL3"/>
      <c r="BM3" s="234"/>
      <c r="BN3" s="234"/>
      <c r="BP3" s="234"/>
      <c r="BQ3" s="234"/>
      <c r="BR3" s="234"/>
      <c r="BS3" s="235"/>
      <c r="BT3" s="234"/>
      <c r="BU3" s="234"/>
      <c r="BV3" s="234"/>
      <c r="BW3" s="235"/>
      <c r="BX3" s="234"/>
      <c r="BY3" s="234"/>
      <c r="BZ3" s="234"/>
      <c r="CA3" s="235"/>
      <c r="CB3" s="234"/>
      <c r="CC3" s="234"/>
      <c r="CD3" s="234"/>
      <c r="CE3" s="235"/>
    </row>
    <row r="4" spans="1:83" s="273" customFormat="1">
      <c r="A4" s="273" t="s">
        <v>673</v>
      </c>
      <c r="B4" s="253" t="s">
        <v>673</v>
      </c>
      <c r="C4" s="253" t="s">
        <v>673</v>
      </c>
      <c r="D4" s="273" t="s">
        <v>673</v>
      </c>
      <c r="E4" s="273" t="s">
        <v>673</v>
      </c>
      <c r="F4" s="273" t="s">
        <v>673</v>
      </c>
      <c r="G4" s="273" t="s">
        <v>673</v>
      </c>
      <c r="H4" s="273" t="s">
        <v>673</v>
      </c>
      <c r="I4" s="273" t="s">
        <v>673</v>
      </c>
      <c r="J4" s="273" t="s">
        <v>673</v>
      </c>
      <c r="K4" s="273" t="s">
        <v>673</v>
      </c>
      <c r="L4" s="273" t="s">
        <v>673</v>
      </c>
      <c r="M4" s="273" t="s">
        <v>673</v>
      </c>
      <c r="N4" s="273" t="s">
        <v>673</v>
      </c>
      <c r="O4" s="273" t="s">
        <v>673</v>
      </c>
      <c r="P4" s="188" t="s">
        <v>673</v>
      </c>
      <c r="Q4" s="188" t="s">
        <v>673</v>
      </c>
      <c r="R4" s="188" t="s">
        <v>673</v>
      </c>
      <c r="S4" s="273" t="s">
        <v>673</v>
      </c>
      <c r="T4" s="188" t="s">
        <v>673</v>
      </c>
      <c r="U4" s="399">
        <v>3</v>
      </c>
      <c r="V4" s="399">
        <v>3</v>
      </c>
      <c r="W4" s="399">
        <v>3</v>
      </c>
      <c r="X4" s="398">
        <v>4</v>
      </c>
      <c r="Y4" s="399">
        <v>3</v>
      </c>
      <c r="Z4" s="399">
        <v>3</v>
      </c>
      <c r="AA4" s="399">
        <v>3</v>
      </c>
      <c r="AB4" s="398">
        <v>4</v>
      </c>
      <c r="AC4" s="399">
        <v>3</v>
      </c>
      <c r="AD4" s="399">
        <v>3</v>
      </c>
      <c r="AE4" s="399">
        <v>3</v>
      </c>
      <c r="AF4" s="398">
        <v>4</v>
      </c>
      <c r="AG4" s="399">
        <v>3</v>
      </c>
      <c r="AH4" s="399">
        <v>3</v>
      </c>
      <c r="AI4" s="399">
        <v>3</v>
      </c>
      <c r="AJ4" s="398">
        <v>4</v>
      </c>
      <c r="AK4" s="399">
        <v>3</v>
      </c>
      <c r="AL4" s="399">
        <v>3</v>
      </c>
      <c r="AM4" s="399">
        <v>3</v>
      </c>
      <c r="AN4" s="398">
        <v>4</v>
      </c>
      <c r="AO4" s="399">
        <v>3</v>
      </c>
      <c r="AP4" s="399">
        <v>3</v>
      </c>
      <c r="AQ4" s="399">
        <v>3</v>
      </c>
      <c r="AR4" s="398">
        <v>4</v>
      </c>
      <c r="AS4" s="399">
        <v>3</v>
      </c>
      <c r="AT4" s="399">
        <v>3</v>
      </c>
      <c r="AU4" s="399">
        <v>3</v>
      </c>
      <c r="AV4" s="398">
        <v>4</v>
      </c>
      <c r="AW4" s="399">
        <v>3</v>
      </c>
      <c r="AX4" s="399">
        <v>3</v>
      </c>
      <c r="AY4" s="399">
        <v>3</v>
      </c>
      <c r="AZ4" s="398">
        <v>4</v>
      </c>
      <c r="BA4" s="399">
        <v>3</v>
      </c>
      <c r="BB4" s="399">
        <v>3</v>
      </c>
      <c r="BC4" s="399">
        <v>3</v>
      </c>
      <c r="BD4" s="398">
        <v>4</v>
      </c>
      <c r="BE4" s="399">
        <v>4</v>
      </c>
      <c r="BF4" s="188"/>
      <c r="BG4" s="188"/>
      <c r="BJ4" s="188"/>
      <c r="BM4" s="188"/>
      <c r="BN4" s="188"/>
      <c r="BP4" s="188"/>
      <c r="BQ4" s="188"/>
      <c r="BR4" s="188"/>
      <c r="BT4" s="188"/>
      <c r="BU4" s="188"/>
      <c r="BV4" s="188"/>
      <c r="BX4" s="188"/>
      <c r="BY4" s="188"/>
      <c r="BZ4" s="188"/>
      <c r="CB4" s="188"/>
      <c r="CC4" s="188"/>
      <c r="CD4" s="188"/>
    </row>
    <row r="5" spans="1:83" s="273" customFormat="1">
      <c r="A5" s="273" t="s">
        <v>30</v>
      </c>
      <c r="B5" s="253" t="s">
        <v>30</v>
      </c>
      <c r="C5" s="253" t="s">
        <v>30</v>
      </c>
      <c r="D5" s="273" t="s">
        <v>30</v>
      </c>
      <c r="E5" s="273" t="s">
        <v>30</v>
      </c>
      <c r="F5" s="273" t="s">
        <v>30</v>
      </c>
      <c r="G5" s="273" t="s">
        <v>30</v>
      </c>
      <c r="H5" s="273" t="s">
        <v>30</v>
      </c>
      <c r="I5" s="273" t="s">
        <v>30</v>
      </c>
      <c r="J5" s="273" t="s">
        <v>30</v>
      </c>
      <c r="K5" s="273" t="s">
        <v>30</v>
      </c>
      <c r="L5" s="273" t="s">
        <v>30</v>
      </c>
      <c r="M5" s="273" t="s">
        <v>30</v>
      </c>
      <c r="N5" s="273" t="s">
        <v>30</v>
      </c>
      <c r="O5" s="273" t="s">
        <v>30</v>
      </c>
      <c r="P5" s="188" t="s">
        <v>30</v>
      </c>
      <c r="Q5" s="188" t="s">
        <v>30</v>
      </c>
      <c r="R5" s="188" t="s">
        <v>30</v>
      </c>
      <c r="S5" s="273" t="s">
        <v>30</v>
      </c>
      <c r="T5" s="188" t="s">
        <v>30</v>
      </c>
      <c r="U5" s="399">
        <v>1</v>
      </c>
      <c r="V5" s="399">
        <v>1</v>
      </c>
      <c r="W5" s="399">
        <v>1</v>
      </c>
      <c r="X5" s="398">
        <v>0</v>
      </c>
      <c r="Y5" s="399">
        <v>1</v>
      </c>
      <c r="Z5" s="399">
        <v>1</v>
      </c>
      <c r="AA5" s="399">
        <v>1</v>
      </c>
      <c r="AB5" s="398">
        <v>0</v>
      </c>
      <c r="AC5" s="399">
        <v>1</v>
      </c>
      <c r="AD5" s="399">
        <v>1</v>
      </c>
      <c r="AE5" s="399">
        <v>1</v>
      </c>
      <c r="AF5" s="398">
        <v>0</v>
      </c>
      <c r="AG5" s="399">
        <v>1</v>
      </c>
      <c r="AH5" s="399">
        <v>1</v>
      </c>
      <c r="AI5" s="399">
        <v>1</v>
      </c>
      <c r="AJ5" s="398">
        <v>0</v>
      </c>
      <c r="AK5" s="399">
        <v>1</v>
      </c>
      <c r="AL5" s="399">
        <v>1</v>
      </c>
      <c r="AM5" s="399">
        <v>1</v>
      </c>
      <c r="AN5" s="398">
        <v>0</v>
      </c>
      <c r="AO5" s="399">
        <v>1</v>
      </c>
      <c r="AP5" s="399">
        <v>1</v>
      </c>
      <c r="AQ5" s="399">
        <v>1</v>
      </c>
      <c r="AR5" s="398">
        <v>0</v>
      </c>
      <c r="AS5" s="399">
        <v>1</v>
      </c>
      <c r="AT5" s="399">
        <v>1</v>
      </c>
      <c r="AU5" s="399">
        <v>1</v>
      </c>
      <c r="AV5" s="398">
        <v>0</v>
      </c>
      <c r="AW5" s="399">
        <v>1</v>
      </c>
      <c r="AX5" s="399">
        <v>1</v>
      </c>
      <c r="AY5" s="399">
        <v>1</v>
      </c>
      <c r="AZ5" s="398">
        <v>0</v>
      </c>
      <c r="BA5" s="399">
        <v>1</v>
      </c>
      <c r="BB5" s="399">
        <v>1</v>
      </c>
      <c r="BC5" s="399">
        <v>1</v>
      </c>
      <c r="BD5" s="398">
        <v>0</v>
      </c>
      <c r="BE5" s="399">
        <v>5</v>
      </c>
      <c r="BF5" s="188"/>
      <c r="BG5" s="188"/>
      <c r="BJ5" s="188"/>
      <c r="BM5" s="188"/>
      <c r="BN5" s="188"/>
      <c r="BP5" s="188"/>
      <c r="BQ5" s="188"/>
      <c r="BR5" s="188"/>
      <c r="BT5" s="188"/>
      <c r="BU5" s="188"/>
      <c r="BV5" s="188"/>
      <c r="BX5" s="188"/>
      <c r="BY5" s="188"/>
      <c r="BZ5" s="188"/>
      <c r="CB5" s="188"/>
      <c r="CC5" s="188"/>
      <c r="CD5" s="188"/>
    </row>
    <row r="6" spans="1:83" s="273" customFormat="1">
      <c r="A6" s="273" t="s">
        <v>674</v>
      </c>
      <c r="B6" s="253" t="s">
        <v>674</v>
      </c>
      <c r="C6" s="253" t="s">
        <v>674</v>
      </c>
      <c r="D6" s="273" t="s">
        <v>674</v>
      </c>
      <c r="E6" s="273" t="s">
        <v>674</v>
      </c>
      <c r="F6" s="273" t="s">
        <v>674</v>
      </c>
      <c r="G6" s="273" t="s">
        <v>674</v>
      </c>
      <c r="H6" s="273" t="s">
        <v>674</v>
      </c>
      <c r="I6" s="273" t="s">
        <v>674</v>
      </c>
      <c r="J6" s="273" t="s">
        <v>674</v>
      </c>
      <c r="K6" s="273" t="s">
        <v>674</v>
      </c>
      <c r="L6" s="273" t="s">
        <v>674</v>
      </c>
      <c r="M6" s="273" t="s">
        <v>674</v>
      </c>
      <c r="N6" s="273" t="s">
        <v>674</v>
      </c>
      <c r="O6" s="273" t="s">
        <v>674</v>
      </c>
      <c r="P6" s="188" t="s">
        <v>674</v>
      </c>
      <c r="Q6" s="188" t="s">
        <v>674</v>
      </c>
      <c r="R6" s="188" t="s">
        <v>674</v>
      </c>
      <c r="S6" s="273" t="s">
        <v>674</v>
      </c>
      <c r="T6" s="188" t="s">
        <v>674</v>
      </c>
      <c r="U6" s="399">
        <v>30</v>
      </c>
      <c r="V6" s="399">
        <v>30</v>
      </c>
      <c r="W6" s="399">
        <v>30</v>
      </c>
      <c r="X6" s="398">
        <v>34</v>
      </c>
      <c r="Y6" s="399">
        <v>30</v>
      </c>
      <c r="Z6" s="399">
        <v>30</v>
      </c>
      <c r="AA6" s="399">
        <v>30</v>
      </c>
      <c r="AB6" s="398">
        <v>34</v>
      </c>
      <c r="AC6" s="399">
        <v>30</v>
      </c>
      <c r="AD6" s="399">
        <v>30</v>
      </c>
      <c r="AE6" s="399">
        <v>30</v>
      </c>
      <c r="AF6" s="398">
        <v>34</v>
      </c>
      <c r="AG6" s="399">
        <v>30</v>
      </c>
      <c r="AH6" s="399">
        <v>30</v>
      </c>
      <c r="AI6" s="399">
        <v>30</v>
      </c>
      <c r="AJ6" s="398">
        <v>34</v>
      </c>
      <c r="AK6" s="399">
        <v>30</v>
      </c>
      <c r="AL6" s="399">
        <v>30</v>
      </c>
      <c r="AM6" s="399">
        <v>30</v>
      </c>
      <c r="AN6" s="398">
        <v>34</v>
      </c>
      <c r="AO6" s="399">
        <v>30</v>
      </c>
      <c r="AP6" s="399">
        <v>30</v>
      </c>
      <c r="AQ6" s="399">
        <v>30</v>
      </c>
      <c r="AR6" s="398">
        <v>34</v>
      </c>
      <c r="AS6" s="399">
        <v>30</v>
      </c>
      <c r="AT6" s="399">
        <v>30</v>
      </c>
      <c r="AU6" s="399">
        <v>30</v>
      </c>
      <c r="AV6" s="398">
        <v>34</v>
      </c>
      <c r="AW6" s="399">
        <v>30</v>
      </c>
      <c r="AX6" s="399">
        <v>30</v>
      </c>
      <c r="AY6" s="399">
        <v>30</v>
      </c>
      <c r="AZ6" s="398">
        <v>34</v>
      </c>
      <c r="BA6" s="399">
        <v>30</v>
      </c>
      <c r="BB6" s="399">
        <v>30</v>
      </c>
      <c r="BC6" s="399">
        <v>30</v>
      </c>
      <c r="BD6" s="398">
        <v>34</v>
      </c>
      <c r="BE6" s="399">
        <v>6</v>
      </c>
      <c r="BF6" s="188"/>
      <c r="BG6" s="188"/>
      <c r="BJ6" s="188"/>
      <c r="BM6" s="188"/>
      <c r="BN6" s="188"/>
      <c r="BP6" s="188"/>
      <c r="BQ6" s="188"/>
      <c r="BR6" s="188"/>
      <c r="BT6" s="188"/>
      <c r="BU6" s="188"/>
      <c r="BV6" s="188"/>
      <c r="BX6" s="188"/>
      <c r="BY6" s="188"/>
      <c r="BZ6" s="188"/>
      <c r="CB6" s="188"/>
      <c r="CC6" s="188"/>
      <c r="CD6" s="188"/>
    </row>
    <row r="7" spans="1:83" s="273" customFormat="1">
      <c r="A7" s="273" t="s">
        <v>675</v>
      </c>
      <c r="B7" s="253" t="s">
        <v>675</v>
      </c>
      <c r="C7" s="253" t="s">
        <v>675</v>
      </c>
      <c r="D7" s="273" t="s">
        <v>675</v>
      </c>
      <c r="E7" s="273" t="s">
        <v>675</v>
      </c>
      <c r="F7" s="273" t="s">
        <v>675</v>
      </c>
      <c r="G7" s="273" t="s">
        <v>675</v>
      </c>
      <c r="H7" s="273" t="s">
        <v>675</v>
      </c>
      <c r="I7" s="273" t="s">
        <v>675</v>
      </c>
      <c r="J7" s="273" t="s">
        <v>675</v>
      </c>
      <c r="K7" s="273" t="s">
        <v>675</v>
      </c>
      <c r="L7" s="273" t="s">
        <v>675</v>
      </c>
      <c r="M7" s="273" t="s">
        <v>675</v>
      </c>
      <c r="N7" s="273" t="s">
        <v>675</v>
      </c>
      <c r="O7" s="273" t="s">
        <v>675</v>
      </c>
      <c r="P7" s="188" t="s">
        <v>675</v>
      </c>
      <c r="Q7" s="188" t="s">
        <v>675</v>
      </c>
      <c r="R7" s="188" t="s">
        <v>675</v>
      </c>
      <c r="S7" s="273" t="s">
        <v>675</v>
      </c>
      <c r="T7" s="188" t="s">
        <v>675</v>
      </c>
      <c r="U7" s="399">
        <v>0</v>
      </c>
      <c r="V7" s="399">
        <v>0</v>
      </c>
      <c r="W7" s="399">
        <v>0</v>
      </c>
      <c r="X7" s="398">
        <v>1</v>
      </c>
      <c r="Y7" s="399">
        <v>0</v>
      </c>
      <c r="Z7" s="399">
        <v>0</v>
      </c>
      <c r="AA7" s="399">
        <v>0</v>
      </c>
      <c r="AB7" s="398">
        <v>1</v>
      </c>
      <c r="AC7" s="399">
        <v>0</v>
      </c>
      <c r="AD7" s="399">
        <v>0</v>
      </c>
      <c r="AE7" s="399">
        <v>0</v>
      </c>
      <c r="AF7" s="398">
        <v>1</v>
      </c>
      <c r="AG7" s="399">
        <v>0</v>
      </c>
      <c r="AH7" s="399">
        <v>0</v>
      </c>
      <c r="AI7" s="399">
        <v>0</v>
      </c>
      <c r="AJ7" s="398">
        <v>1</v>
      </c>
      <c r="AK7" s="399">
        <v>0</v>
      </c>
      <c r="AL7" s="399">
        <v>0</v>
      </c>
      <c r="AM7" s="399">
        <v>0</v>
      </c>
      <c r="AN7" s="398">
        <v>1</v>
      </c>
      <c r="AO7" s="399">
        <v>0</v>
      </c>
      <c r="AP7" s="399">
        <v>0</v>
      </c>
      <c r="AQ7" s="399">
        <v>0</v>
      </c>
      <c r="AR7" s="398">
        <v>1</v>
      </c>
      <c r="AS7" s="399">
        <v>0</v>
      </c>
      <c r="AT7" s="399">
        <v>0</v>
      </c>
      <c r="AU7" s="399">
        <v>0</v>
      </c>
      <c r="AV7" s="398">
        <v>1</v>
      </c>
      <c r="AW7" s="399">
        <v>0</v>
      </c>
      <c r="AX7" s="399">
        <v>0</v>
      </c>
      <c r="AY7" s="399">
        <v>0</v>
      </c>
      <c r="AZ7" s="398">
        <v>1</v>
      </c>
      <c r="BA7" s="399">
        <v>0</v>
      </c>
      <c r="BB7" s="399">
        <v>0</v>
      </c>
      <c r="BC7" s="399">
        <v>0</v>
      </c>
      <c r="BD7" s="398">
        <v>1</v>
      </c>
      <c r="BE7" s="399">
        <v>7</v>
      </c>
      <c r="BF7" s="188"/>
      <c r="BG7" s="188"/>
      <c r="BJ7" s="188"/>
      <c r="BM7" s="188"/>
      <c r="BN7" s="188"/>
      <c r="BP7" s="188"/>
      <c r="BQ7" s="188"/>
      <c r="BR7" s="188"/>
      <c r="BT7" s="188"/>
      <c r="BU7" s="188"/>
      <c r="BV7" s="188"/>
      <c r="BX7" s="188"/>
      <c r="BY7" s="188"/>
      <c r="BZ7" s="188"/>
      <c r="CB7" s="188"/>
      <c r="CC7" s="188"/>
      <c r="CD7" s="188"/>
    </row>
    <row r="8" spans="1:83" s="273" customFormat="1">
      <c r="A8" s="273" t="s">
        <v>676</v>
      </c>
      <c r="B8" s="253" t="s">
        <v>676</v>
      </c>
      <c r="C8" s="253" t="s">
        <v>676</v>
      </c>
      <c r="D8" s="273" t="s">
        <v>676</v>
      </c>
      <c r="E8" s="273" t="s">
        <v>676</v>
      </c>
      <c r="F8" s="273" t="s">
        <v>676</v>
      </c>
      <c r="G8" s="273" t="s">
        <v>676</v>
      </c>
      <c r="H8" s="273" t="s">
        <v>676</v>
      </c>
      <c r="I8" s="273" t="s">
        <v>676</v>
      </c>
      <c r="J8" s="273" t="s">
        <v>676</v>
      </c>
      <c r="K8" s="273" t="s">
        <v>676</v>
      </c>
      <c r="L8" s="273" t="s">
        <v>676</v>
      </c>
      <c r="M8" s="273" t="s">
        <v>676</v>
      </c>
      <c r="N8" s="273" t="s">
        <v>676</v>
      </c>
      <c r="O8" s="273" t="s">
        <v>676</v>
      </c>
      <c r="P8" s="188" t="s">
        <v>676</v>
      </c>
      <c r="Q8" s="188" t="s">
        <v>676</v>
      </c>
      <c r="R8" s="188" t="s">
        <v>676</v>
      </c>
      <c r="S8" s="273" t="s">
        <v>676</v>
      </c>
      <c r="T8" s="188" t="s">
        <v>676</v>
      </c>
      <c r="U8" s="399" t="s">
        <v>935</v>
      </c>
      <c r="V8" s="399" t="s">
        <v>936</v>
      </c>
      <c r="W8" s="399" t="s">
        <v>937</v>
      </c>
      <c r="X8" s="398" t="s">
        <v>938</v>
      </c>
      <c r="Y8" s="399" t="s">
        <v>939</v>
      </c>
      <c r="Z8" s="399" t="s">
        <v>940</v>
      </c>
      <c r="AA8" s="399" t="s">
        <v>941</v>
      </c>
      <c r="AB8" s="398" t="s">
        <v>942</v>
      </c>
      <c r="AC8" s="399" t="s">
        <v>943</v>
      </c>
      <c r="AD8" s="399" t="s">
        <v>944</v>
      </c>
      <c r="AE8" s="399" t="s">
        <v>945</v>
      </c>
      <c r="AF8" s="398" t="s">
        <v>946</v>
      </c>
      <c r="AG8" s="399" t="s">
        <v>947</v>
      </c>
      <c r="AH8" s="399" t="s">
        <v>948</v>
      </c>
      <c r="AI8" s="399" t="s">
        <v>949</v>
      </c>
      <c r="AJ8" s="398" t="s">
        <v>950</v>
      </c>
      <c r="AK8" s="399" t="s">
        <v>935</v>
      </c>
      <c r="AL8" s="399" t="s">
        <v>936</v>
      </c>
      <c r="AM8" s="399" t="s">
        <v>937</v>
      </c>
      <c r="AN8" s="398" t="s">
        <v>938</v>
      </c>
      <c r="AO8" s="399" t="s">
        <v>939</v>
      </c>
      <c r="AP8" s="399" t="s">
        <v>940</v>
      </c>
      <c r="AQ8" s="399" t="s">
        <v>941</v>
      </c>
      <c r="AR8" s="398" t="s">
        <v>942</v>
      </c>
      <c r="AS8" s="399" t="s">
        <v>943</v>
      </c>
      <c r="AT8" s="399" t="s">
        <v>944</v>
      </c>
      <c r="AU8" s="399" t="s">
        <v>945</v>
      </c>
      <c r="AV8" s="398" t="s">
        <v>946</v>
      </c>
      <c r="AW8" s="399" t="s">
        <v>947</v>
      </c>
      <c r="AX8" s="399" t="s">
        <v>948</v>
      </c>
      <c r="AY8" s="399" t="s">
        <v>949</v>
      </c>
      <c r="AZ8" s="398" t="s">
        <v>950</v>
      </c>
      <c r="BA8" s="399" t="s">
        <v>935</v>
      </c>
      <c r="BB8" s="399" t="s">
        <v>936</v>
      </c>
      <c r="BC8" s="399" t="s">
        <v>937</v>
      </c>
      <c r="BD8" s="398" t="s">
        <v>938</v>
      </c>
      <c r="BE8" s="399">
        <v>8</v>
      </c>
      <c r="BF8" s="188"/>
      <c r="BG8" s="188"/>
      <c r="BJ8" s="188"/>
      <c r="BM8" s="188"/>
      <c r="BN8" s="188"/>
      <c r="BP8" s="188"/>
      <c r="BQ8" s="188"/>
      <c r="BR8" s="188"/>
      <c r="BT8" s="188"/>
      <c r="BU8" s="188"/>
      <c r="BV8" s="188"/>
      <c r="BX8" s="188"/>
      <c r="BY8" s="188"/>
      <c r="BZ8" s="188"/>
      <c r="CB8" s="188"/>
      <c r="CC8" s="188"/>
      <c r="CD8" s="188"/>
    </row>
    <row r="9" spans="1:83" s="273" customFormat="1">
      <c r="A9" s="273" t="s">
        <v>677</v>
      </c>
      <c r="B9" s="253" t="s">
        <v>677</v>
      </c>
      <c r="C9" s="253" t="s">
        <v>677</v>
      </c>
      <c r="D9" s="273" t="s">
        <v>677</v>
      </c>
      <c r="E9" s="273" t="s">
        <v>677</v>
      </c>
      <c r="F9" s="273" t="s">
        <v>677</v>
      </c>
      <c r="G9" s="273" t="s">
        <v>677</v>
      </c>
      <c r="H9" s="273" t="s">
        <v>677</v>
      </c>
      <c r="I9" s="273" t="s">
        <v>677</v>
      </c>
      <c r="J9" s="273" t="s">
        <v>677</v>
      </c>
      <c r="K9" s="273" t="s">
        <v>677</v>
      </c>
      <c r="L9" s="273" t="s">
        <v>677</v>
      </c>
      <c r="M9" s="273" t="s">
        <v>677</v>
      </c>
      <c r="N9" s="273" t="s">
        <v>677</v>
      </c>
      <c r="O9" s="273" t="s">
        <v>677</v>
      </c>
      <c r="P9" s="188" t="s">
        <v>677</v>
      </c>
      <c r="Q9" s="188" t="s">
        <v>677</v>
      </c>
      <c r="R9" s="188" t="s">
        <v>677</v>
      </c>
      <c r="S9" s="273" t="s">
        <v>677</v>
      </c>
      <c r="T9" s="188" t="s">
        <v>677</v>
      </c>
      <c r="U9" s="399" t="s">
        <v>207</v>
      </c>
      <c r="V9" s="399" t="s">
        <v>207</v>
      </c>
      <c r="W9" s="399" t="s">
        <v>207</v>
      </c>
      <c r="X9" s="398" t="s">
        <v>207</v>
      </c>
      <c r="Y9" s="399" t="s">
        <v>207</v>
      </c>
      <c r="Z9" s="399" t="s">
        <v>207</v>
      </c>
      <c r="AA9" s="399" t="s">
        <v>207</v>
      </c>
      <c r="AB9" s="398" t="s">
        <v>207</v>
      </c>
      <c r="AC9" s="399" t="s">
        <v>207</v>
      </c>
      <c r="AD9" s="399" t="s">
        <v>207</v>
      </c>
      <c r="AE9" s="399" t="s">
        <v>207</v>
      </c>
      <c r="AF9" s="398" t="s">
        <v>207</v>
      </c>
      <c r="AG9" s="399" t="s">
        <v>207</v>
      </c>
      <c r="AH9" s="399" t="s">
        <v>207</v>
      </c>
      <c r="AI9" s="399" t="s">
        <v>207</v>
      </c>
      <c r="AJ9" s="398" t="s">
        <v>207</v>
      </c>
      <c r="AK9" s="399" t="s">
        <v>207</v>
      </c>
      <c r="AL9" s="399" t="s">
        <v>207</v>
      </c>
      <c r="AM9" s="399" t="s">
        <v>207</v>
      </c>
      <c r="AN9" s="398" t="s">
        <v>207</v>
      </c>
      <c r="AO9" s="399" t="s">
        <v>207</v>
      </c>
      <c r="AP9" s="399" t="s">
        <v>207</v>
      </c>
      <c r="AQ9" s="399" t="s">
        <v>207</v>
      </c>
      <c r="AR9" s="398" t="s">
        <v>207</v>
      </c>
      <c r="AS9" s="399" t="s">
        <v>207</v>
      </c>
      <c r="AT9" s="399" t="s">
        <v>207</v>
      </c>
      <c r="AU9" s="399" t="s">
        <v>207</v>
      </c>
      <c r="AV9" s="398" t="s">
        <v>207</v>
      </c>
      <c r="AW9" s="399" t="s">
        <v>207</v>
      </c>
      <c r="AX9" s="399" t="s">
        <v>207</v>
      </c>
      <c r="AY9" s="399" t="s">
        <v>207</v>
      </c>
      <c r="AZ9" s="398" t="s">
        <v>207</v>
      </c>
      <c r="BA9" s="399" t="s">
        <v>207</v>
      </c>
      <c r="BB9" s="399" t="s">
        <v>207</v>
      </c>
      <c r="BC9" s="399" t="s">
        <v>207</v>
      </c>
      <c r="BD9" s="398" t="s">
        <v>207</v>
      </c>
      <c r="BE9" s="399">
        <v>9</v>
      </c>
      <c r="BF9" s="188"/>
      <c r="BG9" s="188"/>
      <c r="BJ9" s="188"/>
      <c r="BM9" s="188"/>
      <c r="BN9" s="188"/>
      <c r="BP9" s="188"/>
      <c r="BQ9" s="188"/>
      <c r="BR9" s="188"/>
      <c r="BT9" s="188"/>
      <c r="BU9" s="188"/>
      <c r="BV9" s="188"/>
      <c r="BX9" s="188"/>
      <c r="BY9" s="188"/>
      <c r="BZ9" s="188"/>
      <c r="CB9" s="188"/>
      <c r="CC9" s="188"/>
      <c r="CD9" s="188"/>
    </row>
    <row r="10" spans="1:83" s="273" customFormat="1">
      <c r="A10" s="273" t="s">
        <v>207</v>
      </c>
      <c r="B10" s="253" t="s">
        <v>207</v>
      </c>
      <c r="C10" s="253" t="s">
        <v>207</v>
      </c>
      <c r="D10" s="273" t="s">
        <v>207</v>
      </c>
      <c r="E10" s="273" t="s">
        <v>207</v>
      </c>
      <c r="F10" s="273" t="s">
        <v>207</v>
      </c>
      <c r="G10" s="273" t="s">
        <v>207</v>
      </c>
      <c r="H10" s="273" t="s">
        <v>207</v>
      </c>
      <c r="I10" s="273" t="s">
        <v>207</v>
      </c>
      <c r="J10" s="273" t="s">
        <v>207</v>
      </c>
      <c r="K10" s="273" t="s">
        <v>207</v>
      </c>
      <c r="L10" s="273" t="s">
        <v>207</v>
      </c>
      <c r="M10" s="273" t="s">
        <v>207</v>
      </c>
      <c r="N10" s="273" t="s">
        <v>207</v>
      </c>
      <c r="O10" s="273" t="s">
        <v>207</v>
      </c>
      <c r="P10" s="188" t="s">
        <v>207</v>
      </c>
      <c r="Q10" s="188" t="s">
        <v>207</v>
      </c>
      <c r="R10" s="188" t="s">
        <v>207</v>
      </c>
      <c r="S10" s="273" t="s">
        <v>207</v>
      </c>
      <c r="T10" s="188" t="s">
        <v>207</v>
      </c>
      <c r="U10" s="399" t="s">
        <v>207</v>
      </c>
      <c r="V10" s="399" t="s">
        <v>207</v>
      </c>
      <c r="W10" s="399" t="s">
        <v>207</v>
      </c>
      <c r="X10" s="398" t="s">
        <v>207</v>
      </c>
      <c r="Y10" s="399" t="s">
        <v>207</v>
      </c>
      <c r="Z10" s="399" t="s">
        <v>207</v>
      </c>
      <c r="AA10" s="399" t="s">
        <v>207</v>
      </c>
      <c r="AB10" s="398" t="s">
        <v>207</v>
      </c>
      <c r="AC10" s="399" t="s">
        <v>207</v>
      </c>
      <c r="AD10" s="399" t="s">
        <v>207</v>
      </c>
      <c r="AE10" s="399" t="s">
        <v>207</v>
      </c>
      <c r="AF10" s="398" t="s">
        <v>207</v>
      </c>
      <c r="AG10" s="399" t="s">
        <v>207</v>
      </c>
      <c r="AH10" s="399" t="s">
        <v>207</v>
      </c>
      <c r="AI10" s="399" t="s">
        <v>207</v>
      </c>
      <c r="AJ10" s="398" t="s">
        <v>207</v>
      </c>
      <c r="AK10" s="399" t="s">
        <v>207</v>
      </c>
      <c r="AL10" s="399" t="s">
        <v>207</v>
      </c>
      <c r="AM10" s="399" t="s">
        <v>207</v>
      </c>
      <c r="AN10" s="398" t="s">
        <v>207</v>
      </c>
      <c r="AO10" s="399" t="s">
        <v>207</v>
      </c>
      <c r="AP10" s="399" t="s">
        <v>207</v>
      </c>
      <c r="AQ10" s="399" t="s">
        <v>207</v>
      </c>
      <c r="AR10" s="398" t="s">
        <v>207</v>
      </c>
      <c r="AS10" s="399" t="s">
        <v>207</v>
      </c>
      <c r="AT10" s="399" t="s">
        <v>207</v>
      </c>
      <c r="AU10" s="399" t="s">
        <v>207</v>
      </c>
      <c r="AV10" s="398" t="s">
        <v>207</v>
      </c>
      <c r="AW10" s="399" t="s">
        <v>207</v>
      </c>
      <c r="AX10" s="399" t="s">
        <v>207</v>
      </c>
      <c r="AY10" s="399" t="s">
        <v>207</v>
      </c>
      <c r="AZ10" s="398" t="s">
        <v>207</v>
      </c>
      <c r="BA10" s="399" t="s">
        <v>207</v>
      </c>
      <c r="BB10" s="399" t="s">
        <v>207</v>
      </c>
      <c r="BC10" s="399" t="s">
        <v>207</v>
      </c>
      <c r="BD10" s="398" t="s">
        <v>207</v>
      </c>
      <c r="BE10" s="399">
        <v>10</v>
      </c>
      <c r="BF10" s="188"/>
      <c r="BG10" s="188"/>
      <c r="BJ10" s="188"/>
      <c r="BM10" s="188"/>
      <c r="BN10" s="188"/>
      <c r="BP10" s="188"/>
      <c r="BQ10" s="188"/>
      <c r="BR10" s="188"/>
      <c r="BT10" s="188"/>
      <c r="BU10" s="188"/>
      <c r="BV10" s="188"/>
      <c r="BX10" s="188"/>
      <c r="BY10" s="188"/>
      <c r="BZ10" s="188"/>
      <c r="CB10" s="188"/>
      <c r="CC10" s="188"/>
      <c r="CD10" s="188"/>
    </row>
    <row r="11" spans="1:83" s="273" customFormat="1">
      <c r="A11" s="273">
        <v>1</v>
      </c>
      <c r="B11" s="253" t="s">
        <v>747</v>
      </c>
      <c r="C11" s="352" t="s">
        <v>747</v>
      </c>
      <c r="D11" s="273" t="s">
        <v>34</v>
      </c>
      <c r="E11" s="273" t="s">
        <v>35</v>
      </c>
      <c r="F11" s="273" t="s">
        <v>366</v>
      </c>
      <c r="G11" s="273" t="s">
        <v>360</v>
      </c>
      <c r="H11" s="273" t="s">
        <v>360</v>
      </c>
      <c r="I11" s="273" t="s">
        <v>360</v>
      </c>
      <c r="J11" s="273" t="s">
        <v>360</v>
      </c>
      <c r="K11" s="273" t="s">
        <v>22</v>
      </c>
      <c r="L11" s="273" t="s">
        <v>197</v>
      </c>
      <c r="M11" s="273">
        <v>0</v>
      </c>
      <c r="N11" s="273" t="s">
        <v>34</v>
      </c>
      <c r="O11" s="273" t="s">
        <v>340</v>
      </c>
      <c r="P11" s="188">
        <v>0</v>
      </c>
      <c r="Q11" s="188" t="s">
        <v>678</v>
      </c>
      <c r="R11" s="188" t="s">
        <v>678</v>
      </c>
      <c r="S11" s="273">
        <v>0</v>
      </c>
      <c r="T11" s="188" t="s">
        <v>661</v>
      </c>
      <c r="U11" s="188" t="s">
        <v>207</v>
      </c>
      <c r="V11" s="188" t="s">
        <v>207</v>
      </c>
      <c r="W11" s="188" t="s">
        <v>207</v>
      </c>
      <c r="Y11" s="188" t="s">
        <v>207</v>
      </c>
      <c r="Z11" s="188" t="s">
        <v>207</v>
      </c>
      <c r="AA11" s="188" t="s">
        <v>207</v>
      </c>
      <c r="AC11" s="188" t="s">
        <v>207</v>
      </c>
      <c r="AD11" s="188" t="s">
        <v>207</v>
      </c>
      <c r="AE11" s="188" t="s">
        <v>207</v>
      </c>
      <c r="AG11" s="188" t="s">
        <v>207</v>
      </c>
      <c r="AH11" s="188" t="s">
        <v>207</v>
      </c>
      <c r="AI11" s="188" t="s">
        <v>207</v>
      </c>
      <c r="AK11" s="188" t="s">
        <v>207</v>
      </c>
      <c r="AL11" s="188" t="s">
        <v>207</v>
      </c>
      <c r="AM11" s="188" t="s">
        <v>207</v>
      </c>
      <c r="AO11" s="188" t="s">
        <v>207</v>
      </c>
      <c r="AP11" s="188" t="s">
        <v>207</v>
      </c>
      <c r="AQ11" s="188" t="s">
        <v>207</v>
      </c>
      <c r="AS11" s="188" t="s">
        <v>207</v>
      </c>
      <c r="AT11" s="188" t="s">
        <v>207</v>
      </c>
      <c r="AU11" s="188" t="s">
        <v>207</v>
      </c>
      <c r="AW11" s="188" t="s">
        <v>207</v>
      </c>
      <c r="AX11" s="188" t="s">
        <v>207</v>
      </c>
      <c r="AY11" s="188" t="s">
        <v>207</v>
      </c>
      <c r="BA11" s="188" t="s">
        <v>207</v>
      </c>
      <c r="BB11" s="188" t="s">
        <v>207</v>
      </c>
      <c r="BC11" s="188" t="s">
        <v>207</v>
      </c>
      <c r="BE11" s="399">
        <v>11</v>
      </c>
      <c r="BF11" s="188"/>
      <c r="BG11" s="188"/>
      <c r="BJ11" s="188"/>
      <c r="BM11" s="188"/>
      <c r="BN11" s="188"/>
      <c r="BP11" s="188"/>
      <c r="BQ11" s="188"/>
      <c r="BR11" s="188"/>
      <c r="BT11" s="188"/>
      <c r="BU11" s="188"/>
      <c r="BV11" s="188"/>
      <c r="BX11" s="188"/>
      <c r="BY11" s="188"/>
      <c r="BZ11" s="188"/>
      <c r="CB11" s="188"/>
      <c r="CC11" s="188"/>
      <c r="CD11" s="188"/>
    </row>
    <row r="12" spans="1:83" s="273" customFormat="1">
      <c r="A12" s="273">
        <v>1</v>
      </c>
      <c r="B12" s="253" t="s">
        <v>753</v>
      </c>
      <c r="C12" s="352" t="s">
        <v>753</v>
      </c>
      <c r="D12" s="273" t="s">
        <v>34</v>
      </c>
      <c r="E12" s="273" t="s">
        <v>35</v>
      </c>
      <c r="F12" s="273" t="s">
        <v>366</v>
      </c>
      <c r="G12" s="273" t="s">
        <v>360</v>
      </c>
      <c r="H12" s="273" t="s">
        <v>360</v>
      </c>
      <c r="I12" s="273" t="s">
        <v>360</v>
      </c>
      <c r="J12" s="273" t="s">
        <v>360</v>
      </c>
      <c r="K12" s="273" t="s">
        <v>22</v>
      </c>
      <c r="L12" s="273" t="s">
        <v>197</v>
      </c>
      <c r="M12" s="273">
        <v>1</v>
      </c>
      <c r="N12" s="273" t="s">
        <v>34</v>
      </c>
      <c r="O12" s="273" t="s">
        <v>340</v>
      </c>
      <c r="P12" s="188">
        <v>0</v>
      </c>
      <c r="Q12" s="188" t="s">
        <v>678</v>
      </c>
      <c r="R12" s="188" t="s">
        <v>678</v>
      </c>
      <c r="S12" s="273">
        <v>0</v>
      </c>
      <c r="T12" s="188" t="s">
        <v>662</v>
      </c>
      <c r="U12" s="188" t="s">
        <v>207</v>
      </c>
      <c r="V12" s="188" t="s">
        <v>207</v>
      </c>
      <c r="W12" s="188" t="s">
        <v>207</v>
      </c>
      <c r="Y12" s="188" t="s">
        <v>207</v>
      </c>
      <c r="Z12" s="188" t="s">
        <v>207</v>
      </c>
      <c r="AA12" s="188" t="s">
        <v>207</v>
      </c>
      <c r="AC12" s="188" t="s">
        <v>207</v>
      </c>
      <c r="AD12" s="188" t="s">
        <v>207</v>
      </c>
      <c r="AE12" s="188" t="s">
        <v>207</v>
      </c>
      <c r="AG12" s="188" t="s">
        <v>207</v>
      </c>
      <c r="AH12" s="188" t="s">
        <v>207</v>
      </c>
      <c r="AI12" s="188" t="s">
        <v>207</v>
      </c>
      <c r="AK12" s="188" t="s">
        <v>207</v>
      </c>
      <c r="AL12" s="188" t="s">
        <v>207</v>
      </c>
      <c r="AM12" s="188" t="s">
        <v>207</v>
      </c>
      <c r="AO12" s="188" t="s">
        <v>207</v>
      </c>
      <c r="AP12" s="188" t="s">
        <v>207</v>
      </c>
      <c r="AQ12" s="188" t="s">
        <v>207</v>
      </c>
      <c r="AS12" s="188" t="s">
        <v>207</v>
      </c>
      <c r="AT12" s="188" t="s">
        <v>207</v>
      </c>
      <c r="AU12" s="188" t="s">
        <v>207</v>
      </c>
      <c r="AW12" s="188" t="s">
        <v>207</v>
      </c>
      <c r="AX12" s="188" t="s">
        <v>207</v>
      </c>
      <c r="AY12" s="188" t="s">
        <v>207</v>
      </c>
      <c r="BA12" s="188" t="s">
        <v>207</v>
      </c>
      <c r="BB12" s="188" t="s">
        <v>207</v>
      </c>
      <c r="BC12" s="188" t="s">
        <v>207</v>
      </c>
      <c r="BE12" s="399">
        <v>12</v>
      </c>
      <c r="BF12" s="188"/>
      <c r="BG12" s="188"/>
      <c r="BJ12" s="188"/>
      <c r="BM12" s="188"/>
      <c r="BN12" s="188"/>
      <c r="BP12" s="188"/>
      <c r="BQ12" s="188"/>
      <c r="BR12" s="188"/>
      <c r="BT12" s="188"/>
      <c r="BU12" s="188"/>
      <c r="BV12" s="188"/>
      <c r="BX12" s="188"/>
      <c r="BY12" s="188"/>
      <c r="BZ12" s="188"/>
      <c r="CB12" s="188"/>
      <c r="CC12" s="188"/>
      <c r="CD12" s="188"/>
    </row>
    <row r="13" spans="1:83" s="273" customFormat="1">
      <c r="A13" s="273">
        <v>1</v>
      </c>
      <c r="B13" s="352" t="s">
        <v>754</v>
      </c>
      <c r="C13" s="352" t="s">
        <v>754</v>
      </c>
      <c r="D13" s="273" t="s">
        <v>34</v>
      </c>
      <c r="E13" s="273" t="s">
        <v>35</v>
      </c>
      <c r="F13" s="273" t="s">
        <v>366</v>
      </c>
      <c r="G13" s="273" t="s">
        <v>360</v>
      </c>
      <c r="H13" s="273" t="s">
        <v>360</v>
      </c>
      <c r="I13" s="273" t="s">
        <v>360</v>
      </c>
      <c r="J13" s="273" t="s">
        <v>360</v>
      </c>
      <c r="K13" s="273" t="s">
        <v>22</v>
      </c>
      <c r="L13" s="273" t="s">
        <v>197</v>
      </c>
      <c r="M13" s="273">
        <v>1</v>
      </c>
      <c r="N13" s="273" t="s">
        <v>34</v>
      </c>
      <c r="O13" s="273" t="s">
        <v>340</v>
      </c>
      <c r="P13" s="188">
        <v>0</v>
      </c>
      <c r="Q13" s="188" t="s">
        <v>678</v>
      </c>
      <c r="R13" s="188" t="s">
        <v>678</v>
      </c>
      <c r="S13" s="273">
        <v>0</v>
      </c>
      <c r="T13" s="188" t="s">
        <v>662</v>
      </c>
      <c r="U13" s="188" t="s">
        <v>207</v>
      </c>
      <c r="V13" s="188" t="s">
        <v>207</v>
      </c>
      <c r="W13" s="188" t="s">
        <v>207</v>
      </c>
      <c r="Y13" s="188" t="s">
        <v>207</v>
      </c>
      <c r="Z13" s="188" t="s">
        <v>207</v>
      </c>
      <c r="AA13" s="188" t="s">
        <v>207</v>
      </c>
      <c r="AC13" s="188" t="s">
        <v>207</v>
      </c>
      <c r="AD13" s="188" t="s">
        <v>207</v>
      </c>
      <c r="AE13" s="188" t="s">
        <v>207</v>
      </c>
      <c r="AG13" s="188" t="s">
        <v>207</v>
      </c>
      <c r="AH13" s="188" t="s">
        <v>207</v>
      </c>
      <c r="AI13" s="188" t="s">
        <v>207</v>
      </c>
      <c r="AK13" s="188" t="s">
        <v>207</v>
      </c>
      <c r="AL13" s="188" t="s">
        <v>207</v>
      </c>
      <c r="AM13" s="188" t="s">
        <v>207</v>
      </c>
      <c r="AO13" s="188" t="s">
        <v>207</v>
      </c>
      <c r="AP13" s="188" t="s">
        <v>207</v>
      </c>
      <c r="AQ13" s="188" t="s">
        <v>207</v>
      </c>
      <c r="AS13" s="188" t="s">
        <v>207</v>
      </c>
      <c r="AT13" s="188" t="s">
        <v>207</v>
      </c>
      <c r="AU13" s="188" t="s">
        <v>207</v>
      </c>
      <c r="AW13" s="188" t="s">
        <v>207</v>
      </c>
      <c r="AX13" s="188" t="s">
        <v>207</v>
      </c>
      <c r="AY13" s="188" t="s">
        <v>207</v>
      </c>
      <c r="BA13" s="188" t="s">
        <v>207</v>
      </c>
      <c r="BB13" s="188" t="s">
        <v>207</v>
      </c>
      <c r="BC13" s="188" t="s">
        <v>207</v>
      </c>
      <c r="BE13" s="399">
        <v>13</v>
      </c>
      <c r="BF13" s="188"/>
      <c r="BG13" s="188"/>
      <c r="BJ13" s="188"/>
      <c r="BM13" s="188"/>
      <c r="BN13" s="188"/>
      <c r="BP13" s="188"/>
      <c r="BQ13" s="188"/>
      <c r="BR13" s="188"/>
      <c r="BT13" s="188"/>
      <c r="BU13" s="188"/>
      <c r="BV13" s="188"/>
      <c r="BX13" s="188"/>
      <c r="BY13" s="188"/>
      <c r="BZ13" s="188"/>
      <c r="CB13" s="188"/>
      <c r="CC13" s="188"/>
      <c r="CD13" s="188"/>
    </row>
    <row r="14" spans="1:83" s="273" customFormat="1">
      <c r="A14" s="273">
        <v>1</v>
      </c>
      <c r="B14" s="352" t="s">
        <v>755</v>
      </c>
      <c r="C14" s="352" t="s">
        <v>755</v>
      </c>
      <c r="D14" s="273" t="s">
        <v>34</v>
      </c>
      <c r="E14" s="273" t="s">
        <v>35</v>
      </c>
      <c r="F14" s="273" t="s">
        <v>366</v>
      </c>
      <c r="G14" s="273" t="s">
        <v>360</v>
      </c>
      <c r="H14" s="273" t="s">
        <v>360</v>
      </c>
      <c r="I14" s="273" t="s">
        <v>360</v>
      </c>
      <c r="J14" s="273" t="s">
        <v>360</v>
      </c>
      <c r="K14" s="273" t="s">
        <v>22</v>
      </c>
      <c r="L14" s="273" t="s">
        <v>197</v>
      </c>
      <c r="M14" s="273">
        <v>1</v>
      </c>
      <c r="N14" s="273" t="s">
        <v>34</v>
      </c>
      <c r="O14" s="273" t="s">
        <v>340</v>
      </c>
      <c r="P14" s="188">
        <v>0</v>
      </c>
      <c r="Q14" s="188" t="s">
        <v>678</v>
      </c>
      <c r="R14" s="188" t="s">
        <v>678</v>
      </c>
      <c r="S14" s="273">
        <v>0</v>
      </c>
      <c r="T14" s="188" t="s">
        <v>662</v>
      </c>
      <c r="U14" s="188" t="s">
        <v>207</v>
      </c>
      <c r="V14" s="188" t="s">
        <v>207</v>
      </c>
      <c r="W14" s="188" t="s">
        <v>207</v>
      </c>
      <c r="Y14" s="188" t="s">
        <v>207</v>
      </c>
      <c r="Z14" s="188" t="s">
        <v>207</v>
      </c>
      <c r="AA14" s="188" t="s">
        <v>207</v>
      </c>
      <c r="AC14" s="188" t="s">
        <v>207</v>
      </c>
      <c r="AD14" s="188" t="s">
        <v>207</v>
      </c>
      <c r="AE14" s="188" t="s">
        <v>207</v>
      </c>
      <c r="AG14" s="188" t="s">
        <v>207</v>
      </c>
      <c r="AH14" s="188" t="s">
        <v>207</v>
      </c>
      <c r="AI14" s="188" t="s">
        <v>207</v>
      </c>
      <c r="AK14" s="188" t="s">
        <v>207</v>
      </c>
      <c r="AL14" s="188" t="s">
        <v>207</v>
      </c>
      <c r="AM14" s="188" t="s">
        <v>207</v>
      </c>
      <c r="AO14" s="188" t="s">
        <v>207</v>
      </c>
      <c r="AP14" s="188" t="s">
        <v>207</v>
      </c>
      <c r="AQ14" s="188" t="s">
        <v>207</v>
      </c>
      <c r="AS14" s="188" t="s">
        <v>207</v>
      </c>
      <c r="AT14" s="188" t="s">
        <v>207</v>
      </c>
      <c r="AU14" s="188" t="s">
        <v>207</v>
      </c>
      <c r="AW14" s="188" t="s">
        <v>207</v>
      </c>
      <c r="AX14" s="188" t="s">
        <v>207</v>
      </c>
      <c r="AY14" s="188" t="s">
        <v>207</v>
      </c>
      <c r="BA14" s="188" t="s">
        <v>207</v>
      </c>
      <c r="BB14" s="188" t="s">
        <v>207</v>
      </c>
      <c r="BC14" s="188" t="s">
        <v>207</v>
      </c>
      <c r="BE14" s="399">
        <v>14</v>
      </c>
      <c r="BF14" s="188"/>
      <c r="BG14" s="188"/>
      <c r="BJ14" s="188"/>
      <c r="BM14" s="188"/>
      <c r="BN14" s="188"/>
      <c r="BP14" s="188"/>
      <c r="BQ14" s="188"/>
      <c r="BR14" s="188"/>
      <c r="BT14" s="188"/>
      <c r="BU14" s="188"/>
      <c r="BV14" s="188"/>
      <c r="BX14" s="188"/>
      <c r="BY14" s="188"/>
      <c r="BZ14" s="188"/>
      <c r="CB14" s="188"/>
      <c r="CC14" s="188"/>
      <c r="CD14" s="188"/>
    </row>
    <row r="15" spans="1:83" s="273" customFormat="1">
      <c r="A15" s="273">
        <v>1</v>
      </c>
      <c r="B15" s="352" t="s">
        <v>756</v>
      </c>
      <c r="C15" s="352" t="s">
        <v>756</v>
      </c>
      <c r="D15" s="273" t="s">
        <v>34</v>
      </c>
      <c r="E15" s="273" t="s">
        <v>35</v>
      </c>
      <c r="F15" s="273" t="s">
        <v>366</v>
      </c>
      <c r="G15" s="273" t="s">
        <v>360</v>
      </c>
      <c r="H15" s="273" t="s">
        <v>360</v>
      </c>
      <c r="I15" s="273" t="s">
        <v>360</v>
      </c>
      <c r="J15" s="273" t="s">
        <v>360</v>
      </c>
      <c r="K15" s="273" t="s">
        <v>22</v>
      </c>
      <c r="L15" s="273" t="s">
        <v>197</v>
      </c>
      <c r="M15" s="273">
        <v>0</v>
      </c>
      <c r="N15" s="273" t="s">
        <v>34</v>
      </c>
      <c r="O15" s="273" t="s">
        <v>340</v>
      </c>
      <c r="P15" s="188">
        <v>0</v>
      </c>
      <c r="Q15" s="188" t="s">
        <v>678</v>
      </c>
      <c r="R15" s="188" t="s">
        <v>678</v>
      </c>
      <c r="S15" s="273">
        <v>0</v>
      </c>
      <c r="T15" s="188" t="s">
        <v>662</v>
      </c>
      <c r="U15" s="188" t="s">
        <v>207</v>
      </c>
      <c r="V15" s="188" t="s">
        <v>207</v>
      </c>
      <c r="W15" s="188" t="s">
        <v>207</v>
      </c>
      <c r="Y15" s="188" t="s">
        <v>207</v>
      </c>
      <c r="Z15" s="188" t="s">
        <v>207</v>
      </c>
      <c r="AA15" s="188" t="s">
        <v>207</v>
      </c>
      <c r="AC15" s="188" t="s">
        <v>207</v>
      </c>
      <c r="AD15" s="188" t="s">
        <v>207</v>
      </c>
      <c r="AE15" s="188" t="s">
        <v>207</v>
      </c>
      <c r="AG15" s="188" t="s">
        <v>207</v>
      </c>
      <c r="AH15" s="188" t="s">
        <v>207</v>
      </c>
      <c r="AI15" s="188" t="s">
        <v>207</v>
      </c>
      <c r="AK15" s="188" t="s">
        <v>207</v>
      </c>
      <c r="AL15" s="188" t="s">
        <v>207</v>
      </c>
      <c r="AM15" s="188" t="s">
        <v>207</v>
      </c>
      <c r="AO15" s="188" t="s">
        <v>207</v>
      </c>
      <c r="AP15" s="188" t="s">
        <v>207</v>
      </c>
      <c r="AQ15" s="188" t="s">
        <v>207</v>
      </c>
      <c r="AS15" s="188" t="s">
        <v>207</v>
      </c>
      <c r="AT15" s="188" t="s">
        <v>207</v>
      </c>
      <c r="AU15" s="188" t="s">
        <v>207</v>
      </c>
      <c r="AW15" s="188" t="s">
        <v>207</v>
      </c>
      <c r="AX15" s="188" t="s">
        <v>207</v>
      </c>
      <c r="AY15" s="188" t="s">
        <v>207</v>
      </c>
      <c r="BA15" s="188" t="s">
        <v>207</v>
      </c>
      <c r="BB15" s="188" t="s">
        <v>207</v>
      </c>
      <c r="BC15" s="188" t="s">
        <v>207</v>
      </c>
      <c r="BE15" s="399">
        <v>15</v>
      </c>
      <c r="BF15" s="188"/>
      <c r="BG15" s="188"/>
      <c r="BJ15" s="188"/>
      <c r="BM15" s="188"/>
      <c r="BN15" s="188"/>
      <c r="BP15" s="188"/>
      <c r="BQ15" s="188"/>
      <c r="BR15" s="188"/>
      <c r="BT15" s="188"/>
      <c r="BU15" s="188"/>
      <c r="BV15" s="188"/>
      <c r="BX15" s="188"/>
      <c r="BY15" s="188"/>
      <c r="BZ15" s="188"/>
      <c r="CB15" s="188"/>
      <c r="CC15" s="188"/>
      <c r="CD15" s="188"/>
    </row>
    <row r="16" spans="1:83" s="273" customFormat="1">
      <c r="A16" s="273">
        <v>1</v>
      </c>
      <c r="B16" s="352" t="s">
        <v>749</v>
      </c>
      <c r="C16" s="352" t="s">
        <v>749</v>
      </c>
      <c r="D16" s="273" t="s">
        <v>34</v>
      </c>
      <c r="E16" s="273" t="s">
        <v>35</v>
      </c>
      <c r="F16" s="273" t="s">
        <v>366</v>
      </c>
      <c r="G16" s="273" t="s">
        <v>360</v>
      </c>
      <c r="H16" s="273" t="s">
        <v>360</v>
      </c>
      <c r="I16" s="273" t="s">
        <v>360</v>
      </c>
      <c r="J16" s="273" t="s">
        <v>360</v>
      </c>
      <c r="K16" s="273" t="s">
        <v>22</v>
      </c>
      <c r="L16" s="273" t="s">
        <v>197</v>
      </c>
      <c r="M16" s="273">
        <v>0</v>
      </c>
      <c r="N16" s="273" t="s">
        <v>34</v>
      </c>
      <c r="O16" s="273" t="s">
        <v>340</v>
      </c>
      <c r="P16" s="188">
        <v>0</v>
      </c>
      <c r="Q16" s="188" t="s">
        <v>678</v>
      </c>
      <c r="R16" s="188" t="s">
        <v>678</v>
      </c>
      <c r="S16" s="273">
        <v>0</v>
      </c>
      <c r="T16" s="188" t="s">
        <v>662</v>
      </c>
      <c r="U16" s="188" t="s">
        <v>207</v>
      </c>
      <c r="V16" s="188" t="s">
        <v>207</v>
      </c>
      <c r="W16" s="188" t="s">
        <v>207</v>
      </c>
      <c r="Y16" s="188" t="s">
        <v>207</v>
      </c>
      <c r="Z16" s="188" t="s">
        <v>207</v>
      </c>
      <c r="AA16" s="188" t="s">
        <v>207</v>
      </c>
      <c r="AC16" s="188" t="s">
        <v>207</v>
      </c>
      <c r="AD16" s="188" t="s">
        <v>207</v>
      </c>
      <c r="AE16" s="188" t="s">
        <v>207</v>
      </c>
      <c r="AG16" s="188" t="s">
        <v>207</v>
      </c>
      <c r="AH16" s="188" t="s">
        <v>207</v>
      </c>
      <c r="AI16" s="188" t="s">
        <v>207</v>
      </c>
      <c r="AK16" s="188" t="s">
        <v>207</v>
      </c>
      <c r="AL16" s="188" t="s">
        <v>207</v>
      </c>
      <c r="AM16" s="188" t="s">
        <v>207</v>
      </c>
      <c r="AO16" s="188" t="s">
        <v>207</v>
      </c>
      <c r="AP16" s="188" t="s">
        <v>207</v>
      </c>
      <c r="AQ16" s="188" t="s">
        <v>207</v>
      </c>
      <c r="AS16" s="188" t="s">
        <v>207</v>
      </c>
      <c r="AT16" s="188" t="s">
        <v>207</v>
      </c>
      <c r="AU16" s="188" t="s">
        <v>207</v>
      </c>
      <c r="AW16" s="188" t="s">
        <v>207</v>
      </c>
      <c r="AX16" s="188" t="s">
        <v>207</v>
      </c>
      <c r="AY16" s="188" t="s">
        <v>207</v>
      </c>
      <c r="BA16" s="188" t="s">
        <v>207</v>
      </c>
      <c r="BB16" s="188" t="s">
        <v>207</v>
      </c>
      <c r="BC16" s="188" t="s">
        <v>207</v>
      </c>
      <c r="BE16" s="399">
        <v>16</v>
      </c>
      <c r="BF16" s="188"/>
      <c r="BG16" s="188"/>
      <c r="BJ16" s="188"/>
      <c r="BM16" s="188"/>
      <c r="BN16" s="188"/>
      <c r="BP16" s="188"/>
      <c r="BQ16" s="188"/>
      <c r="BR16" s="188"/>
      <c r="BT16" s="188"/>
      <c r="BU16" s="188"/>
      <c r="BV16" s="188"/>
      <c r="BX16" s="188"/>
      <c r="BY16" s="188"/>
      <c r="BZ16" s="188"/>
      <c r="CB16" s="188"/>
      <c r="CC16" s="188"/>
      <c r="CD16" s="188"/>
    </row>
    <row r="17" spans="1:82" s="401" customFormat="1">
      <c r="A17" s="401">
        <v>1</v>
      </c>
      <c r="B17" s="400" t="s">
        <v>750</v>
      </c>
      <c r="C17" s="400" t="s">
        <v>750</v>
      </c>
      <c r="D17" s="401" t="s">
        <v>34</v>
      </c>
      <c r="E17" s="401" t="s">
        <v>35</v>
      </c>
      <c r="F17" s="401" t="s">
        <v>366</v>
      </c>
      <c r="G17" s="401" t="s">
        <v>360</v>
      </c>
      <c r="H17" s="401" t="s">
        <v>360</v>
      </c>
      <c r="I17" s="401" t="s">
        <v>360</v>
      </c>
      <c r="J17" s="401" t="s">
        <v>360</v>
      </c>
      <c r="K17" s="401" t="s">
        <v>22</v>
      </c>
      <c r="L17" s="401" t="s">
        <v>197</v>
      </c>
      <c r="M17" s="401">
        <v>0</v>
      </c>
      <c r="N17" s="401" t="s">
        <v>34</v>
      </c>
      <c r="O17" s="401" t="s">
        <v>340</v>
      </c>
      <c r="P17" s="402">
        <v>0</v>
      </c>
      <c r="Q17" s="402" t="s">
        <v>678</v>
      </c>
      <c r="R17" s="402" t="s">
        <v>678</v>
      </c>
      <c r="S17" s="401">
        <v>0</v>
      </c>
      <c r="T17" s="402" t="s">
        <v>662</v>
      </c>
      <c r="U17" s="402" t="s">
        <v>207</v>
      </c>
      <c r="V17" s="402" t="s">
        <v>207</v>
      </c>
      <c r="W17" s="402" t="s">
        <v>207</v>
      </c>
      <c r="Y17" s="402" t="s">
        <v>207</v>
      </c>
      <c r="Z17" s="402" t="s">
        <v>207</v>
      </c>
      <c r="AA17" s="402" t="s">
        <v>207</v>
      </c>
      <c r="AC17" s="402" t="s">
        <v>207</v>
      </c>
      <c r="AD17" s="402" t="s">
        <v>207</v>
      </c>
      <c r="AE17" s="402" t="s">
        <v>207</v>
      </c>
      <c r="AG17" s="402" t="s">
        <v>207</v>
      </c>
      <c r="AH17" s="402" t="s">
        <v>207</v>
      </c>
      <c r="AI17" s="402" t="s">
        <v>207</v>
      </c>
      <c r="AK17" s="402" t="s">
        <v>207</v>
      </c>
      <c r="AL17" s="402" t="s">
        <v>207</v>
      </c>
      <c r="AM17" s="402" t="s">
        <v>207</v>
      </c>
      <c r="AO17" s="402" t="s">
        <v>207</v>
      </c>
      <c r="AP17" s="402" t="s">
        <v>207</v>
      </c>
      <c r="AQ17" s="402" t="s">
        <v>207</v>
      </c>
      <c r="AS17" s="402" t="s">
        <v>207</v>
      </c>
      <c r="AT17" s="402" t="s">
        <v>207</v>
      </c>
      <c r="AU17" s="402" t="s">
        <v>207</v>
      </c>
      <c r="AW17" s="402" t="s">
        <v>207</v>
      </c>
      <c r="AX17" s="402" t="s">
        <v>207</v>
      </c>
      <c r="AY17" s="402" t="s">
        <v>207</v>
      </c>
      <c r="BA17" s="402" t="s">
        <v>207</v>
      </c>
      <c r="BB17" s="402" t="s">
        <v>207</v>
      </c>
      <c r="BC17" s="402" t="s">
        <v>207</v>
      </c>
      <c r="BE17" s="402">
        <v>16</v>
      </c>
      <c r="BF17" s="402"/>
      <c r="BG17" s="402"/>
      <c r="BJ17" s="402"/>
      <c r="BM17" s="402"/>
      <c r="BN17" s="402"/>
      <c r="BP17" s="402"/>
      <c r="BQ17" s="402"/>
      <c r="BR17" s="402"/>
      <c r="BT17" s="402"/>
      <c r="BU17" s="402"/>
      <c r="BV17" s="402"/>
      <c r="BX17" s="402"/>
      <c r="BY17" s="402"/>
      <c r="BZ17" s="402"/>
      <c r="CB17" s="402"/>
      <c r="CC17" s="402"/>
      <c r="CD17" s="402"/>
    </row>
    <row r="18" spans="1:82" s="401" customFormat="1">
      <c r="A18" s="401">
        <v>1</v>
      </c>
      <c r="B18" s="400" t="s">
        <v>808</v>
      </c>
      <c r="C18" s="400" t="s">
        <v>808</v>
      </c>
      <c r="D18" s="401" t="s">
        <v>34</v>
      </c>
      <c r="E18" s="401" t="s">
        <v>35</v>
      </c>
      <c r="F18" s="401" t="s">
        <v>366</v>
      </c>
      <c r="G18" s="401" t="s">
        <v>360</v>
      </c>
      <c r="H18" s="401" t="s">
        <v>360</v>
      </c>
      <c r="I18" s="401" t="s">
        <v>360</v>
      </c>
      <c r="J18" s="401" t="s">
        <v>360</v>
      </c>
      <c r="K18" s="401" t="s">
        <v>22</v>
      </c>
      <c r="L18" s="401" t="s">
        <v>197</v>
      </c>
      <c r="M18" s="401">
        <v>0</v>
      </c>
      <c r="N18" s="401" t="s">
        <v>34</v>
      </c>
      <c r="O18" s="401" t="s">
        <v>340</v>
      </c>
      <c r="P18" s="402">
        <v>0</v>
      </c>
      <c r="Q18" s="402" t="s">
        <v>678</v>
      </c>
      <c r="R18" s="402" t="s">
        <v>678</v>
      </c>
      <c r="S18" s="401">
        <v>0</v>
      </c>
      <c r="T18" s="402" t="s">
        <v>662</v>
      </c>
      <c r="U18" s="402" t="s">
        <v>207</v>
      </c>
      <c r="V18" s="402" t="s">
        <v>207</v>
      </c>
      <c r="W18" s="402" t="s">
        <v>207</v>
      </c>
      <c r="Y18" s="402" t="s">
        <v>207</v>
      </c>
      <c r="Z18" s="402" t="s">
        <v>207</v>
      </c>
      <c r="AA18" s="402" t="s">
        <v>207</v>
      </c>
      <c r="AC18" s="402" t="s">
        <v>207</v>
      </c>
      <c r="AD18" s="402" t="s">
        <v>207</v>
      </c>
      <c r="AE18" s="402" t="s">
        <v>207</v>
      </c>
      <c r="AG18" s="402" t="s">
        <v>207</v>
      </c>
      <c r="AH18" s="402" t="s">
        <v>207</v>
      </c>
      <c r="AI18" s="402" t="s">
        <v>207</v>
      </c>
      <c r="AK18" s="402" t="s">
        <v>207</v>
      </c>
      <c r="AL18" s="402" t="s">
        <v>207</v>
      </c>
      <c r="AM18" s="402" t="s">
        <v>207</v>
      </c>
      <c r="AO18" s="402" t="s">
        <v>207</v>
      </c>
      <c r="AP18" s="402" t="s">
        <v>207</v>
      </c>
      <c r="AQ18" s="402" t="s">
        <v>207</v>
      </c>
      <c r="AS18" s="402" t="s">
        <v>207</v>
      </c>
      <c r="AT18" s="402" t="s">
        <v>207</v>
      </c>
      <c r="AU18" s="402" t="s">
        <v>207</v>
      </c>
      <c r="AW18" s="402" t="s">
        <v>207</v>
      </c>
      <c r="AX18" s="402" t="s">
        <v>207</v>
      </c>
      <c r="AY18" s="402" t="s">
        <v>207</v>
      </c>
      <c r="BA18" s="402" t="s">
        <v>207</v>
      </c>
      <c r="BB18" s="402" t="s">
        <v>207</v>
      </c>
      <c r="BC18" s="402" t="s">
        <v>207</v>
      </c>
      <c r="BE18" s="402">
        <v>16</v>
      </c>
      <c r="BF18" s="402"/>
      <c r="BG18" s="402"/>
      <c r="BJ18" s="402"/>
      <c r="BM18" s="402"/>
      <c r="BN18" s="402"/>
      <c r="BP18" s="402"/>
      <c r="BQ18" s="402"/>
      <c r="BR18" s="402"/>
      <c r="BT18" s="402"/>
      <c r="BU18" s="402"/>
      <c r="BV18" s="402"/>
      <c r="BX18" s="402"/>
      <c r="BY18" s="402"/>
      <c r="BZ18" s="402"/>
      <c r="CB18" s="402"/>
      <c r="CC18" s="402"/>
      <c r="CD18" s="402"/>
    </row>
    <row r="19" spans="1:82" s="401" customFormat="1">
      <c r="A19" s="401">
        <v>1</v>
      </c>
      <c r="B19" s="400" t="s">
        <v>751</v>
      </c>
      <c r="C19" s="400" t="s">
        <v>751</v>
      </c>
      <c r="D19" s="401" t="s">
        <v>34</v>
      </c>
      <c r="E19" s="401" t="s">
        <v>35</v>
      </c>
      <c r="F19" s="401" t="s">
        <v>366</v>
      </c>
      <c r="G19" s="401" t="s">
        <v>360</v>
      </c>
      <c r="H19" s="401" t="s">
        <v>360</v>
      </c>
      <c r="I19" s="401" t="s">
        <v>360</v>
      </c>
      <c r="J19" s="401" t="s">
        <v>360</v>
      </c>
      <c r="K19" s="401" t="s">
        <v>22</v>
      </c>
      <c r="L19" s="401" t="s">
        <v>197</v>
      </c>
      <c r="M19" s="401">
        <v>0</v>
      </c>
      <c r="N19" s="401" t="s">
        <v>34</v>
      </c>
      <c r="O19" s="401" t="s">
        <v>340</v>
      </c>
      <c r="P19" s="402">
        <v>0</v>
      </c>
      <c r="Q19" s="402" t="s">
        <v>678</v>
      </c>
      <c r="R19" s="402" t="s">
        <v>678</v>
      </c>
      <c r="S19" s="401">
        <v>0</v>
      </c>
      <c r="T19" s="402" t="s">
        <v>662</v>
      </c>
      <c r="U19" s="402" t="s">
        <v>207</v>
      </c>
      <c r="V19" s="402" t="s">
        <v>207</v>
      </c>
      <c r="W19" s="402" t="s">
        <v>207</v>
      </c>
      <c r="Y19" s="402" t="s">
        <v>207</v>
      </c>
      <c r="Z19" s="402" t="s">
        <v>207</v>
      </c>
      <c r="AA19" s="402" t="s">
        <v>207</v>
      </c>
      <c r="AC19" s="402" t="s">
        <v>207</v>
      </c>
      <c r="AD19" s="402" t="s">
        <v>207</v>
      </c>
      <c r="AE19" s="402" t="s">
        <v>207</v>
      </c>
      <c r="AG19" s="402" t="s">
        <v>207</v>
      </c>
      <c r="AH19" s="402" t="s">
        <v>207</v>
      </c>
      <c r="AI19" s="402" t="s">
        <v>207</v>
      </c>
      <c r="AK19" s="402" t="s">
        <v>207</v>
      </c>
      <c r="AL19" s="402" t="s">
        <v>207</v>
      </c>
      <c r="AM19" s="402" t="s">
        <v>207</v>
      </c>
      <c r="AO19" s="402" t="s">
        <v>207</v>
      </c>
      <c r="AP19" s="402" t="s">
        <v>207</v>
      </c>
      <c r="AQ19" s="402" t="s">
        <v>207</v>
      </c>
      <c r="AS19" s="402" t="s">
        <v>207</v>
      </c>
      <c r="AT19" s="402" t="s">
        <v>207</v>
      </c>
      <c r="AU19" s="402" t="s">
        <v>207</v>
      </c>
      <c r="AW19" s="402" t="s">
        <v>207</v>
      </c>
      <c r="AX19" s="402" t="s">
        <v>207</v>
      </c>
      <c r="AY19" s="402" t="s">
        <v>207</v>
      </c>
      <c r="BA19" s="402" t="s">
        <v>207</v>
      </c>
      <c r="BB19" s="402" t="s">
        <v>207</v>
      </c>
      <c r="BC19" s="402" t="s">
        <v>207</v>
      </c>
      <c r="BE19" s="402">
        <v>16</v>
      </c>
      <c r="BF19" s="402"/>
      <c r="BG19" s="402"/>
      <c r="BJ19" s="402"/>
      <c r="BM19" s="402"/>
      <c r="BN19" s="402"/>
      <c r="BP19" s="402"/>
      <c r="BQ19" s="402"/>
      <c r="BR19" s="402"/>
      <c r="BT19" s="402"/>
      <c r="BU19" s="402"/>
      <c r="BV19" s="402"/>
      <c r="BX19" s="402"/>
      <c r="BY19" s="402"/>
      <c r="BZ19" s="402"/>
      <c r="CB19" s="402"/>
      <c r="CC19" s="402"/>
      <c r="CD19" s="402"/>
    </row>
    <row r="20" spans="1:82" s="401" customFormat="1">
      <c r="A20" s="401">
        <v>1</v>
      </c>
      <c r="B20" s="400" t="s">
        <v>752</v>
      </c>
      <c r="C20" s="400" t="s">
        <v>752</v>
      </c>
      <c r="D20" s="401" t="s">
        <v>34</v>
      </c>
      <c r="E20" s="401" t="s">
        <v>35</v>
      </c>
      <c r="F20" s="401" t="s">
        <v>366</v>
      </c>
      <c r="G20" s="401" t="s">
        <v>360</v>
      </c>
      <c r="H20" s="401" t="s">
        <v>360</v>
      </c>
      <c r="I20" s="401" t="s">
        <v>360</v>
      </c>
      <c r="J20" s="401" t="s">
        <v>360</v>
      </c>
      <c r="K20" s="401" t="s">
        <v>22</v>
      </c>
      <c r="L20" s="401" t="s">
        <v>197</v>
      </c>
      <c r="M20" s="401">
        <v>0</v>
      </c>
      <c r="N20" s="401" t="s">
        <v>34</v>
      </c>
      <c r="O20" s="401" t="s">
        <v>340</v>
      </c>
      <c r="P20" s="402">
        <v>0</v>
      </c>
      <c r="Q20" s="402" t="s">
        <v>678</v>
      </c>
      <c r="R20" s="402" t="s">
        <v>678</v>
      </c>
      <c r="S20" s="401">
        <v>0</v>
      </c>
      <c r="T20" s="402" t="s">
        <v>662</v>
      </c>
      <c r="U20" s="402" t="s">
        <v>207</v>
      </c>
      <c r="V20" s="402" t="s">
        <v>207</v>
      </c>
      <c r="W20" s="402" t="s">
        <v>207</v>
      </c>
      <c r="Y20" s="402" t="s">
        <v>207</v>
      </c>
      <c r="Z20" s="402" t="s">
        <v>207</v>
      </c>
      <c r="AA20" s="402" t="s">
        <v>207</v>
      </c>
      <c r="AC20" s="402" t="s">
        <v>207</v>
      </c>
      <c r="AD20" s="402" t="s">
        <v>207</v>
      </c>
      <c r="AE20" s="402" t="s">
        <v>207</v>
      </c>
      <c r="AG20" s="402" t="s">
        <v>207</v>
      </c>
      <c r="AH20" s="402" t="s">
        <v>207</v>
      </c>
      <c r="AI20" s="402" t="s">
        <v>207</v>
      </c>
      <c r="AK20" s="402" t="s">
        <v>207</v>
      </c>
      <c r="AL20" s="402" t="s">
        <v>207</v>
      </c>
      <c r="AM20" s="402" t="s">
        <v>207</v>
      </c>
      <c r="AO20" s="402" t="s">
        <v>207</v>
      </c>
      <c r="AP20" s="402" t="s">
        <v>207</v>
      </c>
      <c r="AQ20" s="402" t="s">
        <v>207</v>
      </c>
      <c r="AS20" s="402" t="s">
        <v>207</v>
      </c>
      <c r="AT20" s="402" t="s">
        <v>207</v>
      </c>
      <c r="AU20" s="402" t="s">
        <v>207</v>
      </c>
      <c r="AW20" s="402" t="s">
        <v>207</v>
      </c>
      <c r="AX20" s="402" t="s">
        <v>207</v>
      </c>
      <c r="AY20" s="402" t="s">
        <v>207</v>
      </c>
      <c r="BA20" s="402" t="s">
        <v>207</v>
      </c>
      <c r="BB20" s="402" t="s">
        <v>207</v>
      </c>
      <c r="BC20" s="402" t="s">
        <v>207</v>
      </c>
      <c r="BE20" s="402">
        <v>16</v>
      </c>
      <c r="BF20" s="402"/>
      <c r="BG20" s="402"/>
      <c r="BJ20" s="402"/>
      <c r="BM20" s="402"/>
      <c r="BN20" s="402"/>
      <c r="BP20" s="402"/>
      <c r="BQ20" s="402"/>
      <c r="BR20" s="402"/>
      <c r="BT20" s="402"/>
      <c r="BU20" s="402"/>
      <c r="BV20" s="402"/>
      <c r="BX20" s="402"/>
      <c r="BY20" s="402"/>
      <c r="BZ20" s="402"/>
      <c r="CB20" s="402"/>
      <c r="CC20" s="402"/>
      <c r="CD20" s="402"/>
    </row>
    <row r="21" spans="1:82" s="401" customFormat="1">
      <c r="A21" s="401">
        <v>1</v>
      </c>
      <c r="B21" s="400" t="s">
        <v>757</v>
      </c>
      <c r="C21" s="400" t="s">
        <v>757</v>
      </c>
      <c r="D21" s="401" t="s">
        <v>34</v>
      </c>
      <c r="E21" s="401" t="s">
        <v>35</v>
      </c>
      <c r="F21" s="401" t="s">
        <v>366</v>
      </c>
      <c r="G21" s="401" t="s">
        <v>360</v>
      </c>
      <c r="H21" s="401" t="s">
        <v>360</v>
      </c>
      <c r="I21" s="401" t="s">
        <v>360</v>
      </c>
      <c r="J21" s="401" t="s">
        <v>360</v>
      </c>
      <c r="K21" s="401" t="s">
        <v>22</v>
      </c>
      <c r="L21" s="401" t="s">
        <v>197</v>
      </c>
      <c r="M21" s="401">
        <v>1</v>
      </c>
      <c r="N21" s="401" t="s">
        <v>34</v>
      </c>
      <c r="O21" s="401" t="s">
        <v>340</v>
      </c>
      <c r="P21" s="402">
        <v>0</v>
      </c>
      <c r="Q21" s="402" t="s">
        <v>678</v>
      </c>
      <c r="R21" s="402" t="s">
        <v>678</v>
      </c>
      <c r="S21" s="401">
        <v>0</v>
      </c>
      <c r="T21" s="402" t="s">
        <v>662</v>
      </c>
      <c r="U21" s="402" t="s">
        <v>207</v>
      </c>
      <c r="V21" s="402" t="s">
        <v>207</v>
      </c>
      <c r="W21" s="402" t="s">
        <v>207</v>
      </c>
      <c r="Y21" s="402" t="s">
        <v>207</v>
      </c>
      <c r="Z21" s="402" t="s">
        <v>207</v>
      </c>
      <c r="AA21" s="402" t="s">
        <v>207</v>
      </c>
      <c r="AC21" s="402" t="s">
        <v>207</v>
      </c>
      <c r="AD21" s="402" t="s">
        <v>207</v>
      </c>
      <c r="AE21" s="402" t="s">
        <v>207</v>
      </c>
      <c r="AG21" s="402" t="s">
        <v>207</v>
      </c>
      <c r="AH21" s="402" t="s">
        <v>207</v>
      </c>
      <c r="AI21" s="402" t="s">
        <v>207</v>
      </c>
      <c r="AK21" s="402" t="s">
        <v>207</v>
      </c>
      <c r="AL21" s="402" t="s">
        <v>207</v>
      </c>
      <c r="AM21" s="402" t="s">
        <v>207</v>
      </c>
      <c r="AO21" s="402" t="s">
        <v>207</v>
      </c>
      <c r="AP21" s="402" t="s">
        <v>207</v>
      </c>
      <c r="AQ21" s="402" t="s">
        <v>207</v>
      </c>
      <c r="AS21" s="402" t="s">
        <v>207</v>
      </c>
      <c r="AT21" s="402" t="s">
        <v>207</v>
      </c>
      <c r="AU21" s="402" t="s">
        <v>207</v>
      </c>
      <c r="AW21" s="402" t="s">
        <v>207</v>
      </c>
      <c r="AX21" s="402" t="s">
        <v>207</v>
      </c>
      <c r="AY21" s="402" t="s">
        <v>207</v>
      </c>
      <c r="BA21" s="402" t="s">
        <v>207</v>
      </c>
      <c r="BB21" s="402" t="s">
        <v>207</v>
      </c>
      <c r="BC21" s="402" t="s">
        <v>207</v>
      </c>
      <c r="BE21" s="402">
        <v>16</v>
      </c>
      <c r="BF21" s="402"/>
      <c r="BG21" s="402"/>
      <c r="BJ21" s="402"/>
      <c r="BM21" s="402"/>
      <c r="BN21" s="402"/>
      <c r="BP21" s="402"/>
      <c r="BQ21" s="402"/>
      <c r="BR21" s="402"/>
      <c r="BT21" s="402"/>
      <c r="BU21" s="402"/>
      <c r="BV21" s="402"/>
      <c r="BX21" s="402"/>
      <c r="BY21" s="402"/>
      <c r="BZ21" s="402"/>
      <c r="CB21" s="402"/>
      <c r="CC21" s="402"/>
      <c r="CD21" s="402"/>
    </row>
    <row r="22" spans="1:82" s="401" customFormat="1">
      <c r="A22" s="401">
        <v>1</v>
      </c>
      <c r="B22" s="400" t="s">
        <v>758</v>
      </c>
      <c r="C22" s="400" t="s">
        <v>758</v>
      </c>
      <c r="D22" s="401" t="s">
        <v>34</v>
      </c>
      <c r="E22" s="401" t="s">
        <v>35</v>
      </c>
      <c r="F22" s="401" t="s">
        <v>366</v>
      </c>
      <c r="G22" s="401" t="s">
        <v>360</v>
      </c>
      <c r="H22" s="401" t="s">
        <v>360</v>
      </c>
      <c r="I22" s="401" t="s">
        <v>360</v>
      </c>
      <c r="J22" s="401" t="s">
        <v>360</v>
      </c>
      <c r="K22" s="401" t="s">
        <v>22</v>
      </c>
      <c r="L22" s="401" t="s">
        <v>197</v>
      </c>
      <c r="M22" s="401">
        <v>1</v>
      </c>
      <c r="N22" s="401" t="s">
        <v>34</v>
      </c>
      <c r="O22" s="401" t="s">
        <v>340</v>
      </c>
      <c r="P22" s="402">
        <v>0</v>
      </c>
      <c r="Q22" s="402" t="s">
        <v>678</v>
      </c>
      <c r="R22" s="402" t="s">
        <v>678</v>
      </c>
      <c r="S22" s="401">
        <v>0</v>
      </c>
      <c r="T22" s="402" t="s">
        <v>662</v>
      </c>
      <c r="U22" s="402" t="s">
        <v>207</v>
      </c>
      <c r="V22" s="402" t="s">
        <v>207</v>
      </c>
      <c r="W22" s="402" t="s">
        <v>207</v>
      </c>
      <c r="Y22" s="402" t="s">
        <v>207</v>
      </c>
      <c r="Z22" s="402" t="s">
        <v>207</v>
      </c>
      <c r="AA22" s="402" t="s">
        <v>207</v>
      </c>
      <c r="AC22" s="402" t="s">
        <v>207</v>
      </c>
      <c r="AD22" s="402" t="s">
        <v>207</v>
      </c>
      <c r="AE22" s="402" t="s">
        <v>207</v>
      </c>
      <c r="AG22" s="402" t="s">
        <v>207</v>
      </c>
      <c r="AH22" s="402" t="s">
        <v>207</v>
      </c>
      <c r="AI22" s="402" t="s">
        <v>207</v>
      </c>
      <c r="AK22" s="402" t="s">
        <v>207</v>
      </c>
      <c r="AL22" s="402" t="s">
        <v>207</v>
      </c>
      <c r="AM22" s="402" t="s">
        <v>207</v>
      </c>
      <c r="AO22" s="402" t="s">
        <v>207</v>
      </c>
      <c r="AP22" s="402" t="s">
        <v>207</v>
      </c>
      <c r="AQ22" s="402" t="s">
        <v>207</v>
      </c>
      <c r="AS22" s="402" t="s">
        <v>207</v>
      </c>
      <c r="AT22" s="402" t="s">
        <v>207</v>
      </c>
      <c r="AU22" s="402" t="s">
        <v>207</v>
      </c>
      <c r="AW22" s="402" t="s">
        <v>207</v>
      </c>
      <c r="AX22" s="402" t="s">
        <v>207</v>
      </c>
      <c r="AY22" s="402" t="s">
        <v>207</v>
      </c>
      <c r="BA22" s="402" t="s">
        <v>207</v>
      </c>
      <c r="BB22" s="402" t="s">
        <v>207</v>
      </c>
      <c r="BC22" s="402" t="s">
        <v>207</v>
      </c>
      <c r="BE22" s="402">
        <v>16</v>
      </c>
      <c r="BF22" s="402"/>
      <c r="BG22" s="402"/>
      <c r="BJ22" s="402"/>
      <c r="BM22" s="402"/>
      <c r="BN22" s="402"/>
      <c r="BP22" s="402"/>
      <c r="BQ22" s="402"/>
      <c r="BR22" s="402"/>
      <c r="BT22" s="402"/>
      <c r="BU22" s="402"/>
      <c r="BV22" s="402"/>
      <c r="BX22" s="402"/>
      <c r="BY22" s="402"/>
      <c r="BZ22" s="402"/>
      <c r="CB22" s="402"/>
      <c r="CC22" s="402"/>
      <c r="CD22" s="402"/>
    </row>
    <row r="23" spans="1:82" s="401" customFormat="1">
      <c r="A23" s="401">
        <v>1</v>
      </c>
      <c r="B23" s="400" t="s">
        <v>759</v>
      </c>
      <c r="C23" s="400" t="s">
        <v>759</v>
      </c>
      <c r="D23" s="401" t="s">
        <v>34</v>
      </c>
      <c r="E23" s="401" t="s">
        <v>35</v>
      </c>
      <c r="F23" s="401" t="s">
        <v>366</v>
      </c>
      <c r="G23" s="401" t="s">
        <v>360</v>
      </c>
      <c r="H23" s="401" t="s">
        <v>360</v>
      </c>
      <c r="I23" s="401" t="s">
        <v>360</v>
      </c>
      <c r="J23" s="401" t="s">
        <v>360</v>
      </c>
      <c r="K23" s="401" t="s">
        <v>22</v>
      </c>
      <c r="L23" s="401" t="s">
        <v>197</v>
      </c>
      <c r="M23" s="401">
        <v>1</v>
      </c>
      <c r="N23" s="401" t="s">
        <v>34</v>
      </c>
      <c r="O23" s="401" t="s">
        <v>340</v>
      </c>
      <c r="P23" s="402">
        <v>0</v>
      </c>
      <c r="Q23" s="402" t="s">
        <v>678</v>
      </c>
      <c r="R23" s="402" t="s">
        <v>678</v>
      </c>
      <c r="S23" s="401">
        <v>0</v>
      </c>
      <c r="T23" s="402" t="s">
        <v>662</v>
      </c>
      <c r="U23" s="402" t="s">
        <v>207</v>
      </c>
      <c r="V23" s="402" t="s">
        <v>207</v>
      </c>
      <c r="W23" s="402" t="s">
        <v>207</v>
      </c>
      <c r="Y23" s="402" t="s">
        <v>207</v>
      </c>
      <c r="Z23" s="402" t="s">
        <v>207</v>
      </c>
      <c r="AA23" s="402" t="s">
        <v>207</v>
      </c>
      <c r="AC23" s="402" t="s">
        <v>207</v>
      </c>
      <c r="AD23" s="402" t="s">
        <v>207</v>
      </c>
      <c r="AE23" s="402" t="s">
        <v>207</v>
      </c>
      <c r="AG23" s="402" t="s">
        <v>207</v>
      </c>
      <c r="AH23" s="402" t="s">
        <v>207</v>
      </c>
      <c r="AI23" s="402" t="s">
        <v>207</v>
      </c>
      <c r="AK23" s="402" t="s">
        <v>207</v>
      </c>
      <c r="AL23" s="402" t="s">
        <v>207</v>
      </c>
      <c r="AM23" s="402" t="s">
        <v>207</v>
      </c>
      <c r="AO23" s="402" t="s">
        <v>207</v>
      </c>
      <c r="AP23" s="402" t="s">
        <v>207</v>
      </c>
      <c r="AQ23" s="402" t="s">
        <v>207</v>
      </c>
      <c r="AS23" s="402" t="s">
        <v>207</v>
      </c>
      <c r="AT23" s="402" t="s">
        <v>207</v>
      </c>
      <c r="AU23" s="402" t="s">
        <v>207</v>
      </c>
      <c r="AW23" s="402" t="s">
        <v>207</v>
      </c>
      <c r="AX23" s="402" t="s">
        <v>207</v>
      </c>
      <c r="AY23" s="402" t="s">
        <v>207</v>
      </c>
      <c r="BA23" s="402" t="s">
        <v>207</v>
      </c>
      <c r="BB23" s="402" t="s">
        <v>207</v>
      </c>
      <c r="BC23" s="402" t="s">
        <v>207</v>
      </c>
      <c r="BE23" s="402">
        <v>16</v>
      </c>
      <c r="BF23" s="402"/>
      <c r="BG23" s="402"/>
      <c r="BJ23" s="402"/>
      <c r="BM23" s="402"/>
      <c r="BN23" s="402"/>
      <c r="BP23" s="402"/>
      <c r="BQ23" s="402"/>
      <c r="BR23" s="402"/>
      <c r="BT23" s="402"/>
      <c r="BU23" s="402"/>
      <c r="BV23" s="402"/>
      <c r="BX23" s="402"/>
      <c r="BY23" s="402"/>
      <c r="BZ23" s="402"/>
      <c r="CB23" s="402"/>
      <c r="CC23" s="402"/>
      <c r="CD23" s="402"/>
    </row>
    <row r="24" spans="1:82" s="401" customFormat="1">
      <c r="A24" s="401">
        <v>1</v>
      </c>
      <c r="B24" s="400" t="s">
        <v>760</v>
      </c>
      <c r="C24" s="400" t="s">
        <v>760</v>
      </c>
      <c r="D24" s="401" t="s">
        <v>34</v>
      </c>
      <c r="E24" s="401" t="s">
        <v>35</v>
      </c>
      <c r="F24" s="401" t="s">
        <v>366</v>
      </c>
      <c r="G24" s="401" t="s">
        <v>360</v>
      </c>
      <c r="H24" s="401" t="s">
        <v>360</v>
      </c>
      <c r="I24" s="401" t="s">
        <v>360</v>
      </c>
      <c r="J24" s="401" t="s">
        <v>360</v>
      </c>
      <c r="K24" s="401" t="s">
        <v>22</v>
      </c>
      <c r="L24" s="401" t="s">
        <v>197</v>
      </c>
      <c r="M24" s="401">
        <v>0</v>
      </c>
      <c r="N24" s="401" t="s">
        <v>34</v>
      </c>
      <c r="O24" s="401" t="s">
        <v>340</v>
      </c>
      <c r="P24" s="402">
        <v>0</v>
      </c>
      <c r="Q24" s="402" t="s">
        <v>678</v>
      </c>
      <c r="R24" s="402" t="s">
        <v>678</v>
      </c>
      <c r="S24" s="401">
        <v>0</v>
      </c>
      <c r="T24" s="402" t="s">
        <v>662</v>
      </c>
      <c r="U24" s="402" t="s">
        <v>207</v>
      </c>
      <c r="V24" s="402" t="s">
        <v>207</v>
      </c>
      <c r="W24" s="402" t="s">
        <v>207</v>
      </c>
      <c r="Y24" s="402" t="s">
        <v>207</v>
      </c>
      <c r="Z24" s="402" t="s">
        <v>207</v>
      </c>
      <c r="AA24" s="402" t="s">
        <v>207</v>
      </c>
      <c r="AC24" s="402" t="s">
        <v>207</v>
      </c>
      <c r="AD24" s="402" t="s">
        <v>207</v>
      </c>
      <c r="AE24" s="402" t="s">
        <v>207</v>
      </c>
      <c r="AG24" s="402" t="s">
        <v>207</v>
      </c>
      <c r="AH24" s="402" t="s">
        <v>207</v>
      </c>
      <c r="AI24" s="402" t="s">
        <v>207</v>
      </c>
      <c r="AK24" s="402" t="s">
        <v>207</v>
      </c>
      <c r="AL24" s="402" t="s">
        <v>207</v>
      </c>
      <c r="AM24" s="402" t="s">
        <v>207</v>
      </c>
      <c r="AO24" s="402" t="s">
        <v>207</v>
      </c>
      <c r="AP24" s="402" t="s">
        <v>207</v>
      </c>
      <c r="AQ24" s="402" t="s">
        <v>207</v>
      </c>
      <c r="AS24" s="402" t="s">
        <v>207</v>
      </c>
      <c r="AT24" s="402" t="s">
        <v>207</v>
      </c>
      <c r="AU24" s="402" t="s">
        <v>207</v>
      </c>
      <c r="AW24" s="402" t="s">
        <v>207</v>
      </c>
      <c r="AX24" s="402" t="s">
        <v>207</v>
      </c>
      <c r="AY24" s="402" t="s">
        <v>207</v>
      </c>
      <c r="BA24" s="402" t="s">
        <v>207</v>
      </c>
      <c r="BB24" s="402" t="s">
        <v>207</v>
      </c>
      <c r="BC24" s="402" t="s">
        <v>207</v>
      </c>
      <c r="BE24" s="402">
        <v>16</v>
      </c>
      <c r="BF24" s="402"/>
      <c r="BG24" s="402"/>
      <c r="BJ24" s="402"/>
      <c r="BM24" s="402"/>
      <c r="BN24" s="402"/>
      <c r="BP24" s="402"/>
      <c r="BQ24" s="402"/>
      <c r="BR24" s="402"/>
      <c r="BT24" s="402"/>
      <c r="BU24" s="402"/>
      <c r="BV24" s="402"/>
      <c r="BX24" s="402"/>
      <c r="BY24" s="402"/>
      <c r="BZ24" s="402"/>
      <c r="CB24" s="402"/>
      <c r="CC24" s="402"/>
      <c r="CD24" s="402"/>
    </row>
    <row r="25" spans="1:82" s="401" customFormat="1">
      <c r="A25" s="401">
        <v>1</v>
      </c>
      <c r="B25" s="400" t="s">
        <v>761</v>
      </c>
      <c r="C25" s="400" t="s">
        <v>761</v>
      </c>
      <c r="D25" s="401" t="s">
        <v>34</v>
      </c>
      <c r="E25" s="401" t="s">
        <v>35</v>
      </c>
      <c r="F25" s="401" t="s">
        <v>366</v>
      </c>
      <c r="G25" s="401" t="s">
        <v>360</v>
      </c>
      <c r="H25" s="401" t="s">
        <v>360</v>
      </c>
      <c r="I25" s="401" t="s">
        <v>360</v>
      </c>
      <c r="J25" s="401" t="s">
        <v>360</v>
      </c>
      <c r="K25" s="401" t="s">
        <v>22</v>
      </c>
      <c r="L25" s="401" t="s">
        <v>197</v>
      </c>
      <c r="M25" s="401">
        <v>1</v>
      </c>
      <c r="N25" s="401" t="s">
        <v>34</v>
      </c>
      <c r="O25" s="401" t="s">
        <v>340</v>
      </c>
      <c r="P25" s="402">
        <v>0</v>
      </c>
      <c r="Q25" s="402" t="s">
        <v>678</v>
      </c>
      <c r="R25" s="402" t="s">
        <v>678</v>
      </c>
      <c r="S25" s="401">
        <v>0</v>
      </c>
      <c r="T25" s="402" t="s">
        <v>662</v>
      </c>
      <c r="U25" s="402" t="s">
        <v>207</v>
      </c>
      <c r="V25" s="402" t="s">
        <v>207</v>
      </c>
      <c r="W25" s="402" t="s">
        <v>207</v>
      </c>
      <c r="Y25" s="402" t="s">
        <v>207</v>
      </c>
      <c r="Z25" s="402" t="s">
        <v>207</v>
      </c>
      <c r="AA25" s="402" t="s">
        <v>207</v>
      </c>
      <c r="AC25" s="402" t="s">
        <v>207</v>
      </c>
      <c r="AD25" s="402" t="s">
        <v>207</v>
      </c>
      <c r="AE25" s="402" t="s">
        <v>207</v>
      </c>
      <c r="AG25" s="402" t="s">
        <v>207</v>
      </c>
      <c r="AH25" s="402" t="s">
        <v>207</v>
      </c>
      <c r="AI25" s="402" t="s">
        <v>207</v>
      </c>
      <c r="AK25" s="402" t="s">
        <v>207</v>
      </c>
      <c r="AL25" s="402" t="s">
        <v>207</v>
      </c>
      <c r="AM25" s="402" t="s">
        <v>207</v>
      </c>
      <c r="AO25" s="402" t="s">
        <v>207</v>
      </c>
      <c r="AP25" s="402" t="s">
        <v>207</v>
      </c>
      <c r="AQ25" s="402" t="s">
        <v>207</v>
      </c>
      <c r="AS25" s="402" t="s">
        <v>207</v>
      </c>
      <c r="AT25" s="402" t="s">
        <v>207</v>
      </c>
      <c r="AU25" s="402" t="s">
        <v>207</v>
      </c>
      <c r="AW25" s="402" t="s">
        <v>207</v>
      </c>
      <c r="AX25" s="402" t="s">
        <v>207</v>
      </c>
      <c r="AY25" s="402" t="s">
        <v>207</v>
      </c>
      <c r="BA25" s="402" t="s">
        <v>207</v>
      </c>
      <c r="BB25" s="402" t="s">
        <v>207</v>
      </c>
      <c r="BC25" s="402" t="s">
        <v>207</v>
      </c>
      <c r="BE25" s="402">
        <v>16</v>
      </c>
      <c r="BF25" s="402"/>
      <c r="BG25" s="402"/>
      <c r="BJ25" s="402"/>
      <c r="BM25" s="402"/>
      <c r="BN25" s="402"/>
      <c r="BP25" s="402"/>
      <c r="BQ25" s="402"/>
      <c r="BR25" s="402"/>
      <c r="BT25" s="402"/>
      <c r="BU25" s="402"/>
      <c r="BV25" s="402"/>
      <c r="BX25" s="402"/>
      <c r="BY25" s="402"/>
      <c r="BZ25" s="402"/>
      <c r="CB25" s="402"/>
      <c r="CC25" s="402"/>
      <c r="CD25" s="402"/>
    </row>
    <row r="26" spans="1:82" s="401" customFormat="1">
      <c r="A26" s="401">
        <v>1</v>
      </c>
      <c r="B26" s="400" t="s">
        <v>762</v>
      </c>
      <c r="C26" s="400" t="s">
        <v>762</v>
      </c>
      <c r="D26" s="401" t="s">
        <v>34</v>
      </c>
      <c r="E26" s="401" t="s">
        <v>35</v>
      </c>
      <c r="F26" s="401" t="s">
        <v>366</v>
      </c>
      <c r="G26" s="401" t="s">
        <v>360</v>
      </c>
      <c r="H26" s="401" t="s">
        <v>360</v>
      </c>
      <c r="I26" s="401" t="s">
        <v>360</v>
      </c>
      <c r="J26" s="401" t="s">
        <v>360</v>
      </c>
      <c r="K26" s="401" t="s">
        <v>22</v>
      </c>
      <c r="L26" s="401" t="s">
        <v>197</v>
      </c>
      <c r="M26" s="401">
        <v>1</v>
      </c>
      <c r="N26" s="401" t="s">
        <v>34</v>
      </c>
      <c r="O26" s="401" t="s">
        <v>340</v>
      </c>
      <c r="P26" s="402">
        <v>0</v>
      </c>
      <c r="Q26" s="402" t="s">
        <v>678</v>
      </c>
      <c r="R26" s="402" t="s">
        <v>678</v>
      </c>
      <c r="S26" s="401">
        <v>0</v>
      </c>
      <c r="T26" s="402" t="s">
        <v>662</v>
      </c>
      <c r="U26" s="402" t="s">
        <v>207</v>
      </c>
      <c r="V26" s="402" t="s">
        <v>207</v>
      </c>
      <c r="W26" s="402" t="s">
        <v>207</v>
      </c>
      <c r="Y26" s="402" t="s">
        <v>207</v>
      </c>
      <c r="Z26" s="402" t="s">
        <v>207</v>
      </c>
      <c r="AA26" s="402" t="s">
        <v>207</v>
      </c>
      <c r="AC26" s="402" t="s">
        <v>207</v>
      </c>
      <c r="AD26" s="402" t="s">
        <v>207</v>
      </c>
      <c r="AE26" s="402" t="s">
        <v>207</v>
      </c>
      <c r="AG26" s="402" t="s">
        <v>207</v>
      </c>
      <c r="AH26" s="402" t="s">
        <v>207</v>
      </c>
      <c r="AI26" s="402" t="s">
        <v>207</v>
      </c>
      <c r="AK26" s="402" t="s">
        <v>207</v>
      </c>
      <c r="AL26" s="402" t="s">
        <v>207</v>
      </c>
      <c r="AM26" s="402" t="s">
        <v>207</v>
      </c>
      <c r="AO26" s="402" t="s">
        <v>207</v>
      </c>
      <c r="AP26" s="402" t="s">
        <v>207</v>
      </c>
      <c r="AQ26" s="402" t="s">
        <v>207</v>
      </c>
      <c r="AS26" s="402" t="s">
        <v>207</v>
      </c>
      <c r="AT26" s="402" t="s">
        <v>207</v>
      </c>
      <c r="AU26" s="402" t="s">
        <v>207</v>
      </c>
      <c r="AW26" s="402" t="s">
        <v>207</v>
      </c>
      <c r="AX26" s="402" t="s">
        <v>207</v>
      </c>
      <c r="AY26" s="402" t="s">
        <v>207</v>
      </c>
      <c r="BA26" s="402" t="s">
        <v>207</v>
      </c>
      <c r="BB26" s="402" t="s">
        <v>207</v>
      </c>
      <c r="BC26" s="402" t="s">
        <v>207</v>
      </c>
      <c r="BE26" s="402">
        <v>16</v>
      </c>
      <c r="BF26" s="402"/>
      <c r="BG26" s="402"/>
      <c r="BJ26" s="402"/>
      <c r="BM26" s="402"/>
      <c r="BN26" s="402"/>
      <c r="BP26" s="402"/>
      <c r="BQ26" s="402"/>
      <c r="BR26" s="402"/>
      <c r="BT26" s="402"/>
      <c r="BU26" s="402"/>
      <c r="BV26" s="402"/>
      <c r="BX26" s="402"/>
      <c r="BY26" s="402"/>
      <c r="BZ26" s="402"/>
      <c r="CB26" s="402"/>
      <c r="CC26" s="402"/>
      <c r="CD26" s="402"/>
    </row>
    <row r="27" spans="1:82" s="401" customFormat="1">
      <c r="A27" s="401">
        <v>1</v>
      </c>
      <c r="B27" s="400" t="s">
        <v>763</v>
      </c>
      <c r="C27" s="400" t="s">
        <v>763</v>
      </c>
      <c r="D27" s="401" t="s">
        <v>34</v>
      </c>
      <c r="E27" s="401" t="s">
        <v>35</v>
      </c>
      <c r="F27" s="401" t="s">
        <v>366</v>
      </c>
      <c r="G27" s="401" t="s">
        <v>360</v>
      </c>
      <c r="H27" s="401" t="s">
        <v>360</v>
      </c>
      <c r="I27" s="401" t="s">
        <v>360</v>
      </c>
      <c r="J27" s="401" t="s">
        <v>360</v>
      </c>
      <c r="K27" s="401" t="s">
        <v>22</v>
      </c>
      <c r="L27" s="401" t="s">
        <v>197</v>
      </c>
      <c r="M27" s="401">
        <v>1</v>
      </c>
      <c r="N27" s="401" t="s">
        <v>34</v>
      </c>
      <c r="O27" s="401" t="s">
        <v>340</v>
      </c>
      <c r="P27" s="402">
        <v>0</v>
      </c>
      <c r="Q27" s="402" t="s">
        <v>678</v>
      </c>
      <c r="R27" s="402" t="s">
        <v>678</v>
      </c>
      <c r="S27" s="401">
        <v>0</v>
      </c>
      <c r="T27" s="402" t="s">
        <v>662</v>
      </c>
      <c r="U27" s="402" t="s">
        <v>207</v>
      </c>
      <c r="V27" s="402" t="s">
        <v>207</v>
      </c>
      <c r="W27" s="402" t="s">
        <v>207</v>
      </c>
      <c r="Y27" s="402" t="s">
        <v>207</v>
      </c>
      <c r="Z27" s="402" t="s">
        <v>207</v>
      </c>
      <c r="AA27" s="402" t="s">
        <v>207</v>
      </c>
      <c r="AC27" s="402" t="s">
        <v>207</v>
      </c>
      <c r="AD27" s="402" t="s">
        <v>207</v>
      </c>
      <c r="AE27" s="402" t="s">
        <v>207</v>
      </c>
      <c r="AG27" s="402" t="s">
        <v>207</v>
      </c>
      <c r="AH27" s="402" t="s">
        <v>207</v>
      </c>
      <c r="AI27" s="402" t="s">
        <v>207</v>
      </c>
      <c r="AK27" s="402" t="s">
        <v>207</v>
      </c>
      <c r="AL27" s="402" t="s">
        <v>207</v>
      </c>
      <c r="AM27" s="402" t="s">
        <v>207</v>
      </c>
      <c r="AO27" s="402" t="s">
        <v>207</v>
      </c>
      <c r="AP27" s="402" t="s">
        <v>207</v>
      </c>
      <c r="AQ27" s="402" t="s">
        <v>207</v>
      </c>
      <c r="AS27" s="402" t="s">
        <v>207</v>
      </c>
      <c r="AT27" s="402" t="s">
        <v>207</v>
      </c>
      <c r="AU27" s="402" t="s">
        <v>207</v>
      </c>
      <c r="AW27" s="402" t="s">
        <v>207</v>
      </c>
      <c r="AX27" s="402" t="s">
        <v>207</v>
      </c>
      <c r="AY27" s="402" t="s">
        <v>207</v>
      </c>
      <c r="BA27" s="402" t="s">
        <v>207</v>
      </c>
      <c r="BB27" s="402" t="s">
        <v>207</v>
      </c>
      <c r="BC27" s="402" t="s">
        <v>207</v>
      </c>
      <c r="BE27" s="402">
        <v>16</v>
      </c>
      <c r="BF27" s="402"/>
      <c r="BG27" s="402"/>
      <c r="BJ27" s="402"/>
      <c r="BM27" s="402"/>
      <c r="BN27" s="402"/>
      <c r="BP27" s="402"/>
      <c r="BQ27" s="402"/>
      <c r="BR27" s="402"/>
      <c r="BT27" s="402"/>
      <c r="BU27" s="402"/>
      <c r="BV27" s="402"/>
      <c r="BX27" s="402"/>
      <c r="BY27" s="402"/>
      <c r="BZ27" s="402"/>
      <c r="CB27" s="402"/>
      <c r="CC27" s="402"/>
      <c r="CD27" s="402"/>
    </row>
    <row r="28" spans="1:82" s="401" customFormat="1">
      <c r="A28" s="401">
        <v>1</v>
      </c>
      <c r="B28" s="400" t="s">
        <v>764</v>
      </c>
      <c r="C28" s="400" t="s">
        <v>764</v>
      </c>
      <c r="D28" s="401" t="s">
        <v>34</v>
      </c>
      <c r="E28" s="401" t="s">
        <v>35</v>
      </c>
      <c r="F28" s="401" t="s">
        <v>366</v>
      </c>
      <c r="G28" s="401" t="s">
        <v>360</v>
      </c>
      <c r="H28" s="401" t="s">
        <v>360</v>
      </c>
      <c r="I28" s="401" t="s">
        <v>360</v>
      </c>
      <c r="J28" s="401" t="s">
        <v>360</v>
      </c>
      <c r="K28" s="401" t="s">
        <v>22</v>
      </c>
      <c r="L28" s="401" t="s">
        <v>197</v>
      </c>
      <c r="M28" s="401">
        <v>1</v>
      </c>
      <c r="N28" s="401" t="s">
        <v>34</v>
      </c>
      <c r="O28" s="401" t="s">
        <v>340</v>
      </c>
      <c r="P28" s="402">
        <v>0</v>
      </c>
      <c r="Q28" s="402" t="s">
        <v>678</v>
      </c>
      <c r="R28" s="402" t="s">
        <v>678</v>
      </c>
      <c r="S28" s="401">
        <v>0</v>
      </c>
      <c r="T28" s="402" t="s">
        <v>662</v>
      </c>
      <c r="U28" s="402" t="s">
        <v>207</v>
      </c>
      <c r="V28" s="402" t="s">
        <v>207</v>
      </c>
      <c r="W28" s="402" t="s">
        <v>207</v>
      </c>
      <c r="Y28" s="402" t="s">
        <v>207</v>
      </c>
      <c r="Z28" s="402" t="s">
        <v>207</v>
      </c>
      <c r="AA28" s="402" t="s">
        <v>207</v>
      </c>
      <c r="AC28" s="402" t="s">
        <v>207</v>
      </c>
      <c r="AD28" s="402" t="s">
        <v>207</v>
      </c>
      <c r="AE28" s="402" t="s">
        <v>207</v>
      </c>
      <c r="AG28" s="402" t="s">
        <v>207</v>
      </c>
      <c r="AH28" s="402" t="s">
        <v>207</v>
      </c>
      <c r="AI28" s="402" t="s">
        <v>207</v>
      </c>
      <c r="AK28" s="402" t="s">
        <v>207</v>
      </c>
      <c r="AL28" s="402" t="s">
        <v>207</v>
      </c>
      <c r="AM28" s="402" t="s">
        <v>207</v>
      </c>
      <c r="AO28" s="402" t="s">
        <v>207</v>
      </c>
      <c r="AP28" s="402" t="s">
        <v>207</v>
      </c>
      <c r="AQ28" s="402" t="s">
        <v>207</v>
      </c>
      <c r="AS28" s="402" t="s">
        <v>207</v>
      </c>
      <c r="AT28" s="402" t="s">
        <v>207</v>
      </c>
      <c r="AU28" s="402" t="s">
        <v>207</v>
      </c>
      <c r="AW28" s="402" t="s">
        <v>207</v>
      </c>
      <c r="AX28" s="402" t="s">
        <v>207</v>
      </c>
      <c r="AY28" s="402" t="s">
        <v>207</v>
      </c>
      <c r="BA28" s="402" t="s">
        <v>207</v>
      </c>
      <c r="BB28" s="402" t="s">
        <v>207</v>
      </c>
      <c r="BC28" s="402" t="s">
        <v>207</v>
      </c>
      <c r="BE28" s="402">
        <v>16</v>
      </c>
      <c r="BF28" s="402"/>
      <c r="BG28" s="402"/>
      <c r="BJ28" s="402"/>
      <c r="BM28" s="402"/>
      <c r="BN28" s="402"/>
      <c r="BP28" s="402"/>
      <c r="BQ28" s="402"/>
      <c r="BR28" s="402"/>
      <c r="BT28" s="402"/>
      <c r="BU28" s="402"/>
      <c r="BV28" s="402"/>
      <c r="BX28" s="402"/>
      <c r="BY28" s="402"/>
      <c r="BZ28" s="402"/>
      <c r="CB28" s="402"/>
      <c r="CC28" s="402"/>
      <c r="CD28" s="402"/>
    </row>
    <row r="29" spans="1:82" s="401" customFormat="1">
      <c r="A29" s="401">
        <v>1</v>
      </c>
      <c r="B29" s="400" t="s">
        <v>765</v>
      </c>
      <c r="C29" s="400" t="s">
        <v>765</v>
      </c>
      <c r="D29" s="401" t="s">
        <v>34</v>
      </c>
      <c r="E29" s="401" t="s">
        <v>35</v>
      </c>
      <c r="F29" s="401" t="s">
        <v>366</v>
      </c>
      <c r="G29" s="401" t="s">
        <v>360</v>
      </c>
      <c r="H29" s="401" t="s">
        <v>360</v>
      </c>
      <c r="I29" s="401" t="s">
        <v>360</v>
      </c>
      <c r="J29" s="401" t="s">
        <v>360</v>
      </c>
      <c r="K29" s="401" t="s">
        <v>22</v>
      </c>
      <c r="L29" s="401" t="s">
        <v>197</v>
      </c>
      <c r="M29" s="401">
        <v>1</v>
      </c>
      <c r="N29" s="401" t="s">
        <v>34</v>
      </c>
      <c r="O29" s="401" t="s">
        <v>340</v>
      </c>
      <c r="P29" s="402">
        <v>0</v>
      </c>
      <c r="Q29" s="402" t="s">
        <v>678</v>
      </c>
      <c r="R29" s="402" t="s">
        <v>678</v>
      </c>
      <c r="S29" s="401">
        <v>0</v>
      </c>
      <c r="T29" s="402" t="s">
        <v>662</v>
      </c>
      <c r="U29" s="402" t="s">
        <v>207</v>
      </c>
      <c r="V29" s="402" t="s">
        <v>207</v>
      </c>
      <c r="W29" s="402" t="s">
        <v>207</v>
      </c>
      <c r="Y29" s="402" t="s">
        <v>207</v>
      </c>
      <c r="Z29" s="402" t="s">
        <v>207</v>
      </c>
      <c r="AA29" s="402" t="s">
        <v>207</v>
      </c>
      <c r="AC29" s="402" t="s">
        <v>207</v>
      </c>
      <c r="AD29" s="402" t="s">
        <v>207</v>
      </c>
      <c r="AE29" s="402" t="s">
        <v>207</v>
      </c>
      <c r="AG29" s="402" t="s">
        <v>207</v>
      </c>
      <c r="AH29" s="402" t="s">
        <v>207</v>
      </c>
      <c r="AI29" s="402" t="s">
        <v>207</v>
      </c>
      <c r="AK29" s="402" t="s">
        <v>207</v>
      </c>
      <c r="AL29" s="402" t="s">
        <v>207</v>
      </c>
      <c r="AM29" s="402" t="s">
        <v>207</v>
      </c>
      <c r="AO29" s="402" t="s">
        <v>207</v>
      </c>
      <c r="AP29" s="402" t="s">
        <v>207</v>
      </c>
      <c r="AQ29" s="402" t="s">
        <v>207</v>
      </c>
      <c r="AS29" s="402" t="s">
        <v>207</v>
      </c>
      <c r="AT29" s="402" t="s">
        <v>207</v>
      </c>
      <c r="AU29" s="402" t="s">
        <v>207</v>
      </c>
      <c r="AW29" s="402" t="s">
        <v>207</v>
      </c>
      <c r="AX29" s="402" t="s">
        <v>207</v>
      </c>
      <c r="AY29" s="402" t="s">
        <v>207</v>
      </c>
      <c r="BA29" s="402" t="s">
        <v>207</v>
      </c>
      <c r="BB29" s="402" t="s">
        <v>207</v>
      </c>
      <c r="BC29" s="402" t="s">
        <v>207</v>
      </c>
      <c r="BE29" s="402">
        <v>16</v>
      </c>
      <c r="BF29" s="402"/>
      <c r="BG29" s="402"/>
      <c r="BJ29" s="402"/>
      <c r="BM29" s="402"/>
      <c r="BN29" s="402"/>
      <c r="BP29" s="402"/>
      <c r="BQ29" s="402"/>
      <c r="BR29" s="402"/>
      <c r="BT29" s="402"/>
      <c r="BU29" s="402"/>
      <c r="BV29" s="402"/>
      <c r="BX29" s="402"/>
      <c r="BY29" s="402"/>
      <c r="BZ29" s="402"/>
      <c r="CB29" s="402"/>
      <c r="CC29" s="402"/>
      <c r="CD29" s="402"/>
    </row>
    <row r="30" spans="1:82" s="401" customFormat="1">
      <c r="A30" s="401">
        <v>1</v>
      </c>
      <c r="B30" s="400" t="s">
        <v>766</v>
      </c>
      <c r="C30" s="400" t="s">
        <v>766</v>
      </c>
      <c r="D30" s="401" t="s">
        <v>34</v>
      </c>
      <c r="E30" s="401" t="s">
        <v>35</v>
      </c>
      <c r="F30" s="401" t="s">
        <v>366</v>
      </c>
      <c r="G30" s="401" t="s">
        <v>360</v>
      </c>
      <c r="H30" s="401" t="s">
        <v>360</v>
      </c>
      <c r="I30" s="401" t="s">
        <v>360</v>
      </c>
      <c r="J30" s="401" t="s">
        <v>360</v>
      </c>
      <c r="K30" s="401" t="s">
        <v>22</v>
      </c>
      <c r="L30" s="401" t="s">
        <v>197</v>
      </c>
      <c r="M30" s="401">
        <v>0</v>
      </c>
      <c r="N30" s="401" t="s">
        <v>34</v>
      </c>
      <c r="O30" s="401" t="s">
        <v>340</v>
      </c>
      <c r="P30" s="402">
        <v>0</v>
      </c>
      <c r="Q30" s="402" t="s">
        <v>678</v>
      </c>
      <c r="R30" s="402" t="s">
        <v>678</v>
      </c>
      <c r="S30" s="401">
        <v>0</v>
      </c>
      <c r="T30" s="402" t="s">
        <v>662</v>
      </c>
      <c r="U30" s="402" t="s">
        <v>207</v>
      </c>
      <c r="V30" s="402" t="s">
        <v>207</v>
      </c>
      <c r="W30" s="402" t="s">
        <v>207</v>
      </c>
      <c r="Y30" s="402" t="s">
        <v>207</v>
      </c>
      <c r="Z30" s="402" t="s">
        <v>207</v>
      </c>
      <c r="AA30" s="402" t="s">
        <v>207</v>
      </c>
      <c r="AC30" s="402" t="s">
        <v>207</v>
      </c>
      <c r="AD30" s="402" t="s">
        <v>207</v>
      </c>
      <c r="AE30" s="402" t="s">
        <v>207</v>
      </c>
      <c r="AG30" s="402" t="s">
        <v>207</v>
      </c>
      <c r="AH30" s="402" t="s">
        <v>207</v>
      </c>
      <c r="AI30" s="402" t="s">
        <v>207</v>
      </c>
      <c r="AK30" s="402" t="s">
        <v>207</v>
      </c>
      <c r="AL30" s="402" t="s">
        <v>207</v>
      </c>
      <c r="AM30" s="402" t="s">
        <v>207</v>
      </c>
      <c r="AO30" s="402" t="s">
        <v>207</v>
      </c>
      <c r="AP30" s="402" t="s">
        <v>207</v>
      </c>
      <c r="AQ30" s="402" t="s">
        <v>207</v>
      </c>
      <c r="AS30" s="402" t="s">
        <v>207</v>
      </c>
      <c r="AT30" s="402" t="s">
        <v>207</v>
      </c>
      <c r="AU30" s="402" t="s">
        <v>207</v>
      </c>
      <c r="AW30" s="402" t="s">
        <v>207</v>
      </c>
      <c r="AX30" s="402" t="s">
        <v>207</v>
      </c>
      <c r="AY30" s="402" t="s">
        <v>207</v>
      </c>
      <c r="BA30" s="402" t="s">
        <v>207</v>
      </c>
      <c r="BB30" s="402" t="s">
        <v>207</v>
      </c>
      <c r="BC30" s="402" t="s">
        <v>207</v>
      </c>
      <c r="BE30" s="402">
        <v>16</v>
      </c>
      <c r="BF30" s="402"/>
      <c r="BG30" s="402"/>
      <c r="BJ30" s="402"/>
      <c r="BM30" s="402"/>
      <c r="BN30" s="402"/>
      <c r="BP30" s="402"/>
      <c r="BQ30" s="402"/>
      <c r="BR30" s="402"/>
      <c r="BT30" s="402"/>
      <c r="BU30" s="402"/>
      <c r="BV30" s="402"/>
      <c r="BX30" s="402"/>
      <c r="BY30" s="402"/>
      <c r="BZ30" s="402"/>
      <c r="CB30" s="402"/>
      <c r="CC30" s="402"/>
      <c r="CD30" s="402"/>
    </row>
    <row r="31" spans="1:82" s="401" customFormat="1">
      <c r="A31" s="401">
        <v>1</v>
      </c>
      <c r="B31" s="400" t="s">
        <v>770</v>
      </c>
      <c r="C31" s="400" t="s">
        <v>770</v>
      </c>
      <c r="D31" s="401" t="s">
        <v>34</v>
      </c>
      <c r="E31" s="401" t="s">
        <v>35</v>
      </c>
      <c r="F31" s="401" t="s">
        <v>366</v>
      </c>
      <c r="G31" s="401" t="s">
        <v>360</v>
      </c>
      <c r="H31" s="401" t="s">
        <v>360</v>
      </c>
      <c r="I31" s="401" t="s">
        <v>360</v>
      </c>
      <c r="J31" s="401" t="s">
        <v>360</v>
      </c>
      <c r="K31" s="401" t="s">
        <v>22</v>
      </c>
      <c r="L31" s="401" t="s">
        <v>197</v>
      </c>
      <c r="M31" s="401">
        <v>1</v>
      </c>
      <c r="N31" s="401" t="s">
        <v>34</v>
      </c>
      <c r="O31" s="401" t="s">
        <v>340</v>
      </c>
      <c r="P31" s="402">
        <v>0</v>
      </c>
      <c r="Q31" s="402" t="s">
        <v>678</v>
      </c>
      <c r="R31" s="402" t="s">
        <v>678</v>
      </c>
      <c r="S31" s="401">
        <v>0</v>
      </c>
      <c r="T31" s="402" t="s">
        <v>662</v>
      </c>
      <c r="U31" s="402" t="s">
        <v>207</v>
      </c>
      <c r="V31" s="402" t="s">
        <v>207</v>
      </c>
      <c r="W31" s="402" t="s">
        <v>207</v>
      </c>
      <c r="Y31" s="402" t="s">
        <v>207</v>
      </c>
      <c r="Z31" s="402" t="s">
        <v>207</v>
      </c>
      <c r="AA31" s="402" t="s">
        <v>207</v>
      </c>
      <c r="AC31" s="402" t="s">
        <v>207</v>
      </c>
      <c r="AD31" s="402" t="s">
        <v>207</v>
      </c>
      <c r="AE31" s="402" t="s">
        <v>207</v>
      </c>
      <c r="AG31" s="402" t="s">
        <v>207</v>
      </c>
      <c r="AH31" s="402" t="s">
        <v>207</v>
      </c>
      <c r="AI31" s="402" t="s">
        <v>207</v>
      </c>
      <c r="AK31" s="402" t="s">
        <v>207</v>
      </c>
      <c r="AL31" s="402" t="s">
        <v>207</v>
      </c>
      <c r="AM31" s="402" t="s">
        <v>207</v>
      </c>
      <c r="AO31" s="402" t="s">
        <v>207</v>
      </c>
      <c r="AP31" s="402" t="s">
        <v>207</v>
      </c>
      <c r="AQ31" s="402" t="s">
        <v>207</v>
      </c>
      <c r="AS31" s="402" t="s">
        <v>207</v>
      </c>
      <c r="AT31" s="402" t="s">
        <v>207</v>
      </c>
      <c r="AU31" s="402" t="s">
        <v>207</v>
      </c>
      <c r="AW31" s="402" t="s">
        <v>207</v>
      </c>
      <c r="AX31" s="402" t="s">
        <v>207</v>
      </c>
      <c r="AY31" s="402" t="s">
        <v>207</v>
      </c>
      <c r="BA31" s="402" t="s">
        <v>207</v>
      </c>
      <c r="BB31" s="402" t="s">
        <v>207</v>
      </c>
      <c r="BC31" s="402" t="s">
        <v>207</v>
      </c>
      <c r="BE31" s="402">
        <v>16</v>
      </c>
      <c r="BF31" s="402"/>
      <c r="BG31" s="402"/>
      <c r="BJ31" s="402"/>
      <c r="BM31" s="402"/>
      <c r="BN31" s="402"/>
      <c r="BP31" s="402"/>
      <c r="BQ31" s="402"/>
      <c r="BR31" s="402"/>
      <c r="BT31" s="402"/>
      <c r="BU31" s="402"/>
      <c r="BV31" s="402"/>
      <c r="BX31" s="402"/>
      <c r="BY31" s="402"/>
      <c r="BZ31" s="402"/>
      <c r="CB31" s="402"/>
      <c r="CC31" s="402"/>
      <c r="CD31" s="402"/>
    </row>
    <row r="32" spans="1:82" s="401" customFormat="1">
      <c r="A32" s="401">
        <v>1</v>
      </c>
      <c r="B32" s="400" t="s">
        <v>772</v>
      </c>
      <c r="C32" s="400" t="s">
        <v>772</v>
      </c>
      <c r="D32" s="401" t="s">
        <v>34</v>
      </c>
      <c r="E32" s="401" t="s">
        <v>35</v>
      </c>
      <c r="F32" s="401" t="s">
        <v>366</v>
      </c>
      <c r="G32" s="401" t="s">
        <v>360</v>
      </c>
      <c r="H32" s="401" t="s">
        <v>360</v>
      </c>
      <c r="I32" s="401" t="s">
        <v>360</v>
      </c>
      <c r="J32" s="401" t="s">
        <v>360</v>
      </c>
      <c r="K32" s="401" t="s">
        <v>22</v>
      </c>
      <c r="L32" s="401" t="s">
        <v>197</v>
      </c>
      <c r="M32" s="401">
        <v>1</v>
      </c>
      <c r="N32" s="401" t="s">
        <v>34</v>
      </c>
      <c r="O32" s="401" t="s">
        <v>340</v>
      </c>
      <c r="P32" s="402">
        <v>0</v>
      </c>
      <c r="Q32" s="402" t="s">
        <v>678</v>
      </c>
      <c r="R32" s="402" t="s">
        <v>678</v>
      </c>
      <c r="S32" s="401">
        <v>0</v>
      </c>
      <c r="T32" s="402" t="s">
        <v>662</v>
      </c>
      <c r="U32" s="402" t="s">
        <v>207</v>
      </c>
      <c r="V32" s="402" t="s">
        <v>207</v>
      </c>
      <c r="W32" s="402" t="s">
        <v>207</v>
      </c>
      <c r="Y32" s="402" t="s">
        <v>207</v>
      </c>
      <c r="Z32" s="402" t="s">
        <v>207</v>
      </c>
      <c r="AA32" s="402" t="s">
        <v>207</v>
      </c>
      <c r="AC32" s="402" t="s">
        <v>207</v>
      </c>
      <c r="AD32" s="402" t="s">
        <v>207</v>
      </c>
      <c r="AE32" s="402" t="s">
        <v>207</v>
      </c>
      <c r="AG32" s="402" t="s">
        <v>207</v>
      </c>
      <c r="AH32" s="402" t="s">
        <v>207</v>
      </c>
      <c r="AI32" s="402" t="s">
        <v>207</v>
      </c>
      <c r="AK32" s="402" t="s">
        <v>207</v>
      </c>
      <c r="AL32" s="402" t="s">
        <v>207</v>
      </c>
      <c r="AM32" s="402" t="s">
        <v>207</v>
      </c>
      <c r="AO32" s="402" t="s">
        <v>207</v>
      </c>
      <c r="AP32" s="402" t="s">
        <v>207</v>
      </c>
      <c r="AQ32" s="402" t="s">
        <v>207</v>
      </c>
      <c r="AS32" s="402" t="s">
        <v>207</v>
      </c>
      <c r="AT32" s="402" t="s">
        <v>207</v>
      </c>
      <c r="AU32" s="402" t="s">
        <v>207</v>
      </c>
      <c r="AW32" s="402" t="s">
        <v>207</v>
      </c>
      <c r="AX32" s="402" t="s">
        <v>207</v>
      </c>
      <c r="AY32" s="402" t="s">
        <v>207</v>
      </c>
      <c r="BA32" s="402" t="s">
        <v>207</v>
      </c>
      <c r="BB32" s="402" t="s">
        <v>207</v>
      </c>
      <c r="BC32" s="402" t="s">
        <v>207</v>
      </c>
      <c r="BE32" s="402">
        <v>16</v>
      </c>
      <c r="BF32" s="402"/>
      <c r="BG32" s="402"/>
      <c r="BJ32" s="402"/>
      <c r="BM32" s="402"/>
      <c r="BN32" s="402"/>
      <c r="BP32" s="402"/>
      <c r="BQ32" s="402"/>
      <c r="BR32" s="402"/>
      <c r="BT32" s="402"/>
      <c r="BU32" s="402"/>
      <c r="BV32" s="402"/>
      <c r="BX32" s="402"/>
      <c r="BY32" s="402"/>
      <c r="BZ32" s="402"/>
      <c r="CB32" s="402"/>
      <c r="CC32" s="402"/>
      <c r="CD32" s="402"/>
    </row>
    <row r="33" spans="1:82" s="401" customFormat="1">
      <c r="A33" s="401">
        <v>1</v>
      </c>
      <c r="B33" s="400" t="s">
        <v>773</v>
      </c>
      <c r="C33" s="400" t="s">
        <v>773</v>
      </c>
      <c r="D33" s="401" t="s">
        <v>34</v>
      </c>
      <c r="E33" s="401" t="s">
        <v>35</v>
      </c>
      <c r="F33" s="401" t="s">
        <v>366</v>
      </c>
      <c r="G33" s="401" t="s">
        <v>360</v>
      </c>
      <c r="H33" s="401" t="s">
        <v>360</v>
      </c>
      <c r="I33" s="401" t="s">
        <v>360</v>
      </c>
      <c r="J33" s="401" t="s">
        <v>360</v>
      </c>
      <c r="K33" s="401" t="s">
        <v>22</v>
      </c>
      <c r="L33" s="401" t="s">
        <v>197</v>
      </c>
      <c r="M33" s="401">
        <v>1</v>
      </c>
      <c r="N33" s="401" t="s">
        <v>34</v>
      </c>
      <c r="O33" s="401" t="s">
        <v>340</v>
      </c>
      <c r="P33" s="402">
        <v>0</v>
      </c>
      <c r="Q33" s="402" t="s">
        <v>678</v>
      </c>
      <c r="R33" s="402" t="s">
        <v>678</v>
      </c>
      <c r="S33" s="401">
        <v>0</v>
      </c>
      <c r="T33" s="402" t="s">
        <v>662</v>
      </c>
      <c r="U33" s="402" t="s">
        <v>207</v>
      </c>
      <c r="V33" s="402" t="s">
        <v>207</v>
      </c>
      <c r="W33" s="402" t="s">
        <v>207</v>
      </c>
      <c r="Y33" s="402" t="s">
        <v>207</v>
      </c>
      <c r="Z33" s="402" t="s">
        <v>207</v>
      </c>
      <c r="AA33" s="402" t="s">
        <v>207</v>
      </c>
      <c r="AC33" s="402" t="s">
        <v>207</v>
      </c>
      <c r="AD33" s="402" t="s">
        <v>207</v>
      </c>
      <c r="AE33" s="402" t="s">
        <v>207</v>
      </c>
      <c r="AG33" s="402" t="s">
        <v>207</v>
      </c>
      <c r="AH33" s="402" t="s">
        <v>207</v>
      </c>
      <c r="AI33" s="402" t="s">
        <v>207</v>
      </c>
      <c r="AK33" s="402" t="s">
        <v>207</v>
      </c>
      <c r="AL33" s="402" t="s">
        <v>207</v>
      </c>
      <c r="AM33" s="402" t="s">
        <v>207</v>
      </c>
      <c r="AO33" s="402" t="s">
        <v>207</v>
      </c>
      <c r="AP33" s="402" t="s">
        <v>207</v>
      </c>
      <c r="AQ33" s="402" t="s">
        <v>207</v>
      </c>
      <c r="AS33" s="402" t="s">
        <v>207</v>
      </c>
      <c r="AT33" s="402" t="s">
        <v>207</v>
      </c>
      <c r="AU33" s="402" t="s">
        <v>207</v>
      </c>
      <c r="AW33" s="402" t="s">
        <v>207</v>
      </c>
      <c r="AX33" s="402" t="s">
        <v>207</v>
      </c>
      <c r="AY33" s="402" t="s">
        <v>207</v>
      </c>
      <c r="BA33" s="402" t="s">
        <v>207</v>
      </c>
      <c r="BB33" s="402" t="s">
        <v>207</v>
      </c>
      <c r="BC33" s="402" t="s">
        <v>207</v>
      </c>
      <c r="BE33" s="402">
        <v>16</v>
      </c>
      <c r="BF33" s="402"/>
      <c r="BG33" s="402"/>
      <c r="BJ33" s="402"/>
      <c r="BM33" s="402"/>
      <c r="BN33" s="402"/>
      <c r="BP33" s="402"/>
      <c r="BQ33" s="402"/>
      <c r="BR33" s="402"/>
      <c r="BT33" s="402"/>
      <c r="BU33" s="402"/>
      <c r="BV33" s="402"/>
      <c r="BX33" s="402"/>
      <c r="BY33" s="402"/>
      <c r="BZ33" s="402"/>
      <c r="CB33" s="402"/>
      <c r="CC33" s="402"/>
      <c r="CD33" s="402"/>
    </row>
    <row r="34" spans="1:82" s="401" customFormat="1">
      <c r="A34" s="401">
        <v>1</v>
      </c>
      <c r="B34" s="400" t="s">
        <v>774</v>
      </c>
      <c r="C34" s="400" t="s">
        <v>774</v>
      </c>
      <c r="D34" s="401" t="s">
        <v>34</v>
      </c>
      <c r="E34" s="401" t="s">
        <v>35</v>
      </c>
      <c r="F34" s="401" t="s">
        <v>366</v>
      </c>
      <c r="G34" s="401" t="s">
        <v>360</v>
      </c>
      <c r="H34" s="401" t="s">
        <v>360</v>
      </c>
      <c r="I34" s="401" t="s">
        <v>360</v>
      </c>
      <c r="J34" s="401" t="s">
        <v>360</v>
      </c>
      <c r="K34" s="401" t="s">
        <v>22</v>
      </c>
      <c r="L34" s="401" t="s">
        <v>197</v>
      </c>
      <c r="M34" s="401">
        <v>1</v>
      </c>
      <c r="N34" s="401" t="s">
        <v>34</v>
      </c>
      <c r="O34" s="401" t="s">
        <v>340</v>
      </c>
      <c r="P34" s="402">
        <v>0</v>
      </c>
      <c r="Q34" s="402" t="s">
        <v>678</v>
      </c>
      <c r="R34" s="402" t="s">
        <v>678</v>
      </c>
      <c r="S34" s="401">
        <v>0</v>
      </c>
      <c r="T34" s="402" t="s">
        <v>662</v>
      </c>
      <c r="U34" s="402" t="s">
        <v>207</v>
      </c>
      <c r="V34" s="402" t="s">
        <v>207</v>
      </c>
      <c r="W34" s="402" t="s">
        <v>207</v>
      </c>
      <c r="Y34" s="402" t="s">
        <v>207</v>
      </c>
      <c r="Z34" s="402" t="s">
        <v>207</v>
      </c>
      <c r="AA34" s="402" t="s">
        <v>207</v>
      </c>
      <c r="AC34" s="402" t="s">
        <v>207</v>
      </c>
      <c r="AD34" s="402" t="s">
        <v>207</v>
      </c>
      <c r="AE34" s="402" t="s">
        <v>207</v>
      </c>
      <c r="AG34" s="402" t="s">
        <v>207</v>
      </c>
      <c r="AH34" s="402" t="s">
        <v>207</v>
      </c>
      <c r="AI34" s="402" t="s">
        <v>207</v>
      </c>
      <c r="AK34" s="402" t="s">
        <v>207</v>
      </c>
      <c r="AL34" s="402" t="s">
        <v>207</v>
      </c>
      <c r="AM34" s="402" t="s">
        <v>207</v>
      </c>
      <c r="AO34" s="402" t="s">
        <v>207</v>
      </c>
      <c r="AP34" s="402" t="s">
        <v>207</v>
      </c>
      <c r="AQ34" s="402" t="s">
        <v>207</v>
      </c>
      <c r="AS34" s="402" t="s">
        <v>207</v>
      </c>
      <c r="AT34" s="402" t="s">
        <v>207</v>
      </c>
      <c r="AU34" s="402" t="s">
        <v>207</v>
      </c>
      <c r="AW34" s="402" t="s">
        <v>207</v>
      </c>
      <c r="AX34" s="402" t="s">
        <v>207</v>
      </c>
      <c r="AY34" s="402" t="s">
        <v>207</v>
      </c>
      <c r="BA34" s="402" t="s">
        <v>207</v>
      </c>
      <c r="BB34" s="402" t="s">
        <v>207</v>
      </c>
      <c r="BC34" s="402" t="s">
        <v>207</v>
      </c>
      <c r="BE34" s="402">
        <v>16</v>
      </c>
      <c r="BF34" s="402"/>
      <c r="BG34" s="402"/>
      <c r="BJ34" s="402"/>
      <c r="BM34" s="402"/>
      <c r="BN34" s="402"/>
      <c r="BP34" s="402"/>
      <c r="BQ34" s="402"/>
      <c r="BR34" s="402"/>
      <c r="BT34" s="402"/>
      <c r="BU34" s="402"/>
      <c r="BV34" s="402"/>
      <c r="BX34" s="402"/>
      <c r="BY34" s="402"/>
      <c r="BZ34" s="402"/>
      <c r="CB34" s="402"/>
      <c r="CC34" s="402"/>
      <c r="CD34" s="402"/>
    </row>
    <row r="35" spans="1:82" s="401" customFormat="1">
      <c r="A35" s="401">
        <v>1</v>
      </c>
      <c r="B35" s="400" t="s">
        <v>775</v>
      </c>
      <c r="C35" s="400" t="s">
        <v>775</v>
      </c>
      <c r="D35" s="401" t="s">
        <v>34</v>
      </c>
      <c r="E35" s="401" t="s">
        <v>35</v>
      </c>
      <c r="F35" s="401" t="s">
        <v>366</v>
      </c>
      <c r="G35" s="401" t="s">
        <v>360</v>
      </c>
      <c r="H35" s="401" t="s">
        <v>360</v>
      </c>
      <c r="I35" s="401" t="s">
        <v>360</v>
      </c>
      <c r="J35" s="401" t="s">
        <v>360</v>
      </c>
      <c r="K35" s="401" t="s">
        <v>22</v>
      </c>
      <c r="L35" s="401" t="s">
        <v>197</v>
      </c>
      <c r="M35" s="401">
        <v>1</v>
      </c>
      <c r="N35" s="401" t="s">
        <v>34</v>
      </c>
      <c r="O35" s="401" t="s">
        <v>340</v>
      </c>
      <c r="P35" s="402">
        <v>0</v>
      </c>
      <c r="Q35" s="402" t="s">
        <v>678</v>
      </c>
      <c r="R35" s="402" t="s">
        <v>678</v>
      </c>
      <c r="S35" s="401">
        <v>0</v>
      </c>
      <c r="T35" s="402" t="s">
        <v>662</v>
      </c>
      <c r="U35" s="402" t="s">
        <v>207</v>
      </c>
      <c r="V35" s="402" t="s">
        <v>207</v>
      </c>
      <c r="W35" s="402" t="s">
        <v>207</v>
      </c>
      <c r="Y35" s="402" t="s">
        <v>207</v>
      </c>
      <c r="Z35" s="402" t="s">
        <v>207</v>
      </c>
      <c r="AA35" s="402" t="s">
        <v>207</v>
      </c>
      <c r="AC35" s="402" t="s">
        <v>207</v>
      </c>
      <c r="AD35" s="402" t="s">
        <v>207</v>
      </c>
      <c r="AE35" s="402" t="s">
        <v>207</v>
      </c>
      <c r="AG35" s="402" t="s">
        <v>207</v>
      </c>
      <c r="AH35" s="402" t="s">
        <v>207</v>
      </c>
      <c r="AI35" s="402" t="s">
        <v>207</v>
      </c>
      <c r="AK35" s="402" t="s">
        <v>207</v>
      </c>
      <c r="AL35" s="402" t="s">
        <v>207</v>
      </c>
      <c r="AM35" s="402" t="s">
        <v>207</v>
      </c>
      <c r="AO35" s="402" t="s">
        <v>207</v>
      </c>
      <c r="AP35" s="402" t="s">
        <v>207</v>
      </c>
      <c r="AQ35" s="402" t="s">
        <v>207</v>
      </c>
      <c r="AS35" s="402" t="s">
        <v>207</v>
      </c>
      <c r="AT35" s="402" t="s">
        <v>207</v>
      </c>
      <c r="AU35" s="402" t="s">
        <v>207</v>
      </c>
      <c r="AW35" s="402" t="s">
        <v>207</v>
      </c>
      <c r="AX35" s="402" t="s">
        <v>207</v>
      </c>
      <c r="AY35" s="402" t="s">
        <v>207</v>
      </c>
      <c r="BA35" s="402" t="s">
        <v>207</v>
      </c>
      <c r="BB35" s="402" t="s">
        <v>207</v>
      </c>
      <c r="BC35" s="402" t="s">
        <v>207</v>
      </c>
      <c r="BE35" s="402">
        <v>16</v>
      </c>
      <c r="BF35" s="402"/>
      <c r="BG35" s="402"/>
      <c r="BJ35" s="402"/>
      <c r="BM35" s="402"/>
      <c r="BN35" s="402"/>
      <c r="BP35" s="402"/>
      <c r="BQ35" s="402"/>
      <c r="BR35" s="402"/>
      <c r="BT35" s="402"/>
      <c r="BU35" s="402"/>
      <c r="BV35" s="402"/>
      <c r="BX35" s="402"/>
      <c r="BY35" s="402"/>
      <c r="BZ35" s="402"/>
      <c r="CB35" s="402"/>
      <c r="CC35" s="402"/>
      <c r="CD35" s="402"/>
    </row>
    <row r="36" spans="1:82" s="401" customFormat="1">
      <c r="A36" s="401">
        <v>1</v>
      </c>
      <c r="B36" s="400" t="s">
        <v>776</v>
      </c>
      <c r="C36" s="400" t="s">
        <v>776</v>
      </c>
      <c r="D36" s="401" t="s">
        <v>34</v>
      </c>
      <c r="E36" s="401" t="s">
        <v>35</v>
      </c>
      <c r="F36" s="401" t="s">
        <v>366</v>
      </c>
      <c r="G36" s="401" t="s">
        <v>360</v>
      </c>
      <c r="H36" s="401" t="s">
        <v>360</v>
      </c>
      <c r="I36" s="401" t="s">
        <v>360</v>
      </c>
      <c r="J36" s="401" t="s">
        <v>360</v>
      </c>
      <c r="K36" s="401" t="s">
        <v>22</v>
      </c>
      <c r="L36" s="401" t="s">
        <v>197</v>
      </c>
      <c r="M36" s="401">
        <v>1</v>
      </c>
      <c r="N36" s="401" t="s">
        <v>34</v>
      </c>
      <c r="O36" s="401" t="s">
        <v>340</v>
      </c>
      <c r="P36" s="402">
        <v>0</v>
      </c>
      <c r="Q36" s="402" t="s">
        <v>678</v>
      </c>
      <c r="R36" s="402" t="s">
        <v>678</v>
      </c>
      <c r="S36" s="401">
        <v>0</v>
      </c>
      <c r="T36" s="402" t="s">
        <v>662</v>
      </c>
      <c r="U36" s="402" t="s">
        <v>207</v>
      </c>
      <c r="V36" s="402" t="s">
        <v>207</v>
      </c>
      <c r="W36" s="402" t="s">
        <v>207</v>
      </c>
      <c r="Y36" s="402" t="s">
        <v>207</v>
      </c>
      <c r="Z36" s="402" t="s">
        <v>207</v>
      </c>
      <c r="AA36" s="402" t="s">
        <v>207</v>
      </c>
      <c r="AC36" s="402" t="s">
        <v>207</v>
      </c>
      <c r="AD36" s="402" t="s">
        <v>207</v>
      </c>
      <c r="AE36" s="402" t="s">
        <v>207</v>
      </c>
      <c r="AG36" s="402" t="s">
        <v>207</v>
      </c>
      <c r="AH36" s="402" t="s">
        <v>207</v>
      </c>
      <c r="AI36" s="402" t="s">
        <v>207</v>
      </c>
      <c r="AK36" s="402" t="s">
        <v>207</v>
      </c>
      <c r="AL36" s="402" t="s">
        <v>207</v>
      </c>
      <c r="AM36" s="402" t="s">
        <v>207</v>
      </c>
      <c r="AO36" s="402" t="s">
        <v>207</v>
      </c>
      <c r="AP36" s="402" t="s">
        <v>207</v>
      </c>
      <c r="AQ36" s="402" t="s">
        <v>207</v>
      </c>
      <c r="AS36" s="402" t="s">
        <v>207</v>
      </c>
      <c r="AT36" s="402" t="s">
        <v>207</v>
      </c>
      <c r="AU36" s="402" t="s">
        <v>207</v>
      </c>
      <c r="AW36" s="402" t="s">
        <v>207</v>
      </c>
      <c r="AX36" s="402" t="s">
        <v>207</v>
      </c>
      <c r="AY36" s="402" t="s">
        <v>207</v>
      </c>
      <c r="BA36" s="402" t="s">
        <v>207</v>
      </c>
      <c r="BB36" s="402" t="s">
        <v>207</v>
      </c>
      <c r="BC36" s="402" t="s">
        <v>207</v>
      </c>
      <c r="BE36" s="402">
        <v>16</v>
      </c>
      <c r="BF36" s="402"/>
      <c r="BG36" s="402"/>
      <c r="BJ36" s="402"/>
      <c r="BM36" s="402"/>
      <c r="BN36" s="402"/>
      <c r="BP36" s="402"/>
      <c r="BQ36" s="402"/>
      <c r="BR36" s="402"/>
      <c r="BT36" s="402"/>
      <c r="BU36" s="402"/>
      <c r="BV36" s="402"/>
      <c r="BX36" s="402"/>
      <c r="BY36" s="402"/>
      <c r="BZ36" s="402"/>
      <c r="CB36" s="402"/>
      <c r="CC36" s="402"/>
      <c r="CD36" s="402"/>
    </row>
    <row r="37" spans="1:82" s="401" customFormat="1">
      <c r="A37" s="401">
        <v>1</v>
      </c>
      <c r="B37" s="400" t="s">
        <v>787</v>
      </c>
      <c r="C37" s="400" t="s">
        <v>787</v>
      </c>
      <c r="D37" s="401" t="s">
        <v>34</v>
      </c>
      <c r="E37" s="401" t="s">
        <v>35</v>
      </c>
      <c r="F37" s="401" t="s">
        <v>366</v>
      </c>
      <c r="G37" s="401" t="s">
        <v>360</v>
      </c>
      <c r="H37" s="401" t="s">
        <v>360</v>
      </c>
      <c r="I37" s="401" t="s">
        <v>360</v>
      </c>
      <c r="J37" s="401" t="s">
        <v>360</v>
      </c>
      <c r="K37" s="401" t="s">
        <v>22</v>
      </c>
      <c r="L37" s="401" t="s">
        <v>197</v>
      </c>
      <c r="M37" s="401">
        <v>1</v>
      </c>
      <c r="N37" s="401" t="s">
        <v>34</v>
      </c>
      <c r="O37" s="401" t="s">
        <v>340</v>
      </c>
      <c r="P37" s="402">
        <v>0</v>
      </c>
      <c r="Q37" s="402" t="s">
        <v>678</v>
      </c>
      <c r="R37" s="402" t="s">
        <v>678</v>
      </c>
      <c r="S37" s="401">
        <v>0</v>
      </c>
      <c r="T37" s="402" t="s">
        <v>662</v>
      </c>
      <c r="U37" s="402" t="s">
        <v>207</v>
      </c>
      <c r="V37" s="402" t="s">
        <v>207</v>
      </c>
      <c r="W37" s="402" t="s">
        <v>207</v>
      </c>
      <c r="Y37" s="402" t="s">
        <v>207</v>
      </c>
      <c r="Z37" s="402" t="s">
        <v>207</v>
      </c>
      <c r="AA37" s="402" t="s">
        <v>207</v>
      </c>
      <c r="AC37" s="402" t="s">
        <v>207</v>
      </c>
      <c r="AD37" s="402" t="s">
        <v>207</v>
      </c>
      <c r="AE37" s="402" t="s">
        <v>207</v>
      </c>
      <c r="AG37" s="402" t="s">
        <v>207</v>
      </c>
      <c r="AH37" s="402" t="s">
        <v>207</v>
      </c>
      <c r="AI37" s="402" t="s">
        <v>207</v>
      </c>
      <c r="AK37" s="402" t="s">
        <v>207</v>
      </c>
      <c r="AL37" s="402" t="s">
        <v>207</v>
      </c>
      <c r="AM37" s="402" t="s">
        <v>207</v>
      </c>
      <c r="AO37" s="402" t="s">
        <v>207</v>
      </c>
      <c r="AP37" s="402" t="s">
        <v>207</v>
      </c>
      <c r="AQ37" s="402" t="s">
        <v>207</v>
      </c>
      <c r="AS37" s="402" t="s">
        <v>207</v>
      </c>
      <c r="AT37" s="402" t="s">
        <v>207</v>
      </c>
      <c r="AU37" s="402" t="s">
        <v>207</v>
      </c>
      <c r="AW37" s="402" t="s">
        <v>207</v>
      </c>
      <c r="AX37" s="402" t="s">
        <v>207</v>
      </c>
      <c r="AY37" s="402" t="s">
        <v>207</v>
      </c>
      <c r="BA37" s="402" t="s">
        <v>207</v>
      </c>
      <c r="BB37" s="402" t="s">
        <v>207</v>
      </c>
      <c r="BC37" s="402" t="s">
        <v>207</v>
      </c>
      <c r="BE37" s="402">
        <v>16</v>
      </c>
      <c r="BF37" s="402"/>
      <c r="BG37" s="402"/>
      <c r="BJ37" s="402"/>
      <c r="BM37" s="402"/>
      <c r="BN37" s="402"/>
      <c r="BP37" s="402"/>
      <c r="BQ37" s="402"/>
      <c r="BR37" s="402"/>
      <c r="BT37" s="402"/>
      <c r="BU37" s="402"/>
      <c r="BV37" s="402"/>
      <c r="BX37" s="402"/>
      <c r="BY37" s="402"/>
      <c r="BZ37" s="402"/>
      <c r="CB37" s="402"/>
      <c r="CC37" s="402"/>
      <c r="CD37" s="402"/>
    </row>
    <row r="38" spans="1:82" s="401" customFormat="1">
      <c r="A38" s="401">
        <v>1</v>
      </c>
      <c r="B38" s="400" t="s">
        <v>788</v>
      </c>
      <c r="C38" s="400" t="s">
        <v>788</v>
      </c>
      <c r="D38" s="401" t="s">
        <v>34</v>
      </c>
      <c r="E38" s="401" t="s">
        <v>35</v>
      </c>
      <c r="F38" s="401" t="s">
        <v>366</v>
      </c>
      <c r="G38" s="401" t="s">
        <v>360</v>
      </c>
      <c r="H38" s="401" t="s">
        <v>360</v>
      </c>
      <c r="I38" s="401" t="s">
        <v>360</v>
      </c>
      <c r="J38" s="401" t="s">
        <v>360</v>
      </c>
      <c r="K38" s="401" t="s">
        <v>22</v>
      </c>
      <c r="L38" s="401" t="s">
        <v>197</v>
      </c>
      <c r="M38" s="401">
        <v>1</v>
      </c>
      <c r="N38" s="401" t="s">
        <v>34</v>
      </c>
      <c r="O38" s="401" t="s">
        <v>340</v>
      </c>
      <c r="P38" s="402">
        <v>0</v>
      </c>
      <c r="Q38" s="402" t="s">
        <v>678</v>
      </c>
      <c r="R38" s="402" t="s">
        <v>678</v>
      </c>
      <c r="S38" s="401">
        <v>0</v>
      </c>
      <c r="T38" s="402" t="s">
        <v>662</v>
      </c>
      <c r="U38" s="402" t="s">
        <v>207</v>
      </c>
      <c r="V38" s="402" t="s">
        <v>207</v>
      </c>
      <c r="W38" s="402" t="s">
        <v>207</v>
      </c>
      <c r="Y38" s="402" t="s">
        <v>207</v>
      </c>
      <c r="Z38" s="402" t="s">
        <v>207</v>
      </c>
      <c r="AA38" s="402" t="s">
        <v>207</v>
      </c>
      <c r="AC38" s="402" t="s">
        <v>207</v>
      </c>
      <c r="AD38" s="402" t="s">
        <v>207</v>
      </c>
      <c r="AE38" s="402" t="s">
        <v>207</v>
      </c>
      <c r="AG38" s="402" t="s">
        <v>207</v>
      </c>
      <c r="AH38" s="402" t="s">
        <v>207</v>
      </c>
      <c r="AI38" s="402" t="s">
        <v>207</v>
      </c>
      <c r="AK38" s="402" t="s">
        <v>207</v>
      </c>
      <c r="AL38" s="402" t="s">
        <v>207</v>
      </c>
      <c r="AM38" s="402" t="s">
        <v>207</v>
      </c>
      <c r="AO38" s="402" t="s">
        <v>207</v>
      </c>
      <c r="AP38" s="402" t="s">
        <v>207</v>
      </c>
      <c r="AQ38" s="402" t="s">
        <v>207</v>
      </c>
      <c r="AS38" s="402" t="s">
        <v>207</v>
      </c>
      <c r="AT38" s="402" t="s">
        <v>207</v>
      </c>
      <c r="AU38" s="402" t="s">
        <v>207</v>
      </c>
      <c r="AW38" s="402" t="s">
        <v>207</v>
      </c>
      <c r="AX38" s="402" t="s">
        <v>207</v>
      </c>
      <c r="AY38" s="402" t="s">
        <v>207</v>
      </c>
      <c r="BA38" s="402" t="s">
        <v>207</v>
      </c>
      <c r="BB38" s="402" t="s">
        <v>207</v>
      </c>
      <c r="BC38" s="402" t="s">
        <v>207</v>
      </c>
      <c r="BE38" s="402">
        <v>16</v>
      </c>
      <c r="BF38" s="402"/>
      <c r="BG38" s="402"/>
      <c r="BJ38" s="402"/>
      <c r="BM38" s="402"/>
      <c r="BN38" s="402"/>
      <c r="BP38" s="402"/>
      <c r="BQ38" s="402"/>
      <c r="BR38" s="402"/>
      <c r="BT38" s="402"/>
      <c r="BU38" s="402"/>
      <c r="BV38" s="402"/>
      <c r="BX38" s="402"/>
      <c r="BY38" s="402"/>
      <c r="BZ38" s="402"/>
      <c r="CB38" s="402"/>
      <c r="CC38" s="402"/>
      <c r="CD38" s="402"/>
    </row>
    <row r="39" spans="1:82" s="401" customFormat="1">
      <c r="A39" s="401">
        <v>1</v>
      </c>
      <c r="B39" s="400" t="s">
        <v>789</v>
      </c>
      <c r="C39" s="400" t="s">
        <v>789</v>
      </c>
      <c r="D39" s="401" t="s">
        <v>34</v>
      </c>
      <c r="E39" s="401" t="s">
        <v>35</v>
      </c>
      <c r="F39" s="401" t="s">
        <v>366</v>
      </c>
      <c r="G39" s="401" t="s">
        <v>360</v>
      </c>
      <c r="H39" s="401" t="s">
        <v>360</v>
      </c>
      <c r="I39" s="401" t="s">
        <v>360</v>
      </c>
      <c r="J39" s="401" t="s">
        <v>360</v>
      </c>
      <c r="K39" s="401" t="s">
        <v>22</v>
      </c>
      <c r="L39" s="401" t="s">
        <v>197</v>
      </c>
      <c r="M39" s="401">
        <v>0</v>
      </c>
      <c r="N39" s="401" t="s">
        <v>34</v>
      </c>
      <c r="O39" s="401" t="s">
        <v>340</v>
      </c>
      <c r="P39" s="402">
        <v>0</v>
      </c>
      <c r="Q39" s="402" t="s">
        <v>678</v>
      </c>
      <c r="R39" s="402" t="s">
        <v>678</v>
      </c>
      <c r="S39" s="401">
        <v>0</v>
      </c>
      <c r="T39" s="402" t="s">
        <v>662</v>
      </c>
      <c r="U39" s="402" t="s">
        <v>207</v>
      </c>
      <c r="V39" s="402" t="s">
        <v>207</v>
      </c>
      <c r="W39" s="402" t="s">
        <v>207</v>
      </c>
      <c r="Y39" s="402" t="s">
        <v>207</v>
      </c>
      <c r="Z39" s="402" t="s">
        <v>207</v>
      </c>
      <c r="AA39" s="402" t="s">
        <v>207</v>
      </c>
      <c r="AC39" s="402" t="s">
        <v>207</v>
      </c>
      <c r="AD39" s="402" t="s">
        <v>207</v>
      </c>
      <c r="AE39" s="402" t="s">
        <v>207</v>
      </c>
      <c r="AG39" s="402" t="s">
        <v>207</v>
      </c>
      <c r="AH39" s="402" t="s">
        <v>207</v>
      </c>
      <c r="AI39" s="402" t="s">
        <v>207</v>
      </c>
      <c r="AK39" s="402" t="s">
        <v>207</v>
      </c>
      <c r="AL39" s="402" t="s">
        <v>207</v>
      </c>
      <c r="AM39" s="402" t="s">
        <v>207</v>
      </c>
      <c r="AO39" s="402" t="s">
        <v>207</v>
      </c>
      <c r="AP39" s="402" t="s">
        <v>207</v>
      </c>
      <c r="AQ39" s="402" t="s">
        <v>207</v>
      </c>
      <c r="AS39" s="402" t="s">
        <v>207</v>
      </c>
      <c r="AT39" s="402" t="s">
        <v>207</v>
      </c>
      <c r="AU39" s="402" t="s">
        <v>207</v>
      </c>
      <c r="AW39" s="402" t="s">
        <v>207</v>
      </c>
      <c r="AX39" s="402" t="s">
        <v>207</v>
      </c>
      <c r="AY39" s="402" t="s">
        <v>207</v>
      </c>
      <c r="BA39" s="402" t="s">
        <v>207</v>
      </c>
      <c r="BB39" s="402" t="s">
        <v>207</v>
      </c>
      <c r="BC39" s="402" t="s">
        <v>207</v>
      </c>
      <c r="BE39" s="402">
        <v>16</v>
      </c>
      <c r="BF39" s="402"/>
      <c r="BG39" s="402"/>
      <c r="BJ39" s="402"/>
      <c r="BM39" s="402"/>
      <c r="BN39" s="402"/>
      <c r="BP39" s="402"/>
      <c r="BQ39" s="402"/>
      <c r="BR39" s="402"/>
      <c r="BT39" s="402"/>
      <c r="BU39" s="402"/>
      <c r="BV39" s="402"/>
      <c r="BX39" s="402"/>
      <c r="BY39" s="402"/>
      <c r="BZ39" s="402"/>
      <c r="CB39" s="402"/>
      <c r="CC39" s="402"/>
      <c r="CD39" s="402"/>
    </row>
    <row r="40" spans="1:82" s="401" customFormat="1">
      <c r="A40" s="401">
        <v>1</v>
      </c>
      <c r="B40" s="400" t="s">
        <v>790</v>
      </c>
      <c r="C40" s="400" t="s">
        <v>790</v>
      </c>
      <c r="D40" s="401" t="s">
        <v>34</v>
      </c>
      <c r="E40" s="401" t="s">
        <v>35</v>
      </c>
      <c r="F40" s="401" t="s">
        <v>366</v>
      </c>
      <c r="G40" s="401" t="s">
        <v>360</v>
      </c>
      <c r="H40" s="401" t="s">
        <v>360</v>
      </c>
      <c r="I40" s="401" t="s">
        <v>360</v>
      </c>
      <c r="J40" s="401" t="s">
        <v>360</v>
      </c>
      <c r="K40" s="401" t="s">
        <v>22</v>
      </c>
      <c r="L40" s="401" t="s">
        <v>197</v>
      </c>
      <c r="M40" s="401">
        <v>1</v>
      </c>
      <c r="N40" s="401" t="s">
        <v>34</v>
      </c>
      <c r="O40" s="401" t="s">
        <v>340</v>
      </c>
      <c r="P40" s="402">
        <v>0</v>
      </c>
      <c r="Q40" s="402" t="s">
        <v>678</v>
      </c>
      <c r="R40" s="402" t="s">
        <v>678</v>
      </c>
      <c r="S40" s="401">
        <v>0</v>
      </c>
      <c r="T40" s="402" t="s">
        <v>662</v>
      </c>
      <c r="U40" s="402" t="s">
        <v>207</v>
      </c>
      <c r="V40" s="402" t="s">
        <v>207</v>
      </c>
      <c r="W40" s="402" t="s">
        <v>207</v>
      </c>
      <c r="Y40" s="402" t="s">
        <v>207</v>
      </c>
      <c r="Z40" s="402" t="s">
        <v>207</v>
      </c>
      <c r="AA40" s="402" t="s">
        <v>207</v>
      </c>
      <c r="AC40" s="402" t="s">
        <v>207</v>
      </c>
      <c r="AD40" s="402" t="s">
        <v>207</v>
      </c>
      <c r="AE40" s="402" t="s">
        <v>207</v>
      </c>
      <c r="AG40" s="402" t="s">
        <v>207</v>
      </c>
      <c r="AH40" s="402" t="s">
        <v>207</v>
      </c>
      <c r="AI40" s="402" t="s">
        <v>207</v>
      </c>
      <c r="AK40" s="402" t="s">
        <v>207</v>
      </c>
      <c r="AL40" s="402" t="s">
        <v>207</v>
      </c>
      <c r="AM40" s="402" t="s">
        <v>207</v>
      </c>
      <c r="AO40" s="402" t="s">
        <v>207</v>
      </c>
      <c r="AP40" s="402" t="s">
        <v>207</v>
      </c>
      <c r="AQ40" s="402" t="s">
        <v>207</v>
      </c>
      <c r="AS40" s="402" t="s">
        <v>207</v>
      </c>
      <c r="AT40" s="402" t="s">
        <v>207</v>
      </c>
      <c r="AU40" s="402" t="s">
        <v>207</v>
      </c>
      <c r="AW40" s="402" t="s">
        <v>207</v>
      </c>
      <c r="AX40" s="402" t="s">
        <v>207</v>
      </c>
      <c r="AY40" s="402" t="s">
        <v>207</v>
      </c>
      <c r="BA40" s="402" t="s">
        <v>207</v>
      </c>
      <c r="BB40" s="402" t="s">
        <v>207</v>
      </c>
      <c r="BC40" s="402" t="s">
        <v>207</v>
      </c>
      <c r="BE40" s="402">
        <v>16</v>
      </c>
      <c r="BF40" s="402"/>
      <c r="BG40" s="402"/>
      <c r="BJ40" s="402"/>
      <c r="BM40" s="402"/>
      <c r="BN40" s="402"/>
      <c r="BP40" s="402"/>
      <c r="BQ40" s="402"/>
      <c r="BR40" s="402"/>
      <c r="BT40" s="402"/>
      <c r="BU40" s="402"/>
      <c r="BV40" s="402"/>
      <c r="BX40" s="402"/>
      <c r="BY40" s="402"/>
      <c r="BZ40" s="402"/>
      <c r="CB40" s="402"/>
      <c r="CC40" s="402"/>
      <c r="CD40" s="402"/>
    </row>
    <row r="41" spans="1:82" s="401" customFormat="1">
      <c r="A41" s="401">
        <v>1</v>
      </c>
      <c r="B41" s="400" t="s">
        <v>791</v>
      </c>
      <c r="C41" s="400" t="s">
        <v>791</v>
      </c>
      <c r="D41" s="401" t="s">
        <v>34</v>
      </c>
      <c r="E41" s="401" t="s">
        <v>35</v>
      </c>
      <c r="F41" s="401" t="s">
        <v>366</v>
      </c>
      <c r="G41" s="401" t="s">
        <v>360</v>
      </c>
      <c r="H41" s="401" t="s">
        <v>360</v>
      </c>
      <c r="I41" s="401" t="s">
        <v>360</v>
      </c>
      <c r="J41" s="401" t="s">
        <v>360</v>
      </c>
      <c r="K41" s="401" t="s">
        <v>22</v>
      </c>
      <c r="L41" s="401" t="s">
        <v>197</v>
      </c>
      <c r="M41" s="401">
        <v>0</v>
      </c>
      <c r="N41" s="401" t="s">
        <v>34</v>
      </c>
      <c r="O41" s="401" t="s">
        <v>340</v>
      </c>
      <c r="P41" s="402">
        <v>0</v>
      </c>
      <c r="Q41" s="402" t="s">
        <v>678</v>
      </c>
      <c r="R41" s="402" t="s">
        <v>678</v>
      </c>
      <c r="S41" s="401">
        <v>0</v>
      </c>
      <c r="T41" s="402" t="s">
        <v>662</v>
      </c>
      <c r="U41" s="402" t="s">
        <v>207</v>
      </c>
      <c r="V41" s="402" t="s">
        <v>207</v>
      </c>
      <c r="W41" s="402" t="s">
        <v>207</v>
      </c>
      <c r="Y41" s="402" t="s">
        <v>207</v>
      </c>
      <c r="Z41" s="402" t="s">
        <v>207</v>
      </c>
      <c r="AA41" s="402" t="s">
        <v>207</v>
      </c>
      <c r="AC41" s="402" t="s">
        <v>207</v>
      </c>
      <c r="AD41" s="402" t="s">
        <v>207</v>
      </c>
      <c r="AE41" s="402" t="s">
        <v>207</v>
      </c>
      <c r="AG41" s="402" t="s">
        <v>207</v>
      </c>
      <c r="AH41" s="402" t="s">
        <v>207</v>
      </c>
      <c r="AI41" s="402" t="s">
        <v>207</v>
      </c>
      <c r="AK41" s="402" t="s">
        <v>207</v>
      </c>
      <c r="AL41" s="402" t="s">
        <v>207</v>
      </c>
      <c r="AM41" s="402" t="s">
        <v>207</v>
      </c>
      <c r="AO41" s="402" t="s">
        <v>207</v>
      </c>
      <c r="AP41" s="402" t="s">
        <v>207</v>
      </c>
      <c r="AQ41" s="402" t="s">
        <v>207</v>
      </c>
      <c r="AS41" s="402" t="s">
        <v>207</v>
      </c>
      <c r="AT41" s="402" t="s">
        <v>207</v>
      </c>
      <c r="AU41" s="402" t="s">
        <v>207</v>
      </c>
      <c r="AW41" s="402" t="s">
        <v>207</v>
      </c>
      <c r="AX41" s="402" t="s">
        <v>207</v>
      </c>
      <c r="AY41" s="402" t="s">
        <v>207</v>
      </c>
      <c r="BA41" s="402" t="s">
        <v>207</v>
      </c>
      <c r="BB41" s="402" t="s">
        <v>207</v>
      </c>
      <c r="BC41" s="402" t="s">
        <v>207</v>
      </c>
      <c r="BE41" s="402">
        <v>16</v>
      </c>
      <c r="BF41" s="402"/>
      <c r="BG41" s="402"/>
      <c r="BJ41" s="402"/>
      <c r="BM41" s="402"/>
      <c r="BN41" s="402"/>
      <c r="BP41" s="402"/>
      <c r="BQ41" s="402"/>
      <c r="BR41" s="402"/>
      <c r="BT41" s="402"/>
      <c r="BU41" s="402"/>
      <c r="BV41" s="402"/>
      <c r="BX41" s="402"/>
      <c r="BY41" s="402"/>
      <c r="BZ41" s="402"/>
      <c r="CB41" s="402"/>
      <c r="CC41" s="402"/>
      <c r="CD41" s="402"/>
    </row>
    <row r="42" spans="1:82" s="401" customFormat="1">
      <c r="A42" s="401">
        <v>1</v>
      </c>
      <c r="B42" s="400" t="s">
        <v>792</v>
      </c>
      <c r="C42" s="400" t="s">
        <v>792</v>
      </c>
      <c r="D42" s="401" t="s">
        <v>34</v>
      </c>
      <c r="E42" s="401" t="s">
        <v>35</v>
      </c>
      <c r="F42" s="401" t="s">
        <v>366</v>
      </c>
      <c r="G42" s="401" t="s">
        <v>360</v>
      </c>
      <c r="H42" s="401" t="s">
        <v>360</v>
      </c>
      <c r="I42" s="401" t="s">
        <v>360</v>
      </c>
      <c r="J42" s="401" t="s">
        <v>360</v>
      </c>
      <c r="K42" s="401" t="s">
        <v>22</v>
      </c>
      <c r="L42" s="401" t="s">
        <v>197</v>
      </c>
      <c r="M42" s="401">
        <v>1</v>
      </c>
      <c r="N42" s="401" t="s">
        <v>34</v>
      </c>
      <c r="O42" s="401" t="s">
        <v>340</v>
      </c>
      <c r="P42" s="402">
        <v>0</v>
      </c>
      <c r="Q42" s="402" t="s">
        <v>678</v>
      </c>
      <c r="R42" s="402" t="s">
        <v>678</v>
      </c>
      <c r="S42" s="401">
        <v>0</v>
      </c>
      <c r="T42" s="402" t="s">
        <v>662</v>
      </c>
      <c r="U42" s="402" t="s">
        <v>207</v>
      </c>
      <c r="V42" s="402" t="s">
        <v>207</v>
      </c>
      <c r="W42" s="402" t="s">
        <v>207</v>
      </c>
      <c r="Y42" s="402" t="s">
        <v>207</v>
      </c>
      <c r="Z42" s="402" t="s">
        <v>207</v>
      </c>
      <c r="AA42" s="402" t="s">
        <v>207</v>
      </c>
      <c r="AC42" s="402" t="s">
        <v>207</v>
      </c>
      <c r="AD42" s="402" t="s">
        <v>207</v>
      </c>
      <c r="AE42" s="402" t="s">
        <v>207</v>
      </c>
      <c r="AG42" s="402" t="s">
        <v>207</v>
      </c>
      <c r="AH42" s="402" t="s">
        <v>207</v>
      </c>
      <c r="AI42" s="402" t="s">
        <v>207</v>
      </c>
      <c r="AK42" s="402" t="s">
        <v>207</v>
      </c>
      <c r="AL42" s="402" t="s">
        <v>207</v>
      </c>
      <c r="AM42" s="402" t="s">
        <v>207</v>
      </c>
      <c r="AO42" s="402" t="s">
        <v>207</v>
      </c>
      <c r="AP42" s="402" t="s">
        <v>207</v>
      </c>
      <c r="AQ42" s="402" t="s">
        <v>207</v>
      </c>
      <c r="AS42" s="402" t="s">
        <v>207</v>
      </c>
      <c r="AT42" s="402" t="s">
        <v>207</v>
      </c>
      <c r="AU42" s="402" t="s">
        <v>207</v>
      </c>
      <c r="AW42" s="402" t="s">
        <v>207</v>
      </c>
      <c r="AX42" s="402" t="s">
        <v>207</v>
      </c>
      <c r="AY42" s="402" t="s">
        <v>207</v>
      </c>
      <c r="BA42" s="402" t="s">
        <v>207</v>
      </c>
      <c r="BB42" s="402" t="s">
        <v>207</v>
      </c>
      <c r="BC42" s="402" t="s">
        <v>207</v>
      </c>
      <c r="BE42" s="402">
        <v>16</v>
      </c>
      <c r="BF42" s="402"/>
      <c r="BG42" s="402"/>
      <c r="BJ42" s="402"/>
      <c r="BM42" s="402"/>
      <c r="BN42" s="402"/>
      <c r="BP42" s="402"/>
      <c r="BQ42" s="402"/>
      <c r="BR42" s="402"/>
      <c r="BT42" s="402"/>
      <c r="BU42" s="402"/>
      <c r="BV42" s="402"/>
      <c r="BX42" s="402"/>
      <c r="BY42" s="402"/>
      <c r="BZ42" s="402"/>
      <c r="CB42" s="402"/>
      <c r="CC42" s="402"/>
      <c r="CD42" s="402"/>
    </row>
    <row r="43" spans="1:82" s="401" customFormat="1">
      <c r="A43" s="401">
        <v>1</v>
      </c>
      <c r="B43" s="400" t="s">
        <v>793</v>
      </c>
      <c r="C43" s="400" t="s">
        <v>793</v>
      </c>
      <c r="D43" s="401" t="s">
        <v>34</v>
      </c>
      <c r="E43" s="401" t="s">
        <v>35</v>
      </c>
      <c r="F43" s="401" t="s">
        <v>366</v>
      </c>
      <c r="G43" s="401" t="s">
        <v>360</v>
      </c>
      <c r="H43" s="401" t="s">
        <v>360</v>
      </c>
      <c r="I43" s="401" t="s">
        <v>360</v>
      </c>
      <c r="J43" s="401" t="s">
        <v>360</v>
      </c>
      <c r="K43" s="401" t="s">
        <v>22</v>
      </c>
      <c r="L43" s="401" t="s">
        <v>197</v>
      </c>
      <c r="M43" s="401">
        <v>1</v>
      </c>
      <c r="N43" s="401" t="s">
        <v>34</v>
      </c>
      <c r="O43" s="401" t="s">
        <v>340</v>
      </c>
      <c r="P43" s="402">
        <v>0</v>
      </c>
      <c r="Q43" s="402" t="s">
        <v>678</v>
      </c>
      <c r="R43" s="402" t="s">
        <v>678</v>
      </c>
      <c r="S43" s="401">
        <v>0</v>
      </c>
      <c r="T43" s="402" t="s">
        <v>662</v>
      </c>
      <c r="U43" s="402" t="s">
        <v>207</v>
      </c>
      <c r="V43" s="402" t="s">
        <v>207</v>
      </c>
      <c r="W43" s="402" t="s">
        <v>207</v>
      </c>
      <c r="Y43" s="402" t="s">
        <v>207</v>
      </c>
      <c r="Z43" s="402" t="s">
        <v>207</v>
      </c>
      <c r="AA43" s="402" t="s">
        <v>207</v>
      </c>
      <c r="AC43" s="402" t="s">
        <v>207</v>
      </c>
      <c r="AD43" s="402" t="s">
        <v>207</v>
      </c>
      <c r="AE43" s="402" t="s">
        <v>207</v>
      </c>
      <c r="AG43" s="402" t="s">
        <v>207</v>
      </c>
      <c r="AH43" s="402" t="s">
        <v>207</v>
      </c>
      <c r="AI43" s="402" t="s">
        <v>207</v>
      </c>
      <c r="AK43" s="402" t="s">
        <v>207</v>
      </c>
      <c r="AL43" s="402" t="s">
        <v>207</v>
      </c>
      <c r="AM43" s="402" t="s">
        <v>207</v>
      </c>
      <c r="AO43" s="402" t="s">
        <v>207</v>
      </c>
      <c r="AP43" s="402" t="s">
        <v>207</v>
      </c>
      <c r="AQ43" s="402" t="s">
        <v>207</v>
      </c>
      <c r="AS43" s="402" t="s">
        <v>207</v>
      </c>
      <c r="AT43" s="402" t="s">
        <v>207</v>
      </c>
      <c r="AU43" s="402" t="s">
        <v>207</v>
      </c>
      <c r="AW43" s="402" t="s">
        <v>207</v>
      </c>
      <c r="AX43" s="402" t="s">
        <v>207</v>
      </c>
      <c r="AY43" s="402" t="s">
        <v>207</v>
      </c>
      <c r="BA43" s="402" t="s">
        <v>207</v>
      </c>
      <c r="BB43" s="402" t="s">
        <v>207</v>
      </c>
      <c r="BC43" s="402" t="s">
        <v>207</v>
      </c>
      <c r="BE43" s="402">
        <v>16</v>
      </c>
      <c r="BF43" s="402"/>
      <c r="BG43" s="402"/>
      <c r="BJ43" s="402"/>
      <c r="BM43" s="402"/>
      <c r="BN43" s="402"/>
      <c r="BP43" s="402"/>
      <c r="BQ43" s="402"/>
      <c r="BR43" s="402"/>
      <c r="BT43" s="402"/>
      <c r="BU43" s="402"/>
      <c r="BV43" s="402"/>
      <c r="BX43" s="402"/>
      <c r="BY43" s="402"/>
      <c r="BZ43" s="402"/>
      <c r="CB43" s="402"/>
      <c r="CC43" s="402"/>
      <c r="CD43" s="402"/>
    </row>
    <row r="44" spans="1:82" s="401" customFormat="1">
      <c r="A44" s="401">
        <v>1</v>
      </c>
      <c r="B44" s="400" t="s">
        <v>794</v>
      </c>
      <c r="C44" s="400" t="s">
        <v>794</v>
      </c>
      <c r="D44" s="401" t="s">
        <v>34</v>
      </c>
      <c r="E44" s="401" t="s">
        <v>35</v>
      </c>
      <c r="F44" s="401" t="s">
        <v>366</v>
      </c>
      <c r="G44" s="401" t="s">
        <v>360</v>
      </c>
      <c r="H44" s="401" t="s">
        <v>360</v>
      </c>
      <c r="I44" s="401" t="s">
        <v>360</v>
      </c>
      <c r="J44" s="401" t="s">
        <v>360</v>
      </c>
      <c r="K44" s="401" t="s">
        <v>22</v>
      </c>
      <c r="L44" s="401" t="s">
        <v>197</v>
      </c>
      <c r="M44" s="401">
        <v>0</v>
      </c>
      <c r="N44" s="401" t="s">
        <v>34</v>
      </c>
      <c r="O44" s="401" t="s">
        <v>340</v>
      </c>
      <c r="P44" s="402">
        <v>0</v>
      </c>
      <c r="Q44" s="402" t="s">
        <v>678</v>
      </c>
      <c r="R44" s="402" t="s">
        <v>678</v>
      </c>
      <c r="S44" s="401">
        <v>0</v>
      </c>
      <c r="T44" s="402" t="s">
        <v>662</v>
      </c>
      <c r="U44" s="402" t="s">
        <v>207</v>
      </c>
      <c r="V44" s="402" t="s">
        <v>207</v>
      </c>
      <c r="W44" s="402" t="s">
        <v>207</v>
      </c>
      <c r="Y44" s="402" t="s">
        <v>207</v>
      </c>
      <c r="Z44" s="402" t="s">
        <v>207</v>
      </c>
      <c r="AA44" s="402" t="s">
        <v>207</v>
      </c>
      <c r="AC44" s="402" t="s">
        <v>207</v>
      </c>
      <c r="AD44" s="402" t="s">
        <v>207</v>
      </c>
      <c r="AE44" s="402" t="s">
        <v>207</v>
      </c>
      <c r="AG44" s="402" t="s">
        <v>207</v>
      </c>
      <c r="AH44" s="402" t="s">
        <v>207</v>
      </c>
      <c r="AI44" s="402" t="s">
        <v>207</v>
      </c>
      <c r="AK44" s="402" t="s">
        <v>207</v>
      </c>
      <c r="AL44" s="402" t="s">
        <v>207</v>
      </c>
      <c r="AM44" s="402" t="s">
        <v>207</v>
      </c>
      <c r="AO44" s="402" t="s">
        <v>207</v>
      </c>
      <c r="AP44" s="402" t="s">
        <v>207</v>
      </c>
      <c r="AQ44" s="402" t="s">
        <v>207</v>
      </c>
      <c r="AS44" s="402" t="s">
        <v>207</v>
      </c>
      <c r="AT44" s="402" t="s">
        <v>207</v>
      </c>
      <c r="AU44" s="402" t="s">
        <v>207</v>
      </c>
      <c r="AW44" s="402" t="s">
        <v>207</v>
      </c>
      <c r="AX44" s="402" t="s">
        <v>207</v>
      </c>
      <c r="AY44" s="402" t="s">
        <v>207</v>
      </c>
      <c r="BA44" s="402" t="s">
        <v>207</v>
      </c>
      <c r="BB44" s="402" t="s">
        <v>207</v>
      </c>
      <c r="BC44" s="402" t="s">
        <v>207</v>
      </c>
      <c r="BE44" s="402">
        <v>16</v>
      </c>
      <c r="BF44" s="402"/>
      <c r="BG44" s="402"/>
      <c r="BJ44" s="402"/>
      <c r="BM44" s="402"/>
      <c r="BN44" s="402"/>
      <c r="BP44" s="402"/>
      <c r="BQ44" s="402"/>
      <c r="BR44" s="402"/>
      <c r="BT44" s="402"/>
      <c r="BU44" s="402"/>
      <c r="BV44" s="402"/>
      <c r="BX44" s="402"/>
      <c r="BY44" s="402"/>
      <c r="BZ44" s="402"/>
      <c r="CB44" s="402"/>
      <c r="CC44" s="402"/>
      <c r="CD44" s="402"/>
    </row>
    <row r="45" spans="1:82" s="401" customFormat="1">
      <c r="A45" s="401">
        <v>1</v>
      </c>
      <c r="B45" s="400" t="s">
        <v>795</v>
      </c>
      <c r="C45" s="400" t="s">
        <v>795</v>
      </c>
      <c r="D45" s="401" t="s">
        <v>34</v>
      </c>
      <c r="E45" s="401" t="s">
        <v>35</v>
      </c>
      <c r="F45" s="401" t="s">
        <v>366</v>
      </c>
      <c r="G45" s="401" t="s">
        <v>360</v>
      </c>
      <c r="H45" s="401" t="s">
        <v>360</v>
      </c>
      <c r="I45" s="401" t="s">
        <v>360</v>
      </c>
      <c r="J45" s="401" t="s">
        <v>360</v>
      </c>
      <c r="K45" s="401" t="s">
        <v>22</v>
      </c>
      <c r="L45" s="401" t="s">
        <v>197</v>
      </c>
      <c r="M45" s="401">
        <v>0</v>
      </c>
      <c r="N45" s="401" t="s">
        <v>34</v>
      </c>
      <c r="O45" s="401" t="s">
        <v>340</v>
      </c>
      <c r="P45" s="402">
        <v>0</v>
      </c>
      <c r="Q45" s="402" t="s">
        <v>678</v>
      </c>
      <c r="R45" s="402" t="s">
        <v>678</v>
      </c>
      <c r="S45" s="401">
        <v>0</v>
      </c>
      <c r="T45" s="402" t="s">
        <v>662</v>
      </c>
      <c r="U45" s="402" t="s">
        <v>207</v>
      </c>
      <c r="V45" s="402" t="s">
        <v>207</v>
      </c>
      <c r="W45" s="402" t="s">
        <v>207</v>
      </c>
      <c r="Y45" s="402" t="s">
        <v>207</v>
      </c>
      <c r="Z45" s="402" t="s">
        <v>207</v>
      </c>
      <c r="AA45" s="402" t="s">
        <v>207</v>
      </c>
      <c r="AC45" s="402" t="s">
        <v>207</v>
      </c>
      <c r="AD45" s="402" t="s">
        <v>207</v>
      </c>
      <c r="AE45" s="402" t="s">
        <v>207</v>
      </c>
      <c r="AG45" s="402" t="s">
        <v>207</v>
      </c>
      <c r="AH45" s="402" t="s">
        <v>207</v>
      </c>
      <c r="AI45" s="402" t="s">
        <v>207</v>
      </c>
      <c r="AK45" s="402" t="s">
        <v>207</v>
      </c>
      <c r="AL45" s="402" t="s">
        <v>207</v>
      </c>
      <c r="AM45" s="402" t="s">
        <v>207</v>
      </c>
      <c r="AO45" s="402" t="s">
        <v>207</v>
      </c>
      <c r="AP45" s="402" t="s">
        <v>207</v>
      </c>
      <c r="AQ45" s="402" t="s">
        <v>207</v>
      </c>
      <c r="AS45" s="402" t="s">
        <v>207</v>
      </c>
      <c r="AT45" s="402" t="s">
        <v>207</v>
      </c>
      <c r="AU45" s="402" t="s">
        <v>207</v>
      </c>
      <c r="AW45" s="402" t="s">
        <v>207</v>
      </c>
      <c r="AX45" s="402" t="s">
        <v>207</v>
      </c>
      <c r="AY45" s="402" t="s">
        <v>207</v>
      </c>
      <c r="BA45" s="402" t="s">
        <v>207</v>
      </c>
      <c r="BB45" s="402" t="s">
        <v>207</v>
      </c>
      <c r="BC45" s="402" t="s">
        <v>207</v>
      </c>
      <c r="BE45" s="402">
        <v>16</v>
      </c>
      <c r="BF45" s="402"/>
      <c r="BG45" s="402"/>
      <c r="BJ45" s="402"/>
      <c r="BM45" s="402"/>
      <c r="BN45" s="402"/>
      <c r="BP45" s="402"/>
      <c r="BQ45" s="402"/>
      <c r="BR45" s="402"/>
      <c r="BT45" s="402"/>
      <c r="BU45" s="402"/>
      <c r="BV45" s="402"/>
      <c r="BX45" s="402"/>
      <c r="BY45" s="402"/>
      <c r="BZ45" s="402"/>
      <c r="CB45" s="402"/>
      <c r="CC45" s="402"/>
      <c r="CD45" s="402"/>
    </row>
    <row r="46" spans="1:82" s="401" customFormat="1">
      <c r="A46" s="401">
        <v>1</v>
      </c>
      <c r="B46" s="400" t="s">
        <v>796</v>
      </c>
      <c r="C46" s="400" t="s">
        <v>796</v>
      </c>
      <c r="D46" s="401" t="s">
        <v>34</v>
      </c>
      <c r="E46" s="401" t="s">
        <v>35</v>
      </c>
      <c r="F46" s="401" t="s">
        <v>366</v>
      </c>
      <c r="G46" s="401" t="s">
        <v>360</v>
      </c>
      <c r="H46" s="401" t="s">
        <v>360</v>
      </c>
      <c r="I46" s="401" t="s">
        <v>360</v>
      </c>
      <c r="J46" s="401" t="s">
        <v>360</v>
      </c>
      <c r="K46" s="401" t="s">
        <v>22</v>
      </c>
      <c r="L46" s="401" t="s">
        <v>197</v>
      </c>
      <c r="M46" s="401">
        <v>0</v>
      </c>
      <c r="N46" s="401" t="s">
        <v>34</v>
      </c>
      <c r="O46" s="401" t="s">
        <v>340</v>
      </c>
      <c r="P46" s="402">
        <v>0</v>
      </c>
      <c r="Q46" s="402" t="s">
        <v>678</v>
      </c>
      <c r="R46" s="402" t="s">
        <v>678</v>
      </c>
      <c r="S46" s="401">
        <v>0</v>
      </c>
      <c r="T46" s="402" t="s">
        <v>662</v>
      </c>
      <c r="U46" s="402" t="s">
        <v>207</v>
      </c>
      <c r="V46" s="402" t="s">
        <v>207</v>
      </c>
      <c r="W46" s="402" t="s">
        <v>207</v>
      </c>
      <c r="Y46" s="402" t="s">
        <v>207</v>
      </c>
      <c r="Z46" s="402" t="s">
        <v>207</v>
      </c>
      <c r="AA46" s="402" t="s">
        <v>207</v>
      </c>
      <c r="AC46" s="402" t="s">
        <v>207</v>
      </c>
      <c r="AD46" s="402" t="s">
        <v>207</v>
      </c>
      <c r="AE46" s="402" t="s">
        <v>207</v>
      </c>
      <c r="AG46" s="402" t="s">
        <v>207</v>
      </c>
      <c r="AH46" s="402" t="s">
        <v>207</v>
      </c>
      <c r="AI46" s="402" t="s">
        <v>207</v>
      </c>
      <c r="AK46" s="402" t="s">
        <v>207</v>
      </c>
      <c r="AL46" s="402" t="s">
        <v>207</v>
      </c>
      <c r="AM46" s="402" t="s">
        <v>207</v>
      </c>
      <c r="AO46" s="402" t="s">
        <v>207</v>
      </c>
      <c r="AP46" s="402" t="s">
        <v>207</v>
      </c>
      <c r="AQ46" s="402" t="s">
        <v>207</v>
      </c>
      <c r="AS46" s="402" t="s">
        <v>207</v>
      </c>
      <c r="AT46" s="402" t="s">
        <v>207</v>
      </c>
      <c r="AU46" s="402" t="s">
        <v>207</v>
      </c>
      <c r="AW46" s="402" t="s">
        <v>207</v>
      </c>
      <c r="AX46" s="402" t="s">
        <v>207</v>
      </c>
      <c r="AY46" s="402" t="s">
        <v>207</v>
      </c>
      <c r="BA46" s="402" t="s">
        <v>207</v>
      </c>
      <c r="BB46" s="402" t="s">
        <v>207</v>
      </c>
      <c r="BC46" s="402" t="s">
        <v>207</v>
      </c>
      <c r="BE46" s="402">
        <v>16</v>
      </c>
      <c r="BF46" s="402"/>
      <c r="BG46" s="402"/>
      <c r="BJ46" s="402"/>
      <c r="BM46" s="402"/>
      <c r="BN46" s="402"/>
      <c r="BP46" s="402"/>
      <c r="BQ46" s="402"/>
      <c r="BR46" s="402"/>
      <c r="BT46" s="402"/>
      <c r="BU46" s="402"/>
      <c r="BV46" s="402"/>
      <c r="BX46" s="402"/>
      <c r="BY46" s="402"/>
      <c r="BZ46" s="402"/>
      <c r="CB46" s="402"/>
      <c r="CC46" s="402"/>
      <c r="CD46" s="402"/>
    </row>
    <row r="47" spans="1:82" s="401" customFormat="1">
      <c r="A47" s="401">
        <v>1</v>
      </c>
      <c r="B47" s="400" t="s">
        <v>801</v>
      </c>
      <c r="C47" s="400" t="s">
        <v>801</v>
      </c>
      <c r="D47" s="401" t="s">
        <v>34</v>
      </c>
      <c r="E47" s="401" t="s">
        <v>35</v>
      </c>
      <c r="F47" s="401" t="s">
        <v>366</v>
      </c>
      <c r="G47" s="401" t="s">
        <v>360</v>
      </c>
      <c r="H47" s="401" t="s">
        <v>360</v>
      </c>
      <c r="I47" s="401" t="s">
        <v>360</v>
      </c>
      <c r="J47" s="401" t="s">
        <v>360</v>
      </c>
      <c r="K47" s="401" t="s">
        <v>22</v>
      </c>
      <c r="L47" s="401" t="s">
        <v>197</v>
      </c>
      <c r="M47" s="401">
        <v>1</v>
      </c>
      <c r="N47" s="401" t="s">
        <v>34</v>
      </c>
      <c r="O47" s="401" t="s">
        <v>340</v>
      </c>
      <c r="P47" s="402">
        <v>0</v>
      </c>
      <c r="Q47" s="402" t="s">
        <v>678</v>
      </c>
      <c r="R47" s="402" t="s">
        <v>678</v>
      </c>
      <c r="S47" s="401">
        <v>0</v>
      </c>
      <c r="T47" s="402" t="s">
        <v>662</v>
      </c>
      <c r="U47" s="402" t="s">
        <v>207</v>
      </c>
      <c r="V47" s="402" t="s">
        <v>207</v>
      </c>
      <c r="W47" s="402" t="s">
        <v>207</v>
      </c>
      <c r="Y47" s="402" t="s">
        <v>207</v>
      </c>
      <c r="Z47" s="402" t="s">
        <v>207</v>
      </c>
      <c r="AA47" s="402" t="s">
        <v>207</v>
      </c>
      <c r="AC47" s="402" t="s">
        <v>207</v>
      </c>
      <c r="AD47" s="402" t="s">
        <v>207</v>
      </c>
      <c r="AE47" s="402" t="s">
        <v>207</v>
      </c>
      <c r="AG47" s="402" t="s">
        <v>207</v>
      </c>
      <c r="AH47" s="402" t="s">
        <v>207</v>
      </c>
      <c r="AI47" s="402" t="s">
        <v>207</v>
      </c>
      <c r="AK47" s="402" t="s">
        <v>207</v>
      </c>
      <c r="AL47" s="402" t="s">
        <v>207</v>
      </c>
      <c r="AM47" s="402" t="s">
        <v>207</v>
      </c>
      <c r="AO47" s="402" t="s">
        <v>207</v>
      </c>
      <c r="AP47" s="402" t="s">
        <v>207</v>
      </c>
      <c r="AQ47" s="402" t="s">
        <v>207</v>
      </c>
      <c r="AS47" s="402" t="s">
        <v>207</v>
      </c>
      <c r="AT47" s="402" t="s">
        <v>207</v>
      </c>
      <c r="AU47" s="402" t="s">
        <v>207</v>
      </c>
      <c r="AW47" s="402" t="s">
        <v>207</v>
      </c>
      <c r="AX47" s="402" t="s">
        <v>207</v>
      </c>
      <c r="AY47" s="402" t="s">
        <v>207</v>
      </c>
      <c r="BA47" s="402" t="s">
        <v>207</v>
      </c>
      <c r="BB47" s="402" t="s">
        <v>207</v>
      </c>
      <c r="BC47" s="402" t="s">
        <v>207</v>
      </c>
      <c r="BE47" s="402">
        <v>16</v>
      </c>
      <c r="BF47" s="402"/>
      <c r="BG47" s="402"/>
      <c r="BJ47" s="402"/>
      <c r="BM47" s="402"/>
      <c r="BN47" s="402"/>
      <c r="BP47" s="402"/>
      <c r="BQ47" s="402"/>
      <c r="BR47" s="402"/>
      <c r="BT47" s="402"/>
      <c r="BU47" s="402"/>
      <c r="BV47" s="402"/>
      <c r="BX47" s="402"/>
      <c r="BY47" s="402"/>
      <c r="BZ47" s="402"/>
      <c r="CB47" s="402"/>
      <c r="CC47" s="402"/>
      <c r="CD47" s="402"/>
    </row>
    <row r="48" spans="1:82" s="401" customFormat="1">
      <c r="A48" s="401">
        <v>1</v>
      </c>
      <c r="B48" s="400" t="s">
        <v>802</v>
      </c>
      <c r="C48" s="400" t="s">
        <v>802</v>
      </c>
      <c r="D48" s="401" t="s">
        <v>34</v>
      </c>
      <c r="E48" s="401" t="s">
        <v>35</v>
      </c>
      <c r="F48" s="401" t="s">
        <v>366</v>
      </c>
      <c r="G48" s="401" t="s">
        <v>360</v>
      </c>
      <c r="H48" s="401" t="s">
        <v>360</v>
      </c>
      <c r="I48" s="401" t="s">
        <v>360</v>
      </c>
      <c r="J48" s="401" t="s">
        <v>360</v>
      </c>
      <c r="K48" s="401" t="s">
        <v>22</v>
      </c>
      <c r="L48" s="401" t="s">
        <v>197</v>
      </c>
      <c r="M48" s="401">
        <v>0</v>
      </c>
      <c r="N48" s="401" t="s">
        <v>34</v>
      </c>
      <c r="O48" s="401" t="s">
        <v>340</v>
      </c>
      <c r="P48" s="402">
        <v>0</v>
      </c>
      <c r="Q48" s="402" t="s">
        <v>678</v>
      </c>
      <c r="R48" s="402" t="s">
        <v>678</v>
      </c>
      <c r="S48" s="401">
        <v>0</v>
      </c>
      <c r="T48" s="402" t="s">
        <v>662</v>
      </c>
      <c r="U48" s="402" t="s">
        <v>207</v>
      </c>
      <c r="V48" s="402" t="s">
        <v>207</v>
      </c>
      <c r="W48" s="402" t="s">
        <v>207</v>
      </c>
      <c r="Y48" s="402" t="s">
        <v>207</v>
      </c>
      <c r="Z48" s="402" t="s">
        <v>207</v>
      </c>
      <c r="AA48" s="402" t="s">
        <v>207</v>
      </c>
      <c r="AC48" s="402" t="s">
        <v>207</v>
      </c>
      <c r="AD48" s="402" t="s">
        <v>207</v>
      </c>
      <c r="AE48" s="402" t="s">
        <v>207</v>
      </c>
      <c r="AG48" s="402" t="s">
        <v>207</v>
      </c>
      <c r="AH48" s="402" t="s">
        <v>207</v>
      </c>
      <c r="AI48" s="402" t="s">
        <v>207</v>
      </c>
      <c r="AK48" s="402" t="s">
        <v>207</v>
      </c>
      <c r="AL48" s="402" t="s">
        <v>207</v>
      </c>
      <c r="AM48" s="402" t="s">
        <v>207</v>
      </c>
      <c r="AO48" s="402" t="s">
        <v>207</v>
      </c>
      <c r="AP48" s="402" t="s">
        <v>207</v>
      </c>
      <c r="AQ48" s="402" t="s">
        <v>207</v>
      </c>
      <c r="AS48" s="402" t="s">
        <v>207</v>
      </c>
      <c r="AT48" s="402" t="s">
        <v>207</v>
      </c>
      <c r="AU48" s="402" t="s">
        <v>207</v>
      </c>
      <c r="AW48" s="402" t="s">
        <v>207</v>
      </c>
      <c r="AX48" s="402" t="s">
        <v>207</v>
      </c>
      <c r="AY48" s="402" t="s">
        <v>207</v>
      </c>
      <c r="BA48" s="402" t="s">
        <v>207</v>
      </c>
      <c r="BB48" s="402" t="s">
        <v>207</v>
      </c>
      <c r="BC48" s="402" t="s">
        <v>207</v>
      </c>
      <c r="BE48" s="402">
        <v>16</v>
      </c>
      <c r="BF48" s="402"/>
      <c r="BG48" s="402"/>
      <c r="BJ48" s="402"/>
      <c r="BM48" s="402"/>
      <c r="BN48" s="402"/>
      <c r="BP48" s="402"/>
      <c r="BQ48" s="402"/>
      <c r="BR48" s="402"/>
      <c r="BT48" s="402"/>
      <c r="BU48" s="402"/>
      <c r="BV48" s="402"/>
      <c r="BX48" s="402"/>
      <c r="BY48" s="402"/>
      <c r="BZ48" s="402"/>
      <c r="CB48" s="402"/>
      <c r="CC48" s="402"/>
      <c r="CD48" s="402"/>
    </row>
    <row r="49" spans="1:82" s="401" customFormat="1">
      <c r="A49" s="401">
        <v>1</v>
      </c>
      <c r="B49" s="400" t="s">
        <v>803</v>
      </c>
      <c r="C49" s="400" t="s">
        <v>803</v>
      </c>
      <c r="D49" s="401" t="s">
        <v>34</v>
      </c>
      <c r="E49" s="401" t="s">
        <v>35</v>
      </c>
      <c r="F49" s="401" t="s">
        <v>366</v>
      </c>
      <c r="G49" s="401" t="s">
        <v>360</v>
      </c>
      <c r="H49" s="401" t="s">
        <v>360</v>
      </c>
      <c r="I49" s="401" t="s">
        <v>360</v>
      </c>
      <c r="J49" s="401" t="s">
        <v>360</v>
      </c>
      <c r="K49" s="401" t="s">
        <v>22</v>
      </c>
      <c r="L49" s="401" t="s">
        <v>197</v>
      </c>
      <c r="M49" s="401">
        <v>0</v>
      </c>
      <c r="N49" s="401" t="s">
        <v>34</v>
      </c>
      <c r="O49" s="401" t="s">
        <v>340</v>
      </c>
      <c r="P49" s="402">
        <v>0</v>
      </c>
      <c r="Q49" s="402" t="s">
        <v>678</v>
      </c>
      <c r="R49" s="402" t="s">
        <v>678</v>
      </c>
      <c r="S49" s="401">
        <v>0</v>
      </c>
      <c r="T49" s="402" t="s">
        <v>662</v>
      </c>
      <c r="U49" s="402" t="s">
        <v>207</v>
      </c>
      <c r="V49" s="402" t="s">
        <v>207</v>
      </c>
      <c r="W49" s="402" t="s">
        <v>207</v>
      </c>
      <c r="Y49" s="402" t="s">
        <v>207</v>
      </c>
      <c r="Z49" s="402" t="s">
        <v>207</v>
      </c>
      <c r="AA49" s="402" t="s">
        <v>207</v>
      </c>
      <c r="AC49" s="402" t="s">
        <v>207</v>
      </c>
      <c r="AD49" s="402" t="s">
        <v>207</v>
      </c>
      <c r="AE49" s="402" t="s">
        <v>207</v>
      </c>
      <c r="AG49" s="402" t="s">
        <v>207</v>
      </c>
      <c r="AH49" s="402" t="s">
        <v>207</v>
      </c>
      <c r="AI49" s="402" t="s">
        <v>207</v>
      </c>
      <c r="AK49" s="402" t="s">
        <v>207</v>
      </c>
      <c r="AL49" s="402" t="s">
        <v>207</v>
      </c>
      <c r="AM49" s="402" t="s">
        <v>207</v>
      </c>
      <c r="AO49" s="402" t="s">
        <v>207</v>
      </c>
      <c r="AP49" s="402" t="s">
        <v>207</v>
      </c>
      <c r="AQ49" s="402" t="s">
        <v>207</v>
      </c>
      <c r="AS49" s="402" t="s">
        <v>207</v>
      </c>
      <c r="AT49" s="402" t="s">
        <v>207</v>
      </c>
      <c r="AU49" s="402" t="s">
        <v>207</v>
      </c>
      <c r="AW49" s="402" t="s">
        <v>207</v>
      </c>
      <c r="AX49" s="402" t="s">
        <v>207</v>
      </c>
      <c r="AY49" s="402" t="s">
        <v>207</v>
      </c>
      <c r="BA49" s="402" t="s">
        <v>207</v>
      </c>
      <c r="BB49" s="402" t="s">
        <v>207</v>
      </c>
      <c r="BC49" s="402" t="s">
        <v>207</v>
      </c>
      <c r="BE49" s="402">
        <v>16</v>
      </c>
      <c r="BF49" s="402"/>
      <c r="BG49" s="402"/>
      <c r="BJ49" s="402"/>
      <c r="BM49" s="402"/>
      <c r="BN49" s="402"/>
      <c r="BP49" s="402"/>
      <c r="BQ49" s="402"/>
      <c r="BR49" s="402"/>
      <c r="BT49" s="402"/>
      <c r="BU49" s="402"/>
      <c r="BV49" s="402"/>
      <c r="BX49" s="402"/>
      <c r="BY49" s="402"/>
      <c r="BZ49" s="402"/>
      <c r="CB49" s="402"/>
      <c r="CC49" s="402"/>
      <c r="CD49" s="402"/>
    </row>
    <row r="50" spans="1:82" s="401" customFormat="1">
      <c r="A50" s="401">
        <v>1</v>
      </c>
      <c r="B50" s="400" t="s">
        <v>804</v>
      </c>
      <c r="C50" s="400" t="s">
        <v>804</v>
      </c>
      <c r="D50" s="401" t="s">
        <v>34</v>
      </c>
      <c r="E50" s="401" t="s">
        <v>35</v>
      </c>
      <c r="F50" s="401" t="s">
        <v>366</v>
      </c>
      <c r="G50" s="401" t="s">
        <v>360</v>
      </c>
      <c r="H50" s="401" t="s">
        <v>360</v>
      </c>
      <c r="I50" s="401" t="s">
        <v>360</v>
      </c>
      <c r="J50" s="401" t="s">
        <v>360</v>
      </c>
      <c r="K50" s="401" t="s">
        <v>22</v>
      </c>
      <c r="L50" s="401" t="s">
        <v>197</v>
      </c>
      <c r="M50" s="401">
        <v>0</v>
      </c>
      <c r="N50" s="401" t="s">
        <v>34</v>
      </c>
      <c r="O50" s="401" t="s">
        <v>340</v>
      </c>
      <c r="P50" s="402">
        <v>0</v>
      </c>
      <c r="Q50" s="402" t="s">
        <v>678</v>
      </c>
      <c r="R50" s="402" t="s">
        <v>678</v>
      </c>
      <c r="S50" s="401">
        <v>0</v>
      </c>
      <c r="T50" s="402" t="s">
        <v>662</v>
      </c>
      <c r="U50" s="402" t="s">
        <v>207</v>
      </c>
      <c r="V50" s="402" t="s">
        <v>207</v>
      </c>
      <c r="W50" s="402" t="s">
        <v>207</v>
      </c>
      <c r="Y50" s="402" t="s">
        <v>207</v>
      </c>
      <c r="Z50" s="402" t="s">
        <v>207</v>
      </c>
      <c r="AA50" s="402" t="s">
        <v>207</v>
      </c>
      <c r="AC50" s="402" t="s">
        <v>207</v>
      </c>
      <c r="AD50" s="402" t="s">
        <v>207</v>
      </c>
      <c r="AE50" s="402" t="s">
        <v>207</v>
      </c>
      <c r="AG50" s="402" t="s">
        <v>207</v>
      </c>
      <c r="AH50" s="402" t="s">
        <v>207</v>
      </c>
      <c r="AI50" s="402" t="s">
        <v>207</v>
      </c>
      <c r="AK50" s="402" t="s">
        <v>207</v>
      </c>
      <c r="AL50" s="402" t="s">
        <v>207</v>
      </c>
      <c r="AM50" s="402" t="s">
        <v>207</v>
      </c>
      <c r="AO50" s="402" t="s">
        <v>207</v>
      </c>
      <c r="AP50" s="402" t="s">
        <v>207</v>
      </c>
      <c r="AQ50" s="402" t="s">
        <v>207</v>
      </c>
      <c r="AS50" s="402" t="s">
        <v>207</v>
      </c>
      <c r="AT50" s="402" t="s">
        <v>207</v>
      </c>
      <c r="AU50" s="402" t="s">
        <v>207</v>
      </c>
      <c r="AW50" s="402" t="s">
        <v>207</v>
      </c>
      <c r="AX50" s="402" t="s">
        <v>207</v>
      </c>
      <c r="AY50" s="402" t="s">
        <v>207</v>
      </c>
      <c r="BA50" s="402" t="s">
        <v>207</v>
      </c>
      <c r="BB50" s="402" t="s">
        <v>207</v>
      </c>
      <c r="BC50" s="402" t="s">
        <v>207</v>
      </c>
      <c r="BE50" s="402">
        <v>16</v>
      </c>
      <c r="BF50" s="402"/>
      <c r="BG50" s="402"/>
      <c r="BJ50" s="402"/>
      <c r="BM50" s="402"/>
      <c r="BN50" s="402"/>
      <c r="BP50" s="402"/>
      <c r="BQ50" s="402"/>
      <c r="BR50" s="402"/>
      <c r="BT50" s="402"/>
      <c r="BU50" s="402"/>
      <c r="BV50" s="402"/>
      <c r="BX50" s="402"/>
      <c r="BY50" s="402"/>
      <c r="BZ50" s="402"/>
      <c r="CB50" s="402"/>
      <c r="CC50" s="402"/>
      <c r="CD50" s="402"/>
    </row>
    <row r="51" spans="1:82" s="401" customFormat="1">
      <c r="A51" s="401">
        <v>1</v>
      </c>
      <c r="B51" s="400" t="s">
        <v>805</v>
      </c>
      <c r="C51" s="400" t="s">
        <v>805</v>
      </c>
      <c r="D51" s="401" t="s">
        <v>34</v>
      </c>
      <c r="E51" s="401" t="s">
        <v>35</v>
      </c>
      <c r="F51" s="401" t="s">
        <v>366</v>
      </c>
      <c r="G51" s="401" t="s">
        <v>360</v>
      </c>
      <c r="H51" s="401" t="s">
        <v>360</v>
      </c>
      <c r="I51" s="401" t="s">
        <v>360</v>
      </c>
      <c r="J51" s="401" t="s">
        <v>360</v>
      </c>
      <c r="K51" s="401" t="s">
        <v>22</v>
      </c>
      <c r="L51" s="401" t="s">
        <v>197</v>
      </c>
      <c r="M51" s="401">
        <v>0</v>
      </c>
      <c r="N51" s="401" t="s">
        <v>34</v>
      </c>
      <c r="O51" s="401" t="s">
        <v>340</v>
      </c>
      <c r="P51" s="402">
        <v>0</v>
      </c>
      <c r="Q51" s="402" t="s">
        <v>678</v>
      </c>
      <c r="R51" s="402" t="s">
        <v>678</v>
      </c>
      <c r="S51" s="401">
        <v>0</v>
      </c>
      <c r="T51" s="402" t="s">
        <v>662</v>
      </c>
      <c r="U51" s="402" t="s">
        <v>207</v>
      </c>
      <c r="V51" s="402" t="s">
        <v>207</v>
      </c>
      <c r="W51" s="402" t="s">
        <v>207</v>
      </c>
      <c r="Y51" s="402" t="s">
        <v>207</v>
      </c>
      <c r="Z51" s="402" t="s">
        <v>207</v>
      </c>
      <c r="AA51" s="402" t="s">
        <v>207</v>
      </c>
      <c r="AC51" s="402" t="s">
        <v>207</v>
      </c>
      <c r="AD51" s="402" t="s">
        <v>207</v>
      </c>
      <c r="AE51" s="402" t="s">
        <v>207</v>
      </c>
      <c r="AG51" s="402" t="s">
        <v>207</v>
      </c>
      <c r="AH51" s="402" t="s">
        <v>207</v>
      </c>
      <c r="AI51" s="402" t="s">
        <v>207</v>
      </c>
      <c r="AK51" s="402" t="s">
        <v>207</v>
      </c>
      <c r="AL51" s="402" t="s">
        <v>207</v>
      </c>
      <c r="AM51" s="402" t="s">
        <v>207</v>
      </c>
      <c r="AO51" s="402" t="s">
        <v>207</v>
      </c>
      <c r="AP51" s="402" t="s">
        <v>207</v>
      </c>
      <c r="AQ51" s="402" t="s">
        <v>207</v>
      </c>
      <c r="AS51" s="402" t="s">
        <v>207</v>
      </c>
      <c r="AT51" s="402" t="s">
        <v>207</v>
      </c>
      <c r="AU51" s="402" t="s">
        <v>207</v>
      </c>
      <c r="AW51" s="402" t="s">
        <v>207</v>
      </c>
      <c r="AX51" s="402" t="s">
        <v>207</v>
      </c>
      <c r="AY51" s="402" t="s">
        <v>207</v>
      </c>
      <c r="BA51" s="402" t="s">
        <v>207</v>
      </c>
      <c r="BB51" s="402" t="s">
        <v>207</v>
      </c>
      <c r="BC51" s="402" t="s">
        <v>207</v>
      </c>
      <c r="BE51" s="402">
        <v>16</v>
      </c>
      <c r="BF51" s="402"/>
      <c r="BG51" s="402"/>
      <c r="BJ51" s="402"/>
      <c r="BM51" s="402"/>
      <c r="BN51" s="402"/>
      <c r="BP51" s="402"/>
      <c r="BQ51" s="402"/>
      <c r="BR51" s="402"/>
      <c r="BT51" s="402"/>
      <c r="BU51" s="402"/>
      <c r="BV51" s="402"/>
      <c r="BX51" s="402"/>
      <c r="BY51" s="402"/>
      <c r="BZ51" s="402"/>
      <c r="CB51" s="402"/>
      <c r="CC51" s="402"/>
      <c r="CD51" s="402"/>
    </row>
    <row r="52" spans="1:82" s="401" customFormat="1">
      <c r="A52" s="401">
        <v>1</v>
      </c>
      <c r="B52" s="400" t="s">
        <v>806</v>
      </c>
      <c r="C52" s="400" t="s">
        <v>806</v>
      </c>
      <c r="D52" s="401" t="s">
        <v>34</v>
      </c>
      <c r="E52" s="401" t="s">
        <v>35</v>
      </c>
      <c r="F52" s="401" t="s">
        <v>366</v>
      </c>
      <c r="G52" s="401" t="s">
        <v>360</v>
      </c>
      <c r="H52" s="401" t="s">
        <v>360</v>
      </c>
      <c r="I52" s="401" t="s">
        <v>360</v>
      </c>
      <c r="J52" s="401" t="s">
        <v>360</v>
      </c>
      <c r="K52" s="401" t="s">
        <v>22</v>
      </c>
      <c r="L52" s="401" t="s">
        <v>197</v>
      </c>
      <c r="M52" s="401">
        <v>0</v>
      </c>
      <c r="N52" s="401" t="s">
        <v>34</v>
      </c>
      <c r="O52" s="401" t="s">
        <v>340</v>
      </c>
      <c r="P52" s="402">
        <v>0</v>
      </c>
      <c r="Q52" s="402" t="s">
        <v>678</v>
      </c>
      <c r="R52" s="402" t="s">
        <v>678</v>
      </c>
      <c r="S52" s="401">
        <v>0</v>
      </c>
      <c r="T52" s="402" t="s">
        <v>662</v>
      </c>
      <c r="U52" s="402" t="s">
        <v>207</v>
      </c>
      <c r="V52" s="402" t="s">
        <v>207</v>
      </c>
      <c r="W52" s="402" t="s">
        <v>207</v>
      </c>
      <c r="Y52" s="402" t="s">
        <v>207</v>
      </c>
      <c r="Z52" s="402" t="s">
        <v>207</v>
      </c>
      <c r="AA52" s="402" t="s">
        <v>207</v>
      </c>
      <c r="AC52" s="402" t="s">
        <v>207</v>
      </c>
      <c r="AD52" s="402" t="s">
        <v>207</v>
      </c>
      <c r="AE52" s="402" t="s">
        <v>207</v>
      </c>
      <c r="AG52" s="402" t="s">
        <v>207</v>
      </c>
      <c r="AH52" s="402" t="s">
        <v>207</v>
      </c>
      <c r="AI52" s="402" t="s">
        <v>207</v>
      </c>
      <c r="AK52" s="402" t="s">
        <v>207</v>
      </c>
      <c r="AL52" s="402" t="s">
        <v>207</v>
      </c>
      <c r="AM52" s="402" t="s">
        <v>207</v>
      </c>
      <c r="AO52" s="402" t="s">
        <v>207</v>
      </c>
      <c r="AP52" s="402" t="s">
        <v>207</v>
      </c>
      <c r="AQ52" s="402" t="s">
        <v>207</v>
      </c>
      <c r="AS52" s="402" t="s">
        <v>207</v>
      </c>
      <c r="AT52" s="402" t="s">
        <v>207</v>
      </c>
      <c r="AU52" s="402" t="s">
        <v>207</v>
      </c>
      <c r="AW52" s="402" t="s">
        <v>207</v>
      </c>
      <c r="AX52" s="402" t="s">
        <v>207</v>
      </c>
      <c r="AY52" s="402" t="s">
        <v>207</v>
      </c>
      <c r="BA52" s="402" t="s">
        <v>207</v>
      </c>
      <c r="BB52" s="402" t="s">
        <v>207</v>
      </c>
      <c r="BC52" s="402" t="s">
        <v>207</v>
      </c>
      <c r="BE52" s="402">
        <v>16</v>
      </c>
      <c r="BF52" s="402"/>
      <c r="BG52" s="402"/>
      <c r="BJ52" s="402"/>
      <c r="BM52" s="402"/>
      <c r="BN52" s="402"/>
      <c r="BP52" s="402"/>
      <c r="BQ52" s="402"/>
      <c r="BR52" s="402"/>
      <c r="BT52" s="402"/>
      <c r="BU52" s="402"/>
      <c r="BV52" s="402"/>
      <c r="BX52" s="402"/>
      <c r="BY52" s="402"/>
      <c r="BZ52" s="402"/>
      <c r="CB52" s="402"/>
      <c r="CC52" s="402"/>
      <c r="CD52" s="402"/>
    </row>
    <row r="53" spans="1:82" s="401" customFormat="1">
      <c r="A53" s="401">
        <v>1</v>
      </c>
      <c r="B53" s="400" t="s">
        <v>807</v>
      </c>
      <c r="C53" s="400" t="s">
        <v>807</v>
      </c>
      <c r="D53" s="401" t="s">
        <v>34</v>
      </c>
      <c r="E53" s="401" t="s">
        <v>35</v>
      </c>
      <c r="F53" s="401" t="s">
        <v>366</v>
      </c>
      <c r="G53" s="401" t="s">
        <v>360</v>
      </c>
      <c r="H53" s="401" t="s">
        <v>360</v>
      </c>
      <c r="I53" s="401" t="s">
        <v>360</v>
      </c>
      <c r="J53" s="401" t="s">
        <v>360</v>
      </c>
      <c r="K53" s="401" t="s">
        <v>22</v>
      </c>
      <c r="L53" s="401" t="s">
        <v>197</v>
      </c>
      <c r="M53" s="401">
        <v>0</v>
      </c>
      <c r="N53" s="401" t="s">
        <v>34</v>
      </c>
      <c r="O53" s="401" t="s">
        <v>340</v>
      </c>
      <c r="P53" s="402">
        <v>0</v>
      </c>
      <c r="Q53" s="402" t="s">
        <v>678</v>
      </c>
      <c r="R53" s="402" t="s">
        <v>678</v>
      </c>
      <c r="S53" s="401">
        <v>0</v>
      </c>
      <c r="T53" s="402" t="s">
        <v>662</v>
      </c>
      <c r="U53" s="402" t="s">
        <v>207</v>
      </c>
      <c r="V53" s="402" t="s">
        <v>207</v>
      </c>
      <c r="W53" s="402" t="s">
        <v>207</v>
      </c>
      <c r="Y53" s="402" t="s">
        <v>207</v>
      </c>
      <c r="Z53" s="402" t="s">
        <v>207</v>
      </c>
      <c r="AA53" s="402" t="s">
        <v>207</v>
      </c>
      <c r="AC53" s="402" t="s">
        <v>207</v>
      </c>
      <c r="AD53" s="402" t="s">
        <v>207</v>
      </c>
      <c r="AE53" s="402" t="s">
        <v>207</v>
      </c>
      <c r="AG53" s="402" t="s">
        <v>207</v>
      </c>
      <c r="AH53" s="402" t="s">
        <v>207</v>
      </c>
      <c r="AI53" s="402" t="s">
        <v>207</v>
      </c>
      <c r="AK53" s="402" t="s">
        <v>207</v>
      </c>
      <c r="AL53" s="402" t="s">
        <v>207</v>
      </c>
      <c r="AM53" s="402" t="s">
        <v>207</v>
      </c>
      <c r="AO53" s="402" t="s">
        <v>207</v>
      </c>
      <c r="AP53" s="402" t="s">
        <v>207</v>
      </c>
      <c r="AQ53" s="402" t="s">
        <v>207</v>
      </c>
      <c r="AS53" s="402" t="s">
        <v>207</v>
      </c>
      <c r="AT53" s="402" t="s">
        <v>207</v>
      </c>
      <c r="AU53" s="402" t="s">
        <v>207</v>
      </c>
      <c r="AW53" s="402" t="s">
        <v>207</v>
      </c>
      <c r="AX53" s="402" t="s">
        <v>207</v>
      </c>
      <c r="AY53" s="402" t="s">
        <v>207</v>
      </c>
      <c r="BA53" s="402" t="s">
        <v>207</v>
      </c>
      <c r="BB53" s="402" t="s">
        <v>207</v>
      </c>
      <c r="BC53" s="402" t="s">
        <v>207</v>
      </c>
      <c r="BE53" s="402">
        <v>16</v>
      </c>
      <c r="BF53" s="402"/>
      <c r="BG53" s="402"/>
      <c r="BJ53" s="402"/>
      <c r="BM53" s="402"/>
      <c r="BN53" s="402"/>
      <c r="BP53" s="402"/>
      <c r="BQ53" s="402"/>
      <c r="BR53" s="402"/>
      <c r="BT53" s="402"/>
      <c r="BU53" s="402"/>
      <c r="BV53" s="402"/>
      <c r="BX53" s="402"/>
      <c r="BY53" s="402"/>
      <c r="BZ53" s="402"/>
      <c r="CB53" s="402"/>
      <c r="CC53" s="402"/>
      <c r="CD53" s="402"/>
    </row>
    <row r="54" spans="1:82" s="401" customFormat="1">
      <c r="A54" s="401">
        <v>1</v>
      </c>
      <c r="B54" s="400" t="s">
        <v>809</v>
      </c>
      <c r="C54" s="400" t="s">
        <v>809</v>
      </c>
      <c r="D54" s="401" t="s">
        <v>34</v>
      </c>
      <c r="E54" s="401" t="s">
        <v>35</v>
      </c>
      <c r="F54" s="401" t="s">
        <v>366</v>
      </c>
      <c r="G54" s="401" t="s">
        <v>360</v>
      </c>
      <c r="H54" s="401" t="s">
        <v>360</v>
      </c>
      <c r="I54" s="401" t="s">
        <v>360</v>
      </c>
      <c r="J54" s="401" t="s">
        <v>360</v>
      </c>
      <c r="K54" s="401" t="s">
        <v>22</v>
      </c>
      <c r="L54" s="401" t="s">
        <v>197</v>
      </c>
      <c r="M54" s="401">
        <v>0</v>
      </c>
      <c r="N54" s="401" t="s">
        <v>34</v>
      </c>
      <c r="O54" s="401" t="s">
        <v>340</v>
      </c>
      <c r="P54" s="402">
        <v>0</v>
      </c>
      <c r="Q54" s="402" t="s">
        <v>678</v>
      </c>
      <c r="R54" s="402" t="s">
        <v>678</v>
      </c>
      <c r="S54" s="401">
        <v>0</v>
      </c>
      <c r="T54" s="402" t="s">
        <v>662</v>
      </c>
      <c r="U54" s="402" t="s">
        <v>207</v>
      </c>
      <c r="V54" s="402" t="s">
        <v>207</v>
      </c>
      <c r="W54" s="402" t="s">
        <v>207</v>
      </c>
      <c r="Y54" s="402" t="s">
        <v>207</v>
      </c>
      <c r="Z54" s="402" t="s">
        <v>207</v>
      </c>
      <c r="AA54" s="402" t="s">
        <v>207</v>
      </c>
      <c r="AC54" s="402" t="s">
        <v>207</v>
      </c>
      <c r="AD54" s="402" t="s">
        <v>207</v>
      </c>
      <c r="AE54" s="402" t="s">
        <v>207</v>
      </c>
      <c r="AG54" s="402" t="s">
        <v>207</v>
      </c>
      <c r="AH54" s="402" t="s">
        <v>207</v>
      </c>
      <c r="AI54" s="402" t="s">
        <v>207</v>
      </c>
      <c r="AK54" s="402" t="s">
        <v>207</v>
      </c>
      <c r="AL54" s="402" t="s">
        <v>207</v>
      </c>
      <c r="AM54" s="402" t="s">
        <v>207</v>
      </c>
      <c r="AO54" s="402" t="s">
        <v>207</v>
      </c>
      <c r="AP54" s="402" t="s">
        <v>207</v>
      </c>
      <c r="AQ54" s="402" t="s">
        <v>207</v>
      </c>
      <c r="AS54" s="402" t="s">
        <v>207</v>
      </c>
      <c r="AT54" s="402" t="s">
        <v>207</v>
      </c>
      <c r="AU54" s="402" t="s">
        <v>207</v>
      </c>
      <c r="AW54" s="402" t="s">
        <v>207</v>
      </c>
      <c r="AX54" s="402" t="s">
        <v>207</v>
      </c>
      <c r="AY54" s="402" t="s">
        <v>207</v>
      </c>
      <c r="BA54" s="402" t="s">
        <v>207</v>
      </c>
      <c r="BB54" s="402" t="s">
        <v>207</v>
      </c>
      <c r="BC54" s="402" t="s">
        <v>207</v>
      </c>
      <c r="BE54" s="402">
        <v>16</v>
      </c>
      <c r="BF54" s="402"/>
      <c r="BG54" s="402"/>
      <c r="BJ54" s="402"/>
      <c r="BM54" s="402"/>
      <c r="BN54" s="402"/>
      <c r="BP54" s="402"/>
      <c r="BQ54" s="402"/>
      <c r="BR54" s="402"/>
      <c r="BT54" s="402"/>
      <c r="BU54" s="402"/>
      <c r="BV54" s="402"/>
      <c r="BX54" s="402"/>
      <c r="BY54" s="402"/>
      <c r="BZ54" s="402"/>
      <c r="CB54" s="402"/>
      <c r="CC54" s="402"/>
      <c r="CD54" s="402"/>
    </row>
    <row r="55" spans="1:82" s="401" customFormat="1">
      <c r="A55" s="401">
        <v>1</v>
      </c>
      <c r="B55" s="400" t="s">
        <v>810</v>
      </c>
      <c r="C55" s="400" t="s">
        <v>810</v>
      </c>
      <c r="D55" s="401" t="s">
        <v>34</v>
      </c>
      <c r="E55" s="401" t="s">
        <v>35</v>
      </c>
      <c r="F55" s="401" t="s">
        <v>366</v>
      </c>
      <c r="G55" s="401" t="s">
        <v>360</v>
      </c>
      <c r="H55" s="401" t="s">
        <v>360</v>
      </c>
      <c r="I55" s="401" t="s">
        <v>360</v>
      </c>
      <c r="J55" s="401" t="s">
        <v>360</v>
      </c>
      <c r="K55" s="401" t="s">
        <v>22</v>
      </c>
      <c r="L55" s="401" t="s">
        <v>197</v>
      </c>
      <c r="M55" s="401">
        <v>0</v>
      </c>
      <c r="N55" s="401" t="s">
        <v>34</v>
      </c>
      <c r="O55" s="401" t="s">
        <v>340</v>
      </c>
      <c r="P55" s="402">
        <v>0</v>
      </c>
      <c r="Q55" s="402" t="s">
        <v>678</v>
      </c>
      <c r="R55" s="402" t="s">
        <v>678</v>
      </c>
      <c r="S55" s="401">
        <v>0</v>
      </c>
      <c r="T55" s="402" t="s">
        <v>662</v>
      </c>
      <c r="U55" s="402" t="s">
        <v>207</v>
      </c>
      <c r="V55" s="402" t="s">
        <v>207</v>
      </c>
      <c r="W55" s="402" t="s">
        <v>207</v>
      </c>
      <c r="Y55" s="402" t="s">
        <v>207</v>
      </c>
      <c r="Z55" s="402" t="s">
        <v>207</v>
      </c>
      <c r="AA55" s="402" t="s">
        <v>207</v>
      </c>
      <c r="AC55" s="402" t="s">
        <v>207</v>
      </c>
      <c r="AD55" s="402" t="s">
        <v>207</v>
      </c>
      <c r="AE55" s="402" t="s">
        <v>207</v>
      </c>
      <c r="AG55" s="402" t="s">
        <v>207</v>
      </c>
      <c r="AH55" s="402" t="s">
        <v>207</v>
      </c>
      <c r="AI55" s="402" t="s">
        <v>207</v>
      </c>
      <c r="AK55" s="402" t="s">
        <v>207</v>
      </c>
      <c r="AL55" s="402" t="s">
        <v>207</v>
      </c>
      <c r="AM55" s="402" t="s">
        <v>207</v>
      </c>
      <c r="AO55" s="402" t="s">
        <v>207</v>
      </c>
      <c r="AP55" s="402" t="s">
        <v>207</v>
      </c>
      <c r="AQ55" s="402" t="s">
        <v>207</v>
      </c>
      <c r="AS55" s="402" t="s">
        <v>207</v>
      </c>
      <c r="AT55" s="402" t="s">
        <v>207</v>
      </c>
      <c r="AU55" s="402" t="s">
        <v>207</v>
      </c>
      <c r="AW55" s="402" t="s">
        <v>207</v>
      </c>
      <c r="AX55" s="402" t="s">
        <v>207</v>
      </c>
      <c r="AY55" s="402" t="s">
        <v>207</v>
      </c>
      <c r="BA55" s="402" t="s">
        <v>207</v>
      </c>
      <c r="BB55" s="402" t="s">
        <v>207</v>
      </c>
      <c r="BC55" s="402" t="s">
        <v>207</v>
      </c>
      <c r="BE55" s="402">
        <v>16</v>
      </c>
      <c r="BF55" s="402"/>
      <c r="BG55" s="402"/>
      <c r="BJ55" s="402"/>
      <c r="BM55" s="402"/>
      <c r="BN55" s="402"/>
      <c r="BP55" s="402"/>
      <c r="BQ55" s="402"/>
      <c r="BR55" s="402"/>
      <c r="BT55" s="402"/>
      <c r="BU55" s="402"/>
      <c r="BV55" s="402"/>
      <c r="BX55" s="402"/>
      <c r="BY55" s="402"/>
      <c r="BZ55" s="402"/>
      <c r="CB55" s="402"/>
      <c r="CC55" s="402"/>
      <c r="CD55" s="402"/>
    </row>
    <row r="56" spans="1:82" s="401" customFormat="1">
      <c r="A56" s="401">
        <v>1</v>
      </c>
      <c r="B56" s="400" t="s">
        <v>855</v>
      </c>
      <c r="C56" s="400" t="s">
        <v>855</v>
      </c>
      <c r="D56" s="401" t="s">
        <v>34</v>
      </c>
      <c r="E56" s="401" t="s">
        <v>35</v>
      </c>
      <c r="F56" s="401" t="s">
        <v>366</v>
      </c>
      <c r="G56" s="401" t="s">
        <v>360</v>
      </c>
      <c r="H56" s="401" t="s">
        <v>360</v>
      </c>
      <c r="I56" s="401" t="s">
        <v>360</v>
      </c>
      <c r="J56" s="401" t="s">
        <v>360</v>
      </c>
      <c r="K56" s="401" t="s">
        <v>22</v>
      </c>
      <c r="L56" s="401" t="s">
        <v>197</v>
      </c>
      <c r="M56" s="401">
        <v>1</v>
      </c>
      <c r="N56" s="401" t="s">
        <v>34</v>
      </c>
      <c r="O56" s="401" t="s">
        <v>340</v>
      </c>
      <c r="P56" s="402">
        <v>0</v>
      </c>
      <c r="Q56" s="402" t="s">
        <v>678</v>
      </c>
      <c r="R56" s="402" t="s">
        <v>678</v>
      </c>
      <c r="S56" s="401">
        <v>0</v>
      </c>
      <c r="T56" s="402" t="s">
        <v>662</v>
      </c>
      <c r="U56" s="402" t="s">
        <v>207</v>
      </c>
      <c r="V56" s="402" t="s">
        <v>207</v>
      </c>
      <c r="W56" s="402" t="s">
        <v>207</v>
      </c>
      <c r="Y56" s="402" t="s">
        <v>207</v>
      </c>
      <c r="Z56" s="402" t="s">
        <v>207</v>
      </c>
      <c r="AA56" s="402" t="s">
        <v>207</v>
      </c>
      <c r="AC56" s="402" t="s">
        <v>207</v>
      </c>
      <c r="AD56" s="402" t="s">
        <v>207</v>
      </c>
      <c r="AE56" s="402" t="s">
        <v>207</v>
      </c>
      <c r="AG56" s="402" t="s">
        <v>207</v>
      </c>
      <c r="AH56" s="402" t="s">
        <v>207</v>
      </c>
      <c r="AI56" s="402" t="s">
        <v>207</v>
      </c>
      <c r="AK56" s="402" t="s">
        <v>207</v>
      </c>
      <c r="AL56" s="402" t="s">
        <v>207</v>
      </c>
      <c r="AM56" s="402" t="s">
        <v>207</v>
      </c>
      <c r="AO56" s="402" t="s">
        <v>207</v>
      </c>
      <c r="AP56" s="402" t="s">
        <v>207</v>
      </c>
      <c r="AQ56" s="402" t="s">
        <v>207</v>
      </c>
      <c r="AS56" s="402" t="s">
        <v>207</v>
      </c>
      <c r="AT56" s="402" t="s">
        <v>207</v>
      </c>
      <c r="AU56" s="402" t="s">
        <v>207</v>
      </c>
      <c r="AW56" s="402" t="s">
        <v>207</v>
      </c>
      <c r="AX56" s="402" t="s">
        <v>207</v>
      </c>
      <c r="AY56" s="402" t="s">
        <v>207</v>
      </c>
      <c r="BA56" s="402" t="s">
        <v>207</v>
      </c>
      <c r="BB56" s="402" t="s">
        <v>207</v>
      </c>
      <c r="BC56" s="402" t="s">
        <v>207</v>
      </c>
      <c r="BE56" s="402">
        <v>16</v>
      </c>
      <c r="BF56" s="402"/>
      <c r="BG56" s="402"/>
      <c r="BJ56" s="402"/>
      <c r="BM56" s="402"/>
      <c r="BN56" s="402"/>
      <c r="BP56" s="402"/>
      <c r="BQ56" s="402"/>
      <c r="BR56" s="402"/>
      <c r="BT56" s="402"/>
      <c r="BU56" s="402"/>
      <c r="BV56" s="402"/>
      <c r="BX56" s="402"/>
      <c r="BY56" s="402"/>
      <c r="BZ56" s="402"/>
      <c r="CB56" s="402"/>
      <c r="CC56" s="402"/>
      <c r="CD56" s="402"/>
    </row>
    <row r="57" spans="1:82" s="401" customFormat="1">
      <c r="A57" s="401">
        <v>1</v>
      </c>
      <c r="B57" s="400" t="s">
        <v>767</v>
      </c>
      <c r="C57" s="400" t="s">
        <v>767</v>
      </c>
      <c r="D57" s="401" t="s">
        <v>34</v>
      </c>
      <c r="E57" s="401" t="s">
        <v>35</v>
      </c>
      <c r="F57" s="401" t="s">
        <v>366</v>
      </c>
      <c r="G57" s="401" t="s">
        <v>360</v>
      </c>
      <c r="H57" s="401" t="s">
        <v>360</v>
      </c>
      <c r="I57" s="401" t="s">
        <v>360</v>
      </c>
      <c r="J57" s="401" t="s">
        <v>360</v>
      </c>
      <c r="K57" s="401" t="s">
        <v>22</v>
      </c>
      <c r="L57" s="401" t="s">
        <v>197</v>
      </c>
      <c r="M57" s="401">
        <v>1</v>
      </c>
      <c r="N57" s="401" t="s">
        <v>34</v>
      </c>
      <c r="O57" s="401" t="s">
        <v>340</v>
      </c>
      <c r="P57" s="402">
        <v>0</v>
      </c>
      <c r="Q57" s="402" t="s">
        <v>678</v>
      </c>
      <c r="R57" s="402" t="s">
        <v>678</v>
      </c>
      <c r="S57" s="401">
        <v>0</v>
      </c>
      <c r="T57" s="402" t="s">
        <v>662</v>
      </c>
      <c r="U57" s="402" t="s">
        <v>207</v>
      </c>
      <c r="V57" s="402" t="s">
        <v>207</v>
      </c>
      <c r="W57" s="402" t="s">
        <v>207</v>
      </c>
      <c r="Y57" s="402" t="s">
        <v>207</v>
      </c>
      <c r="Z57" s="402" t="s">
        <v>207</v>
      </c>
      <c r="AA57" s="402" t="s">
        <v>207</v>
      </c>
      <c r="AC57" s="402" t="s">
        <v>207</v>
      </c>
      <c r="AD57" s="402" t="s">
        <v>207</v>
      </c>
      <c r="AE57" s="402" t="s">
        <v>207</v>
      </c>
      <c r="AG57" s="402" t="s">
        <v>207</v>
      </c>
      <c r="AH57" s="402" t="s">
        <v>207</v>
      </c>
      <c r="AI57" s="402" t="s">
        <v>207</v>
      </c>
      <c r="AK57" s="402" t="s">
        <v>207</v>
      </c>
      <c r="AL57" s="402" t="s">
        <v>207</v>
      </c>
      <c r="AM57" s="402" t="s">
        <v>207</v>
      </c>
      <c r="AO57" s="402" t="s">
        <v>207</v>
      </c>
      <c r="AP57" s="402" t="s">
        <v>207</v>
      </c>
      <c r="AQ57" s="402" t="s">
        <v>207</v>
      </c>
      <c r="AS57" s="402" t="s">
        <v>207</v>
      </c>
      <c r="AT57" s="402" t="s">
        <v>207</v>
      </c>
      <c r="AU57" s="402" t="s">
        <v>207</v>
      </c>
      <c r="AW57" s="402" t="s">
        <v>207</v>
      </c>
      <c r="AX57" s="402" t="s">
        <v>207</v>
      </c>
      <c r="AY57" s="402" t="s">
        <v>207</v>
      </c>
      <c r="BA57" s="402" t="s">
        <v>207</v>
      </c>
      <c r="BB57" s="402" t="s">
        <v>207</v>
      </c>
      <c r="BC57" s="402" t="s">
        <v>207</v>
      </c>
      <c r="BE57" s="402">
        <v>16</v>
      </c>
      <c r="BF57" s="402"/>
      <c r="BG57" s="402"/>
      <c r="BJ57" s="402"/>
      <c r="BM57" s="402"/>
      <c r="BN57" s="402"/>
      <c r="BP57" s="402"/>
      <c r="BQ57" s="402"/>
      <c r="BR57" s="402"/>
      <c r="BT57" s="402"/>
      <c r="BU57" s="402"/>
      <c r="BV57" s="402"/>
      <c r="BX57" s="402"/>
      <c r="BY57" s="402"/>
      <c r="BZ57" s="402"/>
      <c r="CB57" s="402"/>
      <c r="CC57" s="402"/>
      <c r="CD57" s="402"/>
    </row>
    <row r="58" spans="1:82" s="401" customFormat="1">
      <c r="A58" s="401">
        <v>1</v>
      </c>
      <c r="B58" s="400" t="s">
        <v>856</v>
      </c>
      <c r="C58" s="400" t="s">
        <v>856</v>
      </c>
      <c r="D58" s="401" t="s">
        <v>34</v>
      </c>
      <c r="E58" s="401" t="s">
        <v>35</v>
      </c>
      <c r="F58" s="401" t="s">
        <v>366</v>
      </c>
      <c r="G58" s="401" t="s">
        <v>360</v>
      </c>
      <c r="H58" s="401" t="s">
        <v>360</v>
      </c>
      <c r="I58" s="401" t="s">
        <v>360</v>
      </c>
      <c r="J58" s="401" t="s">
        <v>360</v>
      </c>
      <c r="K58" s="401" t="s">
        <v>22</v>
      </c>
      <c r="L58" s="401" t="s">
        <v>197</v>
      </c>
      <c r="M58" s="401">
        <v>0</v>
      </c>
      <c r="N58" s="401" t="s">
        <v>34</v>
      </c>
      <c r="O58" s="401" t="s">
        <v>340</v>
      </c>
      <c r="P58" s="402">
        <v>0</v>
      </c>
      <c r="Q58" s="402" t="s">
        <v>678</v>
      </c>
      <c r="R58" s="402" t="s">
        <v>678</v>
      </c>
      <c r="S58" s="401">
        <v>0</v>
      </c>
      <c r="T58" s="402" t="s">
        <v>662</v>
      </c>
      <c r="U58" s="402" t="s">
        <v>207</v>
      </c>
      <c r="V58" s="402" t="s">
        <v>207</v>
      </c>
      <c r="W58" s="402" t="s">
        <v>207</v>
      </c>
      <c r="Y58" s="402" t="s">
        <v>207</v>
      </c>
      <c r="Z58" s="402" t="s">
        <v>207</v>
      </c>
      <c r="AA58" s="402" t="s">
        <v>207</v>
      </c>
      <c r="AC58" s="402" t="s">
        <v>207</v>
      </c>
      <c r="AD58" s="402" t="s">
        <v>207</v>
      </c>
      <c r="AE58" s="402" t="s">
        <v>207</v>
      </c>
      <c r="AG58" s="402" t="s">
        <v>207</v>
      </c>
      <c r="AH58" s="402" t="s">
        <v>207</v>
      </c>
      <c r="AI58" s="402" t="s">
        <v>207</v>
      </c>
      <c r="AK58" s="402" t="s">
        <v>207</v>
      </c>
      <c r="AL58" s="402" t="s">
        <v>207</v>
      </c>
      <c r="AM58" s="402" t="s">
        <v>207</v>
      </c>
      <c r="AO58" s="402" t="s">
        <v>207</v>
      </c>
      <c r="AP58" s="402" t="s">
        <v>207</v>
      </c>
      <c r="AQ58" s="402" t="s">
        <v>207</v>
      </c>
      <c r="AS58" s="402" t="s">
        <v>207</v>
      </c>
      <c r="AT58" s="402" t="s">
        <v>207</v>
      </c>
      <c r="AU58" s="402" t="s">
        <v>207</v>
      </c>
      <c r="AW58" s="402" t="s">
        <v>207</v>
      </c>
      <c r="AX58" s="402" t="s">
        <v>207</v>
      </c>
      <c r="AY58" s="402" t="s">
        <v>207</v>
      </c>
      <c r="BA58" s="402" t="s">
        <v>207</v>
      </c>
      <c r="BB58" s="402" t="s">
        <v>207</v>
      </c>
      <c r="BC58" s="402" t="s">
        <v>207</v>
      </c>
      <c r="BE58" s="402">
        <v>16</v>
      </c>
      <c r="BF58" s="402"/>
      <c r="BG58" s="402"/>
      <c r="BJ58" s="402"/>
      <c r="BM58" s="402"/>
      <c r="BN58" s="402"/>
      <c r="BP58" s="402"/>
      <c r="BQ58" s="402"/>
      <c r="BR58" s="402"/>
      <c r="BT58" s="402"/>
      <c r="BU58" s="402"/>
      <c r="BV58" s="402"/>
      <c r="BX58" s="402"/>
      <c r="BY58" s="402"/>
      <c r="BZ58" s="402"/>
      <c r="CB58" s="402"/>
      <c r="CC58" s="402"/>
      <c r="CD58" s="402"/>
    </row>
    <row r="59" spans="1:82" s="401" customFormat="1">
      <c r="A59" s="401">
        <v>1</v>
      </c>
      <c r="B59" s="400" t="s">
        <v>857</v>
      </c>
      <c r="C59" s="400" t="s">
        <v>857</v>
      </c>
      <c r="D59" s="401" t="s">
        <v>34</v>
      </c>
      <c r="E59" s="401" t="s">
        <v>35</v>
      </c>
      <c r="F59" s="401" t="s">
        <v>366</v>
      </c>
      <c r="G59" s="401" t="s">
        <v>360</v>
      </c>
      <c r="H59" s="401" t="s">
        <v>360</v>
      </c>
      <c r="I59" s="401" t="s">
        <v>360</v>
      </c>
      <c r="J59" s="401" t="s">
        <v>360</v>
      </c>
      <c r="K59" s="401" t="s">
        <v>22</v>
      </c>
      <c r="L59" s="401" t="s">
        <v>197</v>
      </c>
      <c r="M59" s="401">
        <v>0</v>
      </c>
      <c r="N59" s="401" t="s">
        <v>34</v>
      </c>
      <c r="O59" s="401" t="s">
        <v>340</v>
      </c>
      <c r="P59" s="402">
        <v>0</v>
      </c>
      <c r="Q59" s="402" t="s">
        <v>678</v>
      </c>
      <c r="R59" s="402" t="s">
        <v>678</v>
      </c>
      <c r="S59" s="401">
        <v>0</v>
      </c>
      <c r="T59" s="402" t="s">
        <v>662</v>
      </c>
      <c r="U59" s="402" t="s">
        <v>207</v>
      </c>
      <c r="V59" s="402" t="s">
        <v>207</v>
      </c>
      <c r="W59" s="402" t="s">
        <v>207</v>
      </c>
      <c r="Y59" s="402" t="s">
        <v>207</v>
      </c>
      <c r="Z59" s="402" t="s">
        <v>207</v>
      </c>
      <c r="AA59" s="402" t="s">
        <v>207</v>
      </c>
      <c r="AC59" s="402" t="s">
        <v>207</v>
      </c>
      <c r="AD59" s="402" t="s">
        <v>207</v>
      </c>
      <c r="AE59" s="402" t="s">
        <v>207</v>
      </c>
      <c r="AG59" s="402" t="s">
        <v>207</v>
      </c>
      <c r="AH59" s="402" t="s">
        <v>207</v>
      </c>
      <c r="AI59" s="402" t="s">
        <v>207</v>
      </c>
      <c r="AK59" s="402" t="s">
        <v>207</v>
      </c>
      <c r="AL59" s="402" t="s">
        <v>207</v>
      </c>
      <c r="AM59" s="402" t="s">
        <v>207</v>
      </c>
      <c r="AO59" s="402" t="s">
        <v>207</v>
      </c>
      <c r="AP59" s="402" t="s">
        <v>207</v>
      </c>
      <c r="AQ59" s="402" t="s">
        <v>207</v>
      </c>
      <c r="AS59" s="402" t="s">
        <v>207</v>
      </c>
      <c r="AT59" s="402" t="s">
        <v>207</v>
      </c>
      <c r="AU59" s="402" t="s">
        <v>207</v>
      </c>
      <c r="AW59" s="402" t="s">
        <v>207</v>
      </c>
      <c r="AX59" s="402" t="s">
        <v>207</v>
      </c>
      <c r="AY59" s="402" t="s">
        <v>207</v>
      </c>
      <c r="BA59" s="402" t="s">
        <v>207</v>
      </c>
      <c r="BB59" s="402" t="s">
        <v>207</v>
      </c>
      <c r="BC59" s="402" t="s">
        <v>207</v>
      </c>
      <c r="BE59" s="402">
        <v>16</v>
      </c>
      <c r="BF59" s="402"/>
      <c r="BG59" s="402"/>
      <c r="BJ59" s="402"/>
      <c r="BM59" s="402"/>
      <c r="BN59" s="402"/>
      <c r="BP59" s="402"/>
      <c r="BQ59" s="402"/>
      <c r="BR59" s="402"/>
      <c r="BT59" s="402"/>
      <c r="BU59" s="402"/>
      <c r="BV59" s="402"/>
      <c r="BX59" s="402"/>
      <c r="BY59" s="402"/>
      <c r="BZ59" s="402"/>
      <c r="CB59" s="402"/>
      <c r="CC59" s="402"/>
      <c r="CD59" s="402"/>
    </row>
    <row r="60" spans="1:82" s="401" customFormat="1">
      <c r="A60" s="401">
        <v>1</v>
      </c>
      <c r="B60" s="400" t="s">
        <v>858</v>
      </c>
      <c r="C60" s="400" t="s">
        <v>858</v>
      </c>
      <c r="D60" s="401" t="s">
        <v>34</v>
      </c>
      <c r="E60" s="401" t="s">
        <v>35</v>
      </c>
      <c r="F60" s="401" t="s">
        <v>366</v>
      </c>
      <c r="G60" s="401" t="s">
        <v>360</v>
      </c>
      <c r="H60" s="401" t="s">
        <v>360</v>
      </c>
      <c r="I60" s="401" t="s">
        <v>360</v>
      </c>
      <c r="J60" s="401" t="s">
        <v>360</v>
      </c>
      <c r="K60" s="401" t="s">
        <v>22</v>
      </c>
      <c r="L60" s="401" t="s">
        <v>197</v>
      </c>
      <c r="M60" s="401">
        <v>0</v>
      </c>
      <c r="N60" s="401" t="s">
        <v>34</v>
      </c>
      <c r="O60" s="401" t="s">
        <v>340</v>
      </c>
      <c r="P60" s="402">
        <v>0</v>
      </c>
      <c r="Q60" s="402" t="s">
        <v>678</v>
      </c>
      <c r="R60" s="402" t="s">
        <v>678</v>
      </c>
      <c r="S60" s="401">
        <v>0</v>
      </c>
      <c r="T60" s="402" t="s">
        <v>662</v>
      </c>
      <c r="U60" s="402" t="s">
        <v>207</v>
      </c>
      <c r="V60" s="402" t="s">
        <v>207</v>
      </c>
      <c r="W60" s="402" t="s">
        <v>207</v>
      </c>
      <c r="Y60" s="402" t="s">
        <v>207</v>
      </c>
      <c r="Z60" s="402" t="s">
        <v>207</v>
      </c>
      <c r="AA60" s="402" t="s">
        <v>207</v>
      </c>
      <c r="AC60" s="402" t="s">
        <v>207</v>
      </c>
      <c r="AD60" s="402" t="s">
        <v>207</v>
      </c>
      <c r="AE60" s="402" t="s">
        <v>207</v>
      </c>
      <c r="AG60" s="402" t="s">
        <v>207</v>
      </c>
      <c r="AH60" s="402" t="s">
        <v>207</v>
      </c>
      <c r="AI60" s="402" t="s">
        <v>207</v>
      </c>
      <c r="AK60" s="402" t="s">
        <v>207</v>
      </c>
      <c r="AL60" s="402" t="s">
        <v>207</v>
      </c>
      <c r="AM60" s="402" t="s">
        <v>207</v>
      </c>
      <c r="AO60" s="402" t="s">
        <v>207</v>
      </c>
      <c r="AP60" s="402" t="s">
        <v>207</v>
      </c>
      <c r="AQ60" s="402" t="s">
        <v>207</v>
      </c>
      <c r="AS60" s="402" t="s">
        <v>207</v>
      </c>
      <c r="AT60" s="402" t="s">
        <v>207</v>
      </c>
      <c r="AU60" s="402" t="s">
        <v>207</v>
      </c>
      <c r="AW60" s="402" t="s">
        <v>207</v>
      </c>
      <c r="AX60" s="402" t="s">
        <v>207</v>
      </c>
      <c r="AY60" s="402" t="s">
        <v>207</v>
      </c>
      <c r="BA60" s="402" t="s">
        <v>207</v>
      </c>
      <c r="BB60" s="402" t="s">
        <v>207</v>
      </c>
      <c r="BC60" s="402" t="s">
        <v>207</v>
      </c>
      <c r="BE60" s="402">
        <v>16</v>
      </c>
      <c r="BF60" s="402"/>
      <c r="BG60" s="402"/>
      <c r="BJ60" s="402"/>
      <c r="BM60" s="402"/>
      <c r="BN60" s="402"/>
      <c r="BP60" s="402"/>
      <c r="BQ60" s="402"/>
      <c r="BR60" s="402"/>
      <c r="BT60" s="402"/>
      <c r="BU60" s="402"/>
      <c r="BV60" s="402"/>
      <c r="BX60" s="402"/>
      <c r="BY60" s="402"/>
      <c r="BZ60" s="402"/>
      <c r="CB60" s="402"/>
      <c r="CC60" s="402"/>
      <c r="CD60" s="402"/>
    </row>
    <row r="61" spans="1:82" s="401" customFormat="1">
      <c r="A61" s="401">
        <v>1</v>
      </c>
      <c r="B61" s="400" t="s">
        <v>859</v>
      </c>
      <c r="C61" s="400" t="s">
        <v>859</v>
      </c>
      <c r="D61" s="401" t="s">
        <v>34</v>
      </c>
      <c r="E61" s="401" t="s">
        <v>35</v>
      </c>
      <c r="F61" s="401" t="s">
        <v>366</v>
      </c>
      <c r="G61" s="401" t="s">
        <v>360</v>
      </c>
      <c r="H61" s="401" t="s">
        <v>360</v>
      </c>
      <c r="I61" s="401" t="s">
        <v>360</v>
      </c>
      <c r="J61" s="401" t="s">
        <v>360</v>
      </c>
      <c r="K61" s="401" t="s">
        <v>22</v>
      </c>
      <c r="L61" s="401" t="s">
        <v>197</v>
      </c>
      <c r="M61" s="401">
        <v>0</v>
      </c>
      <c r="N61" s="401" t="s">
        <v>34</v>
      </c>
      <c r="O61" s="401" t="s">
        <v>340</v>
      </c>
      <c r="P61" s="402">
        <v>0</v>
      </c>
      <c r="Q61" s="402" t="s">
        <v>678</v>
      </c>
      <c r="R61" s="402" t="s">
        <v>678</v>
      </c>
      <c r="S61" s="401">
        <v>0</v>
      </c>
      <c r="T61" s="402" t="s">
        <v>662</v>
      </c>
      <c r="U61" s="402" t="s">
        <v>207</v>
      </c>
      <c r="V61" s="402" t="s">
        <v>207</v>
      </c>
      <c r="W61" s="402" t="s">
        <v>207</v>
      </c>
      <c r="Y61" s="402" t="s">
        <v>207</v>
      </c>
      <c r="Z61" s="402" t="s">
        <v>207</v>
      </c>
      <c r="AA61" s="402" t="s">
        <v>207</v>
      </c>
      <c r="AC61" s="402" t="s">
        <v>207</v>
      </c>
      <c r="AD61" s="402" t="s">
        <v>207</v>
      </c>
      <c r="AE61" s="402" t="s">
        <v>207</v>
      </c>
      <c r="AG61" s="402" t="s">
        <v>207</v>
      </c>
      <c r="AH61" s="402" t="s">
        <v>207</v>
      </c>
      <c r="AI61" s="402" t="s">
        <v>207</v>
      </c>
      <c r="AK61" s="402" t="s">
        <v>207</v>
      </c>
      <c r="AL61" s="402" t="s">
        <v>207</v>
      </c>
      <c r="AM61" s="402" t="s">
        <v>207</v>
      </c>
      <c r="AO61" s="402" t="s">
        <v>207</v>
      </c>
      <c r="AP61" s="402" t="s">
        <v>207</v>
      </c>
      <c r="AQ61" s="402" t="s">
        <v>207</v>
      </c>
      <c r="AS61" s="402" t="s">
        <v>207</v>
      </c>
      <c r="AT61" s="402" t="s">
        <v>207</v>
      </c>
      <c r="AU61" s="402" t="s">
        <v>207</v>
      </c>
      <c r="AW61" s="402" t="s">
        <v>207</v>
      </c>
      <c r="AX61" s="402" t="s">
        <v>207</v>
      </c>
      <c r="AY61" s="402" t="s">
        <v>207</v>
      </c>
      <c r="BA61" s="402" t="s">
        <v>207</v>
      </c>
      <c r="BB61" s="402" t="s">
        <v>207</v>
      </c>
      <c r="BC61" s="402" t="s">
        <v>207</v>
      </c>
      <c r="BE61" s="402">
        <v>16</v>
      </c>
      <c r="BF61" s="402"/>
      <c r="BG61" s="402"/>
      <c r="BJ61" s="402"/>
      <c r="BM61" s="402"/>
      <c r="BN61" s="402"/>
      <c r="BP61" s="402"/>
      <c r="BQ61" s="402"/>
      <c r="BR61" s="402"/>
      <c r="BT61" s="402"/>
      <c r="BU61" s="402"/>
      <c r="BV61" s="402"/>
      <c r="BX61" s="402"/>
      <c r="BY61" s="402"/>
      <c r="BZ61" s="402"/>
      <c r="CB61" s="402"/>
      <c r="CC61" s="402"/>
      <c r="CD61" s="402"/>
    </row>
    <row r="62" spans="1:82" s="401" customFormat="1">
      <c r="A62" s="401">
        <v>1</v>
      </c>
      <c r="B62" s="400" t="s">
        <v>860</v>
      </c>
      <c r="C62" s="400" t="s">
        <v>860</v>
      </c>
      <c r="D62" s="401" t="s">
        <v>34</v>
      </c>
      <c r="E62" s="401" t="s">
        <v>35</v>
      </c>
      <c r="F62" s="401" t="s">
        <v>366</v>
      </c>
      <c r="G62" s="401" t="s">
        <v>360</v>
      </c>
      <c r="H62" s="401" t="s">
        <v>360</v>
      </c>
      <c r="I62" s="401" t="s">
        <v>360</v>
      </c>
      <c r="J62" s="401" t="s">
        <v>360</v>
      </c>
      <c r="K62" s="401" t="s">
        <v>22</v>
      </c>
      <c r="L62" s="401" t="s">
        <v>197</v>
      </c>
      <c r="M62" s="401">
        <v>0</v>
      </c>
      <c r="N62" s="401" t="s">
        <v>34</v>
      </c>
      <c r="O62" s="401" t="s">
        <v>340</v>
      </c>
      <c r="P62" s="402">
        <v>0</v>
      </c>
      <c r="Q62" s="402" t="s">
        <v>678</v>
      </c>
      <c r="R62" s="402" t="s">
        <v>678</v>
      </c>
      <c r="S62" s="401">
        <v>0</v>
      </c>
      <c r="T62" s="402" t="s">
        <v>662</v>
      </c>
      <c r="U62" s="402" t="s">
        <v>207</v>
      </c>
      <c r="V62" s="402" t="s">
        <v>207</v>
      </c>
      <c r="W62" s="402" t="s">
        <v>207</v>
      </c>
      <c r="Y62" s="402" t="s">
        <v>207</v>
      </c>
      <c r="Z62" s="402" t="s">
        <v>207</v>
      </c>
      <c r="AA62" s="402" t="s">
        <v>207</v>
      </c>
      <c r="AC62" s="402" t="s">
        <v>207</v>
      </c>
      <c r="AD62" s="402" t="s">
        <v>207</v>
      </c>
      <c r="AE62" s="402" t="s">
        <v>207</v>
      </c>
      <c r="AG62" s="402" t="s">
        <v>207</v>
      </c>
      <c r="AH62" s="402" t="s">
        <v>207</v>
      </c>
      <c r="AI62" s="402" t="s">
        <v>207</v>
      </c>
      <c r="AK62" s="402" t="s">
        <v>207</v>
      </c>
      <c r="AL62" s="402" t="s">
        <v>207</v>
      </c>
      <c r="AM62" s="402" t="s">
        <v>207</v>
      </c>
      <c r="AO62" s="402" t="s">
        <v>207</v>
      </c>
      <c r="AP62" s="402" t="s">
        <v>207</v>
      </c>
      <c r="AQ62" s="402" t="s">
        <v>207</v>
      </c>
      <c r="AS62" s="402" t="s">
        <v>207</v>
      </c>
      <c r="AT62" s="402" t="s">
        <v>207</v>
      </c>
      <c r="AU62" s="402" t="s">
        <v>207</v>
      </c>
      <c r="AW62" s="402" t="s">
        <v>207</v>
      </c>
      <c r="AX62" s="402" t="s">
        <v>207</v>
      </c>
      <c r="AY62" s="402" t="s">
        <v>207</v>
      </c>
      <c r="BA62" s="402" t="s">
        <v>207</v>
      </c>
      <c r="BB62" s="402" t="s">
        <v>207</v>
      </c>
      <c r="BC62" s="402" t="s">
        <v>207</v>
      </c>
      <c r="BE62" s="402">
        <v>16</v>
      </c>
      <c r="BF62" s="402"/>
      <c r="BG62" s="402"/>
      <c r="BJ62" s="402"/>
      <c r="BM62" s="402"/>
      <c r="BN62" s="402"/>
      <c r="BP62" s="402"/>
      <c r="BQ62" s="402"/>
      <c r="BR62" s="402"/>
      <c r="BT62" s="402"/>
      <c r="BU62" s="402"/>
      <c r="BV62" s="402"/>
      <c r="BX62" s="402"/>
      <c r="BY62" s="402"/>
      <c r="BZ62" s="402"/>
      <c r="CB62" s="402"/>
      <c r="CC62" s="402"/>
      <c r="CD62" s="402"/>
    </row>
    <row r="63" spans="1:82" s="401" customFormat="1">
      <c r="A63" s="401">
        <v>1</v>
      </c>
      <c r="B63" s="400" t="s">
        <v>797</v>
      </c>
      <c r="C63" s="400" t="s">
        <v>797</v>
      </c>
      <c r="D63" s="401" t="s">
        <v>34</v>
      </c>
      <c r="E63" s="401" t="s">
        <v>35</v>
      </c>
      <c r="F63" s="401" t="s">
        <v>366</v>
      </c>
      <c r="G63" s="401" t="s">
        <v>360</v>
      </c>
      <c r="H63" s="401" t="s">
        <v>360</v>
      </c>
      <c r="I63" s="401" t="s">
        <v>360</v>
      </c>
      <c r="J63" s="401" t="s">
        <v>360</v>
      </c>
      <c r="K63" s="401" t="s">
        <v>22</v>
      </c>
      <c r="L63" s="401" t="s">
        <v>197</v>
      </c>
      <c r="M63" s="401">
        <v>1</v>
      </c>
      <c r="N63" s="401" t="s">
        <v>34</v>
      </c>
      <c r="O63" s="401" t="s">
        <v>340</v>
      </c>
      <c r="P63" s="402">
        <v>0</v>
      </c>
      <c r="Q63" s="402" t="s">
        <v>678</v>
      </c>
      <c r="R63" s="402" t="s">
        <v>678</v>
      </c>
      <c r="S63" s="401">
        <v>0</v>
      </c>
      <c r="T63" s="402" t="s">
        <v>662</v>
      </c>
      <c r="U63" s="402" t="s">
        <v>207</v>
      </c>
      <c r="V63" s="402" t="s">
        <v>207</v>
      </c>
      <c r="W63" s="402" t="s">
        <v>207</v>
      </c>
      <c r="Y63" s="402" t="s">
        <v>207</v>
      </c>
      <c r="Z63" s="402" t="s">
        <v>207</v>
      </c>
      <c r="AA63" s="402" t="s">
        <v>207</v>
      </c>
      <c r="AC63" s="402" t="s">
        <v>207</v>
      </c>
      <c r="AD63" s="402" t="s">
        <v>207</v>
      </c>
      <c r="AE63" s="402" t="s">
        <v>207</v>
      </c>
      <c r="AG63" s="402" t="s">
        <v>207</v>
      </c>
      <c r="AH63" s="402" t="s">
        <v>207</v>
      </c>
      <c r="AI63" s="402" t="s">
        <v>207</v>
      </c>
      <c r="AK63" s="402" t="s">
        <v>207</v>
      </c>
      <c r="AL63" s="402" t="s">
        <v>207</v>
      </c>
      <c r="AM63" s="402" t="s">
        <v>207</v>
      </c>
      <c r="AO63" s="402" t="s">
        <v>207</v>
      </c>
      <c r="AP63" s="402" t="s">
        <v>207</v>
      </c>
      <c r="AQ63" s="402" t="s">
        <v>207</v>
      </c>
      <c r="AS63" s="402" t="s">
        <v>207</v>
      </c>
      <c r="AT63" s="402" t="s">
        <v>207</v>
      </c>
      <c r="AU63" s="402" t="s">
        <v>207</v>
      </c>
      <c r="AW63" s="402" t="s">
        <v>207</v>
      </c>
      <c r="AX63" s="402" t="s">
        <v>207</v>
      </c>
      <c r="AY63" s="402" t="s">
        <v>207</v>
      </c>
      <c r="BA63" s="402" t="s">
        <v>207</v>
      </c>
      <c r="BB63" s="402" t="s">
        <v>207</v>
      </c>
      <c r="BC63" s="402" t="s">
        <v>207</v>
      </c>
      <c r="BE63" s="402">
        <v>16</v>
      </c>
      <c r="BF63" s="402"/>
      <c r="BG63" s="402"/>
      <c r="BJ63" s="402"/>
      <c r="BM63" s="402"/>
      <c r="BN63" s="402"/>
      <c r="BP63" s="402"/>
      <c r="BQ63" s="402"/>
      <c r="BR63" s="402"/>
      <c r="BT63" s="402"/>
      <c r="BU63" s="402"/>
      <c r="BV63" s="402"/>
      <c r="BX63" s="402"/>
      <c r="BY63" s="402"/>
      <c r="BZ63" s="402"/>
      <c r="CB63" s="402"/>
      <c r="CC63" s="402"/>
      <c r="CD63" s="402"/>
    </row>
    <row r="64" spans="1:82" s="401" customFormat="1">
      <c r="A64" s="401">
        <v>1</v>
      </c>
      <c r="B64" s="400" t="s">
        <v>861</v>
      </c>
      <c r="C64" s="400" t="s">
        <v>861</v>
      </c>
      <c r="D64" s="401" t="s">
        <v>34</v>
      </c>
      <c r="E64" s="401" t="s">
        <v>35</v>
      </c>
      <c r="F64" s="401" t="s">
        <v>366</v>
      </c>
      <c r="G64" s="401" t="s">
        <v>360</v>
      </c>
      <c r="H64" s="401" t="s">
        <v>360</v>
      </c>
      <c r="I64" s="401" t="s">
        <v>360</v>
      </c>
      <c r="J64" s="401" t="s">
        <v>360</v>
      </c>
      <c r="K64" s="401" t="s">
        <v>22</v>
      </c>
      <c r="L64" s="401" t="s">
        <v>197</v>
      </c>
      <c r="M64" s="401">
        <v>0</v>
      </c>
      <c r="N64" s="401" t="s">
        <v>34</v>
      </c>
      <c r="O64" s="401" t="s">
        <v>340</v>
      </c>
      <c r="P64" s="402">
        <v>0</v>
      </c>
      <c r="Q64" s="402" t="s">
        <v>678</v>
      </c>
      <c r="R64" s="402" t="s">
        <v>678</v>
      </c>
      <c r="S64" s="401">
        <v>0</v>
      </c>
      <c r="T64" s="402" t="s">
        <v>662</v>
      </c>
      <c r="U64" s="402" t="s">
        <v>207</v>
      </c>
      <c r="V64" s="402" t="s">
        <v>207</v>
      </c>
      <c r="W64" s="402" t="s">
        <v>207</v>
      </c>
      <c r="Y64" s="402" t="s">
        <v>207</v>
      </c>
      <c r="Z64" s="402" t="s">
        <v>207</v>
      </c>
      <c r="AA64" s="402" t="s">
        <v>207</v>
      </c>
      <c r="AC64" s="402" t="s">
        <v>207</v>
      </c>
      <c r="AD64" s="402" t="s">
        <v>207</v>
      </c>
      <c r="AE64" s="402" t="s">
        <v>207</v>
      </c>
      <c r="AG64" s="402" t="s">
        <v>207</v>
      </c>
      <c r="AH64" s="402" t="s">
        <v>207</v>
      </c>
      <c r="AI64" s="402" t="s">
        <v>207</v>
      </c>
      <c r="AK64" s="402" t="s">
        <v>207</v>
      </c>
      <c r="AL64" s="402" t="s">
        <v>207</v>
      </c>
      <c r="AM64" s="402" t="s">
        <v>207</v>
      </c>
      <c r="AO64" s="402" t="s">
        <v>207</v>
      </c>
      <c r="AP64" s="402" t="s">
        <v>207</v>
      </c>
      <c r="AQ64" s="402" t="s">
        <v>207</v>
      </c>
      <c r="AS64" s="402" t="s">
        <v>207</v>
      </c>
      <c r="AT64" s="402" t="s">
        <v>207</v>
      </c>
      <c r="AU64" s="402" t="s">
        <v>207</v>
      </c>
      <c r="AW64" s="402" t="s">
        <v>207</v>
      </c>
      <c r="AX64" s="402" t="s">
        <v>207</v>
      </c>
      <c r="AY64" s="402" t="s">
        <v>207</v>
      </c>
      <c r="BA64" s="402" t="s">
        <v>207</v>
      </c>
      <c r="BB64" s="402" t="s">
        <v>207</v>
      </c>
      <c r="BC64" s="402" t="s">
        <v>207</v>
      </c>
      <c r="BE64" s="402">
        <v>16</v>
      </c>
      <c r="BF64" s="402"/>
      <c r="BG64" s="402"/>
      <c r="BJ64" s="402"/>
      <c r="BM64" s="402"/>
      <c r="BN64" s="402"/>
      <c r="BP64" s="402"/>
      <c r="BQ64" s="402"/>
      <c r="BR64" s="402"/>
      <c r="BT64" s="402"/>
      <c r="BU64" s="402"/>
      <c r="BV64" s="402"/>
      <c r="BX64" s="402"/>
      <c r="BY64" s="402"/>
      <c r="BZ64" s="402"/>
      <c r="CB64" s="402"/>
      <c r="CC64" s="402"/>
      <c r="CD64" s="402"/>
    </row>
    <row r="65" spans="1:82" s="401" customFormat="1">
      <c r="A65" s="401">
        <v>1</v>
      </c>
      <c r="B65" s="400" t="s">
        <v>798</v>
      </c>
      <c r="C65" s="400" t="s">
        <v>798</v>
      </c>
      <c r="D65" s="401" t="s">
        <v>34</v>
      </c>
      <c r="E65" s="401" t="s">
        <v>35</v>
      </c>
      <c r="F65" s="401" t="s">
        <v>366</v>
      </c>
      <c r="G65" s="401" t="s">
        <v>360</v>
      </c>
      <c r="H65" s="401" t="s">
        <v>360</v>
      </c>
      <c r="I65" s="401" t="s">
        <v>360</v>
      </c>
      <c r="J65" s="401" t="s">
        <v>360</v>
      </c>
      <c r="K65" s="401" t="s">
        <v>22</v>
      </c>
      <c r="L65" s="401" t="s">
        <v>197</v>
      </c>
      <c r="M65" s="401">
        <v>0</v>
      </c>
      <c r="N65" s="401" t="s">
        <v>34</v>
      </c>
      <c r="O65" s="401" t="s">
        <v>340</v>
      </c>
      <c r="P65" s="402">
        <v>0</v>
      </c>
      <c r="Q65" s="402" t="s">
        <v>678</v>
      </c>
      <c r="R65" s="402" t="s">
        <v>678</v>
      </c>
      <c r="S65" s="401">
        <v>0</v>
      </c>
      <c r="T65" s="402" t="s">
        <v>662</v>
      </c>
      <c r="U65" s="402" t="s">
        <v>207</v>
      </c>
      <c r="V65" s="402" t="s">
        <v>207</v>
      </c>
      <c r="W65" s="402" t="s">
        <v>207</v>
      </c>
      <c r="Y65" s="402" t="s">
        <v>207</v>
      </c>
      <c r="Z65" s="402" t="s">
        <v>207</v>
      </c>
      <c r="AA65" s="402" t="s">
        <v>207</v>
      </c>
      <c r="AC65" s="402" t="s">
        <v>207</v>
      </c>
      <c r="AD65" s="402" t="s">
        <v>207</v>
      </c>
      <c r="AE65" s="402" t="s">
        <v>207</v>
      </c>
      <c r="AG65" s="402" t="s">
        <v>207</v>
      </c>
      <c r="AH65" s="402" t="s">
        <v>207</v>
      </c>
      <c r="AI65" s="402" t="s">
        <v>207</v>
      </c>
      <c r="AK65" s="402" t="s">
        <v>207</v>
      </c>
      <c r="AL65" s="402" t="s">
        <v>207</v>
      </c>
      <c r="AM65" s="402" t="s">
        <v>207</v>
      </c>
      <c r="AO65" s="402" t="s">
        <v>207</v>
      </c>
      <c r="AP65" s="402" t="s">
        <v>207</v>
      </c>
      <c r="AQ65" s="402" t="s">
        <v>207</v>
      </c>
      <c r="AS65" s="402" t="s">
        <v>207</v>
      </c>
      <c r="AT65" s="402" t="s">
        <v>207</v>
      </c>
      <c r="AU65" s="402" t="s">
        <v>207</v>
      </c>
      <c r="AW65" s="402" t="s">
        <v>207</v>
      </c>
      <c r="AX65" s="402" t="s">
        <v>207</v>
      </c>
      <c r="AY65" s="402" t="s">
        <v>207</v>
      </c>
      <c r="BA65" s="402" t="s">
        <v>207</v>
      </c>
      <c r="BB65" s="402" t="s">
        <v>207</v>
      </c>
      <c r="BC65" s="402" t="s">
        <v>207</v>
      </c>
      <c r="BE65" s="402">
        <v>16</v>
      </c>
      <c r="BF65" s="402"/>
      <c r="BG65" s="402"/>
      <c r="BJ65" s="402"/>
      <c r="BM65" s="402"/>
      <c r="BN65" s="402"/>
      <c r="BP65" s="402"/>
      <c r="BQ65" s="402"/>
      <c r="BR65" s="402"/>
      <c r="BT65" s="402"/>
      <c r="BU65" s="402"/>
      <c r="BV65" s="402"/>
      <c r="BX65" s="402"/>
      <c r="BY65" s="402"/>
      <c r="BZ65" s="402"/>
      <c r="CB65" s="402"/>
      <c r="CC65" s="402"/>
      <c r="CD65" s="402"/>
    </row>
    <row r="66" spans="1:82" s="401" customFormat="1">
      <c r="A66" s="401">
        <v>1</v>
      </c>
      <c r="B66" s="400" t="s">
        <v>748</v>
      </c>
      <c r="C66" s="400" t="s">
        <v>748</v>
      </c>
      <c r="D66" s="401" t="s">
        <v>34</v>
      </c>
      <c r="E66" s="401" t="s">
        <v>35</v>
      </c>
      <c r="F66" s="401" t="s">
        <v>366</v>
      </c>
      <c r="G66" s="401" t="s">
        <v>360</v>
      </c>
      <c r="H66" s="401" t="s">
        <v>360</v>
      </c>
      <c r="I66" s="401" t="s">
        <v>360</v>
      </c>
      <c r="J66" s="401" t="s">
        <v>360</v>
      </c>
      <c r="K66" s="401" t="s">
        <v>22</v>
      </c>
      <c r="L66" s="401" t="s">
        <v>197</v>
      </c>
      <c r="M66" s="401">
        <v>1</v>
      </c>
      <c r="N66" s="401" t="s">
        <v>34</v>
      </c>
      <c r="O66" s="401" t="s">
        <v>340</v>
      </c>
      <c r="P66" s="402">
        <v>0</v>
      </c>
      <c r="Q66" s="402" t="s">
        <v>678</v>
      </c>
      <c r="R66" s="402" t="s">
        <v>678</v>
      </c>
      <c r="S66" s="401">
        <v>0</v>
      </c>
      <c r="T66" s="402" t="s">
        <v>662</v>
      </c>
      <c r="U66" s="402" t="s">
        <v>207</v>
      </c>
      <c r="V66" s="402" t="s">
        <v>207</v>
      </c>
      <c r="W66" s="402" t="s">
        <v>207</v>
      </c>
      <c r="Y66" s="402" t="s">
        <v>207</v>
      </c>
      <c r="Z66" s="402" t="s">
        <v>207</v>
      </c>
      <c r="AA66" s="402" t="s">
        <v>207</v>
      </c>
      <c r="AC66" s="402" t="s">
        <v>207</v>
      </c>
      <c r="AD66" s="402" t="s">
        <v>207</v>
      </c>
      <c r="AE66" s="402" t="s">
        <v>207</v>
      </c>
      <c r="AG66" s="402" t="s">
        <v>207</v>
      </c>
      <c r="AH66" s="402" t="s">
        <v>207</v>
      </c>
      <c r="AI66" s="402" t="s">
        <v>207</v>
      </c>
      <c r="AK66" s="402" t="s">
        <v>207</v>
      </c>
      <c r="AL66" s="402" t="s">
        <v>207</v>
      </c>
      <c r="AM66" s="402" t="s">
        <v>207</v>
      </c>
      <c r="AO66" s="402" t="s">
        <v>207</v>
      </c>
      <c r="AP66" s="402" t="s">
        <v>207</v>
      </c>
      <c r="AQ66" s="402" t="s">
        <v>207</v>
      </c>
      <c r="AS66" s="402" t="s">
        <v>207</v>
      </c>
      <c r="AT66" s="402" t="s">
        <v>207</v>
      </c>
      <c r="AU66" s="402" t="s">
        <v>207</v>
      </c>
      <c r="AW66" s="402" t="s">
        <v>207</v>
      </c>
      <c r="AX66" s="402" t="s">
        <v>207</v>
      </c>
      <c r="AY66" s="402" t="s">
        <v>207</v>
      </c>
      <c r="BA66" s="402" t="s">
        <v>207</v>
      </c>
      <c r="BB66" s="402" t="s">
        <v>207</v>
      </c>
      <c r="BC66" s="402" t="s">
        <v>207</v>
      </c>
      <c r="BE66" s="402">
        <v>16</v>
      </c>
      <c r="BF66" s="402"/>
      <c r="BG66" s="402"/>
      <c r="BJ66" s="402"/>
      <c r="BM66" s="402"/>
      <c r="BN66" s="402"/>
      <c r="BP66" s="402"/>
      <c r="BQ66" s="402"/>
      <c r="BR66" s="402"/>
      <c r="BT66" s="402"/>
      <c r="BU66" s="402"/>
      <c r="BV66" s="402"/>
      <c r="BX66" s="402"/>
      <c r="BY66" s="402"/>
      <c r="BZ66" s="402"/>
      <c r="CB66" s="402"/>
      <c r="CC66" s="402"/>
      <c r="CD66" s="402"/>
    </row>
    <row r="67" spans="1:82" s="401" customFormat="1">
      <c r="A67" s="401">
        <v>1</v>
      </c>
      <c r="B67" s="400" t="s">
        <v>811</v>
      </c>
      <c r="C67" s="400" t="s">
        <v>811</v>
      </c>
      <c r="D67" s="401" t="s">
        <v>34</v>
      </c>
      <c r="E67" s="401" t="s">
        <v>35</v>
      </c>
      <c r="F67" s="401" t="s">
        <v>366</v>
      </c>
      <c r="G67" s="401" t="s">
        <v>360</v>
      </c>
      <c r="H67" s="401" t="s">
        <v>360</v>
      </c>
      <c r="I67" s="401" t="s">
        <v>360</v>
      </c>
      <c r="J67" s="401" t="s">
        <v>360</v>
      </c>
      <c r="K67" s="401" t="s">
        <v>22</v>
      </c>
      <c r="L67" s="401" t="s">
        <v>197</v>
      </c>
      <c r="M67" s="401">
        <v>1</v>
      </c>
      <c r="N67" s="401" t="s">
        <v>34</v>
      </c>
      <c r="O67" s="401" t="s">
        <v>340</v>
      </c>
      <c r="P67" s="402">
        <v>0</v>
      </c>
      <c r="Q67" s="402" t="s">
        <v>678</v>
      </c>
      <c r="R67" s="402" t="s">
        <v>678</v>
      </c>
      <c r="S67" s="401">
        <v>0</v>
      </c>
      <c r="T67" s="402" t="s">
        <v>662</v>
      </c>
      <c r="U67" s="402" t="s">
        <v>207</v>
      </c>
      <c r="V67" s="402" t="s">
        <v>207</v>
      </c>
      <c r="W67" s="402" t="s">
        <v>207</v>
      </c>
      <c r="Y67" s="402" t="s">
        <v>207</v>
      </c>
      <c r="Z67" s="402" t="s">
        <v>207</v>
      </c>
      <c r="AA67" s="402" t="s">
        <v>207</v>
      </c>
      <c r="AC67" s="402" t="s">
        <v>207</v>
      </c>
      <c r="AD67" s="402" t="s">
        <v>207</v>
      </c>
      <c r="AE67" s="402" t="s">
        <v>207</v>
      </c>
      <c r="AG67" s="402" t="s">
        <v>207</v>
      </c>
      <c r="AH67" s="402" t="s">
        <v>207</v>
      </c>
      <c r="AI67" s="402" t="s">
        <v>207</v>
      </c>
      <c r="AK67" s="402" t="s">
        <v>207</v>
      </c>
      <c r="AL67" s="402" t="s">
        <v>207</v>
      </c>
      <c r="AM67" s="402" t="s">
        <v>207</v>
      </c>
      <c r="AO67" s="402" t="s">
        <v>207</v>
      </c>
      <c r="AP67" s="402" t="s">
        <v>207</v>
      </c>
      <c r="AQ67" s="402" t="s">
        <v>207</v>
      </c>
      <c r="AS67" s="402" t="s">
        <v>207</v>
      </c>
      <c r="AT67" s="402" t="s">
        <v>207</v>
      </c>
      <c r="AU67" s="402" t="s">
        <v>207</v>
      </c>
      <c r="AW67" s="402" t="s">
        <v>207</v>
      </c>
      <c r="AX67" s="402" t="s">
        <v>207</v>
      </c>
      <c r="AY67" s="402" t="s">
        <v>207</v>
      </c>
      <c r="BA67" s="402" t="s">
        <v>207</v>
      </c>
      <c r="BB67" s="402" t="s">
        <v>207</v>
      </c>
      <c r="BC67" s="402" t="s">
        <v>207</v>
      </c>
      <c r="BE67" s="402">
        <v>16</v>
      </c>
      <c r="BF67" s="402"/>
      <c r="BG67" s="402"/>
      <c r="BJ67" s="402"/>
      <c r="BM67" s="402"/>
      <c r="BN67" s="402"/>
      <c r="BP67" s="402"/>
      <c r="BQ67" s="402"/>
      <c r="BR67" s="402"/>
      <c r="BT67" s="402"/>
      <c r="BU67" s="402"/>
      <c r="BV67" s="402"/>
      <c r="BX67" s="402"/>
      <c r="BY67" s="402"/>
      <c r="BZ67" s="402"/>
      <c r="CB67" s="402"/>
      <c r="CC67" s="402"/>
      <c r="CD67" s="402"/>
    </row>
    <row r="68" spans="1:82" s="401" customFormat="1">
      <c r="A68" s="401">
        <v>1</v>
      </c>
      <c r="B68" s="400" t="s">
        <v>902</v>
      </c>
      <c r="C68" s="400" t="s">
        <v>902</v>
      </c>
      <c r="D68" s="401" t="s">
        <v>34</v>
      </c>
      <c r="E68" s="401" t="s">
        <v>35</v>
      </c>
      <c r="F68" s="401" t="s">
        <v>366</v>
      </c>
      <c r="G68" s="401" t="s">
        <v>360</v>
      </c>
      <c r="H68" s="401" t="s">
        <v>360</v>
      </c>
      <c r="I68" s="401" t="s">
        <v>360</v>
      </c>
      <c r="J68" s="401" t="s">
        <v>360</v>
      </c>
      <c r="K68" s="401" t="s">
        <v>22</v>
      </c>
      <c r="L68" s="401" t="s">
        <v>197</v>
      </c>
      <c r="M68" s="401">
        <v>0</v>
      </c>
      <c r="N68" s="401" t="s">
        <v>34</v>
      </c>
      <c r="O68" s="401" t="s">
        <v>340</v>
      </c>
      <c r="P68" s="402">
        <v>0</v>
      </c>
      <c r="Q68" s="402" t="s">
        <v>678</v>
      </c>
      <c r="R68" s="402" t="s">
        <v>678</v>
      </c>
      <c r="S68" s="401">
        <v>0</v>
      </c>
      <c r="T68" s="402" t="s">
        <v>662</v>
      </c>
      <c r="U68" s="402" t="s">
        <v>207</v>
      </c>
      <c r="V68" s="402" t="s">
        <v>207</v>
      </c>
      <c r="W68" s="402" t="s">
        <v>207</v>
      </c>
      <c r="Y68" s="402" t="s">
        <v>207</v>
      </c>
      <c r="Z68" s="402" t="s">
        <v>207</v>
      </c>
      <c r="AA68" s="402" t="s">
        <v>207</v>
      </c>
      <c r="AC68" s="402" t="s">
        <v>207</v>
      </c>
      <c r="AD68" s="402" t="s">
        <v>207</v>
      </c>
      <c r="AE68" s="402" t="s">
        <v>207</v>
      </c>
      <c r="AG68" s="402" t="s">
        <v>207</v>
      </c>
      <c r="AH68" s="402" t="s">
        <v>207</v>
      </c>
      <c r="AI68" s="402" t="s">
        <v>207</v>
      </c>
      <c r="AK68" s="402" t="s">
        <v>207</v>
      </c>
      <c r="AL68" s="402" t="s">
        <v>207</v>
      </c>
      <c r="AM68" s="402" t="s">
        <v>207</v>
      </c>
      <c r="AO68" s="402" t="s">
        <v>207</v>
      </c>
      <c r="AP68" s="402" t="s">
        <v>207</v>
      </c>
      <c r="AQ68" s="402" t="s">
        <v>207</v>
      </c>
      <c r="AS68" s="402" t="s">
        <v>207</v>
      </c>
      <c r="AT68" s="402" t="s">
        <v>207</v>
      </c>
      <c r="AU68" s="402" t="s">
        <v>207</v>
      </c>
      <c r="AW68" s="402" t="s">
        <v>207</v>
      </c>
      <c r="AX68" s="402" t="s">
        <v>207</v>
      </c>
      <c r="AY68" s="402" t="s">
        <v>207</v>
      </c>
      <c r="BA68" s="402" t="s">
        <v>207</v>
      </c>
      <c r="BB68" s="402" t="s">
        <v>207</v>
      </c>
      <c r="BC68" s="402" t="s">
        <v>207</v>
      </c>
      <c r="BE68" s="402">
        <v>16</v>
      </c>
      <c r="BF68" s="402"/>
      <c r="BG68" s="402"/>
      <c r="BJ68" s="402"/>
      <c r="BM68" s="402"/>
      <c r="BN68" s="402"/>
      <c r="BP68" s="402"/>
      <c r="BQ68" s="402"/>
      <c r="BR68" s="402"/>
      <c r="BT68" s="402"/>
      <c r="BU68" s="402"/>
      <c r="BV68" s="402"/>
      <c r="BX68" s="402"/>
      <c r="BY68" s="402"/>
      <c r="BZ68" s="402"/>
      <c r="CB68" s="402"/>
      <c r="CC68" s="402"/>
      <c r="CD68" s="402"/>
    </row>
    <row r="69" spans="1:82" s="401" customFormat="1">
      <c r="A69" s="401">
        <v>1</v>
      </c>
      <c r="B69" s="400" t="s">
        <v>903</v>
      </c>
      <c r="C69" s="400" t="s">
        <v>903</v>
      </c>
      <c r="D69" s="401" t="s">
        <v>34</v>
      </c>
      <c r="E69" s="401" t="s">
        <v>35</v>
      </c>
      <c r="F69" s="401" t="s">
        <v>366</v>
      </c>
      <c r="G69" s="401" t="s">
        <v>360</v>
      </c>
      <c r="H69" s="401" t="s">
        <v>360</v>
      </c>
      <c r="I69" s="401" t="s">
        <v>360</v>
      </c>
      <c r="J69" s="401" t="s">
        <v>360</v>
      </c>
      <c r="K69" s="401" t="s">
        <v>22</v>
      </c>
      <c r="L69" s="401" t="s">
        <v>197</v>
      </c>
      <c r="M69" s="401">
        <v>0</v>
      </c>
      <c r="N69" s="401" t="s">
        <v>34</v>
      </c>
      <c r="O69" s="401" t="s">
        <v>340</v>
      </c>
      <c r="P69" s="402">
        <v>0</v>
      </c>
      <c r="Q69" s="402" t="s">
        <v>678</v>
      </c>
      <c r="R69" s="402" t="s">
        <v>678</v>
      </c>
      <c r="S69" s="401">
        <v>0</v>
      </c>
      <c r="T69" s="402" t="s">
        <v>662</v>
      </c>
      <c r="U69" s="402" t="s">
        <v>207</v>
      </c>
      <c r="V69" s="402" t="s">
        <v>207</v>
      </c>
      <c r="W69" s="402" t="s">
        <v>207</v>
      </c>
      <c r="Y69" s="402" t="s">
        <v>207</v>
      </c>
      <c r="Z69" s="402" t="s">
        <v>207</v>
      </c>
      <c r="AA69" s="402" t="s">
        <v>207</v>
      </c>
      <c r="AC69" s="402" t="s">
        <v>207</v>
      </c>
      <c r="AD69" s="402" t="s">
        <v>207</v>
      </c>
      <c r="AE69" s="402" t="s">
        <v>207</v>
      </c>
      <c r="AG69" s="402" t="s">
        <v>207</v>
      </c>
      <c r="AH69" s="402" t="s">
        <v>207</v>
      </c>
      <c r="AI69" s="402" t="s">
        <v>207</v>
      </c>
      <c r="AK69" s="402" t="s">
        <v>207</v>
      </c>
      <c r="AL69" s="402" t="s">
        <v>207</v>
      </c>
      <c r="AM69" s="402" t="s">
        <v>207</v>
      </c>
      <c r="AO69" s="402" t="s">
        <v>207</v>
      </c>
      <c r="AP69" s="402" t="s">
        <v>207</v>
      </c>
      <c r="AQ69" s="402" t="s">
        <v>207</v>
      </c>
      <c r="AS69" s="402" t="s">
        <v>207</v>
      </c>
      <c r="AT69" s="402" t="s">
        <v>207</v>
      </c>
      <c r="AU69" s="402" t="s">
        <v>207</v>
      </c>
      <c r="AW69" s="402" t="s">
        <v>207</v>
      </c>
      <c r="AX69" s="402" t="s">
        <v>207</v>
      </c>
      <c r="AY69" s="402" t="s">
        <v>207</v>
      </c>
      <c r="BA69" s="402" t="s">
        <v>207</v>
      </c>
      <c r="BB69" s="402" t="s">
        <v>207</v>
      </c>
      <c r="BC69" s="402" t="s">
        <v>207</v>
      </c>
      <c r="BE69" s="402">
        <v>16</v>
      </c>
      <c r="BF69" s="402"/>
      <c r="BG69" s="402"/>
      <c r="BJ69" s="402"/>
      <c r="BM69" s="402"/>
      <c r="BN69" s="402"/>
      <c r="BP69" s="402"/>
      <c r="BQ69" s="402"/>
      <c r="BR69" s="402"/>
      <c r="BT69" s="402"/>
      <c r="BU69" s="402"/>
      <c r="BV69" s="402"/>
      <c r="BX69" s="402"/>
      <c r="BY69" s="402"/>
      <c r="BZ69" s="402"/>
      <c r="CB69" s="402"/>
      <c r="CC69" s="402"/>
      <c r="CD69" s="402"/>
    </row>
    <row r="70" spans="1:82" s="401" customFormat="1">
      <c r="A70" s="401">
        <v>1</v>
      </c>
      <c r="B70" s="400" t="s">
        <v>904</v>
      </c>
      <c r="C70" s="400" t="s">
        <v>904</v>
      </c>
      <c r="D70" s="401" t="s">
        <v>34</v>
      </c>
      <c r="E70" s="401" t="s">
        <v>35</v>
      </c>
      <c r="F70" s="401" t="s">
        <v>366</v>
      </c>
      <c r="G70" s="401" t="s">
        <v>360</v>
      </c>
      <c r="H70" s="401" t="s">
        <v>360</v>
      </c>
      <c r="I70" s="401" t="s">
        <v>360</v>
      </c>
      <c r="J70" s="401" t="s">
        <v>360</v>
      </c>
      <c r="K70" s="401" t="s">
        <v>22</v>
      </c>
      <c r="L70" s="401" t="s">
        <v>197</v>
      </c>
      <c r="M70" s="401">
        <v>0</v>
      </c>
      <c r="N70" s="401" t="s">
        <v>34</v>
      </c>
      <c r="O70" s="401" t="s">
        <v>340</v>
      </c>
      <c r="P70" s="402">
        <v>0</v>
      </c>
      <c r="Q70" s="402" t="s">
        <v>678</v>
      </c>
      <c r="R70" s="402" t="s">
        <v>678</v>
      </c>
      <c r="S70" s="401">
        <v>0</v>
      </c>
      <c r="T70" s="402" t="s">
        <v>662</v>
      </c>
      <c r="U70" s="402" t="s">
        <v>207</v>
      </c>
      <c r="V70" s="402" t="s">
        <v>207</v>
      </c>
      <c r="W70" s="402" t="s">
        <v>207</v>
      </c>
      <c r="Y70" s="402" t="s">
        <v>207</v>
      </c>
      <c r="Z70" s="402" t="s">
        <v>207</v>
      </c>
      <c r="AA70" s="402" t="s">
        <v>207</v>
      </c>
      <c r="AC70" s="402" t="s">
        <v>207</v>
      </c>
      <c r="AD70" s="402" t="s">
        <v>207</v>
      </c>
      <c r="AE70" s="402" t="s">
        <v>207</v>
      </c>
      <c r="AG70" s="402" t="s">
        <v>207</v>
      </c>
      <c r="AH70" s="402" t="s">
        <v>207</v>
      </c>
      <c r="AI70" s="402" t="s">
        <v>207</v>
      </c>
      <c r="AK70" s="402" t="s">
        <v>207</v>
      </c>
      <c r="AL70" s="402" t="s">
        <v>207</v>
      </c>
      <c r="AM70" s="402" t="s">
        <v>207</v>
      </c>
      <c r="AO70" s="402" t="s">
        <v>207</v>
      </c>
      <c r="AP70" s="402" t="s">
        <v>207</v>
      </c>
      <c r="AQ70" s="402" t="s">
        <v>207</v>
      </c>
      <c r="AS70" s="402" t="s">
        <v>207</v>
      </c>
      <c r="AT70" s="402" t="s">
        <v>207</v>
      </c>
      <c r="AU70" s="402" t="s">
        <v>207</v>
      </c>
      <c r="AW70" s="402" t="s">
        <v>207</v>
      </c>
      <c r="AX70" s="402" t="s">
        <v>207</v>
      </c>
      <c r="AY70" s="402" t="s">
        <v>207</v>
      </c>
      <c r="BA70" s="402" t="s">
        <v>207</v>
      </c>
      <c r="BB70" s="402" t="s">
        <v>207</v>
      </c>
      <c r="BC70" s="402" t="s">
        <v>207</v>
      </c>
      <c r="BE70" s="402">
        <v>16</v>
      </c>
      <c r="BF70" s="402"/>
      <c r="BG70" s="402"/>
      <c r="BJ70" s="402"/>
      <c r="BM70" s="402"/>
      <c r="BN70" s="402"/>
      <c r="BP70" s="402"/>
      <c r="BQ70" s="402"/>
      <c r="BR70" s="402"/>
      <c r="BT70" s="402"/>
      <c r="BU70" s="402"/>
      <c r="BV70" s="402"/>
      <c r="BX70" s="402"/>
      <c r="BY70" s="402"/>
      <c r="BZ70" s="402"/>
      <c r="CB70" s="402"/>
      <c r="CC70" s="402"/>
      <c r="CD70" s="402"/>
    </row>
    <row r="71" spans="1:82" s="401" customFormat="1">
      <c r="A71" s="401">
        <v>1</v>
      </c>
      <c r="B71" s="400" t="s">
        <v>905</v>
      </c>
      <c r="C71" s="400" t="s">
        <v>905</v>
      </c>
      <c r="D71" s="401" t="s">
        <v>34</v>
      </c>
      <c r="E71" s="401" t="s">
        <v>35</v>
      </c>
      <c r="F71" s="401" t="s">
        <v>366</v>
      </c>
      <c r="G71" s="401" t="s">
        <v>360</v>
      </c>
      <c r="H71" s="401" t="s">
        <v>360</v>
      </c>
      <c r="I71" s="401" t="s">
        <v>360</v>
      </c>
      <c r="J71" s="401" t="s">
        <v>360</v>
      </c>
      <c r="K71" s="401" t="s">
        <v>22</v>
      </c>
      <c r="L71" s="401" t="s">
        <v>197</v>
      </c>
      <c r="M71" s="401">
        <v>1</v>
      </c>
      <c r="N71" s="401" t="s">
        <v>34</v>
      </c>
      <c r="O71" s="401" t="s">
        <v>340</v>
      </c>
      <c r="P71" s="402">
        <v>0</v>
      </c>
      <c r="Q71" s="402" t="s">
        <v>678</v>
      </c>
      <c r="R71" s="402" t="s">
        <v>678</v>
      </c>
      <c r="S71" s="401">
        <v>0</v>
      </c>
      <c r="T71" s="402" t="s">
        <v>662</v>
      </c>
      <c r="U71" s="402" t="s">
        <v>207</v>
      </c>
      <c r="V71" s="402" t="s">
        <v>207</v>
      </c>
      <c r="W71" s="402" t="s">
        <v>207</v>
      </c>
      <c r="Y71" s="402" t="s">
        <v>207</v>
      </c>
      <c r="Z71" s="402" t="s">
        <v>207</v>
      </c>
      <c r="AA71" s="402" t="s">
        <v>207</v>
      </c>
      <c r="AC71" s="402" t="s">
        <v>207</v>
      </c>
      <c r="AD71" s="402" t="s">
        <v>207</v>
      </c>
      <c r="AE71" s="402" t="s">
        <v>207</v>
      </c>
      <c r="AG71" s="402" t="s">
        <v>207</v>
      </c>
      <c r="AH71" s="402" t="s">
        <v>207</v>
      </c>
      <c r="AI71" s="402" t="s">
        <v>207</v>
      </c>
      <c r="AK71" s="402" t="s">
        <v>207</v>
      </c>
      <c r="AL71" s="402" t="s">
        <v>207</v>
      </c>
      <c r="AM71" s="402" t="s">
        <v>207</v>
      </c>
      <c r="AO71" s="402" t="s">
        <v>207</v>
      </c>
      <c r="AP71" s="402" t="s">
        <v>207</v>
      </c>
      <c r="AQ71" s="402" t="s">
        <v>207</v>
      </c>
      <c r="AS71" s="402" t="s">
        <v>207</v>
      </c>
      <c r="AT71" s="402" t="s">
        <v>207</v>
      </c>
      <c r="AU71" s="402" t="s">
        <v>207</v>
      </c>
      <c r="AW71" s="402" t="s">
        <v>207</v>
      </c>
      <c r="AX71" s="402" t="s">
        <v>207</v>
      </c>
      <c r="AY71" s="402" t="s">
        <v>207</v>
      </c>
      <c r="BA71" s="402" t="s">
        <v>207</v>
      </c>
      <c r="BB71" s="402" t="s">
        <v>207</v>
      </c>
      <c r="BC71" s="402" t="s">
        <v>207</v>
      </c>
      <c r="BE71" s="402">
        <v>16</v>
      </c>
      <c r="BF71" s="402"/>
      <c r="BG71" s="402"/>
      <c r="BJ71" s="402"/>
      <c r="BM71" s="402"/>
      <c r="BN71" s="402"/>
      <c r="BP71" s="402"/>
      <c r="BQ71" s="402"/>
      <c r="BR71" s="402"/>
      <c r="BT71" s="402"/>
      <c r="BU71" s="402"/>
      <c r="BV71" s="402"/>
      <c r="BX71" s="402"/>
      <c r="BY71" s="402"/>
      <c r="BZ71" s="402"/>
      <c r="CB71" s="402"/>
      <c r="CC71" s="402"/>
      <c r="CD71" s="402"/>
    </row>
    <row r="72" spans="1:82" s="401" customFormat="1">
      <c r="A72" s="401">
        <v>1</v>
      </c>
      <c r="B72" s="400" t="s">
        <v>906</v>
      </c>
      <c r="C72" s="400" t="s">
        <v>906</v>
      </c>
      <c r="D72" s="401" t="s">
        <v>34</v>
      </c>
      <c r="E72" s="401" t="s">
        <v>35</v>
      </c>
      <c r="F72" s="401" t="s">
        <v>366</v>
      </c>
      <c r="G72" s="401" t="s">
        <v>360</v>
      </c>
      <c r="H72" s="401" t="s">
        <v>360</v>
      </c>
      <c r="I72" s="401" t="s">
        <v>360</v>
      </c>
      <c r="J72" s="401" t="s">
        <v>360</v>
      </c>
      <c r="K72" s="401" t="s">
        <v>22</v>
      </c>
      <c r="L72" s="401" t="s">
        <v>197</v>
      </c>
      <c r="M72" s="401">
        <v>0</v>
      </c>
      <c r="N72" s="401" t="s">
        <v>34</v>
      </c>
      <c r="O72" s="401" t="s">
        <v>340</v>
      </c>
      <c r="P72" s="402">
        <v>0</v>
      </c>
      <c r="Q72" s="402" t="s">
        <v>678</v>
      </c>
      <c r="R72" s="402" t="s">
        <v>678</v>
      </c>
      <c r="S72" s="401">
        <v>0</v>
      </c>
      <c r="T72" s="402" t="s">
        <v>662</v>
      </c>
      <c r="U72" s="402" t="s">
        <v>207</v>
      </c>
      <c r="V72" s="402" t="s">
        <v>207</v>
      </c>
      <c r="W72" s="402" t="s">
        <v>207</v>
      </c>
      <c r="Y72" s="402" t="s">
        <v>207</v>
      </c>
      <c r="Z72" s="402" t="s">
        <v>207</v>
      </c>
      <c r="AA72" s="402" t="s">
        <v>207</v>
      </c>
      <c r="AC72" s="402" t="s">
        <v>207</v>
      </c>
      <c r="AD72" s="402" t="s">
        <v>207</v>
      </c>
      <c r="AE72" s="402" t="s">
        <v>207</v>
      </c>
      <c r="AG72" s="402" t="s">
        <v>207</v>
      </c>
      <c r="AH72" s="402" t="s">
        <v>207</v>
      </c>
      <c r="AI72" s="402" t="s">
        <v>207</v>
      </c>
      <c r="AK72" s="402" t="s">
        <v>207</v>
      </c>
      <c r="AL72" s="402" t="s">
        <v>207</v>
      </c>
      <c r="AM72" s="402" t="s">
        <v>207</v>
      </c>
      <c r="AO72" s="402" t="s">
        <v>207</v>
      </c>
      <c r="AP72" s="402" t="s">
        <v>207</v>
      </c>
      <c r="AQ72" s="402" t="s">
        <v>207</v>
      </c>
      <c r="AS72" s="402" t="s">
        <v>207</v>
      </c>
      <c r="AT72" s="402" t="s">
        <v>207</v>
      </c>
      <c r="AU72" s="402" t="s">
        <v>207</v>
      </c>
      <c r="AW72" s="402" t="s">
        <v>207</v>
      </c>
      <c r="AX72" s="402" t="s">
        <v>207</v>
      </c>
      <c r="AY72" s="402" t="s">
        <v>207</v>
      </c>
      <c r="BA72" s="402" t="s">
        <v>207</v>
      </c>
      <c r="BB72" s="402" t="s">
        <v>207</v>
      </c>
      <c r="BC72" s="402" t="s">
        <v>207</v>
      </c>
      <c r="BE72" s="402">
        <v>16</v>
      </c>
      <c r="BF72" s="402"/>
      <c r="BG72" s="402"/>
      <c r="BJ72" s="402"/>
      <c r="BM72" s="402"/>
      <c r="BN72" s="402"/>
      <c r="BP72" s="402"/>
      <c r="BQ72" s="402"/>
      <c r="BR72" s="402"/>
      <c r="BT72" s="402"/>
      <c r="BU72" s="402"/>
      <c r="BV72" s="402"/>
      <c r="BX72" s="402"/>
      <c r="BY72" s="402"/>
      <c r="BZ72" s="402"/>
      <c r="CB72" s="402"/>
      <c r="CC72" s="402"/>
      <c r="CD72" s="402"/>
    </row>
    <row r="73" spans="1:82" s="401" customFormat="1">
      <c r="A73" s="401">
        <v>1</v>
      </c>
      <c r="B73" s="400" t="s">
        <v>907</v>
      </c>
      <c r="C73" s="400" t="s">
        <v>907</v>
      </c>
      <c r="D73" s="401" t="s">
        <v>34</v>
      </c>
      <c r="E73" s="401" t="s">
        <v>35</v>
      </c>
      <c r="F73" s="401" t="s">
        <v>366</v>
      </c>
      <c r="G73" s="401" t="s">
        <v>360</v>
      </c>
      <c r="H73" s="401" t="s">
        <v>360</v>
      </c>
      <c r="I73" s="401" t="s">
        <v>360</v>
      </c>
      <c r="J73" s="401" t="s">
        <v>360</v>
      </c>
      <c r="K73" s="401" t="s">
        <v>22</v>
      </c>
      <c r="L73" s="401" t="s">
        <v>197</v>
      </c>
      <c r="M73" s="401">
        <v>0</v>
      </c>
      <c r="N73" s="401" t="s">
        <v>34</v>
      </c>
      <c r="O73" s="401" t="s">
        <v>340</v>
      </c>
      <c r="P73" s="402">
        <v>0</v>
      </c>
      <c r="Q73" s="402" t="s">
        <v>678</v>
      </c>
      <c r="R73" s="402" t="s">
        <v>678</v>
      </c>
      <c r="S73" s="401">
        <v>0</v>
      </c>
      <c r="T73" s="402" t="s">
        <v>662</v>
      </c>
      <c r="U73" s="402" t="s">
        <v>207</v>
      </c>
      <c r="V73" s="402" t="s">
        <v>207</v>
      </c>
      <c r="W73" s="402" t="s">
        <v>207</v>
      </c>
      <c r="Y73" s="402" t="s">
        <v>207</v>
      </c>
      <c r="Z73" s="402" t="s">
        <v>207</v>
      </c>
      <c r="AA73" s="402" t="s">
        <v>207</v>
      </c>
      <c r="AC73" s="402" t="s">
        <v>207</v>
      </c>
      <c r="AD73" s="402" t="s">
        <v>207</v>
      </c>
      <c r="AE73" s="402" t="s">
        <v>207</v>
      </c>
      <c r="AG73" s="402" t="s">
        <v>207</v>
      </c>
      <c r="AH73" s="402" t="s">
        <v>207</v>
      </c>
      <c r="AI73" s="402" t="s">
        <v>207</v>
      </c>
      <c r="AK73" s="402" t="s">
        <v>207</v>
      </c>
      <c r="AL73" s="402" t="s">
        <v>207</v>
      </c>
      <c r="AM73" s="402" t="s">
        <v>207</v>
      </c>
      <c r="AO73" s="402" t="s">
        <v>207</v>
      </c>
      <c r="AP73" s="402" t="s">
        <v>207</v>
      </c>
      <c r="AQ73" s="402" t="s">
        <v>207</v>
      </c>
      <c r="AS73" s="402" t="s">
        <v>207</v>
      </c>
      <c r="AT73" s="402" t="s">
        <v>207</v>
      </c>
      <c r="AU73" s="402" t="s">
        <v>207</v>
      </c>
      <c r="AW73" s="402" t="s">
        <v>207</v>
      </c>
      <c r="AX73" s="402" t="s">
        <v>207</v>
      </c>
      <c r="AY73" s="402" t="s">
        <v>207</v>
      </c>
      <c r="BA73" s="402" t="s">
        <v>207</v>
      </c>
      <c r="BB73" s="402" t="s">
        <v>207</v>
      </c>
      <c r="BC73" s="402" t="s">
        <v>207</v>
      </c>
      <c r="BE73" s="402">
        <v>16</v>
      </c>
      <c r="BF73" s="402"/>
      <c r="BG73" s="402"/>
      <c r="BJ73" s="402"/>
      <c r="BM73" s="402"/>
      <c r="BN73" s="402"/>
      <c r="BP73" s="402"/>
      <c r="BQ73" s="402"/>
      <c r="BR73" s="402"/>
      <c r="BT73" s="402"/>
      <c r="BU73" s="402"/>
      <c r="BV73" s="402"/>
      <c r="BX73" s="402"/>
      <c r="BY73" s="402"/>
      <c r="BZ73" s="402"/>
      <c r="CB73" s="402"/>
      <c r="CC73" s="402"/>
      <c r="CD73" s="402"/>
    </row>
    <row r="74" spans="1:82" s="401" customFormat="1">
      <c r="A74" s="401">
        <v>1</v>
      </c>
      <c r="B74" s="400" t="s">
        <v>908</v>
      </c>
      <c r="C74" s="400" t="s">
        <v>908</v>
      </c>
      <c r="D74" s="401" t="s">
        <v>34</v>
      </c>
      <c r="E74" s="401" t="s">
        <v>35</v>
      </c>
      <c r="F74" s="401" t="s">
        <v>366</v>
      </c>
      <c r="G74" s="401" t="s">
        <v>360</v>
      </c>
      <c r="H74" s="401" t="s">
        <v>360</v>
      </c>
      <c r="I74" s="401" t="s">
        <v>360</v>
      </c>
      <c r="J74" s="401" t="s">
        <v>360</v>
      </c>
      <c r="K74" s="401" t="s">
        <v>22</v>
      </c>
      <c r="L74" s="401" t="s">
        <v>197</v>
      </c>
      <c r="M74" s="401">
        <v>0</v>
      </c>
      <c r="N74" s="401" t="s">
        <v>34</v>
      </c>
      <c r="O74" s="401" t="s">
        <v>340</v>
      </c>
      <c r="P74" s="402">
        <v>0</v>
      </c>
      <c r="Q74" s="402" t="s">
        <v>678</v>
      </c>
      <c r="R74" s="402" t="s">
        <v>678</v>
      </c>
      <c r="S74" s="401">
        <v>0</v>
      </c>
      <c r="T74" s="402" t="s">
        <v>662</v>
      </c>
      <c r="U74" s="402" t="s">
        <v>207</v>
      </c>
      <c r="V74" s="402" t="s">
        <v>207</v>
      </c>
      <c r="W74" s="402" t="s">
        <v>207</v>
      </c>
      <c r="Y74" s="402" t="s">
        <v>207</v>
      </c>
      <c r="Z74" s="402" t="s">
        <v>207</v>
      </c>
      <c r="AA74" s="402" t="s">
        <v>207</v>
      </c>
      <c r="AC74" s="402" t="s">
        <v>207</v>
      </c>
      <c r="AD74" s="402" t="s">
        <v>207</v>
      </c>
      <c r="AE74" s="402" t="s">
        <v>207</v>
      </c>
      <c r="AG74" s="402" t="s">
        <v>207</v>
      </c>
      <c r="AH74" s="402" t="s">
        <v>207</v>
      </c>
      <c r="AI74" s="402" t="s">
        <v>207</v>
      </c>
      <c r="AK74" s="402" t="s">
        <v>207</v>
      </c>
      <c r="AL74" s="402" t="s">
        <v>207</v>
      </c>
      <c r="AM74" s="402" t="s">
        <v>207</v>
      </c>
      <c r="AO74" s="402" t="s">
        <v>207</v>
      </c>
      <c r="AP74" s="402" t="s">
        <v>207</v>
      </c>
      <c r="AQ74" s="402" t="s">
        <v>207</v>
      </c>
      <c r="AS74" s="402" t="s">
        <v>207</v>
      </c>
      <c r="AT74" s="402" t="s">
        <v>207</v>
      </c>
      <c r="AU74" s="402" t="s">
        <v>207</v>
      </c>
      <c r="AW74" s="402" t="s">
        <v>207</v>
      </c>
      <c r="AX74" s="402" t="s">
        <v>207</v>
      </c>
      <c r="AY74" s="402" t="s">
        <v>207</v>
      </c>
      <c r="BA74" s="402" t="s">
        <v>207</v>
      </c>
      <c r="BB74" s="402" t="s">
        <v>207</v>
      </c>
      <c r="BC74" s="402" t="s">
        <v>207</v>
      </c>
      <c r="BE74" s="402">
        <v>16</v>
      </c>
      <c r="BF74" s="402"/>
      <c r="BG74" s="402"/>
      <c r="BJ74" s="402"/>
      <c r="BM74" s="402"/>
      <c r="BN74" s="402"/>
      <c r="BP74" s="402"/>
      <c r="BQ74" s="402"/>
      <c r="BR74" s="402"/>
      <c r="BT74" s="402"/>
      <c r="BU74" s="402"/>
      <c r="BV74" s="402"/>
      <c r="BX74" s="402"/>
      <c r="BY74" s="402"/>
      <c r="BZ74" s="402"/>
      <c r="CB74" s="402"/>
      <c r="CC74" s="402"/>
      <c r="CD74" s="402"/>
    </row>
    <row r="75" spans="1:82" s="401" customFormat="1">
      <c r="A75" s="401">
        <v>1</v>
      </c>
      <c r="B75" s="400" t="s">
        <v>812</v>
      </c>
      <c r="C75" s="400" t="s">
        <v>812</v>
      </c>
      <c r="D75" s="401" t="s">
        <v>34</v>
      </c>
      <c r="E75" s="401" t="s">
        <v>35</v>
      </c>
      <c r="F75" s="401" t="s">
        <v>366</v>
      </c>
      <c r="G75" s="401" t="s">
        <v>360</v>
      </c>
      <c r="H75" s="401" t="s">
        <v>360</v>
      </c>
      <c r="I75" s="401" t="s">
        <v>360</v>
      </c>
      <c r="J75" s="401" t="s">
        <v>360</v>
      </c>
      <c r="K75" s="401" t="s">
        <v>22</v>
      </c>
      <c r="L75" s="401" t="s">
        <v>197</v>
      </c>
      <c r="M75" s="401">
        <v>0</v>
      </c>
      <c r="N75" s="401" t="s">
        <v>34</v>
      </c>
      <c r="O75" s="401" t="s">
        <v>340</v>
      </c>
      <c r="P75" s="402">
        <v>0</v>
      </c>
      <c r="Q75" s="402" t="s">
        <v>678</v>
      </c>
      <c r="R75" s="402" t="s">
        <v>678</v>
      </c>
      <c r="S75" s="401">
        <v>0</v>
      </c>
      <c r="T75" s="402" t="s">
        <v>662</v>
      </c>
      <c r="U75" s="402" t="s">
        <v>207</v>
      </c>
      <c r="V75" s="402" t="s">
        <v>207</v>
      </c>
      <c r="W75" s="402" t="s">
        <v>207</v>
      </c>
      <c r="Y75" s="402" t="s">
        <v>207</v>
      </c>
      <c r="Z75" s="402" t="s">
        <v>207</v>
      </c>
      <c r="AA75" s="402" t="s">
        <v>207</v>
      </c>
      <c r="AC75" s="402" t="s">
        <v>207</v>
      </c>
      <c r="AD75" s="402" t="s">
        <v>207</v>
      </c>
      <c r="AE75" s="402" t="s">
        <v>207</v>
      </c>
      <c r="AG75" s="402" t="s">
        <v>207</v>
      </c>
      <c r="AH75" s="402" t="s">
        <v>207</v>
      </c>
      <c r="AI75" s="402" t="s">
        <v>207</v>
      </c>
      <c r="AK75" s="402" t="s">
        <v>207</v>
      </c>
      <c r="AL75" s="402" t="s">
        <v>207</v>
      </c>
      <c r="AM75" s="402" t="s">
        <v>207</v>
      </c>
      <c r="AO75" s="402" t="s">
        <v>207</v>
      </c>
      <c r="AP75" s="402" t="s">
        <v>207</v>
      </c>
      <c r="AQ75" s="402" t="s">
        <v>207</v>
      </c>
      <c r="AS75" s="402" t="s">
        <v>207</v>
      </c>
      <c r="AT75" s="402" t="s">
        <v>207</v>
      </c>
      <c r="AU75" s="402" t="s">
        <v>207</v>
      </c>
      <c r="AW75" s="402" t="s">
        <v>207</v>
      </c>
      <c r="AX75" s="402" t="s">
        <v>207</v>
      </c>
      <c r="AY75" s="402" t="s">
        <v>207</v>
      </c>
      <c r="BA75" s="402" t="s">
        <v>207</v>
      </c>
      <c r="BB75" s="402" t="s">
        <v>207</v>
      </c>
      <c r="BC75" s="402" t="s">
        <v>207</v>
      </c>
      <c r="BE75" s="402">
        <v>16</v>
      </c>
      <c r="BF75" s="402"/>
      <c r="BG75" s="402"/>
      <c r="BJ75" s="402"/>
      <c r="BM75" s="402"/>
      <c r="BN75" s="402"/>
      <c r="BP75" s="402"/>
      <c r="BQ75" s="402"/>
      <c r="BR75" s="402"/>
      <c r="BT75" s="402"/>
      <c r="BU75" s="402"/>
      <c r="BV75" s="402"/>
      <c r="BX75" s="402"/>
      <c r="BY75" s="402"/>
      <c r="BZ75" s="402"/>
      <c r="CB75" s="402"/>
      <c r="CC75" s="402"/>
      <c r="CD75" s="402"/>
    </row>
    <row r="76" spans="1:82" s="401" customFormat="1">
      <c r="A76" s="401">
        <v>1</v>
      </c>
      <c r="B76" s="400" t="s">
        <v>813</v>
      </c>
      <c r="C76" s="400" t="s">
        <v>813</v>
      </c>
      <c r="D76" s="401" t="s">
        <v>34</v>
      </c>
      <c r="E76" s="401" t="s">
        <v>35</v>
      </c>
      <c r="F76" s="401" t="s">
        <v>366</v>
      </c>
      <c r="G76" s="401" t="s">
        <v>360</v>
      </c>
      <c r="H76" s="401" t="s">
        <v>360</v>
      </c>
      <c r="I76" s="401" t="s">
        <v>360</v>
      </c>
      <c r="J76" s="401" t="s">
        <v>360</v>
      </c>
      <c r="K76" s="401" t="s">
        <v>22</v>
      </c>
      <c r="L76" s="401" t="s">
        <v>197</v>
      </c>
      <c r="M76" s="401">
        <v>1</v>
      </c>
      <c r="N76" s="401" t="s">
        <v>34</v>
      </c>
      <c r="O76" s="401" t="s">
        <v>340</v>
      </c>
      <c r="P76" s="402">
        <v>0</v>
      </c>
      <c r="Q76" s="402" t="s">
        <v>678</v>
      </c>
      <c r="R76" s="402" t="s">
        <v>678</v>
      </c>
      <c r="S76" s="401">
        <v>0</v>
      </c>
      <c r="T76" s="402" t="s">
        <v>662</v>
      </c>
      <c r="U76" s="402" t="s">
        <v>207</v>
      </c>
      <c r="V76" s="402" t="s">
        <v>207</v>
      </c>
      <c r="W76" s="402" t="s">
        <v>207</v>
      </c>
      <c r="Y76" s="402" t="s">
        <v>207</v>
      </c>
      <c r="Z76" s="402" t="s">
        <v>207</v>
      </c>
      <c r="AA76" s="402" t="s">
        <v>207</v>
      </c>
      <c r="AC76" s="402" t="s">
        <v>207</v>
      </c>
      <c r="AD76" s="402" t="s">
        <v>207</v>
      </c>
      <c r="AE76" s="402" t="s">
        <v>207</v>
      </c>
      <c r="AG76" s="402" t="s">
        <v>207</v>
      </c>
      <c r="AH76" s="402" t="s">
        <v>207</v>
      </c>
      <c r="AI76" s="402" t="s">
        <v>207</v>
      </c>
      <c r="AK76" s="402" t="s">
        <v>207</v>
      </c>
      <c r="AL76" s="402" t="s">
        <v>207</v>
      </c>
      <c r="AM76" s="402" t="s">
        <v>207</v>
      </c>
      <c r="AO76" s="402" t="s">
        <v>207</v>
      </c>
      <c r="AP76" s="402" t="s">
        <v>207</v>
      </c>
      <c r="AQ76" s="402" t="s">
        <v>207</v>
      </c>
      <c r="AS76" s="402" t="s">
        <v>207</v>
      </c>
      <c r="AT76" s="402" t="s">
        <v>207</v>
      </c>
      <c r="AU76" s="402" t="s">
        <v>207</v>
      </c>
      <c r="AW76" s="402" t="s">
        <v>207</v>
      </c>
      <c r="AX76" s="402" t="s">
        <v>207</v>
      </c>
      <c r="AY76" s="402" t="s">
        <v>207</v>
      </c>
      <c r="BA76" s="402" t="s">
        <v>207</v>
      </c>
      <c r="BB76" s="402" t="s">
        <v>207</v>
      </c>
      <c r="BC76" s="402" t="s">
        <v>207</v>
      </c>
      <c r="BE76" s="402">
        <v>16</v>
      </c>
      <c r="BF76" s="402"/>
      <c r="BG76" s="402"/>
      <c r="BJ76" s="402"/>
      <c r="BM76" s="402"/>
      <c r="BN76" s="402"/>
      <c r="BP76" s="402"/>
      <c r="BQ76" s="402"/>
      <c r="BR76" s="402"/>
      <c r="BT76" s="402"/>
      <c r="BU76" s="402"/>
      <c r="BV76" s="402"/>
      <c r="BX76" s="402"/>
      <c r="BY76" s="402"/>
      <c r="BZ76" s="402"/>
      <c r="CB76" s="402"/>
      <c r="CC76" s="402"/>
      <c r="CD76" s="402"/>
    </row>
    <row r="77" spans="1:82" s="401" customFormat="1">
      <c r="A77" s="401">
        <v>1</v>
      </c>
      <c r="B77" s="400" t="s">
        <v>814</v>
      </c>
      <c r="C77" s="400" t="s">
        <v>814</v>
      </c>
      <c r="D77" s="401" t="s">
        <v>34</v>
      </c>
      <c r="E77" s="401" t="s">
        <v>35</v>
      </c>
      <c r="F77" s="401" t="s">
        <v>366</v>
      </c>
      <c r="G77" s="401" t="s">
        <v>360</v>
      </c>
      <c r="H77" s="401" t="s">
        <v>360</v>
      </c>
      <c r="I77" s="401" t="s">
        <v>360</v>
      </c>
      <c r="J77" s="401" t="s">
        <v>360</v>
      </c>
      <c r="K77" s="401" t="s">
        <v>22</v>
      </c>
      <c r="L77" s="401" t="s">
        <v>197</v>
      </c>
      <c r="M77" s="401">
        <v>0</v>
      </c>
      <c r="N77" s="401" t="s">
        <v>34</v>
      </c>
      <c r="O77" s="401" t="s">
        <v>340</v>
      </c>
      <c r="P77" s="402">
        <v>0</v>
      </c>
      <c r="Q77" s="402" t="s">
        <v>678</v>
      </c>
      <c r="R77" s="402" t="s">
        <v>678</v>
      </c>
      <c r="S77" s="401">
        <v>0</v>
      </c>
      <c r="T77" s="402" t="s">
        <v>662</v>
      </c>
      <c r="U77" s="402" t="s">
        <v>207</v>
      </c>
      <c r="V77" s="402" t="s">
        <v>207</v>
      </c>
      <c r="W77" s="402" t="s">
        <v>207</v>
      </c>
      <c r="Y77" s="402" t="s">
        <v>207</v>
      </c>
      <c r="Z77" s="402" t="s">
        <v>207</v>
      </c>
      <c r="AA77" s="402" t="s">
        <v>207</v>
      </c>
      <c r="AC77" s="402" t="s">
        <v>207</v>
      </c>
      <c r="AD77" s="402" t="s">
        <v>207</v>
      </c>
      <c r="AE77" s="402" t="s">
        <v>207</v>
      </c>
      <c r="AG77" s="402" t="s">
        <v>207</v>
      </c>
      <c r="AH77" s="402" t="s">
        <v>207</v>
      </c>
      <c r="AI77" s="402" t="s">
        <v>207</v>
      </c>
      <c r="AK77" s="402" t="s">
        <v>207</v>
      </c>
      <c r="AL77" s="402" t="s">
        <v>207</v>
      </c>
      <c r="AM77" s="402" t="s">
        <v>207</v>
      </c>
      <c r="AO77" s="402" t="s">
        <v>207</v>
      </c>
      <c r="AP77" s="402" t="s">
        <v>207</v>
      </c>
      <c r="AQ77" s="402" t="s">
        <v>207</v>
      </c>
      <c r="AS77" s="402" t="s">
        <v>207</v>
      </c>
      <c r="AT77" s="402" t="s">
        <v>207</v>
      </c>
      <c r="AU77" s="402" t="s">
        <v>207</v>
      </c>
      <c r="AW77" s="402" t="s">
        <v>207</v>
      </c>
      <c r="AX77" s="402" t="s">
        <v>207</v>
      </c>
      <c r="AY77" s="402" t="s">
        <v>207</v>
      </c>
      <c r="BA77" s="402" t="s">
        <v>207</v>
      </c>
      <c r="BB77" s="402" t="s">
        <v>207</v>
      </c>
      <c r="BC77" s="402" t="s">
        <v>207</v>
      </c>
      <c r="BE77" s="402">
        <v>16</v>
      </c>
      <c r="BF77" s="402"/>
      <c r="BG77" s="402"/>
      <c r="BJ77" s="402"/>
      <c r="BM77" s="402"/>
      <c r="BN77" s="402"/>
      <c r="BP77" s="402"/>
      <c r="BQ77" s="402"/>
      <c r="BR77" s="402"/>
      <c r="BT77" s="402"/>
      <c r="BU77" s="402"/>
      <c r="BV77" s="402"/>
      <c r="BX77" s="402"/>
      <c r="BY77" s="402"/>
      <c r="BZ77" s="402"/>
      <c r="CB77" s="402"/>
      <c r="CC77" s="402"/>
      <c r="CD77" s="402"/>
    </row>
    <row r="78" spans="1:82" s="401" customFormat="1">
      <c r="A78" s="401">
        <v>1</v>
      </c>
      <c r="B78" s="400" t="s">
        <v>862</v>
      </c>
      <c r="C78" s="400" t="s">
        <v>862</v>
      </c>
      <c r="D78" s="401" t="s">
        <v>34</v>
      </c>
      <c r="E78" s="401" t="s">
        <v>35</v>
      </c>
      <c r="F78" s="401" t="s">
        <v>366</v>
      </c>
      <c r="G78" s="401" t="s">
        <v>360</v>
      </c>
      <c r="H78" s="401" t="s">
        <v>360</v>
      </c>
      <c r="I78" s="401" t="s">
        <v>360</v>
      </c>
      <c r="J78" s="401" t="s">
        <v>360</v>
      </c>
      <c r="K78" s="401" t="s">
        <v>22</v>
      </c>
      <c r="L78" s="401" t="s">
        <v>197</v>
      </c>
      <c r="M78" s="401">
        <v>0</v>
      </c>
      <c r="N78" s="401" t="s">
        <v>34</v>
      </c>
      <c r="O78" s="401" t="s">
        <v>340</v>
      </c>
      <c r="P78" s="402">
        <v>0</v>
      </c>
      <c r="Q78" s="402" t="s">
        <v>678</v>
      </c>
      <c r="R78" s="402" t="s">
        <v>678</v>
      </c>
      <c r="S78" s="401">
        <v>0</v>
      </c>
      <c r="T78" s="402" t="s">
        <v>662</v>
      </c>
      <c r="U78" s="402" t="s">
        <v>207</v>
      </c>
      <c r="V78" s="402" t="s">
        <v>207</v>
      </c>
      <c r="W78" s="402" t="s">
        <v>207</v>
      </c>
      <c r="Y78" s="402" t="s">
        <v>207</v>
      </c>
      <c r="Z78" s="402" t="s">
        <v>207</v>
      </c>
      <c r="AA78" s="402" t="s">
        <v>207</v>
      </c>
      <c r="AC78" s="402" t="s">
        <v>207</v>
      </c>
      <c r="AD78" s="402" t="s">
        <v>207</v>
      </c>
      <c r="AE78" s="402" t="s">
        <v>207</v>
      </c>
      <c r="AG78" s="402" t="s">
        <v>207</v>
      </c>
      <c r="AH78" s="402" t="s">
        <v>207</v>
      </c>
      <c r="AI78" s="402" t="s">
        <v>207</v>
      </c>
      <c r="AK78" s="402" t="s">
        <v>207</v>
      </c>
      <c r="AL78" s="402" t="s">
        <v>207</v>
      </c>
      <c r="AM78" s="402" t="s">
        <v>207</v>
      </c>
      <c r="AO78" s="402" t="s">
        <v>207</v>
      </c>
      <c r="AP78" s="402" t="s">
        <v>207</v>
      </c>
      <c r="AQ78" s="402" t="s">
        <v>207</v>
      </c>
      <c r="AS78" s="402" t="s">
        <v>207</v>
      </c>
      <c r="AT78" s="402" t="s">
        <v>207</v>
      </c>
      <c r="AU78" s="402" t="s">
        <v>207</v>
      </c>
      <c r="AW78" s="402" t="s">
        <v>207</v>
      </c>
      <c r="AX78" s="402" t="s">
        <v>207</v>
      </c>
      <c r="AY78" s="402" t="s">
        <v>207</v>
      </c>
      <c r="BA78" s="402" t="s">
        <v>207</v>
      </c>
      <c r="BB78" s="402" t="s">
        <v>207</v>
      </c>
      <c r="BC78" s="402" t="s">
        <v>207</v>
      </c>
      <c r="BE78" s="402">
        <v>16</v>
      </c>
      <c r="BF78" s="402"/>
      <c r="BG78" s="402"/>
      <c r="BJ78" s="402"/>
      <c r="BM78" s="402"/>
      <c r="BN78" s="402"/>
      <c r="BP78" s="402"/>
      <c r="BQ78" s="402"/>
      <c r="BR78" s="402"/>
      <c r="BT78" s="402"/>
      <c r="BU78" s="402"/>
      <c r="BV78" s="402"/>
      <c r="BX78" s="402"/>
      <c r="BY78" s="402"/>
      <c r="BZ78" s="402"/>
      <c r="CB78" s="402"/>
      <c r="CC78" s="402"/>
      <c r="CD78" s="402"/>
    </row>
    <row r="79" spans="1:82" s="401" customFormat="1">
      <c r="A79" s="401">
        <v>1</v>
      </c>
      <c r="B79" s="400" t="s">
        <v>863</v>
      </c>
      <c r="C79" s="400" t="s">
        <v>863</v>
      </c>
      <c r="D79" s="401" t="s">
        <v>34</v>
      </c>
      <c r="E79" s="401" t="s">
        <v>35</v>
      </c>
      <c r="F79" s="401" t="s">
        <v>366</v>
      </c>
      <c r="G79" s="401" t="s">
        <v>360</v>
      </c>
      <c r="H79" s="401" t="s">
        <v>360</v>
      </c>
      <c r="I79" s="401" t="s">
        <v>360</v>
      </c>
      <c r="J79" s="401" t="s">
        <v>360</v>
      </c>
      <c r="K79" s="401" t="s">
        <v>22</v>
      </c>
      <c r="L79" s="401" t="s">
        <v>197</v>
      </c>
      <c r="M79" s="401">
        <v>0</v>
      </c>
      <c r="N79" s="401" t="s">
        <v>34</v>
      </c>
      <c r="O79" s="401" t="s">
        <v>340</v>
      </c>
      <c r="P79" s="402">
        <v>0</v>
      </c>
      <c r="Q79" s="402" t="s">
        <v>678</v>
      </c>
      <c r="R79" s="402" t="s">
        <v>678</v>
      </c>
      <c r="S79" s="401">
        <v>0</v>
      </c>
      <c r="T79" s="402" t="s">
        <v>662</v>
      </c>
      <c r="U79" s="402" t="s">
        <v>207</v>
      </c>
      <c r="V79" s="402" t="s">
        <v>207</v>
      </c>
      <c r="W79" s="402" t="s">
        <v>207</v>
      </c>
      <c r="Y79" s="402" t="s">
        <v>207</v>
      </c>
      <c r="Z79" s="402" t="s">
        <v>207</v>
      </c>
      <c r="AA79" s="402" t="s">
        <v>207</v>
      </c>
      <c r="AC79" s="402" t="s">
        <v>207</v>
      </c>
      <c r="AD79" s="402" t="s">
        <v>207</v>
      </c>
      <c r="AE79" s="402" t="s">
        <v>207</v>
      </c>
      <c r="AG79" s="402" t="s">
        <v>207</v>
      </c>
      <c r="AH79" s="402" t="s">
        <v>207</v>
      </c>
      <c r="AI79" s="402" t="s">
        <v>207</v>
      </c>
      <c r="AK79" s="402" t="s">
        <v>207</v>
      </c>
      <c r="AL79" s="402" t="s">
        <v>207</v>
      </c>
      <c r="AM79" s="402" t="s">
        <v>207</v>
      </c>
      <c r="AO79" s="402" t="s">
        <v>207</v>
      </c>
      <c r="AP79" s="402" t="s">
        <v>207</v>
      </c>
      <c r="AQ79" s="402" t="s">
        <v>207</v>
      </c>
      <c r="AS79" s="402" t="s">
        <v>207</v>
      </c>
      <c r="AT79" s="402" t="s">
        <v>207</v>
      </c>
      <c r="AU79" s="402" t="s">
        <v>207</v>
      </c>
      <c r="AW79" s="402" t="s">
        <v>207</v>
      </c>
      <c r="AX79" s="402" t="s">
        <v>207</v>
      </c>
      <c r="AY79" s="402" t="s">
        <v>207</v>
      </c>
      <c r="BA79" s="402" t="s">
        <v>207</v>
      </c>
      <c r="BB79" s="402" t="s">
        <v>207</v>
      </c>
      <c r="BC79" s="402" t="s">
        <v>207</v>
      </c>
      <c r="BE79" s="402">
        <v>16</v>
      </c>
      <c r="BF79" s="402"/>
      <c r="BG79" s="402"/>
      <c r="BJ79" s="402"/>
      <c r="BM79" s="402"/>
      <c r="BN79" s="402"/>
      <c r="BP79" s="402"/>
      <c r="BQ79" s="402"/>
      <c r="BR79" s="402"/>
      <c r="BT79" s="402"/>
      <c r="BU79" s="402"/>
      <c r="BV79" s="402"/>
      <c r="BX79" s="402"/>
      <c r="BY79" s="402"/>
      <c r="BZ79" s="402"/>
      <c r="CB79" s="402"/>
      <c r="CC79" s="402"/>
      <c r="CD79" s="402"/>
    </row>
    <row r="80" spans="1:82" s="401" customFormat="1">
      <c r="A80" s="401">
        <v>1</v>
      </c>
      <c r="B80" s="400" t="s">
        <v>864</v>
      </c>
      <c r="C80" s="400" t="s">
        <v>864</v>
      </c>
      <c r="D80" s="401" t="s">
        <v>34</v>
      </c>
      <c r="E80" s="401" t="s">
        <v>35</v>
      </c>
      <c r="F80" s="401" t="s">
        <v>366</v>
      </c>
      <c r="G80" s="401" t="s">
        <v>360</v>
      </c>
      <c r="H80" s="401" t="s">
        <v>360</v>
      </c>
      <c r="I80" s="401" t="s">
        <v>360</v>
      </c>
      <c r="J80" s="401" t="s">
        <v>360</v>
      </c>
      <c r="K80" s="401" t="s">
        <v>22</v>
      </c>
      <c r="L80" s="401" t="s">
        <v>197</v>
      </c>
      <c r="M80" s="401">
        <v>0</v>
      </c>
      <c r="N80" s="401" t="s">
        <v>34</v>
      </c>
      <c r="O80" s="401" t="s">
        <v>340</v>
      </c>
      <c r="P80" s="402">
        <v>0</v>
      </c>
      <c r="Q80" s="402" t="s">
        <v>678</v>
      </c>
      <c r="R80" s="402" t="s">
        <v>678</v>
      </c>
      <c r="S80" s="401">
        <v>0</v>
      </c>
      <c r="T80" s="402" t="s">
        <v>662</v>
      </c>
      <c r="U80" s="402" t="s">
        <v>207</v>
      </c>
      <c r="V80" s="402" t="s">
        <v>207</v>
      </c>
      <c r="W80" s="402" t="s">
        <v>207</v>
      </c>
      <c r="Y80" s="402" t="s">
        <v>207</v>
      </c>
      <c r="Z80" s="402" t="s">
        <v>207</v>
      </c>
      <c r="AA80" s="402" t="s">
        <v>207</v>
      </c>
      <c r="AC80" s="402" t="s">
        <v>207</v>
      </c>
      <c r="AD80" s="402" t="s">
        <v>207</v>
      </c>
      <c r="AE80" s="402" t="s">
        <v>207</v>
      </c>
      <c r="AG80" s="402" t="s">
        <v>207</v>
      </c>
      <c r="AH80" s="402" t="s">
        <v>207</v>
      </c>
      <c r="AI80" s="402" t="s">
        <v>207</v>
      </c>
      <c r="AK80" s="402" t="s">
        <v>207</v>
      </c>
      <c r="AL80" s="402" t="s">
        <v>207</v>
      </c>
      <c r="AM80" s="402" t="s">
        <v>207</v>
      </c>
      <c r="AO80" s="402" t="s">
        <v>207</v>
      </c>
      <c r="AP80" s="402" t="s">
        <v>207</v>
      </c>
      <c r="AQ80" s="402" t="s">
        <v>207</v>
      </c>
      <c r="AS80" s="402" t="s">
        <v>207</v>
      </c>
      <c r="AT80" s="402" t="s">
        <v>207</v>
      </c>
      <c r="AU80" s="402" t="s">
        <v>207</v>
      </c>
      <c r="AW80" s="402" t="s">
        <v>207</v>
      </c>
      <c r="AX80" s="402" t="s">
        <v>207</v>
      </c>
      <c r="AY80" s="402" t="s">
        <v>207</v>
      </c>
      <c r="BA80" s="402" t="s">
        <v>207</v>
      </c>
      <c r="BB80" s="402" t="s">
        <v>207</v>
      </c>
      <c r="BC80" s="402" t="s">
        <v>207</v>
      </c>
      <c r="BE80" s="402">
        <v>16</v>
      </c>
      <c r="BF80" s="402"/>
      <c r="BG80" s="402"/>
      <c r="BJ80" s="402"/>
      <c r="BM80" s="402"/>
      <c r="BN80" s="402"/>
      <c r="BP80" s="402"/>
      <c r="BQ80" s="402"/>
      <c r="BR80" s="402"/>
      <c r="BT80" s="402"/>
      <c r="BU80" s="402"/>
      <c r="BV80" s="402"/>
      <c r="BX80" s="402"/>
      <c r="BY80" s="402"/>
      <c r="BZ80" s="402"/>
      <c r="CB80" s="402"/>
      <c r="CC80" s="402"/>
      <c r="CD80" s="402"/>
    </row>
    <row r="81" spans="1:82" s="401" customFormat="1">
      <c r="A81" s="401">
        <v>1</v>
      </c>
      <c r="B81" s="400" t="s">
        <v>865</v>
      </c>
      <c r="C81" s="400" t="s">
        <v>865</v>
      </c>
      <c r="D81" s="401" t="s">
        <v>34</v>
      </c>
      <c r="E81" s="401" t="s">
        <v>35</v>
      </c>
      <c r="F81" s="401" t="s">
        <v>366</v>
      </c>
      <c r="G81" s="401" t="s">
        <v>360</v>
      </c>
      <c r="H81" s="401" t="s">
        <v>360</v>
      </c>
      <c r="I81" s="401" t="s">
        <v>360</v>
      </c>
      <c r="J81" s="401" t="s">
        <v>360</v>
      </c>
      <c r="K81" s="401" t="s">
        <v>22</v>
      </c>
      <c r="L81" s="401" t="s">
        <v>197</v>
      </c>
      <c r="M81" s="401">
        <v>0</v>
      </c>
      <c r="N81" s="401" t="s">
        <v>34</v>
      </c>
      <c r="O81" s="401" t="s">
        <v>340</v>
      </c>
      <c r="P81" s="402">
        <v>0</v>
      </c>
      <c r="Q81" s="402" t="s">
        <v>678</v>
      </c>
      <c r="R81" s="402" t="s">
        <v>678</v>
      </c>
      <c r="S81" s="401">
        <v>0</v>
      </c>
      <c r="T81" s="402" t="s">
        <v>662</v>
      </c>
      <c r="U81" s="402" t="s">
        <v>207</v>
      </c>
      <c r="V81" s="402" t="s">
        <v>207</v>
      </c>
      <c r="W81" s="402" t="s">
        <v>207</v>
      </c>
      <c r="Y81" s="402" t="s">
        <v>207</v>
      </c>
      <c r="Z81" s="402" t="s">
        <v>207</v>
      </c>
      <c r="AA81" s="402" t="s">
        <v>207</v>
      </c>
      <c r="AC81" s="402" t="s">
        <v>207</v>
      </c>
      <c r="AD81" s="402" t="s">
        <v>207</v>
      </c>
      <c r="AE81" s="402" t="s">
        <v>207</v>
      </c>
      <c r="AG81" s="402" t="s">
        <v>207</v>
      </c>
      <c r="AH81" s="402" t="s">
        <v>207</v>
      </c>
      <c r="AI81" s="402" t="s">
        <v>207</v>
      </c>
      <c r="AK81" s="402" t="s">
        <v>207</v>
      </c>
      <c r="AL81" s="402" t="s">
        <v>207</v>
      </c>
      <c r="AM81" s="402" t="s">
        <v>207</v>
      </c>
      <c r="AO81" s="402" t="s">
        <v>207</v>
      </c>
      <c r="AP81" s="402" t="s">
        <v>207</v>
      </c>
      <c r="AQ81" s="402" t="s">
        <v>207</v>
      </c>
      <c r="AS81" s="402" t="s">
        <v>207</v>
      </c>
      <c r="AT81" s="402" t="s">
        <v>207</v>
      </c>
      <c r="AU81" s="402" t="s">
        <v>207</v>
      </c>
      <c r="AW81" s="402" t="s">
        <v>207</v>
      </c>
      <c r="AX81" s="402" t="s">
        <v>207</v>
      </c>
      <c r="AY81" s="402" t="s">
        <v>207</v>
      </c>
      <c r="BA81" s="402" t="s">
        <v>207</v>
      </c>
      <c r="BB81" s="402" t="s">
        <v>207</v>
      </c>
      <c r="BC81" s="402" t="s">
        <v>207</v>
      </c>
      <c r="BE81" s="402">
        <v>16</v>
      </c>
      <c r="BF81" s="402"/>
      <c r="BG81" s="402"/>
      <c r="BJ81" s="402"/>
      <c r="BM81" s="402"/>
      <c r="BN81" s="402"/>
      <c r="BP81" s="402"/>
      <c r="BQ81" s="402"/>
      <c r="BR81" s="402"/>
      <c r="BT81" s="402"/>
      <c r="BU81" s="402"/>
      <c r="BV81" s="402"/>
      <c r="BX81" s="402"/>
      <c r="BY81" s="402"/>
      <c r="BZ81" s="402"/>
      <c r="CB81" s="402"/>
      <c r="CC81" s="402"/>
      <c r="CD81" s="402"/>
    </row>
    <row r="82" spans="1:82" s="401" customFormat="1">
      <c r="A82" s="401">
        <v>1</v>
      </c>
      <c r="B82" s="400" t="s">
        <v>866</v>
      </c>
      <c r="C82" s="400" t="s">
        <v>866</v>
      </c>
      <c r="D82" s="401" t="s">
        <v>34</v>
      </c>
      <c r="E82" s="401" t="s">
        <v>35</v>
      </c>
      <c r="F82" s="401" t="s">
        <v>366</v>
      </c>
      <c r="G82" s="401" t="s">
        <v>360</v>
      </c>
      <c r="H82" s="401" t="s">
        <v>360</v>
      </c>
      <c r="I82" s="401" t="s">
        <v>360</v>
      </c>
      <c r="J82" s="401" t="s">
        <v>360</v>
      </c>
      <c r="K82" s="401" t="s">
        <v>22</v>
      </c>
      <c r="L82" s="401" t="s">
        <v>197</v>
      </c>
      <c r="M82" s="401">
        <v>0</v>
      </c>
      <c r="N82" s="401" t="s">
        <v>34</v>
      </c>
      <c r="O82" s="401" t="s">
        <v>340</v>
      </c>
      <c r="P82" s="402">
        <v>0</v>
      </c>
      <c r="Q82" s="402" t="s">
        <v>678</v>
      </c>
      <c r="R82" s="402" t="s">
        <v>678</v>
      </c>
      <c r="S82" s="401">
        <v>0</v>
      </c>
      <c r="T82" s="402" t="s">
        <v>662</v>
      </c>
      <c r="U82" s="402" t="s">
        <v>207</v>
      </c>
      <c r="V82" s="402" t="s">
        <v>207</v>
      </c>
      <c r="W82" s="402" t="s">
        <v>207</v>
      </c>
      <c r="Y82" s="402" t="s">
        <v>207</v>
      </c>
      <c r="Z82" s="402" t="s">
        <v>207</v>
      </c>
      <c r="AA82" s="402" t="s">
        <v>207</v>
      </c>
      <c r="AC82" s="402" t="s">
        <v>207</v>
      </c>
      <c r="AD82" s="402" t="s">
        <v>207</v>
      </c>
      <c r="AE82" s="402" t="s">
        <v>207</v>
      </c>
      <c r="AG82" s="402" t="s">
        <v>207</v>
      </c>
      <c r="AH82" s="402" t="s">
        <v>207</v>
      </c>
      <c r="AI82" s="402" t="s">
        <v>207</v>
      </c>
      <c r="AK82" s="402" t="s">
        <v>207</v>
      </c>
      <c r="AL82" s="402" t="s">
        <v>207</v>
      </c>
      <c r="AM82" s="402" t="s">
        <v>207</v>
      </c>
      <c r="AO82" s="402" t="s">
        <v>207</v>
      </c>
      <c r="AP82" s="402" t="s">
        <v>207</v>
      </c>
      <c r="AQ82" s="402" t="s">
        <v>207</v>
      </c>
      <c r="AS82" s="402" t="s">
        <v>207</v>
      </c>
      <c r="AT82" s="402" t="s">
        <v>207</v>
      </c>
      <c r="AU82" s="402" t="s">
        <v>207</v>
      </c>
      <c r="AW82" s="402" t="s">
        <v>207</v>
      </c>
      <c r="AX82" s="402" t="s">
        <v>207</v>
      </c>
      <c r="AY82" s="402" t="s">
        <v>207</v>
      </c>
      <c r="BA82" s="402" t="s">
        <v>207</v>
      </c>
      <c r="BB82" s="402" t="s">
        <v>207</v>
      </c>
      <c r="BC82" s="402" t="s">
        <v>207</v>
      </c>
      <c r="BE82" s="402">
        <v>16</v>
      </c>
      <c r="BF82" s="402"/>
      <c r="BG82" s="402"/>
      <c r="BJ82" s="402"/>
      <c r="BM82" s="402"/>
      <c r="BN82" s="402"/>
      <c r="BP82" s="402"/>
      <c r="BQ82" s="402"/>
      <c r="BR82" s="402"/>
      <c r="BT82" s="402"/>
      <c r="BU82" s="402"/>
      <c r="BV82" s="402"/>
      <c r="BX82" s="402"/>
      <c r="BY82" s="402"/>
      <c r="BZ82" s="402"/>
      <c r="CB82" s="402"/>
      <c r="CC82" s="402"/>
      <c r="CD82" s="402"/>
    </row>
    <row r="83" spans="1:82" s="401" customFormat="1">
      <c r="A83" s="401">
        <v>1</v>
      </c>
      <c r="B83" s="400" t="s">
        <v>867</v>
      </c>
      <c r="C83" s="400" t="s">
        <v>867</v>
      </c>
      <c r="D83" s="401" t="s">
        <v>34</v>
      </c>
      <c r="E83" s="401" t="s">
        <v>35</v>
      </c>
      <c r="F83" s="401" t="s">
        <v>366</v>
      </c>
      <c r="G83" s="401" t="s">
        <v>360</v>
      </c>
      <c r="H83" s="401" t="s">
        <v>360</v>
      </c>
      <c r="I83" s="401" t="s">
        <v>360</v>
      </c>
      <c r="J83" s="401" t="s">
        <v>360</v>
      </c>
      <c r="K83" s="401" t="s">
        <v>22</v>
      </c>
      <c r="L83" s="401" t="s">
        <v>197</v>
      </c>
      <c r="M83" s="401">
        <v>0</v>
      </c>
      <c r="N83" s="401" t="s">
        <v>34</v>
      </c>
      <c r="O83" s="401" t="s">
        <v>340</v>
      </c>
      <c r="P83" s="402">
        <v>0</v>
      </c>
      <c r="Q83" s="402" t="s">
        <v>678</v>
      </c>
      <c r="R83" s="402" t="s">
        <v>678</v>
      </c>
      <c r="S83" s="401">
        <v>0</v>
      </c>
      <c r="T83" s="402" t="s">
        <v>662</v>
      </c>
      <c r="U83" s="402" t="s">
        <v>207</v>
      </c>
      <c r="V83" s="402" t="s">
        <v>207</v>
      </c>
      <c r="W83" s="402" t="s">
        <v>207</v>
      </c>
      <c r="Y83" s="402" t="s">
        <v>207</v>
      </c>
      <c r="Z83" s="402" t="s">
        <v>207</v>
      </c>
      <c r="AA83" s="402" t="s">
        <v>207</v>
      </c>
      <c r="AC83" s="402" t="s">
        <v>207</v>
      </c>
      <c r="AD83" s="402" t="s">
        <v>207</v>
      </c>
      <c r="AE83" s="402" t="s">
        <v>207</v>
      </c>
      <c r="AG83" s="402" t="s">
        <v>207</v>
      </c>
      <c r="AH83" s="402" t="s">
        <v>207</v>
      </c>
      <c r="AI83" s="402" t="s">
        <v>207</v>
      </c>
      <c r="AK83" s="402" t="s">
        <v>207</v>
      </c>
      <c r="AL83" s="402" t="s">
        <v>207</v>
      </c>
      <c r="AM83" s="402" t="s">
        <v>207</v>
      </c>
      <c r="AO83" s="402" t="s">
        <v>207</v>
      </c>
      <c r="AP83" s="402" t="s">
        <v>207</v>
      </c>
      <c r="AQ83" s="402" t="s">
        <v>207</v>
      </c>
      <c r="AS83" s="402" t="s">
        <v>207</v>
      </c>
      <c r="AT83" s="402" t="s">
        <v>207</v>
      </c>
      <c r="AU83" s="402" t="s">
        <v>207</v>
      </c>
      <c r="AW83" s="402" t="s">
        <v>207</v>
      </c>
      <c r="AX83" s="402" t="s">
        <v>207</v>
      </c>
      <c r="AY83" s="402" t="s">
        <v>207</v>
      </c>
      <c r="BA83" s="402" t="s">
        <v>207</v>
      </c>
      <c r="BB83" s="402" t="s">
        <v>207</v>
      </c>
      <c r="BC83" s="402" t="s">
        <v>207</v>
      </c>
      <c r="BE83" s="402">
        <v>16</v>
      </c>
      <c r="BF83" s="402"/>
      <c r="BG83" s="402"/>
      <c r="BJ83" s="402"/>
      <c r="BM83" s="402"/>
      <c r="BN83" s="402"/>
      <c r="BP83" s="402"/>
      <c r="BQ83" s="402"/>
      <c r="BR83" s="402"/>
      <c r="BT83" s="402"/>
      <c r="BU83" s="402"/>
      <c r="BV83" s="402"/>
      <c r="BX83" s="402"/>
      <c r="BY83" s="402"/>
      <c r="BZ83" s="402"/>
      <c r="CB83" s="402"/>
      <c r="CC83" s="402"/>
      <c r="CD83" s="402"/>
    </row>
    <row r="84" spans="1:82" s="401" customFormat="1">
      <c r="A84" s="401">
        <v>1</v>
      </c>
      <c r="B84" s="400" t="s">
        <v>868</v>
      </c>
      <c r="C84" s="400" t="s">
        <v>868</v>
      </c>
      <c r="D84" s="401" t="s">
        <v>34</v>
      </c>
      <c r="E84" s="401" t="s">
        <v>35</v>
      </c>
      <c r="F84" s="401" t="s">
        <v>366</v>
      </c>
      <c r="G84" s="401" t="s">
        <v>360</v>
      </c>
      <c r="H84" s="401" t="s">
        <v>360</v>
      </c>
      <c r="I84" s="401" t="s">
        <v>360</v>
      </c>
      <c r="J84" s="401" t="s">
        <v>360</v>
      </c>
      <c r="K84" s="401" t="s">
        <v>22</v>
      </c>
      <c r="L84" s="401" t="s">
        <v>197</v>
      </c>
      <c r="M84" s="401">
        <v>0</v>
      </c>
      <c r="N84" s="401" t="s">
        <v>34</v>
      </c>
      <c r="O84" s="401" t="s">
        <v>340</v>
      </c>
      <c r="P84" s="402">
        <v>0</v>
      </c>
      <c r="Q84" s="402" t="s">
        <v>678</v>
      </c>
      <c r="R84" s="402" t="s">
        <v>678</v>
      </c>
      <c r="S84" s="401">
        <v>0</v>
      </c>
      <c r="T84" s="402" t="s">
        <v>662</v>
      </c>
      <c r="U84" s="402" t="s">
        <v>207</v>
      </c>
      <c r="V84" s="402" t="s">
        <v>207</v>
      </c>
      <c r="W84" s="402" t="s">
        <v>207</v>
      </c>
      <c r="Y84" s="402" t="s">
        <v>207</v>
      </c>
      <c r="Z84" s="402" t="s">
        <v>207</v>
      </c>
      <c r="AA84" s="402" t="s">
        <v>207</v>
      </c>
      <c r="AC84" s="402" t="s">
        <v>207</v>
      </c>
      <c r="AD84" s="402" t="s">
        <v>207</v>
      </c>
      <c r="AE84" s="402" t="s">
        <v>207</v>
      </c>
      <c r="AG84" s="402" t="s">
        <v>207</v>
      </c>
      <c r="AH84" s="402" t="s">
        <v>207</v>
      </c>
      <c r="AI84" s="402" t="s">
        <v>207</v>
      </c>
      <c r="AK84" s="402" t="s">
        <v>207</v>
      </c>
      <c r="AL84" s="402" t="s">
        <v>207</v>
      </c>
      <c r="AM84" s="402" t="s">
        <v>207</v>
      </c>
      <c r="AO84" s="402" t="s">
        <v>207</v>
      </c>
      <c r="AP84" s="402" t="s">
        <v>207</v>
      </c>
      <c r="AQ84" s="402" t="s">
        <v>207</v>
      </c>
      <c r="AS84" s="402" t="s">
        <v>207</v>
      </c>
      <c r="AT84" s="402" t="s">
        <v>207</v>
      </c>
      <c r="AU84" s="402" t="s">
        <v>207</v>
      </c>
      <c r="AW84" s="402" t="s">
        <v>207</v>
      </c>
      <c r="AX84" s="402" t="s">
        <v>207</v>
      </c>
      <c r="AY84" s="402" t="s">
        <v>207</v>
      </c>
      <c r="BA84" s="402" t="s">
        <v>207</v>
      </c>
      <c r="BB84" s="402" t="s">
        <v>207</v>
      </c>
      <c r="BC84" s="402" t="s">
        <v>207</v>
      </c>
      <c r="BE84" s="402">
        <v>16</v>
      </c>
      <c r="BF84" s="402"/>
      <c r="BG84" s="402"/>
      <c r="BJ84" s="402"/>
      <c r="BM84" s="402"/>
      <c r="BN84" s="402"/>
      <c r="BP84" s="402"/>
      <c r="BQ84" s="402"/>
      <c r="BR84" s="402"/>
      <c r="BT84" s="402"/>
      <c r="BU84" s="402"/>
      <c r="BV84" s="402"/>
      <c r="BX84" s="402"/>
      <c r="BY84" s="402"/>
      <c r="BZ84" s="402"/>
      <c r="CB84" s="402"/>
      <c r="CC84" s="402"/>
      <c r="CD84" s="402"/>
    </row>
    <row r="85" spans="1:82" s="401" customFormat="1">
      <c r="A85" s="401">
        <v>1</v>
      </c>
      <c r="B85" s="400" t="s">
        <v>869</v>
      </c>
      <c r="C85" s="400" t="s">
        <v>869</v>
      </c>
      <c r="D85" s="401" t="s">
        <v>34</v>
      </c>
      <c r="E85" s="401" t="s">
        <v>35</v>
      </c>
      <c r="F85" s="401" t="s">
        <v>366</v>
      </c>
      <c r="G85" s="401" t="s">
        <v>360</v>
      </c>
      <c r="H85" s="401" t="s">
        <v>360</v>
      </c>
      <c r="I85" s="401" t="s">
        <v>360</v>
      </c>
      <c r="J85" s="401" t="s">
        <v>360</v>
      </c>
      <c r="K85" s="401" t="s">
        <v>22</v>
      </c>
      <c r="L85" s="401" t="s">
        <v>197</v>
      </c>
      <c r="M85" s="401">
        <v>0</v>
      </c>
      <c r="N85" s="401" t="s">
        <v>34</v>
      </c>
      <c r="O85" s="401" t="s">
        <v>340</v>
      </c>
      <c r="P85" s="402">
        <v>0</v>
      </c>
      <c r="Q85" s="402" t="s">
        <v>678</v>
      </c>
      <c r="R85" s="402" t="s">
        <v>678</v>
      </c>
      <c r="S85" s="401">
        <v>0</v>
      </c>
      <c r="T85" s="402" t="s">
        <v>662</v>
      </c>
      <c r="U85" s="402" t="s">
        <v>207</v>
      </c>
      <c r="V85" s="402" t="s">
        <v>207</v>
      </c>
      <c r="W85" s="402" t="s">
        <v>207</v>
      </c>
      <c r="Y85" s="402" t="s">
        <v>207</v>
      </c>
      <c r="Z85" s="402" t="s">
        <v>207</v>
      </c>
      <c r="AA85" s="402" t="s">
        <v>207</v>
      </c>
      <c r="AC85" s="402" t="s">
        <v>207</v>
      </c>
      <c r="AD85" s="402" t="s">
        <v>207</v>
      </c>
      <c r="AE85" s="402" t="s">
        <v>207</v>
      </c>
      <c r="AG85" s="402" t="s">
        <v>207</v>
      </c>
      <c r="AH85" s="402" t="s">
        <v>207</v>
      </c>
      <c r="AI85" s="402" t="s">
        <v>207</v>
      </c>
      <c r="AK85" s="402" t="s">
        <v>207</v>
      </c>
      <c r="AL85" s="402" t="s">
        <v>207</v>
      </c>
      <c r="AM85" s="402" t="s">
        <v>207</v>
      </c>
      <c r="AO85" s="402" t="s">
        <v>207</v>
      </c>
      <c r="AP85" s="402" t="s">
        <v>207</v>
      </c>
      <c r="AQ85" s="402" t="s">
        <v>207</v>
      </c>
      <c r="AS85" s="402" t="s">
        <v>207</v>
      </c>
      <c r="AT85" s="402" t="s">
        <v>207</v>
      </c>
      <c r="AU85" s="402" t="s">
        <v>207</v>
      </c>
      <c r="AW85" s="402" t="s">
        <v>207</v>
      </c>
      <c r="AX85" s="402" t="s">
        <v>207</v>
      </c>
      <c r="AY85" s="402" t="s">
        <v>207</v>
      </c>
      <c r="BA85" s="402" t="s">
        <v>207</v>
      </c>
      <c r="BB85" s="402" t="s">
        <v>207</v>
      </c>
      <c r="BC85" s="402" t="s">
        <v>207</v>
      </c>
      <c r="BE85" s="402">
        <v>16</v>
      </c>
      <c r="BF85" s="402"/>
      <c r="BG85" s="402"/>
      <c r="BJ85" s="402"/>
      <c r="BM85" s="402"/>
      <c r="BN85" s="402"/>
      <c r="BP85" s="402"/>
      <c r="BQ85" s="402"/>
      <c r="BR85" s="402"/>
      <c r="BT85" s="402"/>
      <c r="BU85" s="402"/>
      <c r="BV85" s="402"/>
      <c r="BX85" s="402"/>
      <c r="BY85" s="402"/>
      <c r="BZ85" s="402"/>
      <c r="CB85" s="402"/>
      <c r="CC85" s="402"/>
      <c r="CD85" s="402"/>
    </row>
    <row r="86" spans="1:82" s="401" customFormat="1">
      <c r="A86" s="401">
        <v>1</v>
      </c>
      <c r="B86" s="400" t="s">
        <v>870</v>
      </c>
      <c r="C86" s="400" t="s">
        <v>870</v>
      </c>
      <c r="D86" s="401" t="s">
        <v>34</v>
      </c>
      <c r="E86" s="401" t="s">
        <v>35</v>
      </c>
      <c r="F86" s="401" t="s">
        <v>366</v>
      </c>
      <c r="G86" s="401" t="s">
        <v>360</v>
      </c>
      <c r="H86" s="401" t="s">
        <v>360</v>
      </c>
      <c r="I86" s="401" t="s">
        <v>360</v>
      </c>
      <c r="J86" s="401" t="s">
        <v>360</v>
      </c>
      <c r="K86" s="401" t="s">
        <v>22</v>
      </c>
      <c r="L86" s="401" t="s">
        <v>197</v>
      </c>
      <c r="M86" s="401">
        <v>0</v>
      </c>
      <c r="N86" s="401" t="s">
        <v>34</v>
      </c>
      <c r="O86" s="401" t="s">
        <v>340</v>
      </c>
      <c r="P86" s="402">
        <v>0</v>
      </c>
      <c r="Q86" s="402" t="s">
        <v>678</v>
      </c>
      <c r="R86" s="402" t="s">
        <v>678</v>
      </c>
      <c r="S86" s="401">
        <v>0</v>
      </c>
      <c r="T86" s="402" t="s">
        <v>662</v>
      </c>
      <c r="U86" s="402" t="s">
        <v>207</v>
      </c>
      <c r="V86" s="402" t="s">
        <v>207</v>
      </c>
      <c r="W86" s="402" t="s">
        <v>207</v>
      </c>
      <c r="Y86" s="402" t="s">
        <v>207</v>
      </c>
      <c r="Z86" s="402" t="s">
        <v>207</v>
      </c>
      <c r="AA86" s="402" t="s">
        <v>207</v>
      </c>
      <c r="AC86" s="402" t="s">
        <v>207</v>
      </c>
      <c r="AD86" s="402" t="s">
        <v>207</v>
      </c>
      <c r="AE86" s="402" t="s">
        <v>207</v>
      </c>
      <c r="AG86" s="402" t="s">
        <v>207</v>
      </c>
      <c r="AH86" s="402" t="s">
        <v>207</v>
      </c>
      <c r="AI86" s="402" t="s">
        <v>207</v>
      </c>
      <c r="AK86" s="402" t="s">
        <v>207</v>
      </c>
      <c r="AL86" s="402" t="s">
        <v>207</v>
      </c>
      <c r="AM86" s="402" t="s">
        <v>207</v>
      </c>
      <c r="AO86" s="402" t="s">
        <v>207</v>
      </c>
      <c r="AP86" s="402" t="s">
        <v>207</v>
      </c>
      <c r="AQ86" s="402" t="s">
        <v>207</v>
      </c>
      <c r="AS86" s="402" t="s">
        <v>207</v>
      </c>
      <c r="AT86" s="402" t="s">
        <v>207</v>
      </c>
      <c r="AU86" s="402" t="s">
        <v>207</v>
      </c>
      <c r="AW86" s="402" t="s">
        <v>207</v>
      </c>
      <c r="AX86" s="402" t="s">
        <v>207</v>
      </c>
      <c r="AY86" s="402" t="s">
        <v>207</v>
      </c>
      <c r="BA86" s="402" t="s">
        <v>207</v>
      </c>
      <c r="BB86" s="402" t="s">
        <v>207</v>
      </c>
      <c r="BC86" s="402" t="s">
        <v>207</v>
      </c>
      <c r="BE86" s="402">
        <v>16</v>
      </c>
      <c r="BF86" s="402"/>
      <c r="BG86" s="402"/>
      <c r="BJ86" s="402"/>
      <c r="BM86" s="402"/>
      <c r="BN86" s="402"/>
      <c r="BP86" s="402"/>
      <c r="BQ86" s="402"/>
      <c r="BR86" s="402"/>
      <c r="BT86" s="402"/>
      <c r="BU86" s="402"/>
      <c r="BV86" s="402"/>
      <c r="BX86" s="402"/>
      <c r="BY86" s="402"/>
      <c r="BZ86" s="402"/>
      <c r="CB86" s="402"/>
      <c r="CC86" s="402"/>
      <c r="CD86" s="402"/>
    </row>
    <row r="87" spans="1:82" s="401" customFormat="1">
      <c r="A87" s="401">
        <v>1</v>
      </c>
      <c r="B87" s="400" t="s">
        <v>871</v>
      </c>
      <c r="C87" s="400" t="s">
        <v>871</v>
      </c>
      <c r="D87" s="401" t="s">
        <v>34</v>
      </c>
      <c r="E87" s="401" t="s">
        <v>35</v>
      </c>
      <c r="F87" s="401" t="s">
        <v>366</v>
      </c>
      <c r="G87" s="401" t="s">
        <v>360</v>
      </c>
      <c r="H87" s="401" t="s">
        <v>360</v>
      </c>
      <c r="I87" s="401" t="s">
        <v>360</v>
      </c>
      <c r="J87" s="401" t="s">
        <v>360</v>
      </c>
      <c r="K87" s="401" t="s">
        <v>22</v>
      </c>
      <c r="L87" s="401" t="s">
        <v>197</v>
      </c>
      <c r="M87" s="401">
        <v>0</v>
      </c>
      <c r="N87" s="401" t="s">
        <v>34</v>
      </c>
      <c r="O87" s="401" t="s">
        <v>340</v>
      </c>
      <c r="P87" s="402">
        <v>0</v>
      </c>
      <c r="Q87" s="402" t="s">
        <v>678</v>
      </c>
      <c r="R87" s="402" t="s">
        <v>678</v>
      </c>
      <c r="S87" s="401">
        <v>0</v>
      </c>
      <c r="T87" s="402" t="s">
        <v>662</v>
      </c>
      <c r="U87" s="402" t="s">
        <v>207</v>
      </c>
      <c r="V87" s="402" t="s">
        <v>207</v>
      </c>
      <c r="W87" s="402" t="s">
        <v>207</v>
      </c>
      <c r="Y87" s="402" t="s">
        <v>207</v>
      </c>
      <c r="Z87" s="402" t="s">
        <v>207</v>
      </c>
      <c r="AA87" s="402" t="s">
        <v>207</v>
      </c>
      <c r="AC87" s="402" t="s">
        <v>207</v>
      </c>
      <c r="AD87" s="402" t="s">
        <v>207</v>
      </c>
      <c r="AE87" s="402" t="s">
        <v>207</v>
      </c>
      <c r="AG87" s="402" t="s">
        <v>207</v>
      </c>
      <c r="AH87" s="402" t="s">
        <v>207</v>
      </c>
      <c r="AI87" s="402" t="s">
        <v>207</v>
      </c>
      <c r="AK87" s="402" t="s">
        <v>207</v>
      </c>
      <c r="AL87" s="402" t="s">
        <v>207</v>
      </c>
      <c r="AM87" s="402" t="s">
        <v>207</v>
      </c>
      <c r="AO87" s="402" t="s">
        <v>207</v>
      </c>
      <c r="AP87" s="402" t="s">
        <v>207</v>
      </c>
      <c r="AQ87" s="402" t="s">
        <v>207</v>
      </c>
      <c r="AS87" s="402" t="s">
        <v>207</v>
      </c>
      <c r="AT87" s="402" t="s">
        <v>207</v>
      </c>
      <c r="AU87" s="402" t="s">
        <v>207</v>
      </c>
      <c r="AW87" s="402" t="s">
        <v>207</v>
      </c>
      <c r="AX87" s="402" t="s">
        <v>207</v>
      </c>
      <c r="AY87" s="402" t="s">
        <v>207</v>
      </c>
      <c r="BA87" s="402" t="s">
        <v>207</v>
      </c>
      <c r="BB87" s="402" t="s">
        <v>207</v>
      </c>
      <c r="BC87" s="402" t="s">
        <v>207</v>
      </c>
      <c r="BE87" s="402">
        <v>16</v>
      </c>
      <c r="BF87" s="402"/>
      <c r="BG87" s="402"/>
      <c r="BJ87" s="402"/>
      <c r="BM87" s="402"/>
      <c r="BN87" s="402"/>
      <c r="BP87" s="402"/>
      <c r="BQ87" s="402"/>
      <c r="BR87" s="402"/>
      <c r="BT87" s="402"/>
      <c r="BU87" s="402"/>
      <c r="BV87" s="402"/>
      <c r="BX87" s="402"/>
      <c r="BY87" s="402"/>
      <c r="BZ87" s="402"/>
      <c r="CB87" s="402"/>
      <c r="CC87" s="402"/>
      <c r="CD87" s="402"/>
    </row>
    <row r="88" spans="1:82" s="401" customFormat="1">
      <c r="A88" s="401">
        <v>1</v>
      </c>
      <c r="B88" s="400" t="s">
        <v>872</v>
      </c>
      <c r="C88" s="400" t="s">
        <v>872</v>
      </c>
      <c r="D88" s="401" t="s">
        <v>34</v>
      </c>
      <c r="E88" s="401" t="s">
        <v>35</v>
      </c>
      <c r="F88" s="401" t="s">
        <v>366</v>
      </c>
      <c r="G88" s="401" t="s">
        <v>360</v>
      </c>
      <c r="H88" s="401" t="s">
        <v>360</v>
      </c>
      <c r="I88" s="401" t="s">
        <v>360</v>
      </c>
      <c r="J88" s="401" t="s">
        <v>360</v>
      </c>
      <c r="K88" s="401" t="s">
        <v>22</v>
      </c>
      <c r="L88" s="401" t="s">
        <v>197</v>
      </c>
      <c r="M88" s="401">
        <v>0</v>
      </c>
      <c r="N88" s="401" t="s">
        <v>34</v>
      </c>
      <c r="O88" s="401" t="s">
        <v>340</v>
      </c>
      <c r="P88" s="402">
        <v>0</v>
      </c>
      <c r="Q88" s="402" t="s">
        <v>678</v>
      </c>
      <c r="R88" s="402" t="s">
        <v>678</v>
      </c>
      <c r="S88" s="401">
        <v>0</v>
      </c>
      <c r="T88" s="402" t="s">
        <v>662</v>
      </c>
      <c r="U88" s="402" t="s">
        <v>207</v>
      </c>
      <c r="V88" s="402" t="s">
        <v>207</v>
      </c>
      <c r="W88" s="402" t="s">
        <v>207</v>
      </c>
      <c r="Y88" s="402" t="s">
        <v>207</v>
      </c>
      <c r="Z88" s="402" t="s">
        <v>207</v>
      </c>
      <c r="AA88" s="402" t="s">
        <v>207</v>
      </c>
      <c r="AC88" s="402" t="s">
        <v>207</v>
      </c>
      <c r="AD88" s="402" t="s">
        <v>207</v>
      </c>
      <c r="AE88" s="402" t="s">
        <v>207</v>
      </c>
      <c r="AG88" s="402" t="s">
        <v>207</v>
      </c>
      <c r="AH88" s="402" t="s">
        <v>207</v>
      </c>
      <c r="AI88" s="402" t="s">
        <v>207</v>
      </c>
      <c r="AK88" s="402" t="s">
        <v>207</v>
      </c>
      <c r="AL88" s="402" t="s">
        <v>207</v>
      </c>
      <c r="AM88" s="402" t="s">
        <v>207</v>
      </c>
      <c r="AO88" s="402" t="s">
        <v>207</v>
      </c>
      <c r="AP88" s="402" t="s">
        <v>207</v>
      </c>
      <c r="AQ88" s="402" t="s">
        <v>207</v>
      </c>
      <c r="AS88" s="402" t="s">
        <v>207</v>
      </c>
      <c r="AT88" s="402" t="s">
        <v>207</v>
      </c>
      <c r="AU88" s="402" t="s">
        <v>207</v>
      </c>
      <c r="AW88" s="402" t="s">
        <v>207</v>
      </c>
      <c r="AX88" s="402" t="s">
        <v>207</v>
      </c>
      <c r="AY88" s="402" t="s">
        <v>207</v>
      </c>
      <c r="BA88" s="402" t="s">
        <v>207</v>
      </c>
      <c r="BB88" s="402" t="s">
        <v>207</v>
      </c>
      <c r="BC88" s="402" t="s">
        <v>207</v>
      </c>
      <c r="BE88" s="402">
        <v>16</v>
      </c>
      <c r="BF88" s="402"/>
      <c r="BG88" s="402"/>
      <c r="BJ88" s="402"/>
      <c r="BM88" s="402"/>
      <c r="BN88" s="402"/>
      <c r="BP88" s="402"/>
      <c r="BQ88" s="402"/>
      <c r="BR88" s="402"/>
      <c r="BT88" s="402"/>
      <c r="BU88" s="402"/>
      <c r="BV88" s="402"/>
      <c r="BX88" s="402"/>
      <c r="BY88" s="402"/>
      <c r="BZ88" s="402"/>
      <c r="CB88" s="402"/>
      <c r="CC88" s="402"/>
      <c r="CD88" s="402"/>
    </row>
    <row r="89" spans="1:82" s="401" customFormat="1">
      <c r="A89" s="401">
        <v>1</v>
      </c>
      <c r="B89" s="400" t="s">
        <v>873</v>
      </c>
      <c r="C89" s="400" t="s">
        <v>873</v>
      </c>
      <c r="D89" s="401" t="s">
        <v>34</v>
      </c>
      <c r="E89" s="401" t="s">
        <v>35</v>
      </c>
      <c r="F89" s="401" t="s">
        <v>366</v>
      </c>
      <c r="G89" s="401" t="s">
        <v>360</v>
      </c>
      <c r="H89" s="401" t="s">
        <v>360</v>
      </c>
      <c r="I89" s="401" t="s">
        <v>360</v>
      </c>
      <c r="J89" s="401" t="s">
        <v>360</v>
      </c>
      <c r="K89" s="401" t="s">
        <v>22</v>
      </c>
      <c r="L89" s="401" t="s">
        <v>197</v>
      </c>
      <c r="M89" s="401">
        <v>0</v>
      </c>
      <c r="N89" s="401" t="s">
        <v>34</v>
      </c>
      <c r="O89" s="401" t="s">
        <v>340</v>
      </c>
      <c r="P89" s="402">
        <v>0</v>
      </c>
      <c r="Q89" s="402" t="s">
        <v>678</v>
      </c>
      <c r="R89" s="402" t="s">
        <v>678</v>
      </c>
      <c r="S89" s="401">
        <v>0</v>
      </c>
      <c r="T89" s="402" t="s">
        <v>662</v>
      </c>
      <c r="U89" s="402" t="s">
        <v>207</v>
      </c>
      <c r="V89" s="402" t="s">
        <v>207</v>
      </c>
      <c r="W89" s="402" t="s">
        <v>207</v>
      </c>
      <c r="Y89" s="402" t="s">
        <v>207</v>
      </c>
      <c r="Z89" s="402" t="s">
        <v>207</v>
      </c>
      <c r="AA89" s="402" t="s">
        <v>207</v>
      </c>
      <c r="AC89" s="402" t="s">
        <v>207</v>
      </c>
      <c r="AD89" s="402" t="s">
        <v>207</v>
      </c>
      <c r="AE89" s="402" t="s">
        <v>207</v>
      </c>
      <c r="AG89" s="402" t="s">
        <v>207</v>
      </c>
      <c r="AH89" s="402" t="s">
        <v>207</v>
      </c>
      <c r="AI89" s="402" t="s">
        <v>207</v>
      </c>
      <c r="AK89" s="402" t="s">
        <v>207</v>
      </c>
      <c r="AL89" s="402" t="s">
        <v>207</v>
      </c>
      <c r="AM89" s="402" t="s">
        <v>207</v>
      </c>
      <c r="AO89" s="402" t="s">
        <v>207</v>
      </c>
      <c r="AP89" s="402" t="s">
        <v>207</v>
      </c>
      <c r="AQ89" s="402" t="s">
        <v>207</v>
      </c>
      <c r="AS89" s="402" t="s">
        <v>207</v>
      </c>
      <c r="AT89" s="402" t="s">
        <v>207</v>
      </c>
      <c r="AU89" s="402" t="s">
        <v>207</v>
      </c>
      <c r="AW89" s="402" t="s">
        <v>207</v>
      </c>
      <c r="AX89" s="402" t="s">
        <v>207</v>
      </c>
      <c r="AY89" s="402" t="s">
        <v>207</v>
      </c>
      <c r="BA89" s="402" t="s">
        <v>207</v>
      </c>
      <c r="BB89" s="402" t="s">
        <v>207</v>
      </c>
      <c r="BC89" s="402" t="s">
        <v>207</v>
      </c>
      <c r="BE89" s="402">
        <v>16</v>
      </c>
      <c r="BF89" s="402"/>
      <c r="BG89" s="402"/>
      <c r="BJ89" s="402"/>
      <c r="BM89" s="402"/>
      <c r="BN89" s="402"/>
      <c r="BP89" s="402"/>
      <c r="BQ89" s="402"/>
      <c r="BR89" s="402"/>
      <c r="BT89" s="402"/>
      <c r="BU89" s="402"/>
      <c r="BV89" s="402"/>
      <c r="BX89" s="402"/>
      <c r="BY89" s="402"/>
      <c r="BZ89" s="402"/>
      <c r="CB89" s="402"/>
      <c r="CC89" s="402"/>
      <c r="CD89" s="402"/>
    </row>
    <row r="90" spans="1:82" s="401" customFormat="1">
      <c r="A90" s="401">
        <v>1</v>
      </c>
      <c r="B90" s="400" t="s">
        <v>874</v>
      </c>
      <c r="C90" s="400" t="s">
        <v>874</v>
      </c>
      <c r="D90" s="401" t="s">
        <v>34</v>
      </c>
      <c r="E90" s="401" t="s">
        <v>35</v>
      </c>
      <c r="F90" s="401" t="s">
        <v>366</v>
      </c>
      <c r="G90" s="401" t="s">
        <v>360</v>
      </c>
      <c r="H90" s="401" t="s">
        <v>360</v>
      </c>
      <c r="I90" s="401" t="s">
        <v>360</v>
      </c>
      <c r="J90" s="401" t="s">
        <v>360</v>
      </c>
      <c r="K90" s="401" t="s">
        <v>22</v>
      </c>
      <c r="L90" s="401" t="s">
        <v>197</v>
      </c>
      <c r="M90" s="401">
        <v>0</v>
      </c>
      <c r="N90" s="401" t="s">
        <v>34</v>
      </c>
      <c r="O90" s="401" t="s">
        <v>340</v>
      </c>
      <c r="P90" s="402">
        <v>0</v>
      </c>
      <c r="Q90" s="402" t="s">
        <v>678</v>
      </c>
      <c r="R90" s="402" t="s">
        <v>678</v>
      </c>
      <c r="S90" s="401">
        <v>0</v>
      </c>
      <c r="T90" s="402" t="s">
        <v>662</v>
      </c>
      <c r="U90" s="402" t="s">
        <v>207</v>
      </c>
      <c r="V90" s="402" t="s">
        <v>207</v>
      </c>
      <c r="W90" s="402" t="s">
        <v>207</v>
      </c>
      <c r="Y90" s="402" t="s">
        <v>207</v>
      </c>
      <c r="Z90" s="402" t="s">
        <v>207</v>
      </c>
      <c r="AA90" s="402" t="s">
        <v>207</v>
      </c>
      <c r="AC90" s="402" t="s">
        <v>207</v>
      </c>
      <c r="AD90" s="402" t="s">
        <v>207</v>
      </c>
      <c r="AE90" s="402" t="s">
        <v>207</v>
      </c>
      <c r="AG90" s="402" t="s">
        <v>207</v>
      </c>
      <c r="AH90" s="402" t="s">
        <v>207</v>
      </c>
      <c r="AI90" s="402" t="s">
        <v>207</v>
      </c>
      <c r="AK90" s="402" t="s">
        <v>207</v>
      </c>
      <c r="AL90" s="402" t="s">
        <v>207</v>
      </c>
      <c r="AM90" s="402" t="s">
        <v>207</v>
      </c>
      <c r="AO90" s="402" t="s">
        <v>207</v>
      </c>
      <c r="AP90" s="402" t="s">
        <v>207</v>
      </c>
      <c r="AQ90" s="402" t="s">
        <v>207</v>
      </c>
      <c r="AS90" s="402" t="s">
        <v>207</v>
      </c>
      <c r="AT90" s="402" t="s">
        <v>207</v>
      </c>
      <c r="AU90" s="402" t="s">
        <v>207</v>
      </c>
      <c r="AW90" s="402" t="s">
        <v>207</v>
      </c>
      <c r="AX90" s="402" t="s">
        <v>207</v>
      </c>
      <c r="AY90" s="402" t="s">
        <v>207</v>
      </c>
      <c r="BA90" s="402" t="s">
        <v>207</v>
      </c>
      <c r="BB90" s="402" t="s">
        <v>207</v>
      </c>
      <c r="BC90" s="402" t="s">
        <v>207</v>
      </c>
      <c r="BE90" s="402">
        <v>16</v>
      </c>
      <c r="BF90" s="402"/>
      <c r="BG90" s="402"/>
      <c r="BJ90" s="402"/>
      <c r="BM90" s="402"/>
      <c r="BN90" s="402"/>
      <c r="BP90" s="402"/>
      <c r="BQ90" s="402"/>
      <c r="BR90" s="402"/>
      <c r="BT90" s="402"/>
      <c r="BU90" s="402"/>
      <c r="BV90" s="402"/>
      <c r="BX90" s="402"/>
      <c r="BY90" s="402"/>
      <c r="BZ90" s="402"/>
      <c r="CB90" s="402"/>
      <c r="CC90" s="402"/>
      <c r="CD90" s="402"/>
    </row>
    <row r="91" spans="1:82" s="401" customFormat="1">
      <c r="A91" s="401">
        <v>1</v>
      </c>
      <c r="B91" s="400" t="s">
        <v>875</v>
      </c>
      <c r="C91" s="400" t="s">
        <v>875</v>
      </c>
      <c r="D91" s="401" t="s">
        <v>34</v>
      </c>
      <c r="E91" s="401" t="s">
        <v>35</v>
      </c>
      <c r="F91" s="401" t="s">
        <v>366</v>
      </c>
      <c r="G91" s="401" t="s">
        <v>360</v>
      </c>
      <c r="H91" s="401" t="s">
        <v>360</v>
      </c>
      <c r="I91" s="401" t="s">
        <v>360</v>
      </c>
      <c r="J91" s="401" t="s">
        <v>360</v>
      </c>
      <c r="K91" s="401" t="s">
        <v>22</v>
      </c>
      <c r="L91" s="401" t="s">
        <v>197</v>
      </c>
      <c r="M91" s="401">
        <v>0</v>
      </c>
      <c r="N91" s="401" t="s">
        <v>34</v>
      </c>
      <c r="O91" s="401" t="s">
        <v>340</v>
      </c>
      <c r="P91" s="402">
        <v>0</v>
      </c>
      <c r="Q91" s="402" t="s">
        <v>678</v>
      </c>
      <c r="R91" s="402" t="s">
        <v>678</v>
      </c>
      <c r="S91" s="401">
        <v>0</v>
      </c>
      <c r="T91" s="402" t="s">
        <v>662</v>
      </c>
      <c r="U91" s="402" t="s">
        <v>207</v>
      </c>
      <c r="V91" s="402" t="s">
        <v>207</v>
      </c>
      <c r="W91" s="402" t="s">
        <v>207</v>
      </c>
      <c r="Y91" s="402" t="s">
        <v>207</v>
      </c>
      <c r="Z91" s="402" t="s">
        <v>207</v>
      </c>
      <c r="AA91" s="402" t="s">
        <v>207</v>
      </c>
      <c r="AC91" s="402" t="s">
        <v>207</v>
      </c>
      <c r="AD91" s="402" t="s">
        <v>207</v>
      </c>
      <c r="AE91" s="402" t="s">
        <v>207</v>
      </c>
      <c r="AG91" s="402" t="s">
        <v>207</v>
      </c>
      <c r="AH91" s="402" t="s">
        <v>207</v>
      </c>
      <c r="AI91" s="402" t="s">
        <v>207</v>
      </c>
      <c r="AK91" s="402" t="s">
        <v>207</v>
      </c>
      <c r="AL91" s="402" t="s">
        <v>207</v>
      </c>
      <c r="AM91" s="402" t="s">
        <v>207</v>
      </c>
      <c r="AO91" s="402" t="s">
        <v>207</v>
      </c>
      <c r="AP91" s="402" t="s">
        <v>207</v>
      </c>
      <c r="AQ91" s="402" t="s">
        <v>207</v>
      </c>
      <c r="AS91" s="402" t="s">
        <v>207</v>
      </c>
      <c r="AT91" s="402" t="s">
        <v>207</v>
      </c>
      <c r="AU91" s="402" t="s">
        <v>207</v>
      </c>
      <c r="AW91" s="402" t="s">
        <v>207</v>
      </c>
      <c r="AX91" s="402" t="s">
        <v>207</v>
      </c>
      <c r="AY91" s="402" t="s">
        <v>207</v>
      </c>
      <c r="BA91" s="402" t="s">
        <v>207</v>
      </c>
      <c r="BB91" s="402" t="s">
        <v>207</v>
      </c>
      <c r="BC91" s="402" t="s">
        <v>207</v>
      </c>
      <c r="BE91" s="402">
        <v>16</v>
      </c>
      <c r="BF91" s="402"/>
      <c r="BG91" s="402"/>
      <c r="BJ91" s="402"/>
      <c r="BM91" s="402"/>
      <c r="BN91" s="402"/>
      <c r="BP91" s="402"/>
      <c r="BQ91" s="402"/>
      <c r="BR91" s="402"/>
      <c r="BT91" s="402"/>
      <c r="BU91" s="402"/>
      <c r="BV91" s="402"/>
      <c r="BX91" s="402"/>
      <c r="BY91" s="402"/>
      <c r="BZ91" s="402"/>
      <c r="CB91" s="402"/>
      <c r="CC91" s="402"/>
      <c r="CD91" s="402"/>
    </row>
    <row r="92" spans="1:82" s="401" customFormat="1">
      <c r="A92" s="401">
        <v>1</v>
      </c>
      <c r="B92" s="400" t="s">
        <v>876</v>
      </c>
      <c r="C92" s="400" t="s">
        <v>876</v>
      </c>
      <c r="D92" s="401" t="s">
        <v>34</v>
      </c>
      <c r="E92" s="401" t="s">
        <v>35</v>
      </c>
      <c r="F92" s="401" t="s">
        <v>366</v>
      </c>
      <c r="G92" s="401" t="s">
        <v>360</v>
      </c>
      <c r="H92" s="401" t="s">
        <v>360</v>
      </c>
      <c r="I92" s="401" t="s">
        <v>360</v>
      </c>
      <c r="J92" s="401" t="s">
        <v>360</v>
      </c>
      <c r="K92" s="401" t="s">
        <v>22</v>
      </c>
      <c r="L92" s="401" t="s">
        <v>197</v>
      </c>
      <c r="M92" s="401">
        <v>0</v>
      </c>
      <c r="N92" s="401" t="s">
        <v>34</v>
      </c>
      <c r="O92" s="401" t="s">
        <v>340</v>
      </c>
      <c r="P92" s="402">
        <v>0</v>
      </c>
      <c r="Q92" s="402" t="s">
        <v>678</v>
      </c>
      <c r="R92" s="402" t="s">
        <v>678</v>
      </c>
      <c r="S92" s="401">
        <v>0</v>
      </c>
      <c r="T92" s="402" t="s">
        <v>662</v>
      </c>
      <c r="U92" s="402" t="s">
        <v>207</v>
      </c>
      <c r="V92" s="402" t="s">
        <v>207</v>
      </c>
      <c r="W92" s="402" t="s">
        <v>207</v>
      </c>
      <c r="Y92" s="402" t="s">
        <v>207</v>
      </c>
      <c r="Z92" s="402" t="s">
        <v>207</v>
      </c>
      <c r="AA92" s="402" t="s">
        <v>207</v>
      </c>
      <c r="AC92" s="402" t="s">
        <v>207</v>
      </c>
      <c r="AD92" s="402" t="s">
        <v>207</v>
      </c>
      <c r="AE92" s="402" t="s">
        <v>207</v>
      </c>
      <c r="AG92" s="402" t="s">
        <v>207</v>
      </c>
      <c r="AH92" s="402" t="s">
        <v>207</v>
      </c>
      <c r="AI92" s="402" t="s">
        <v>207</v>
      </c>
      <c r="AK92" s="402" t="s">
        <v>207</v>
      </c>
      <c r="AL92" s="402" t="s">
        <v>207</v>
      </c>
      <c r="AM92" s="402" t="s">
        <v>207</v>
      </c>
      <c r="AO92" s="402" t="s">
        <v>207</v>
      </c>
      <c r="AP92" s="402" t="s">
        <v>207</v>
      </c>
      <c r="AQ92" s="402" t="s">
        <v>207</v>
      </c>
      <c r="AS92" s="402" t="s">
        <v>207</v>
      </c>
      <c r="AT92" s="402" t="s">
        <v>207</v>
      </c>
      <c r="AU92" s="402" t="s">
        <v>207</v>
      </c>
      <c r="AW92" s="402" t="s">
        <v>207</v>
      </c>
      <c r="AX92" s="402" t="s">
        <v>207</v>
      </c>
      <c r="AY92" s="402" t="s">
        <v>207</v>
      </c>
      <c r="BA92" s="402" t="s">
        <v>207</v>
      </c>
      <c r="BB92" s="402" t="s">
        <v>207</v>
      </c>
      <c r="BC92" s="402" t="s">
        <v>207</v>
      </c>
      <c r="BE92" s="402">
        <v>16</v>
      </c>
      <c r="BF92" s="402"/>
      <c r="BG92" s="402"/>
      <c r="BJ92" s="402"/>
      <c r="BM92" s="402"/>
      <c r="BN92" s="402"/>
      <c r="BP92" s="402"/>
      <c r="BQ92" s="402"/>
      <c r="BR92" s="402"/>
      <c r="BT92" s="402"/>
      <c r="BU92" s="402"/>
      <c r="BV92" s="402"/>
      <c r="BX92" s="402"/>
      <c r="BY92" s="402"/>
      <c r="BZ92" s="402"/>
      <c r="CB92" s="402"/>
      <c r="CC92" s="402"/>
      <c r="CD92" s="402"/>
    </row>
    <row r="93" spans="1:82" s="401" customFormat="1">
      <c r="A93" s="401">
        <v>1</v>
      </c>
      <c r="B93" s="400" t="s">
        <v>877</v>
      </c>
      <c r="C93" s="400" t="s">
        <v>877</v>
      </c>
      <c r="D93" s="401" t="s">
        <v>34</v>
      </c>
      <c r="E93" s="401" t="s">
        <v>35</v>
      </c>
      <c r="F93" s="401" t="s">
        <v>366</v>
      </c>
      <c r="G93" s="401" t="s">
        <v>360</v>
      </c>
      <c r="H93" s="401" t="s">
        <v>360</v>
      </c>
      <c r="I93" s="401" t="s">
        <v>360</v>
      </c>
      <c r="J93" s="401" t="s">
        <v>360</v>
      </c>
      <c r="K93" s="401" t="s">
        <v>22</v>
      </c>
      <c r="L93" s="401" t="s">
        <v>197</v>
      </c>
      <c r="M93" s="401">
        <v>0</v>
      </c>
      <c r="N93" s="401" t="s">
        <v>34</v>
      </c>
      <c r="O93" s="401" t="s">
        <v>340</v>
      </c>
      <c r="P93" s="402">
        <v>0</v>
      </c>
      <c r="Q93" s="402" t="s">
        <v>678</v>
      </c>
      <c r="R93" s="402" t="s">
        <v>678</v>
      </c>
      <c r="S93" s="401">
        <v>0</v>
      </c>
      <c r="T93" s="402" t="s">
        <v>662</v>
      </c>
      <c r="U93" s="402" t="s">
        <v>207</v>
      </c>
      <c r="V93" s="402" t="s">
        <v>207</v>
      </c>
      <c r="W93" s="402" t="s">
        <v>207</v>
      </c>
      <c r="Y93" s="402" t="s">
        <v>207</v>
      </c>
      <c r="Z93" s="402" t="s">
        <v>207</v>
      </c>
      <c r="AA93" s="402" t="s">
        <v>207</v>
      </c>
      <c r="AC93" s="402" t="s">
        <v>207</v>
      </c>
      <c r="AD93" s="402" t="s">
        <v>207</v>
      </c>
      <c r="AE93" s="402" t="s">
        <v>207</v>
      </c>
      <c r="AG93" s="402" t="s">
        <v>207</v>
      </c>
      <c r="AH93" s="402" t="s">
        <v>207</v>
      </c>
      <c r="AI93" s="402" t="s">
        <v>207</v>
      </c>
      <c r="AK93" s="402" t="s">
        <v>207</v>
      </c>
      <c r="AL93" s="402" t="s">
        <v>207</v>
      </c>
      <c r="AM93" s="402" t="s">
        <v>207</v>
      </c>
      <c r="AO93" s="402" t="s">
        <v>207</v>
      </c>
      <c r="AP93" s="402" t="s">
        <v>207</v>
      </c>
      <c r="AQ93" s="402" t="s">
        <v>207</v>
      </c>
      <c r="AS93" s="402" t="s">
        <v>207</v>
      </c>
      <c r="AT93" s="402" t="s">
        <v>207</v>
      </c>
      <c r="AU93" s="402" t="s">
        <v>207</v>
      </c>
      <c r="AW93" s="402" t="s">
        <v>207</v>
      </c>
      <c r="AX93" s="402" t="s">
        <v>207</v>
      </c>
      <c r="AY93" s="402" t="s">
        <v>207</v>
      </c>
      <c r="BA93" s="402" t="s">
        <v>207</v>
      </c>
      <c r="BB93" s="402" t="s">
        <v>207</v>
      </c>
      <c r="BC93" s="402" t="s">
        <v>207</v>
      </c>
      <c r="BE93" s="402">
        <v>16</v>
      </c>
      <c r="BF93" s="402"/>
      <c r="BG93" s="402"/>
      <c r="BJ93" s="402"/>
      <c r="BM93" s="402"/>
      <c r="BN93" s="402"/>
      <c r="BP93" s="402"/>
      <c r="BQ93" s="402"/>
      <c r="BR93" s="402"/>
      <c r="BT93" s="402"/>
      <c r="BU93" s="402"/>
      <c r="BV93" s="402"/>
      <c r="BX93" s="402"/>
      <c r="BY93" s="402"/>
      <c r="BZ93" s="402"/>
      <c r="CB93" s="402"/>
      <c r="CC93" s="402"/>
      <c r="CD93" s="402"/>
    </row>
    <row r="94" spans="1:82" s="401" customFormat="1">
      <c r="A94" s="401">
        <v>1</v>
      </c>
      <c r="B94" s="400" t="s">
        <v>815</v>
      </c>
      <c r="C94" s="400" t="s">
        <v>815</v>
      </c>
      <c r="D94" s="401" t="s">
        <v>34</v>
      </c>
      <c r="E94" s="401" t="s">
        <v>35</v>
      </c>
      <c r="F94" s="401" t="s">
        <v>366</v>
      </c>
      <c r="G94" s="401" t="s">
        <v>360</v>
      </c>
      <c r="H94" s="401" t="s">
        <v>360</v>
      </c>
      <c r="I94" s="401" t="s">
        <v>360</v>
      </c>
      <c r="J94" s="401" t="s">
        <v>360</v>
      </c>
      <c r="K94" s="401" t="s">
        <v>22</v>
      </c>
      <c r="L94" s="401" t="s">
        <v>197</v>
      </c>
      <c r="M94" s="401">
        <v>0</v>
      </c>
      <c r="N94" s="401" t="s">
        <v>34</v>
      </c>
      <c r="O94" s="401" t="s">
        <v>340</v>
      </c>
      <c r="P94" s="402">
        <v>0</v>
      </c>
      <c r="Q94" s="402" t="s">
        <v>678</v>
      </c>
      <c r="R94" s="402" t="s">
        <v>678</v>
      </c>
      <c r="S94" s="401">
        <v>0</v>
      </c>
      <c r="T94" s="402" t="s">
        <v>662</v>
      </c>
      <c r="U94" s="402" t="s">
        <v>207</v>
      </c>
      <c r="V94" s="402" t="s">
        <v>207</v>
      </c>
      <c r="W94" s="402" t="s">
        <v>207</v>
      </c>
      <c r="Y94" s="402" t="s">
        <v>207</v>
      </c>
      <c r="Z94" s="402" t="s">
        <v>207</v>
      </c>
      <c r="AA94" s="402" t="s">
        <v>207</v>
      </c>
      <c r="AC94" s="402" t="s">
        <v>207</v>
      </c>
      <c r="AD94" s="402" t="s">
        <v>207</v>
      </c>
      <c r="AE94" s="402" t="s">
        <v>207</v>
      </c>
      <c r="AG94" s="402" t="s">
        <v>207</v>
      </c>
      <c r="AH94" s="402" t="s">
        <v>207</v>
      </c>
      <c r="AI94" s="402" t="s">
        <v>207</v>
      </c>
      <c r="AK94" s="402" t="s">
        <v>207</v>
      </c>
      <c r="AL94" s="402" t="s">
        <v>207</v>
      </c>
      <c r="AM94" s="402" t="s">
        <v>207</v>
      </c>
      <c r="AO94" s="402" t="s">
        <v>207</v>
      </c>
      <c r="AP94" s="402" t="s">
        <v>207</v>
      </c>
      <c r="AQ94" s="402" t="s">
        <v>207</v>
      </c>
      <c r="AS94" s="402" t="s">
        <v>207</v>
      </c>
      <c r="AT94" s="402" t="s">
        <v>207</v>
      </c>
      <c r="AU94" s="402" t="s">
        <v>207</v>
      </c>
      <c r="AW94" s="402" t="s">
        <v>207</v>
      </c>
      <c r="AX94" s="402" t="s">
        <v>207</v>
      </c>
      <c r="AY94" s="402" t="s">
        <v>207</v>
      </c>
      <c r="BA94" s="402" t="s">
        <v>207</v>
      </c>
      <c r="BB94" s="402" t="s">
        <v>207</v>
      </c>
      <c r="BC94" s="402" t="s">
        <v>207</v>
      </c>
      <c r="BE94" s="402">
        <v>16</v>
      </c>
      <c r="BF94" s="402"/>
      <c r="BG94" s="402"/>
      <c r="BJ94" s="402"/>
      <c r="BM94" s="402"/>
      <c r="BN94" s="402"/>
      <c r="BP94" s="402"/>
      <c r="BQ94" s="402"/>
      <c r="BR94" s="402"/>
      <c r="BT94" s="402"/>
      <c r="BU94" s="402"/>
      <c r="BV94" s="402"/>
      <c r="BX94" s="402"/>
      <c r="BY94" s="402"/>
      <c r="BZ94" s="402"/>
      <c r="CB94" s="402"/>
      <c r="CC94" s="402"/>
      <c r="CD94" s="402"/>
    </row>
    <row r="95" spans="1:82" s="401" customFormat="1">
      <c r="A95" s="401">
        <v>1</v>
      </c>
      <c r="B95" s="400" t="s">
        <v>778</v>
      </c>
      <c r="C95" s="400" t="s">
        <v>778</v>
      </c>
      <c r="D95" s="401" t="s">
        <v>34</v>
      </c>
      <c r="E95" s="401" t="s">
        <v>35</v>
      </c>
      <c r="F95" s="401" t="s">
        <v>366</v>
      </c>
      <c r="G95" s="401" t="s">
        <v>360</v>
      </c>
      <c r="H95" s="401" t="s">
        <v>360</v>
      </c>
      <c r="I95" s="401" t="s">
        <v>360</v>
      </c>
      <c r="J95" s="401" t="s">
        <v>360</v>
      </c>
      <c r="K95" s="401" t="s">
        <v>22</v>
      </c>
      <c r="L95" s="401" t="s">
        <v>197</v>
      </c>
      <c r="M95" s="401">
        <v>1</v>
      </c>
      <c r="N95" s="401" t="s">
        <v>34</v>
      </c>
      <c r="O95" s="401" t="s">
        <v>340</v>
      </c>
      <c r="P95" s="402">
        <v>0</v>
      </c>
      <c r="Q95" s="402" t="s">
        <v>678</v>
      </c>
      <c r="R95" s="402" t="s">
        <v>678</v>
      </c>
      <c r="S95" s="401">
        <v>0</v>
      </c>
      <c r="T95" s="402" t="s">
        <v>662</v>
      </c>
      <c r="U95" s="402" t="s">
        <v>207</v>
      </c>
      <c r="V95" s="402" t="s">
        <v>207</v>
      </c>
      <c r="W95" s="402" t="s">
        <v>207</v>
      </c>
      <c r="Y95" s="402" t="s">
        <v>207</v>
      </c>
      <c r="Z95" s="402" t="s">
        <v>207</v>
      </c>
      <c r="AA95" s="402" t="s">
        <v>207</v>
      </c>
      <c r="AC95" s="402" t="s">
        <v>207</v>
      </c>
      <c r="AD95" s="402" t="s">
        <v>207</v>
      </c>
      <c r="AE95" s="402" t="s">
        <v>207</v>
      </c>
      <c r="AG95" s="402" t="s">
        <v>207</v>
      </c>
      <c r="AH95" s="402" t="s">
        <v>207</v>
      </c>
      <c r="AI95" s="402" t="s">
        <v>207</v>
      </c>
      <c r="AK95" s="402" t="s">
        <v>207</v>
      </c>
      <c r="AL95" s="402" t="s">
        <v>207</v>
      </c>
      <c r="AM95" s="402" t="s">
        <v>207</v>
      </c>
      <c r="AO95" s="402" t="s">
        <v>207</v>
      </c>
      <c r="AP95" s="402" t="s">
        <v>207</v>
      </c>
      <c r="AQ95" s="402" t="s">
        <v>207</v>
      </c>
      <c r="AS95" s="402" t="s">
        <v>207</v>
      </c>
      <c r="AT95" s="402" t="s">
        <v>207</v>
      </c>
      <c r="AU95" s="402" t="s">
        <v>207</v>
      </c>
      <c r="AW95" s="402" t="s">
        <v>207</v>
      </c>
      <c r="AX95" s="402" t="s">
        <v>207</v>
      </c>
      <c r="AY95" s="402" t="s">
        <v>207</v>
      </c>
      <c r="BA95" s="402" t="s">
        <v>207</v>
      </c>
      <c r="BB95" s="402" t="s">
        <v>207</v>
      </c>
      <c r="BC95" s="402" t="s">
        <v>207</v>
      </c>
      <c r="BE95" s="402">
        <v>16</v>
      </c>
      <c r="BF95" s="402"/>
      <c r="BG95" s="402"/>
      <c r="BJ95" s="402"/>
      <c r="BM95" s="402"/>
      <c r="BN95" s="402"/>
      <c r="BP95" s="402"/>
      <c r="BQ95" s="402"/>
      <c r="BR95" s="402"/>
      <c r="BT95" s="402"/>
      <c r="BU95" s="402"/>
      <c r="BV95" s="402"/>
      <c r="BX95" s="402"/>
      <c r="BY95" s="402"/>
      <c r="BZ95" s="402"/>
      <c r="CB95" s="402"/>
      <c r="CC95" s="402"/>
      <c r="CD95" s="402"/>
    </row>
    <row r="96" spans="1:82" s="401" customFormat="1">
      <c r="A96" s="401">
        <v>1</v>
      </c>
      <c r="B96" s="400" t="s">
        <v>779</v>
      </c>
      <c r="C96" s="400" t="s">
        <v>779</v>
      </c>
      <c r="D96" s="401" t="s">
        <v>34</v>
      </c>
      <c r="E96" s="401" t="s">
        <v>35</v>
      </c>
      <c r="F96" s="401" t="s">
        <v>366</v>
      </c>
      <c r="G96" s="401" t="s">
        <v>360</v>
      </c>
      <c r="H96" s="401" t="s">
        <v>360</v>
      </c>
      <c r="I96" s="401" t="s">
        <v>360</v>
      </c>
      <c r="J96" s="401" t="s">
        <v>360</v>
      </c>
      <c r="K96" s="401" t="s">
        <v>22</v>
      </c>
      <c r="L96" s="401" t="s">
        <v>197</v>
      </c>
      <c r="M96" s="401">
        <v>1</v>
      </c>
      <c r="N96" s="401" t="s">
        <v>34</v>
      </c>
      <c r="O96" s="401" t="s">
        <v>340</v>
      </c>
      <c r="P96" s="402">
        <v>0</v>
      </c>
      <c r="Q96" s="402" t="s">
        <v>678</v>
      </c>
      <c r="R96" s="402" t="s">
        <v>678</v>
      </c>
      <c r="S96" s="401">
        <v>0</v>
      </c>
      <c r="T96" s="402" t="s">
        <v>662</v>
      </c>
      <c r="U96" s="402" t="s">
        <v>207</v>
      </c>
      <c r="V96" s="402" t="s">
        <v>207</v>
      </c>
      <c r="W96" s="402" t="s">
        <v>207</v>
      </c>
      <c r="Y96" s="402" t="s">
        <v>207</v>
      </c>
      <c r="Z96" s="402" t="s">
        <v>207</v>
      </c>
      <c r="AA96" s="402" t="s">
        <v>207</v>
      </c>
      <c r="AC96" s="402" t="s">
        <v>207</v>
      </c>
      <c r="AD96" s="402" t="s">
        <v>207</v>
      </c>
      <c r="AE96" s="402" t="s">
        <v>207</v>
      </c>
      <c r="AG96" s="402" t="s">
        <v>207</v>
      </c>
      <c r="AH96" s="402" t="s">
        <v>207</v>
      </c>
      <c r="AI96" s="402" t="s">
        <v>207</v>
      </c>
      <c r="AK96" s="402" t="s">
        <v>207</v>
      </c>
      <c r="AL96" s="402" t="s">
        <v>207</v>
      </c>
      <c r="AM96" s="402" t="s">
        <v>207</v>
      </c>
      <c r="AO96" s="402" t="s">
        <v>207</v>
      </c>
      <c r="AP96" s="402" t="s">
        <v>207</v>
      </c>
      <c r="AQ96" s="402" t="s">
        <v>207</v>
      </c>
      <c r="AS96" s="402" t="s">
        <v>207</v>
      </c>
      <c r="AT96" s="402" t="s">
        <v>207</v>
      </c>
      <c r="AU96" s="402" t="s">
        <v>207</v>
      </c>
      <c r="AW96" s="402" t="s">
        <v>207</v>
      </c>
      <c r="AX96" s="402" t="s">
        <v>207</v>
      </c>
      <c r="AY96" s="402" t="s">
        <v>207</v>
      </c>
      <c r="BA96" s="402" t="s">
        <v>207</v>
      </c>
      <c r="BB96" s="402" t="s">
        <v>207</v>
      </c>
      <c r="BC96" s="402" t="s">
        <v>207</v>
      </c>
      <c r="BE96" s="402">
        <v>16</v>
      </c>
      <c r="BF96" s="402"/>
      <c r="BG96" s="402"/>
      <c r="BJ96" s="402"/>
      <c r="BM96" s="402"/>
      <c r="BN96" s="402"/>
      <c r="BP96" s="402"/>
      <c r="BQ96" s="402"/>
      <c r="BR96" s="402"/>
      <c r="BT96" s="402"/>
      <c r="BU96" s="402"/>
      <c r="BV96" s="402"/>
      <c r="BX96" s="402"/>
      <c r="BY96" s="402"/>
      <c r="BZ96" s="402"/>
      <c r="CB96" s="402"/>
      <c r="CC96" s="402"/>
      <c r="CD96" s="402"/>
    </row>
    <row r="97" spans="1:82" s="401" customFormat="1">
      <c r="A97" s="401">
        <v>1</v>
      </c>
      <c r="B97" s="400" t="s">
        <v>786</v>
      </c>
      <c r="C97" s="400" t="s">
        <v>786</v>
      </c>
      <c r="D97" s="401" t="s">
        <v>34</v>
      </c>
      <c r="E97" s="401" t="s">
        <v>35</v>
      </c>
      <c r="F97" s="401" t="s">
        <v>366</v>
      </c>
      <c r="G97" s="401" t="s">
        <v>360</v>
      </c>
      <c r="H97" s="401" t="s">
        <v>360</v>
      </c>
      <c r="I97" s="401" t="s">
        <v>360</v>
      </c>
      <c r="J97" s="401" t="s">
        <v>360</v>
      </c>
      <c r="K97" s="401" t="s">
        <v>22</v>
      </c>
      <c r="L97" s="401" t="s">
        <v>197</v>
      </c>
      <c r="M97" s="401">
        <v>1</v>
      </c>
      <c r="N97" s="401" t="s">
        <v>34</v>
      </c>
      <c r="O97" s="401" t="s">
        <v>340</v>
      </c>
      <c r="P97" s="402">
        <v>0</v>
      </c>
      <c r="Q97" s="402" t="s">
        <v>678</v>
      </c>
      <c r="R97" s="402" t="s">
        <v>678</v>
      </c>
      <c r="S97" s="401">
        <v>0</v>
      </c>
      <c r="T97" s="402" t="s">
        <v>662</v>
      </c>
      <c r="U97" s="402" t="s">
        <v>207</v>
      </c>
      <c r="V97" s="402" t="s">
        <v>207</v>
      </c>
      <c r="W97" s="402" t="s">
        <v>207</v>
      </c>
      <c r="Y97" s="402" t="s">
        <v>207</v>
      </c>
      <c r="Z97" s="402" t="s">
        <v>207</v>
      </c>
      <c r="AA97" s="402" t="s">
        <v>207</v>
      </c>
      <c r="AC97" s="402" t="s">
        <v>207</v>
      </c>
      <c r="AD97" s="402" t="s">
        <v>207</v>
      </c>
      <c r="AE97" s="402" t="s">
        <v>207</v>
      </c>
      <c r="AG97" s="402" t="s">
        <v>207</v>
      </c>
      <c r="AH97" s="402" t="s">
        <v>207</v>
      </c>
      <c r="AI97" s="402" t="s">
        <v>207</v>
      </c>
      <c r="AK97" s="402" t="s">
        <v>207</v>
      </c>
      <c r="AL97" s="402" t="s">
        <v>207</v>
      </c>
      <c r="AM97" s="402" t="s">
        <v>207</v>
      </c>
      <c r="AO97" s="402" t="s">
        <v>207</v>
      </c>
      <c r="AP97" s="402" t="s">
        <v>207</v>
      </c>
      <c r="AQ97" s="402" t="s">
        <v>207</v>
      </c>
      <c r="AS97" s="402" t="s">
        <v>207</v>
      </c>
      <c r="AT97" s="402" t="s">
        <v>207</v>
      </c>
      <c r="AU97" s="402" t="s">
        <v>207</v>
      </c>
      <c r="AW97" s="402" t="s">
        <v>207</v>
      </c>
      <c r="AX97" s="402" t="s">
        <v>207</v>
      </c>
      <c r="AY97" s="402" t="s">
        <v>207</v>
      </c>
      <c r="BA97" s="402" t="s">
        <v>207</v>
      </c>
      <c r="BB97" s="402" t="s">
        <v>207</v>
      </c>
      <c r="BC97" s="402" t="s">
        <v>207</v>
      </c>
      <c r="BE97" s="402">
        <v>16</v>
      </c>
      <c r="BF97" s="402"/>
      <c r="BG97" s="402"/>
      <c r="BJ97" s="402"/>
      <c r="BM97" s="402"/>
      <c r="BN97" s="402"/>
      <c r="BP97" s="402"/>
      <c r="BQ97" s="402"/>
      <c r="BR97" s="402"/>
      <c r="BT97" s="402"/>
      <c r="BU97" s="402"/>
      <c r="BV97" s="402"/>
      <c r="BX97" s="402"/>
      <c r="BY97" s="402"/>
      <c r="BZ97" s="402"/>
      <c r="CB97" s="402"/>
      <c r="CC97" s="402"/>
      <c r="CD97" s="402"/>
    </row>
    <row r="98" spans="1:82" s="401" customFormat="1">
      <c r="A98" s="401">
        <v>1</v>
      </c>
      <c r="B98" s="400" t="s">
        <v>781</v>
      </c>
      <c r="C98" s="400" t="s">
        <v>781</v>
      </c>
      <c r="D98" s="401" t="s">
        <v>34</v>
      </c>
      <c r="E98" s="401" t="s">
        <v>35</v>
      </c>
      <c r="F98" s="401" t="s">
        <v>366</v>
      </c>
      <c r="G98" s="401" t="s">
        <v>360</v>
      </c>
      <c r="H98" s="401" t="s">
        <v>360</v>
      </c>
      <c r="I98" s="401" t="s">
        <v>360</v>
      </c>
      <c r="J98" s="401" t="s">
        <v>360</v>
      </c>
      <c r="K98" s="401" t="s">
        <v>22</v>
      </c>
      <c r="L98" s="401" t="s">
        <v>197</v>
      </c>
      <c r="M98" s="401">
        <v>1</v>
      </c>
      <c r="N98" s="401" t="s">
        <v>34</v>
      </c>
      <c r="O98" s="401" t="s">
        <v>340</v>
      </c>
      <c r="P98" s="402">
        <v>0</v>
      </c>
      <c r="Q98" s="402" t="s">
        <v>678</v>
      </c>
      <c r="R98" s="402" t="s">
        <v>678</v>
      </c>
      <c r="S98" s="401">
        <v>0</v>
      </c>
      <c r="T98" s="402" t="s">
        <v>662</v>
      </c>
      <c r="U98" s="402" t="s">
        <v>207</v>
      </c>
      <c r="V98" s="402" t="s">
        <v>207</v>
      </c>
      <c r="W98" s="402" t="s">
        <v>207</v>
      </c>
      <c r="Y98" s="402" t="s">
        <v>207</v>
      </c>
      <c r="Z98" s="402" t="s">
        <v>207</v>
      </c>
      <c r="AA98" s="402" t="s">
        <v>207</v>
      </c>
      <c r="AC98" s="402" t="s">
        <v>207</v>
      </c>
      <c r="AD98" s="402" t="s">
        <v>207</v>
      </c>
      <c r="AE98" s="402" t="s">
        <v>207</v>
      </c>
      <c r="AG98" s="402" t="s">
        <v>207</v>
      </c>
      <c r="AH98" s="402" t="s">
        <v>207</v>
      </c>
      <c r="AI98" s="402" t="s">
        <v>207</v>
      </c>
      <c r="AK98" s="402" t="s">
        <v>207</v>
      </c>
      <c r="AL98" s="402" t="s">
        <v>207</v>
      </c>
      <c r="AM98" s="402" t="s">
        <v>207</v>
      </c>
      <c r="AO98" s="402" t="s">
        <v>207</v>
      </c>
      <c r="AP98" s="402" t="s">
        <v>207</v>
      </c>
      <c r="AQ98" s="402" t="s">
        <v>207</v>
      </c>
      <c r="AS98" s="402" t="s">
        <v>207</v>
      </c>
      <c r="AT98" s="402" t="s">
        <v>207</v>
      </c>
      <c r="AU98" s="402" t="s">
        <v>207</v>
      </c>
      <c r="AW98" s="402" t="s">
        <v>207</v>
      </c>
      <c r="AX98" s="402" t="s">
        <v>207</v>
      </c>
      <c r="AY98" s="402" t="s">
        <v>207</v>
      </c>
      <c r="BA98" s="402" t="s">
        <v>207</v>
      </c>
      <c r="BB98" s="402" t="s">
        <v>207</v>
      </c>
      <c r="BC98" s="402" t="s">
        <v>207</v>
      </c>
      <c r="BE98" s="402">
        <v>16</v>
      </c>
      <c r="BF98" s="402"/>
      <c r="BG98" s="402"/>
      <c r="BJ98" s="402"/>
      <c r="BM98" s="402"/>
      <c r="BN98" s="402"/>
      <c r="BP98" s="402"/>
      <c r="BQ98" s="402"/>
      <c r="BR98" s="402"/>
      <c r="BT98" s="402"/>
      <c r="BU98" s="402"/>
      <c r="BV98" s="402"/>
      <c r="BX98" s="402"/>
      <c r="BY98" s="402"/>
      <c r="BZ98" s="402"/>
      <c r="CB98" s="402"/>
      <c r="CC98" s="402"/>
      <c r="CD98" s="402"/>
    </row>
    <row r="99" spans="1:82" s="401" customFormat="1">
      <c r="A99" s="401">
        <v>1</v>
      </c>
      <c r="B99" s="400" t="s">
        <v>782</v>
      </c>
      <c r="C99" s="400" t="s">
        <v>782</v>
      </c>
      <c r="D99" s="401" t="s">
        <v>34</v>
      </c>
      <c r="E99" s="401" t="s">
        <v>35</v>
      </c>
      <c r="F99" s="401" t="s">
        <v>366</v>
      </c>
      <c r="G99" s="401" t="s">
        <v>360</v>
      </c>
      <c r="H99" s="401" t="s">
        <v>360</v>
      </c>
      <c r="I99" s="401" t="s">
        <v>360</v>
      </c>
      <c r="J99" s="401" t="s">
        <v>360</v>
      </c>
      <c r="K99" s="401" t="s">
        <v>22</v>
      </c>
      <c r="L99" s="401" t="s">
        <v>197</v>
      </c>
      <c r="M99" s="401">
        <v>1</v>
      </c>
      <c r="N99" s="401" t="s">
        <v>34</v>
      </c>
      <c r="O99" s="401" t="s">
        <v>340</v>
      </c>
      <c r="P99" s="402">
        <v>0</v>
      </c>
      <c r="Q99" s="402" t="s">
        <v>678</v>
      </c>
      <c r="R99" s="402" t="s">
        <v>678</v>
      </c>
      <c r="S99" s="401">
        <v>0</v>
      </c>
      <c r="T99" s="402" t="s">
        <v>662</v>
      </c>
      <c r="U99" s="402" t="s">
        <v>207</v>
      </c>
      <c r="V99" s="402" t="s">
        <v>207</v>
      </c>
      <c r="W99" s="402" t="s">
        <v>207</v>
      </c>
      <c r="Y99" s="402" t="s">
        <v>207</v>
      </c>
      <c r="Z99" s="402" t="s">
        <v>207</v>
      </c>
      <c r="AA99" s="402" t="s">
        <v>207</v>
      </c>
      <c r="AC99" s="402" t="s">
        <v>207</v>
      </c>
      <c r="AD99" s="402" t="s">
        <v>207</v>
      </c>
      <c r="AE99" s="402" t="s">
        <v>207</v>
      </c>
      <c r="AG99" s="402" t="s">
        <v>207</v>
      </c>
      <c r="AH99" s="402" t="s">
        <v>207</v>
      </c>
      <c r="AI99" s="402" t="s">
        <v>207</v>
      </c>
      <c r="AK99" s="402" t="s">
        <v>207</v>
      </c>
      <c r="AL99" s="402" t="s">
        <v>207</v>
      </c>
      <c r="AM99" s="402" t="s">
        <v>207</v>
      </c>
      <c r="AO99" s="402" t="s">
        <v>207</v>
      </c>
      <c r="AP99" s="402" t="s">
        <v>207</v>
      </c>
      <c r="AQ99" s="402" t="s">
        <v>207</v>
      </c>
      <c r="AS99" s="402" t="s">
        <v>207</v>
      </c>
      <c r="AT99" s="402" t="s">
        <v>207</v>
      </c>
      <c r="AU99" s="402" t="s">
        <v>207</v>
      </c>
      <c r="AW99" s="402" t="s">
        <v>207</v>
      </c>
      <c r="AX99" s="402" t="s">
        <v>207</v>
      </c>
      <c r="AY99" s="402" t="s">
        <v>207</v>
      </c>
      <c r="BA99" s="402" t="s">
        <v>207</v>
      </c>
      <c r="BB99" s="402" t="s">
        <v>207</v>
      </c>
      <c r="BC99" s="402" t="s">
        <v>207</v>
      </c>
      <c r="BE99" s="402">
        <v>16</v>
      </c>
      <c r="BF99" s="402"/>
      <c r="BG99" s="402"/>
      <c r="BJ99" s="402"/>
      <c r="BM99" s="402"/>
      <c r="BN99" s="402"/>
      <c r="BP99" s="402"/>
      <c r="BQ99" s="402"/>
      <c r="BR99" s="402"/>
      <c r="BT99" s="402"/>
      <c r="BU99" s="402"/>
      <c r="BV99" s="402"/>
      <c r="BX99" s="402"/>
      <c r="BY99" s="402"/>
      <c r="BZ99" s="402"/>
      <c r="CB99" s="402"/>
      <c r="CC99" s="402"/>
      <c r="CD99" s="402"/>
    </row>
    <row r="100" spans="1:82" s="401" customFormat="1">
      <c r="A100" s="401">
        <v>1</v>
      </c>
      <c r="B100" s="400" t="s">
        <v>816</v>
      </c>
      <c r="C100" s="400" t="s">
        <v>816</v>
      </c>
      <c r="D100" s="401" t="s">
        <v>34</v>
      </c>
      <c r="E100" s="401" t="s">
        <v>35</v>
      </c>
      <c r="F100" s="401" t="s">
        <v>366</v>
      </c>
      <c r="G100" s="401" t="s">
        <v>360</v>
      </c>
      <c r="H100" s="401" t="s">
        <v>360</v>
      </c>
      <c r="I100" s="401" t="s">
        <v>360</v>
      </c>
      <c r="J100" s="401" t="s">
        <v>360</v>
      </c>
      <c r="K100" s="401" t="s">
        <v>22</v>
      </c>
      <c r="L100" s="401" t="s">
        <v>197</v>
      </c>
      <c r="M100" s="401">
        <v>0</v>
      </c>
      <c r="N100" s="401" t="s">
        <v>34</v>
      </c>
      <c r="O100" s="401" t="s">
        <v>340</v>
      </c>
      <c r="P100" s="402">
        <v>0</v>
      </c>
      <c r="Q100" s="402" t="s">
        <v>678</v>
      </c>
      <c r="R100" s="402" t="s">
        <v>678</v>
      </c>
      <c r="S100" s="401">
        <v>0</v>
      </c>
      <c r="T100" s="402" t="s">
        <v>662</v>
      </c>
      <c r="U100" s="402" t="s">
        <v>207</v>
      </c>
      <c r="V100" s="402" t="s">
        <v>207</v>
      </c>
      <c r="W100" s="402" t="s">
        <v>207</v>
      </c>
      <c r="Y100" s="402" t="s">
        <v>207</v>
      </c>
      <c r="Z100" s="402" t="s">
        <v>207</v>
      </c>
      <c r="AA100" s="402" t="s">
        <v>207</v>
      </c>
      <c r="AC100" s="402" t="s">
        <v>207</v>
      </c>
      <c r="AD100" s="402" t="s">
        <v>207</v>
      </c>
      <c r="AE100" s="402" t="s">
        <v>207</v>
      </c>
      <c r="AG100" s="402" t="s">
        <v>207</v>
      </c>
      <c r="AH100" s="402" t="s">
        <v>207</v>
      </c>
      <c r="AI100" s="402" t="s">
        <v>207</v>
      </c>
      <c r="AK100" s="402" t="s">
        <v>207</v>
      </c>
      <c r="AL100" s="402" t="s">
        <v>207</v>
      </c>
      <c r="AM100" s="402" t="s">
        <v>207</v>
      </c>
      <c r="AO100" s="402" t="s">
        <v>207</v>
      </c>
      <c r="AP100" s="402" t="s">
        <v>207</v>
      </c>
      <c r="AQ100" s="402" t="s">
        <v>207</v>
      </c>
      <c r="AS100" s="402" t="s">
        <v>207</v>
      </c>
      <c r="AT100" s="402" t="s">
        <v>207</v>
      </c>
      <c r="AU100" s="402" t="s">
        <v>207</v>
      </c>
      <c r="AW100" s="402" t="s">
        <v>207</v>
      </c>
      <c r="AX100" s="402" t="s">
        <v>207</v>
      </c>
      <c r="AY100" s="402" t="s">
        <v>207</v>
      </c>
      <c r="BA100" s="402" t="s">
        <v>207</v>
      </c>
      <c r="BB100" s="402" t="s">
        <v>207</v>
      </c>
      <c r="BC100" s="402" t="s">
        <v>207</v>
      </c>
      <c r="BE100" s="402">
        <v>16</v>
      </c>
      <c r="BF100" s="402"/>
      <c r="BG100" s="402"/>
      <c r="BJ100" s="402"/>
      <c r="BM100" s="402"/>
      <c r="BN100" s="402"/>
      <c r="BP100" s="402"/>
      <c r="BQ100" s="402"/>
      <c r="BR100" s="402"/>
      <c r="BT100" s="402"/>
      <c r="BU100" s="402"/>
      <c r="BV100" s="402"/>
      <c r="BX100" s="402"/>
      <c r="BY100" s="402"/>
      <c r="BZ100" s="402"/>
      <c r="CB100" s="402"/>
      <c r="CC100" s="402"/>
      <c r="CD100" s="402"/>
    </row>
    <row r="101" spans="1:82" s="401" customFormat="1">
      <c r="A101" s="401">
        <v>1</v>
      </c>
      <c r="B101" s="400" t="s">
        <v>878</v>
      </c>
      <c r="C101" s="400" t="s">
        <v>878</v>
      </c>
      <c r="D101" s="401" t="s">
        <v>34</v>
      </c>
      <c r="E101" s="401" t="s">
        <v>35</v>
      </c>
      <c r="F101" s="401" t="s">
        <v>366</v>
      </c>
      <c r="G101" s="401" t="s">
        <v>360</v>
      </c>
      <c r="H101" s="401" t="s">
        <v>360</v>
      </c>
      <c r="I101" s="401" t="s">
        <v>360</v>
      </c>
      <c r="J101" s="401" t="s">
        <v>360</v>
      </c>
      <c r="K101" s="401" t="s">
        <v>22</v>
      </c>
      <c r="L101" s="401" t="s">
        <v>197</v>
      </c>
      <c r="M101" s="401">
        <v>0</v>
      </c>
      <c r="N101" s="401" t="s">
        <v>34</v>
      </c>
      <c r="O101" s="401" t="s">
        <v>340</v>
      </c>
      <c r="P101" s="402">
        <v>0</v>
      </c>
      <c r="Q101" s="402" t="s">
        <v>678</v>
      </c>
      <c r="R101" s="402" t="s">
        <v>678</v>
      </c>
      <c r="S101" s="401">
        <v>0</v>
      </c>
      <c r="T101" s="402" t="s">
        <v>662</v>
      </c>
      <c r="U101" s="402" t="s">
        <v>207</v>
      </c>
      <c r="V101" s="402" t="s">
        <v>207</v>
      </c>
      <c r="W101" s="402" t="s">
        <v>207</v>
      </c>
      <c r="Y101" s="402" t="s">
        <v>207</v>
      </c>
      <c r="Z101" s="402" t="s">
        <v>207</v>
      </c>
      <c r="AA101" s="402" t="s">
        <v>207</v>
      </c>
      <c r="AC101" s="402" t="s">
        <v>207</v>
      </c>
      <c r="AD101" s="402" t="s">
        <v>207</v>
      </c>
      <c r="AE101" s="402" t="s">
        <v>207</v>
      </c>
      <c r="AG101" s="402" t="s">
        <v>207</v>
      </c>
      <c r="AH101" s="402" t="s">
        <v>207</v>
      </c>
      <c r="AI101" s="402" t="s">
        <v>207</v>
      </c>
      <c r="AK101" s="402" t="s">
        <v>207</v>
      </c>
      <c r="AL101" s="402" t="s">
        <v>207</v>
      </c>
      <c r="AM101" s="402" t="s">
        <v>207</v>
      </c>
      <c r="AO101" s="402" t="s">
        <v>207</v>
      </c>
      <c r="AP101" s="402" t="s">
        <v>207</v>
      </c>
      <c r="AQ101" s="402" t="s">
        <v>207</v>
      </c>
      <c r="AS101" s="402" t="s">
        <v>207</v>
      </c>
      <c r="AT101" s="402" t="s">
        <v>207</v>
      </c>
      <c r="AU101" s="402" t="s">
        <v>207</v>
      </c>
      <c r="AW101" s="402" t="s">
        <v>207</v>
      </c>
      <c r="AX101" s="402" t="s">
        <v>207</v>
      </c>
      <c r="AY101" s="402" t="s">
        <v>207</v>
      </c>
      <c r="BA101" s="402" t="s">
        <v>207</v>
      </c>
      <c r="BB101" s="402" t="s">
        <v>207</v>
      </c>
      <c r="BC101" s="402" t="s">
        <v>207</v>
      </c>
      <c r="BE101" s="402">
        <v>16</v>
      </c>
      <c r="BF101" s="402"/>
      <c r="BG101" s="402"/>
      <c r="BJ101" s="402"/>
      <c r="BM101" s="402"/>
      <c r="BN101" s="402"/>
      <c r="BP101" s="402"/>
      <c r="BQ101" s="402"/>
      <c r="BR101" s="402"/>
      <c r="BT101" s="402"/>
      <c r="BU101" s="402"/>
      <c r="BV101" s="402"/>
      <c r="BX101" s="402"/>
      <c r="BY101" s="402"/>
      <c r="BZ101" s="402"/>
      <c r="CB101" s="402"/>
      <c r="CC101" s="402"/>
      <c r="CD101" s="402"/>
    </row>
    <row r="102" spans="1:82" s="401" customFormat="1">
      <c r="A102" s="401">
        <v>1</v>
      </c>
      <c r="B102" s="400" t="s">
        <v>768</v>
      </c>
      <c r="C102" s="400" t="s">
        <v>768</v>
      </c>
      <c r="D102" s="401" t="s">
        <v>34</v>
      </c>
      <c r="E102" s="401" t="s">
        <v>35</v>
      </c>
      <c r="F102" s="401" t="s">
        <v>366</v>
      </c>
      <c r="G102" s="401" t="s">
        <v>360</v>
      </c>
      <c r="H102" s="401" t="s">
        <v>360</v>
      </c>
      <c r="I102" s="401" t="s">
        <v>360</v>
      </c>
      <c r="J102" s="401" t="s">
        <v>360</v>
      </c>
      <c r="K102" s="401" t="s">
        <v>22</v>
      </c>
      <c r="L102" s="401" t="s">
        <v>197</v>
      </c>
      <c r="M102" s="401">
        <v>0</v>
      </c>
      <c r="N102" s="401" t="s">
        <v>34</v>
      </c>
      <c r="O102" s="401" t="s">
        <v>340</v>
      </c>
      <c r="P102" s="402">
        <v>0</v>
      </c>
      <c r="Q102" s="402" t="s">
        <v>678</v>
      </c>
      <c r="R102" s="402" t="s">
        <v>678</v>
      </c>
      <c r="S102" s="401">
        <v>0</v>
      </c>
      <c r="T102" s="402" t="s">
        <v>662</v>
      </c>
      <c r="U102" s="402" t="s">
        <v>207</v>
      </c>
      <c r="V102" s="402" t="s">
        <v>207</v>
      </c>
      <c r="W102" s="402" t="s">
        <v>207</v>
      </c>
      <c r="Y102" s="402" t="s">
        <v>207</v>
      </c>
      <c r="Z102" s="402" t="s">
        <v>207</v>
      </c>
      <c r="AA102" s="402" t="s">
        <v>207</v>
      </c>
      <c r="AC102" s="402" t="s">
        <v>207</v>
      </c>
      <c r="AD102" s="402" t="s">
        <v>207</v>
      </c>
      <c r="AE102" s="402" t="s">
        <v>207</v>
      </c>
      <c r="AG102" s="402" t="s">
        <v>207</v>
      </c>
      <c r="AH102" s="402" t="s">
        <v>207</v>
      </c>
      <c r="AI102" s="402" t="s">
        <v>207</v>
      </c>
      <c r="AK102" s="402" t="s">
        <v>207</v>
      </c>
      <c r="AL102" s="402" t="s">
        <v>207</v>
      </c>
      <c r="AM102" s="402" t="s">
        <v>207</v>
      </c>
      <c r="AO102" s="402" t="s">
        <v>207</v>
      </c>
      <c r="AP102" s="402" t="s">
        <v>207</v>
      </c>
      <c r="AQ102" s="402" t="s">
        <v>207</v>
      </c>
      <c r="AS102" s="402" t="s">
        <v>207</v>
      </c>
      <c r="AT102" s="402" t="s">
        <v>207</v>
      </c>
      <c r="AU102" s="402" t="s">
        <v>207</v>
      </c>
      <c r="AW102" s="402" t="s">
        <v>207</v>
      </c>
      <c r="AX102" s="402" t="s">
        <v>207</v>
      </c>
      <c r="AY102" s="402" t="s">
        <v>207</v>
      </c>
      <c r="BA102" s="402" t="s">
        <v>207</v>
      </c>
      <c r="BB102" s="402" t="s">
        <v>207</v>
      </c>
      <c r="BC102" s="402" t="s">
        <v>207</v>
      </c>
      <c r="BE102" s="402">
        <v>16</v>
      </c>
      <c r="BF102" s="402"/>
      <c r="BG102" s="402"/>
      <c r="BJ102" s="402"/>
      <c r="BM102" s="402"/>
      <c r="BN102" s="402"/>
      <c r="BP102" s="402"/>
      <c r="BQ102" s="402"/>
      <c r="BR102" s="402"/>
      <c r="BT102" s="402"/>
      <c r="BU102" s="402"/>
      <c r="BV102" s="402"/>
      <c r="BX102" s="402"/>
      <c r="BY102" s="402"/>
      <c r="BZ102" s="402"/>
      <c r="CB102" s="402"/>
      <c r="CC102" s="402"/>
      <c r="CD102" s="402"/>
    </row>
    <row r="103" spans="1:82" s="401" customFormat="1">
      <c r="A103" s="401">
        <v>1</v>
      </c>
      <c r="B103" s="400" t="s">
        <v>769</v>
      </c>
      <c r="C103" s="400" t="s">
        <v>769</v>
      </c>
      <c r="D103" s="401" t="s">
        <v>34</v>
      </c>
      <c r="E103" s="401" t="s">
        <v>35</v>
      </c>
      <c r="F103" s="401" t="s">
        <v>366</v>
      </c>
      <c r="G103" s="401" t="s">
        <v>360</v>
      </c>
      <c r="H103" s="401" t="s">
        <v>360</v>
      </c>
      <c r="I103" s="401" t="s">
        <v>360</v>
      </c>
      <c r="J103" s="401" t="s">
        <v>360</v>
      </c>
      <c r="K103" s="401" t="s">
        <v>22</v>
      </c>
      <c r="L103" s="401" t="s">
        <v>197</v>
      </c>
      <c r="M103" s="401">
        <v>1</v>
      </c>
      <c r="N103" s="401" t="s">
        <v>34</v>
      </c>
      <c r="O103" s="401" t="s">
        <v>340</v>
      </c>
      <c r="P103" s="402">
        <v>0</v>
      </c>
      <c r="Q103" s="402" t="s">
        <v>678</v>
      </c>
      <c r="R103" s="402" t="s">
        <v>678</v>
      </c>
      <c r="S103" s="401">
        <v>0</v>
      </c>
      <c r="T103" s="402" t="s">
        <v>662</v>
      </c>
      <c r="U103" s="402" t="s">
        <v>207</v>
      </c>
      <c r="V103" s="402" t="s">
        <v>207</v>
      </c>
      <c r="W103" s="402" t="s">
        <v>207</v>
      </c>
      <c r="Y103" s="402" t="s">
        <v>207</v>
      </c>
      <c r="Z103" s="402" t="s">
        <v>207</v>
      </c>
      <c r="AA103" s="402" t="s">
        <v>207</v>
      </c>
      <c r="AC103" s="402" t="s">
        <v>207</v>
      </c>
      <c r="AD103" s="402" t="s">
        <v>207</v>
      </c>
      <c r="AE103" s="402" t="s">
        <v>207</v>
      </c>
      <c r="AG103" s="402" t="s">
        <v>207</v>
      </c>
      <c r="AH103" s="402" t="s">
        <v>207</v>
      </c>
      <c r="AI103" s="402" t="s">
        <v>207</v>
      </c>
      <c r="AK103" s="402" t="s">
        <v>207</v>
      </c>
      <c r="AL103" s="402" t="s">
        <v>207</v>
      </c>
      <c r="AM103" s="402" t="s">
        <v>207</v>
      </c>
      <c r="AO103" s="402" t="s">
        <v>207</v>
      </c>
      <c r="AP103" s="402" t="s">
        <v>207</v>
      </c>
      <c r="AQ103" s="402" t="s">
        <v>207</v>
      </c>
      <c r="AS103" s="402" t="s">
        <v>207</v>
      </c>
      <c r="AT103" s="402" t="s">
        <v>207</v>
      </c>
      <c r="AU103" s="402" t="s">
        <v>207</v>
      </c>
      <c r="AW103" s="402" t="s">
        <v>207</v>
      </c>
      <c r="AX103" s="402" t="s">
        <v>207</v>
      </c>
      <c r="AY103" s="402" t="s">
        <v>207</v>
      </c>
      <c r="BA103" s="402" t="s">
        <v>207</v>
      </c>
      <c r="BB103" s="402" t="s">
        <v>207</v>
      </c>
      <c r="BC103" s="402" t="s">
        <v>207</v>
      </c>
      <c r="BE103" s="402">
        <v>16</v>
      </c>
      <c r="BF103" s="402"/>
      <c r="BG103" s="402"/>
      <c r="BJ103" s="402"/>
      <c r="BM103" s="402"/>
      <c r="BN103" s="402"/>
      <c r="BP103" s="402"/>
      <c r="BQ103" s="402"/>
      <c r="BR103" s="402"/>
      <c r="BT103" s="402"/>
      <c r="BU103" s="402"/>
      <c r="BV103" s="402"/>
      <c r="BX103" s="402"/>
      <c r="BY103" s="402"/>
      <c r="BZ103" s="402"/>
      <c r="CB103" s="402"/>
      <c r="CC103" s="402"/>
      <c r="CD103" s="402"/>
    </row>
    <row r="104" spans="1:82" s="401" customFormat="1">
      <c r="A104" s="401">
        <v>1</v>
      </c>
      <c r="B104" s="400" t="s">
        <v>771</v>
      </c>
      <c r="C104" s="400" t="s">
        <v>771</v>
      </c>
      <c r="D104" s="401" t="s">
        <v>34</v>
      </c>
      <c r="E104" s="401" t="s">
        <v>35</v>
      </c>
      <c r="F104" s="401" t="s">
        <v>366</v>
      </c>
      <c r="G104" s="401" t="s">
        <v>360</v>
      </c>
      <c r="H104" s="401" t="s">
        <v>360</v>
      </c>
      <c r="I104" s="401" t="s">
        <v>360</v>
      </c>
      <c r="J104" s="401" t="s">
        <v>360</v>
      </c>
      <c r="K104" s="401" t="s">
        <v>22</v>
      </c>
      <c r="L104" s="401" t="s">
        <v>197</v>
      </c>
      <c r="M104" s="401">
        <v>0</v>
      </c>
      <c r="N104" s="401" t="s">
        <v>34</v>
      </c>
      <c r="O104" s="401" t="s">
        <v>340</v>
      </c>
      <c r="P104" s="402">
        <v>0</v>
      </c>
      <c r="Q104" s="402" t="s">
        <v>678</v>
      </c>
      <c r="R104" s="402" t="s">
        <v>678</v>
      </c>
      <c r="S104" s="401">
        <v>0</v>
      </c>
      <c r="T104" s="402" t="s">
        <v>662</v>
      </c>
      <c r="U104" s="402" t="s">
        <v>207</v>
      </c>
      <c r="V104" s="402" t="s">
        <v>207</v>
      </c>
      <c r="W104" s="402" t="s">
        <v>207</v>
      </c>
      <c r="Y104" s="402" t="s">
        <v>207</v>
      </c>
      <c r="Z104" s="402" t="s">
        <v>207</v>
      </c>
      <c r="AA104" s="402" t="s">
        <v>207</v>
      </c>
      <c r="AC104" s="402" t="s">
        <v>207</v>
      </c>
      <c r="AD104" s="402" t="s">
        <v>207</v>
      </c>
      <c r="AE104" s="402" t="s">
        <v>207</v>
      </c>
      <c r="AG104" s="402" t="s">
        <v>207</v>
      </c>
      <c r="AH104" s="402" t="s">
        <v>207</v>
      </c>
      <c r="AI104" s="402" t="s">
        <v>207</v>
      </c>
      <c r="AK104" s="402" t="s">
        <v>207</v>
      </c>
      <c r="AL104" s="402" t="s">
        <v>207</v>
      </c>
      <c r="AM104" s="402" t="s">
        <v>207</v>
      </c>
      <c r="AO104" s="402" t="s">
        <v>207</v>
      </c>
      <c r="AP104" s="402" t="s">
        <v>207</v>
      </c>
      <c r="AQ104" s="402" t="s">
        <v>207</v>
      </c>
      <c r="AS104" s="402" t="s">
        <v>207</v>
      </c>
      <c r="AT104" s="402" t="s">
        <v>207</v>
      </c>
      <c r="AU104" s="402" t="s">
        <v>207</v>
      </c>
      <c r="AW104" s="402" t="s">
        <v>207</v>
      </c>
      <c r="AX104" s="402" t="s">
        <v>207</v>
      </c>
      <c r="AY104" s="402" t="s">
        <v>207</v>
      </c>
      <c r="BA104" s="402" t="s">
        <v>207</v>
      </c>
      <c r="BB104" s="402" t="s">
        <v>207</v>
      </c>
      <c r="BC104" s="402" t="s">
        <v>207</v>
      </c>
      <c r="BE104" s="402">
        <v>16</v>
      </c>
      <c r="BF104" s="402"/>
      <c r="BG104" s="402"/>
      <c r="BJ104" s="402"/>
      <c r="BM104" s="402"/>
      <c r="BN104" s="402"/>
      <c r="BP104" s="402"/>
      <c r="BQ104" s="402"/>
      <c r="BR104" s="402"/>
      <c r="BT104" s="402"/>
      <c r="BU104" s="402"/>
      <c r="BV104" s="402"/>
      <c r="BX104" s="402"/>
      <c r="BY104" s="402"/>
      <c r="BZ104" s="402"/>
      <c r="CB104" s="402"/>
      <c r="CC104" s="402"/>
      <c r="CD104" s="402"/>
    </row>
    <row r="105" spans="1:82" s="401" customFormat="1">
      <c r="A105" s="401">
        <v>1</v>
      </c>
      <c r="B105" s="400" t="s">
        <v>777</v>
      </c>
      <c r="C105" s="400" t="s">
        <v>777</v>
      </c>
      <c r="D105" s="401" t="s">
        <v>34</v>
      </c>
      <c r="E105" s="401" t="s">
        <v>35</v>
      </c>
      <c r="F105" s="401" t="s">
        <v>366</v>
      </c>
      <c r="G105" s="401" t="s">
        <v>360</v>
      </c>
      <c r="H105" s="401" t="s">
        <v>360</v>
      </c>
      <c r="I105" s="401" t="s">
        <v>360</v>
      </c>
      <c r="J105" s="401" t="s">
        <v>360</v>
      </c>
      <c r="K105" s="401" t="s">
        <v>22</v>
      </c>
      <c r="L105" s="401" t="s">
        <v>197</v>
      </c>
      <c r="M105" s="401">
        <v>0</v>
      </c>
      <c r="N105" s="401" t="s">
        <v>34</v>
      </c>
      <c r="O105" s="401" t="s">
        <v>340</v>
      </c>
      <c r="P105" s="402">
        <v>0</v>
      </c>
      <c r="Q105" s="402" t="s">
        <v>678</v>
      </c>
      <c r="R105" s="402" t="s">
        <v>678</v>
      </c>
      <c r="S105" s="401">
        <v>0</v>
      </c>
      <c r="T105" s="402" t="s">
        <v>662</v>
      </c>
      <c r="U105" s="402" t="s">
        <v>207</v>
      </c>
      <c r="V105" s="402" t="s">
        <v>207</v>
      </c>
      <c r="W105" s="402" t="s">
        <v>207</v>
      </c>
      <c r="Y105" s="402" t="s">
        <v>207</v>
      </c>
      <c r="Z105" s="402" t="s">
        <v>207</v>
      </c>
      <c r="AA105" s="402" t="s">
        <v>207</v>
      </c>
      <c r="AC105" s="402" t="s">
        <v>207</v>
      </c>
      <c r="AD105" s="402" t="s">
        <v>207</v>
      </c>
      <c r="AE105" s="402" t="s">
        <v>207</v>
      </c>
      <c r="AG105" s="402" t="s">
        <v>207</v>
      </c>
      <c r="AH105" s="402" t="s">
        <v>207</v>
      </c>
      <c r="AI105" s="402" t="s">
        <v>207</v>
      </c>
      <c r="AK105" s="402" t="s">
        <v>207</v>
      </c>
      <c r="AL105" s="402" t="s">
        <v>207</v>
      </c>
      <c r="AM105" s="402" t="s">
        <v>207</v>
      </c>
      <c r="AO105" s="402" t="s">
        <v>207</v>
      </c>
      <c r="AP105" s="402" t="s">
        <v>207</v>
      </c>
      <c r="AQ105" s="402" t="s">
        <v>207</v>
      </c>
      <c r="AS105" s="402" t="s">
        <v>207</v>
      </c>
      <c r="AT105" s="402" t="s">
        <v>207</v>
      </c>
      <c r="AU105" s="402" t="s">
        <v>207</v>
      </c>
      <c r="AW105" s="402" t="s">
        <v>207</v>
      </c>
      <c r="AX105" s="402" t="s">
        <v>207</v>
      </c>
      <c r="AY105" s="402" t="s">
        <v>207</v>
      </c>
      <c r="BA105" s="402" t="s">
        <v>207</v>
      </c>
      <c r="BB105" s="402" t="s">
        <v>207</v>
      </c>
      <c r="BC105" s="402" t="s">
        <v>207</v>
      </c>
      <c r="BE105" s="402">
        <v>16</v>
      </c>
      <c r="BF105" s="402"/>
      <c r="BG105" s="402"/>
      <c r="BJ105" s="402"/>
      <c r="BM105" s="402"/>
      <c r="BN105" s="402"/>
      <c r="BP105" s="402"/>
      <c r="BQ105" s="402"/>
      <c r="BR105" s="402"/>
      <c r="BT105" s="402"/>
      <c r="BU105" s="402"/>
      <c r="BV105" s="402"/>
      <c r="BX105" s="402"/>
      <c r="BY105" s="402"/>
      <c r="BZ105" s="402"/>
      <c r="CB105" s="402"/>
      <c r="CC105" s="402"/>
      <c r="CD105" s="402"/>
    </row>
    <row r="106" spans="1:82" s="401" customFormat="1">
      <c r="A106" s="401">
        <v>1</v>
      </c>
      <c r="B106" s="400" t="s">
        <v>785</v>
      </c>
      <c r="C106" s="400" t="s">
        <v>785</v>
      </c>
      <c r="D106" s="401" t="s">
        <v>34</v>
      </c>
      <c r="E106" s="401" t="s">
        <v>35</v>
      </c>
      <c r="F106" s="401" t="s">
        <v>366</v>
      </c>
      <c r="G106" s="401" t="s">
        <v>360</v>
      </c>
      <c r="H106" s="401" t="s">
        <v>360</v>
      </c>
      <c r="I106" s="401" t="s">
        <v>360</v>
      </c>
      <c r="J106" s="401" t="s">
        <v>360</v>
      </c>
      <c r="K106" s="401" t="s">
        <v>22</v>
      </c>
      <c r="L106" s="401" t="s">
        <v>197</v>
      </c>
      <c r="M106" s="401">
        <v>0</v>
      </c>
      <c r="N106" s="401" t="s">
        <v>34</v>
      </c>
      <c r="O106" s="401" t="s">
        <v>340</v>
      </c>
      <c r="P106" s="402">
        <v>0</v>
      </c>
      <c r="Q106" s="402" t="s">
        <v>678</v>
      </c>
      <c r="R106" s="402" t="s">
        <v>678</v>
      </c>
      <c r="S106" s="401">
        <v>0</v>
      </c>
      <c r="T106" s="402" t="s">
        <v>662</v>
      </c>
      <c r="U106" s="402" t="s">
        <v>207</v>
      </c>
      <c r="V106" s="402" t="s">
        <v>207</v>
      </c>
      <c r="W106" s="402" t="s">
        <v>207</v>
      </c>
      <c r="Y106" s="402" t="s">
        <v>207</v>
      </c>
      <c r="Z106" s="402" t="s">
        <v>207</v>
      </c>
      <c r="AA106" s="402" t="s">
        <v>207</v>
      </c>
      <c r="AC106" s="402" t="s">
        <v>207</v>
      </c>
      <c r="AD106" s="402" t="s">
        <v>207</v>
      </c>
      <c r="AE106" s="402" t="s">
        <v>207</v>
      </c>
      <c r="AG106" s="402" t="s">
        <v>207</v>
      </c>
      <c r="AH106" s="402" t="s">
        <v>207</v>
      </c>
      <c r="AI106" s="402" t="s">
        <v>207</v>
      </c>
      <c r="AK106" s="402" t="s">
        <v>207</v>
      </c>
      <c r="AL106" s="402" t="s">
        <v>207</v>
      </c>
      <c r="AM106" s="402" t="s">
        <v>207</v>
      </c>
      <c r="AO106" s="402" t="s">
        <v>207</v>
      </c>
      <c r="AP106" s="402" t="s">
        <v>207</v>
      </c>
      <c r="AQ106" s="402" t="s">
        <v>207</v>
      </c>
      <c r="AS106" s="402" t="s">
        <v>207</v>
      </c>
      <c r="AT106" s="402" t="s">
        <v>207</v>
      </c>
      <c r="AU106" s="402" t="s">
        <v>207</v>
      </c>
      <c r="AW106" s="402" t="s">
        <v>207</v>
      </c>
      <c r="AX106" s="402" t="s">
        <v>207</v>
      </c>
      <c r="AY106" s="402" t="s">
        <v>207</v>
      </c>
      <c r="BA106" s="402" t="s">
        <v>207</v>
      </c>
      <c r="BB106" s="402" t="s">
        <v>207</v>
      </c>
      <c r="BC106" s="402" t="s">
        <v>207</v>
      </c>
      <c r="BE106" s="402">
        <v>16</v>
      </c>
      <c r="BF106" s="402"/>
      <c r="BG106" s="402"/>
      <c r="BJ106" s="402"/>
      <c r="BM106" s="402"/>
      <c r="BN106" s="402"/>
      <c r="BP106" s="402"/>
      <c r="BQ106" s="402"/>
      <c r="BR106" s="402"/>
      <c r="BT106" s="402"/>
      <c r="BU106" s="402"/>
      <c r="BV106" s="402"/>
      <c r="BX106" s="402"/>
      <c r="BY106" s="402"/>
      <c r="BZ106" s="402"/>
      <c r="CB106" s="402"/>
      <c r="CC106" s="402"/>
      <c r="CD106" s="402"/>
    </row>
    <row r="107" spans="1:82" s="401" customFormat="1">
      <c r="A107" s="401">
        <v>1</v>
      </c>
      <c r="B107" s="400" t="s">
        <v>780</v>
      </c>
      <c r="C107" s="400" t="s">
        <v>780</v>
      </c>
      <c r="D107" s="401" t="s">
        <v>34</v>
      </c>
      <c r="E107" s="401" t="s">
        <v>35</v>
      </c>
      <c r="F107" s="401" t="s">
        <v>366</v>
      </c>
      <c r="G107" s="401" t="s">
        <v>360</v>
      </c>
      <c r="H107" s="401" t="s">
        <v>360</v>
      </c>
      <c r="I107" s="401" t="s">
        <v>360</v>
      </c>
      <c r="J107" s="401" t="s">
        <v>360</v>
      </c>
      <c r="K107" s="401" t="s">
        <v>22</v>
      </c>
      <c r="L107" s="401" t="s">
        <v>197</v>
      </c>
      <c r="M107" s="401">
        <v>1</v>
      </c>
      <c r="N107" s="401" t="s">
        <v>34</v>
      </c>
      <c r="O107" s="401" t="s">
        <v>340</v>
      </c>
      <c r="P107" s="402">
        <v>0</v>
      </c>
      <c r="Q107" s="402" t="s">
        <v>678</v>
      </c>
      <c r="R107" s="402" t="s">
        <v>678</v>
      </c>
      <c r="S107" s="401">
        <v>0</v>
      </c>
      <c r="T107" s="402" t="s">
        <v>662</v>
      </c>
      <c r="U107" s="402" t="s">
        <v>207</v>
      </c>
      <c r="V107" s="402" t="s">
        <v>207</v>
      </c>
      <c r="W107" s="402" t="s">
        <v>207</v>
      </c>
      <c r="Y107" s="402" t="s">
        <v>207</v>
      </c>
      <c r="Z107" s="402" t="s">
        <v>207</v>
      </c>
      <c r="AA107" s="402" t="s">
        <v>207</v>
      </c>
      <c r="AC107" s="402" t="s">
        <v>207</v>
      </c>
      <c r="AD107" s="402" t="s">
        <v>207</v>
      </c>
      <c r="AE107" s="402" t="s">
        <v>207</v>
      </c>
      <c r="AG107" s="402" t="s">
        <v>207</v>
      </c>
      <c r="AH107" s="402" t="s">
        <v>207</v>
      </c>
      <c r="AI107" s="402" t="s">
        <v>207</v>
      </c>
      <c r="AK107" s="402" t="s">
        <v>207</v>
      </c>
      <c r="AL107" s="402" t="s">
        <v>207</v>
      </c>
      <c r="AM107" s="402" t="s">
        <v>207</v>
      </c>
      <c r="AO107" s="402" t="s">
        <v>207</v>
      </c>
      <c r="AP107" s="402" t="s">
        <v>207</v>
      </c>
      <c r="AQ107" s="402" t="s">
        <v>207</v>
      </c>
      <c r="AS107" s="402" t="s">
        <v>207</v>
      </c>
      <c r="AT107" s="402" t="s">
        <v>207</v>
      </c>
      <c r="AU107" s="402" t="s">
        <v>207</v>
      </c>
      <c r="AW107" s="402" t="s">
        <v>207</v>
      </c>
      <c r="AX107" s="402" t="s">
        <v>207</v>
      </c>
      <c r="AY107" s="402" t="s">
        <v>207</v>
      </c>
      <c r="BA107" s="402" t="s">
        <v>207</v>
      </c>
      <c r="BB107" s="402" t="s">
        <v>207</v>
      </c>
      <c r="BC107" s="402" t="s">
        <v>207</v>
      </c>
      <c r="BE107" s="402">
        <v>16</v>
      </c>
      <c r="BF107" s="402"/>
      <c r="BG107" s="402"/>
      <c r="BJ107" s="402"/>
      <c r="BM107" s="402"/>
      <c r="BN107" s="402"/>
      <c r="BP107" s="402"/>
      <c r="BQ107" s="402"/>
      <c r="BR107" s="402"/>
      <c r="BT107" s="402"/>
      <c r="BU107" s="402"/>
      <c r="BV107" s="402"/>
      <c r="BX107" s="402"/>
      <c r="BY107" s="402"/>
      <c r="BZ107" s="402"/>
      <c r="CB107" s="402"/>
      <c r="CC107" s="402"/>
      <c r="CD107" s="402"/>
    </row>
    <row r="108" spans="1:82" s="401" customFormat="1">
      <c r="A108" s="401">
        <v>1</v>
      </c>
      <c r="B108" s="400" t="s">
        <v>879</v>
      </c>
      <c r="C108" s="400" t="s">
        <v>879</v>
      </c>
      <c r="D108" s="401" t="s">
        <v>34</v>
      </c>
      <c r="E108" s="401" t="s">
        <v>35</v>
      </c>
      <c r="F108" s="401" t="s">
        <v>366</v>
      </c>
      <c r="G108" s="401" t="s">
        <v>360</v>
      </c>
      <c r="H108" s="401" t="s">
        <v>360</v>
      </c>
      <c r="I108" s="401" t="s">
        <v>360</v>
      </c>
      <c r="J108" s="401" t="s">
        <v>360</v>
      </c>
      <c r="K108" s="401" t="s">
        <v>22</v>
      </c>
      <c r="L108" s="401" t="s">
        <v>197</v>
      </c>
      <c r="M108" s="401">
        <v>1</v>
      </c>
      <c r="N108" s="401" t="s">
        <v>34</v>
      </c>
      <c r="O108" s="401" t="s">
        <v>340</v>
      </c>
      <c r="P108" s="402">
        <v>0</v>
      </c>
      <c r="Q108" s="402" t="s">
        <v>678</v>
      </c>
      <c r="R108" s="402" t="s">
        <v>678</v>
      </c>
      <c r="S108" s="401">
        <v>0</v>
      </c>
      <c r="T108" s="402" t="s">
        <v>662</v>
      </c>
      <c r="U108" s="402" t="s">
        <v>207</v>
      </c>
      <c r="V108" s="402" t="s">
        <v>207</v>
      </c>
      <c r="W108" s="402" t="s">
        <v>207</v>
      </c>
      <c r="Y108" s="402" t="s">
        <v>207</v>
      </c>
      <c r="Z108" s="402" t="s">
        <v>207</v>
      </c>
      <c r="AA108" s="402" t="s">
        <v>207</v>
      </c>
      <c r="AC108" s="402" t="s">
        <v>207</v>
      </c>
      <c r="AD108" s="402" t="s">
        <v>207</v>
      </c>
      <c r="AE108" s="402" t="s">
        <v>207</v>
      </c>
      <c r="AG108" s="402" t="s">
        <v>207</v>
      </c>
      <c r="AH108" s="402" t="s">
        <v>207</v>
      </c>
      <c r="AI108" s="402" t="s">
        <v>207</v>
      </c>
      <c r="AK108" s="402" t="s">
        <v>207</v>
      </c>
      <c r="AL108" s="402" t="s">
        <v>207</v>
      </c>
      <c r="AM108" s="402" t="s">
        <v>207</v>
      </c>
      <c r="AO108" s="402" t="s">
        <v>207</v>
      </c>
      <c r="AP108" s="402" t="s">
        <v>207</v>
      </c>
      <c r="AQ108" s="402" t="s">
        <v>207</v>
      </c>
      <c r="AS108" s="402" t="s">
        <v>207</v>
      </c>
      <c r="AT108" s="402" t="s">
        <v>207</v>
      </c>
      <c r="AU108" s="402" t="s">
        <v>207</v>
      </c>
      <c r="AW108" s="402" t="s">
        <v>207</v>
      </c>
      <c r="AX108" s="402" t="s">
        <v>207</v>
      </c>
      <c r="AY108" s="402" t="s">
        <v>207</v>
      </c>
      <c r="BA108" s="402" t="s">
        <v>207</v>
      </c>
      <c r="BB108" s="402" t="s">
        <v>207</v>
      </c>
      <c r="BC108" s="402" t="s">
        <v>207</v>
      </c>
      <c r="BE108" s="402">
        <v>16</v>
      </c>
      <c r="BF108" s="402"/>
      <c r="BG108" s="402"/>
      <c r="BJ108" s="402"/>
      <c r="BM108" s="402"/>
      <c r="BN108" s="402"/>
      <c r="BP108" s="402"/>
      <c r="BQ108" s="402"/>
      <c r="BR108" s="402"/>
      <c r="BT108" s="402"/>
      <c r="BU108" s="402"/>
      <c r="BV108" s="402"/>
      <c r="BX108" s="402"/>
      <c r="BY108" s="402"/>
      <c r="BZ108" s="402"/>
      <c r="CB108" s="402"/>
      <c r="CC108" s="402"/>
      <c r="CD108" s="402"/>
    </row>
    <row r="109" spans="1:82" s="401" customFormat="1">
      <c r="A109" s="401">
        <v>1</v>
      </c>
      <c r="B109" s="400" t="s">
        <v>783</v>
      </c>
      <c r="C109" s="400" t="s">
        <v>783</v>
      </c>
      <c r="D109" s="401" t="s">
        <v>34</v>
      </c>
      <c r="E109" s="401" t="s">
        <v>35</v>
      </c>
      <c r="F109" s="401" t="s">
        <v>366</v>
      </c>
      <c r="G109" s="401" t="s">
        <v>360</v>
      </c>
      <c r="H109" s="401" t="s">
        <v>360</v>
      </c>
      <c r="I109" s="401" t="s">
        <v>360</v>
      </c>
      <c r="J109" s="401" t="s">
        <v>360</v>
      </c>
      <c r="K109" s="401" t="s">
        <v>22</v>
      </c>
      <c r="L109" s="401" t="s">
        <v>197</v>
      </c>
      <c r="M109" s="401">
        <v>1</v>
      </c>
      <c r="N109" s="401" t="s">
        <v>34</v>
      </c>
      <c r="O109" s="401" t="s">
        <v>340</v>
      </c>
      <c r="P109" s="402">
        <v>0</v>
      </c>
      <c r="Q109" s="402" t="s">
        <v>678</v>
      </c>
      <c r="R109" s="402" t="s">
        <v>678</v>
      </c>
      <c r="S109" s="401">
        <v>0</v>
      </c>
      <c r="T109" s="402" t="s">
        <v>662</v>
      </c>
      <c r="U109" s="402" t="s">
        <v>207</v>
      </c>
      <c r="V109" s="402" t="s">
        <v>207</v>
      </c>
      <c r="W109" s="402" t="s">
        <v>207</v>
      </c>
      <c r="Y109" s="402" t="s">
        <v>207</v>
      </c>
      <c r="Z109" s="402" t="s">
        <v>207</v>
      </c>
      <c r="AA109" s="402" t="s">
        <v>207</v>
      </c>
      <c r="AC109" s="402" t="s">
        <v>207</v>
      </c>
      <c r="AD109" s="402" t="s">
        <v>207</v>
      </c>
      <c r="AE109" s="402" t="s">
        <v>207</v>
      </c>
      <c r="AG109" s="402" t="s">
        <v>207</v>
      </c>
      <c r="AH109" s="402" t="s">
        <v>207</v>
      </c>
      <c r="AI109" s="402" t="s">
        <v>207</v>
      </c>
      <c r="AK109" s="402" t="s">
        <v>207</v>
      </c>
      <c r="AL109" s="402" t="s">
        <v>207</v>
      </c>
      <c r="AM109" s="402" t="s">
        <v>207</v>
      </c>
      <c r="AO109" s="402" t="s">
        <v>207</v>
      </c>
      <c r="AP109" s="402" t="s">
        <v>207</v>
      </c>
      <c r="AQ109" s="402" t="s">
        <v>207</v>
      </c>
      <c r="AS109" s="402" t="s">
        <v>207</v>
      </c>
      <c r="AT109" s="402" t="s">
        <v>207</v>
      </c>
      <c r="AU109" s="402" t="s">
        <v>207</v>
      </c>
      <c r="AW109" s="402" t="s">
        <v>207</v>
      </c>
      <c r="AX109" s="402" t="s">
        <v>207</v>
      </c>
      <c r="AY109" s="402" t="s">
        <v>207</v>
      </c>
      <c r="BA109" s="402" t="s">
        <v>207</v>
      </c>
      <c r="BB109" s="402" t="s">
        <v>207</v>
      </c>
      <c r="BC109" s="402" t="s">
        <v>207</v>
      </c>
      <c r="BE109" s="402">
        <v>16</v>
      </c>
      <c r="BF109" s="402"/>
      <c r="BG109" s="402"/>
      <c r="BJ109" s="402"/>
      <c r="BM109" s="402"/>
      <c r="BN109" s="402"/>
      <c r="BP109" s="402"/>
      <c r="BQ109" s="402"/>
      <c r="BR109" s="402"/>
      <c r="BT109" s="402"/>
      <c r="BU109" s="402"/>
      <c r="BV109" s="402"/>
      <c r="BX109" s="402"/>
      <c r="BY109" s="402"/>
      <c r="BZ109" s="402"/>
      <c r="CB109" s="402"/>
      <c r="CC109" s="402"/>
      <c r="CD109" s="402"/>
    </row>
    <row r="110" spans="1:82" s="401" customFormat="1">
      <c r="A110" s="401">
        <v>1</v>
      </c>
      <c r="B110" s="400" t="s">
        <v>784</v>
      </c>
      <c r="C110" s="400" t="s">
        <v>784</v>
      </c>
      <c r="D110" s="401" t="s">
        <v>34</v>
      </c>
      <c r="E110" s="401" t="s">
        <v>35</v>
      </c>
      <c r="F110" s="401" t="s">
        <v>366</v>
      </c>
      <c r="G110" s="401" t="s">
        <v>360</v>
      </c>
      <c r="H110" s="401" t="s">
        <v>360</v>
      </c>
      <c r="I110" s="401" t="s">
        <v>360</v>
      </c>
      <c r="J110" s="401" t="s">
        <v>360</v>
      </c>
      <c r="K110" s="401" t="s">
        <v>22</v>
      </c>
      <c r="L110" s="401" t="s">
        <v>197</v>
      </c>
      <c r="M110" s="401">
        <v>1</v>
      </c>
      <c r="N110" s="401" t="s">
        <v>34</v>
      </c>
      <c r="O110" s="401" t="s">
        <v>340</v>
      </c>
      <c r="P110" s="402">
        <v>0</v>
      </c>
      <c r="Q110" s="402" t="s">
        <v>678</v>
      </c>
      <c r="R110" s="402" t="s">
        <v>678</v>
      </c>
      <c r="S110" s="401">
        <v>0</v>
      </c>
      <c r="T110" s="402" t="s">
        <v>662</v>
      </c>
      <c r="U110" s="402" t="s">
        <v>207</v>
      </c>
      <c r="V110" s="402" t="s">
        <v>207</v>
      </c>
      <c r="W110" s="402" t="s">
        <v>207</v>
      </c>
      <c r="Y110" s="402" t="s">
        <v>207</v>
      </c>
      <c r="Z110" s="402" t="s">
        <v>207</v>
      </c>
      <c r="AA110" s="402" t="s">
        <v>207</v>
      </c>
      <c r="AC110" s="402" t="s">
        <v>207</v>
      </c>
      <c r="AD110" s="402" t="s">
        <v>207</v>
      </c>
      <c r="AE110" s="402" t="s">
        <v>207</v>
      </c>
      <c r="AG110" s="402" t="s">
        <v>207</v>
      </c>
      <c r="AH110" s="402" t="s">
        <v>207</v>
      </c>
      <c r="AI110" s="402" t="s">
        <v>207</v>
      </c>
      <c r="AK110" s="402" t="s">
        <v>207</v>
      </c>
      <c r="AL110" s="402" t="s">
        <v>207</v>
      </c>
      <c r="AM110" s="402" t="s">
        <v>207</v>
      </c>
      <c r="AO110" s="402" t="s">
        <v>207</v>
      </c>
      <c r="AP110" s="402" t="s">
        <v>207</v>
      </c>
      <c r="AQ110" s="402" t="s">
        <v>207</v>
      </c>
      <c r="AS110" s="402" t="s">
        <v>207</v>
      </c>
      <c r="AT110" s="402" t="s">
        <v>207</v>
      </c>
      <c r="AU110" s="402" t="s">
        <v>207</v>
      </c>
      <c r="AW110" s="402" t="s">
        <v>207</v>
      </c>
      <c r="AX110" s="402" t="s">
        <v>207</v>
      </c>
      <c r="AY110" s="402" t="s">
        <v>207</v>
      </c>
      <c r="BA110" s="402" t="s">
        <v>207</v>
      </c>
      <c r="BB110" s="402" t="s">
        <v>207</v>
      </c>
      <c r="BC110" s="402" t="s">
        <v>207</v>
      </c>
      <c r="BE110" s="402">
        <v>16</v>
      </c>
      <c r="BF110" s="402"/>
      <c r="BG110" s="402"/>
      <c r="BJ110" s="402"/>
      <c r="BM110" s="402"/>
      <c r="BN110" s="402"/>
      <c r="BP110" s="402"/>
      <c r="BQ110" s="402"/>
      <c r="BR110" s="402"/>
      <c r="BT110" s="402"/>
      <c r="BU110" s="402"/>
      <c r="BV110" s="402"/>
      <c r="BX110" s="402"/>
      <c r="BY110" s="402"/>
      <c r="BZ110" s="402"/>
      <c r="CB110" s="402"/>
      <c r="CC110" s="402"/>
      <c r="CD110" s="402"/>
    </row>
    <row r="111" spans="1:82" s="401" customFormat="1">
      <c r="A111" s="401">
        <v>1</v>
      </c>
      <c r="B111" s="400" t="s">
        <v>880</v>
      </c>
      <c r="C111" s="400" t="s">
        <v>880</v>
      </c>
      <c r="D111" s="401" t="s">
        <v>34</v>
      </c>
      <c r="E111" s="401" t="s">
        <v>35</v>
      </c>
      <c r="F111" s="401" t="s">
        <v>366</v>
      </c>
      <c r="G111" s="401" t="s">
        <v>360</v>
      </c>
      <c r="H111" s="401" t="s">
        <v>360</v>
      </c>
      <c r="I111" s="401" t="s">
        <v>360</v>
      </c>
      <c r="J111" s="401" t="s">
        <v>360</v>
      </c>
      <c r="K111" s="401" t="s">
        <v>22</v>
      </c>
      <c r="L111" s="401" t="s">
        <v>197</v>
      </c>
      <c r="M111" s="401">
        <v>0</v>
      </c>
      <c r="N111" s="401" t="s">
        <v>34</v>
      </c>
      <c r="O111" s="401" t="s">
        <v>340</v>
      </c>
      <c r="P111" s="402">
        <v>0</v>
      </c>
      <c r="Q111" s="402" t="s">
        <v>678</v>
      </c>
      <c r="R111" s="402" t="s">
        <v>678</v>
      </c>
      <c r="S111" s="401">
        <v>0</v>
      </c>
      <c r="T111" s="402" t="s">
        <v>662</v>
      </c>
      <c r="U111" s="402" t="s">
        <v>207</v>
      </c>
      <c r="V111" s="402" t="s">
        <v>207</v>
      </c>
      <c r="W111" s="402" t="s">
        <v>207</v>
      </c>
      <c r="Y111" s="402" t="s">
        <v>207</v>
      </c>
      <c r="Z111" s="402" t="s">
        <v>207</v>
      </c>
      <c r="AA111" s="402" t="s">
        <v>207</v>
      </c>
      <c r="AC111" s="402" t="s">
        <v>207</v>
      </c>
      <c r="AD111" s="402" t="s">
        <v>207</v>
      </c>
      <c r="AE111" s="402" t="s">
        <v>207</v>
      </c>
      <c r="AG111" s="402" t="s">
        <v>207</v>
      </c>
      <c r="AH111" s="402" t="s">
        <v>207</v>
      </c>
      <c r="AI111" s="402" t="s">
        <v>207</v>
      </c>
      <c r="AK111" s="402" t="s">
        <v>207</v>
      </c>
      <c r="AL111" s="402" t="s">
        <v>207</v>
      </c>
      <c r="AM111" s="402" t="s">
        <v>207</v>
      </c>
      <c r="AO111" s="402" t="s">
        <v>207</v>
      </c>
      <c r="AP111" s="402" t="s">
        <v>207</v>
      </c>
      <c r="AQ111" s="402" t="s">
        <v>207</v>
      </c>
      <c r="AS111" s="402" t="s">
        <v>207</v>
      </c>
      <c r="AT111" s="402" t="s">
        <v>207</v>
      </c>
      <c r="AU111" s="402" t="s">
        <v>207</v>
      </c>
      <c r="AW111" s="402" t="s">
        <v>207</v>
      </c>
      <c r="AX111" s="402" t="s">
        <v>207</v>
      </c>
      <c r="AY111" s="402" t="s">
        <v>207</v>
      </c>
      <c r="BA111" s="402" t="s">
        <v>207</v>
      </c>
      <c r="BB111" s="402" t="s">
        <v>207</v>
      </c>
      <c r="BC111" s="402" t="s">
        <v>207</v>
      </c>
      <c r="BE111" s="402">
        <v>16</v>
      </c>
      <c r="BF111" s="402"/>
      <c r="BG111" s="402"/>
      <c r="BJ111" s="402"/>
      <c r="BM111" s="402"/>
      <c r="BN111" s="402"/>
      <c r="BP111" s="402"/>
      <c r="BQ111" s="402"/>
      <c r="BR111" s="402"/>
      <c r="BT111" s="402"/>
      <c r="BU111" s="402"/>
      <c r="BV111" s="402"/>
      <c r="BX111" s="402"/>
      <c r="BY111" s="402"/>
      <c r="BZ111" s="402"/>
      <c r="CB111" s="402"/>
      <c r="CC111" s="402"/>
      <c r="CD111" s="402"/>
    </row>
    <row r="112" spans="1:82" s="401" customFormat="1">
      <c r="A112" s="401">
        <v>1</v>
      </c>
      <c r="B112" s="400" t="s">
        <v>881</v>
      </c>
      <c r="C112" s="400" t="s">
        <v>881</v>
      </c>
      <c r="D112" s="401" t="s">
        <v>34</v>
      </c>
      <c r="E112" s="401" t="s">
        <v>35</v>
      </c>
      <c r="F112" s="401" t="s">
        <v>366</v>
      </c>
      <c r="G112" s="401" t="s">
        <v>360</v>
      </c>
      <c r="H112" s="401" t="s">
        <v>360</v>
      </c>
      <c r="I112" s="401" t="s">
        <v>360</v>
      </c>
      <c r="J112" s="401" t="s">
        <v>360</v>
      </c>
      <c r="K112" s="401" t="s">
        <v>22</v>
      </c>
      <c r="L112" s="401" t="s">
        <v>197</v>
      </c>
      <c r="M112" s="401">
        <v>0</v>
      </c>
      <c r="N112" s="401" t="s">
        <v>34</v>
      </c>
      <c r="O112" s="401" t="s">
        <v>340</v>
      </c>
      <c r="P112" s="402">
        <v>0</v>
      </c>
      <c r="Q112" s="402" t="s">
        <v>678</v>
      </c>
      <c r="R112" s="402" t="s">
        <v>678</v>
      </c>
      <c r="S112" s="401">
        <v>0</v>
      </c>
      <c r="T112" s="402" t="s">
        <v>662</v>
      </c>
      <c r="U112" s="402" t="s">
        <v>207</v>
      </c>
      <c r="V112" s="402" t="s">
        <v>207</v>
      </c>
      <c r="W112" s="402" t="s">
        <v>207</v>
      </c>
      <c r="Y112" s="402" t="s">
        <v>207</v>
      </c>
      <c r="Z112" s="402" t="s">
        <v>207</v>
      </c>
      <c r="AA112" s="402" t="s">
        <v>207</v>
      </c>
      <c r="AC112" s="402" t="s">
        <v>207</v>
      </c>
      <c r="AD112" s="402" t="s">
        <v>207</v>
      </c>
      <c r="AE112" s="402" t="s">
        <v>207</v>
      </c>
      <c r="AG112" s="402" t="s">
        <v>207</v>
      </c>
      <c r="AH112" s="402" t="s">
        <v>207</v>
      </c>
      <c r="AI112" s="402" t="s">
        <v>207</v>
      </c>
      <c r="AK112" s="402" t="s">
        <v>207</v>
      </c>
      <c r="AL112" s="402" t="s">
        <v>207</v>
      </c>
      <c r="AM112" s="402" t="s">
        <v>207</v>
      </c>
      <c r="AO112" s="402" t="s">
        <v>207</v>
      </c>
      <c r="AP112" s="402" t="s">
        <v>207</v>
      </c>
      <c r="AQ112" s="402" t="s">
        <v>207</v>
      </c>
      <c r="AS112" s="402" t="s">
        <v>207</v>
      </c>
      <c r="AT112" s="402" t="s">
        <v>207</v>
      </c>
      <c r="AU112" s="402" t="s">
        <v>207</v>
      </c>
      <c r="AW112" s="402" t="s">
        <v>207</v>
      </c>
      <c r="AX112" s="402" t="s">
        <v>207</v>
      </c>
      <c r="AY112" s="402" t="s">
        <v>207</v>
      </c>
      <c r="BA112" s="402" t="s">
        <v>207</v>
      </c>
      <c r="BB112" s="402" t="s">
        <v>207</v>
      </c>
      <c r="BC112" s="402" t="s">
        <v>207</v>
      </c>
      <c r="BE112" s="402">
        <v>16</v>
      </c>
      <c r="BF112" s="402"/>
      <c r="BG112" s="402"/>
      <c r="BJ112" s="402"/>
      <c r="BM112" s="402"/>
      <c r="BN112" s="402"/>
      <c r="BP112" s="402"/>
      <c r="BQ112" s="402"/>
      <c r="BR112" s="402"/>
      <c r="BT112" s="402"/>
      <c r="BU112" s="402"/>
      <c r="BV112" s="402"/>
      <c r="BX112" s="402"/>
      <c r="BY112" s="402"/>
      <c r="BZ112" s="402"/>
      <c r="CB112" s="402"/>
      <c r="CC112" s="402"/>
      <c r="CD112" s="402"/>
    </row>
    <row r="113" spans="1:82" s="401" customFormat="1">
      <c r="A113" s="401">
        <v>1</v>
      </c>
      <c r="B113" s="400" t="s">
        <v>882</v>
      </c>
      <c r="C113" s="400" t="s">
        <v>882</v>
      </c>
      <c r="D113" s="401" t="s">
        <v>34</v>
      </c>
      <c r="E113" s="401" t="s">
        <v>35</v>
      </c>
      <c r="F113" s="401" t="s">
        <v>366</v>
      </c>
      <c r="G113" s="401" t="s">
        <v>360</v>
      </c>
      <c r="H113" s="401" t="s">
        <v>360</v>
      </c>
      <c r="I113" s="401" t="s">
        <v>360</v>
      </c>
      <c r="J113" s="401" t="s">
        <v>360</v>
      </c>
      <c r="K113" s="401" t="s">
        <v>22</v>
      </c>
      <c r="L113" s="401" t="s">
        <v>197</v>
      </c>
      <c r="M113" s="401">
        <v>0</v>
      </c>
      <c r="N113" s="401" t="s">
        <v>34</v>
      </c>
      <c r="O113" s="401" t="s">
        <v>340</v>
      </c>
      <c r="P113" s="402">
        <v>0</v>
      </c>
      <c r="Q113" s="402" t="s">
        <v>678</v>
      </c>
      <c r="R113" s="402" t="s">
        <v>678</v>
      </c>
      <c r="S113" s="401">
        <v>0</v>
      </c>
      <c r="T113" s="402" t="s">
        <v>662</v>
      </c>
      <c r="U113" s="402" t="s">
        <v>207</v>
      </c>
      <c r="V113" s="402" t="s">
        <v>207</v>
      </c>
      <c r="W113" s="402" t="s">
        <v>207</v>
      </c>
      <c r="Y113" s="402" t="s">
        <v>207</v>
      </c>
      <c r="Z113" s="402" t="s">
        <v>207</v>
      </c>
      <c r="AA113" s="402" t="s">
        <v>207</v>
      </c>
      <c r="AC113" s="402" t="s">
        <v>207</v>
      </c>
      <c r="AD113" s="402" t="s">
        <v>207</v>
      </c>
      <c r="AE113" s="402" t="s">
        <v>207</v>
      </c>
      <c r="AG113" s="402" t="s">
        <v>207</v>
      </c>
      <c r="AH113" s="402" t="s">
        <v>207</v>
      </c>
      <c r="AI113" s="402" t="s">
        <v>207</v>
      </c>
      <c r="AK113" s="402" t="s">
        <v>207</v>
      </c>
      <c r="AL113" s="402" t="s">
        <v>207</v>
      </c>
      <c r="AM113" s="402" t="s">
        <v>207</v>
      </c>
      <c r="AO113" s="402" t="s">
        <v>207</v>
      </c>
      <c r="AP113" s="402" t="s">
        <v>207</v>
      </c>
      <c r="AQ113" s="402" t="s">
        <v>207</v>
      </c>
      <c r="AS113" s="402" t="s">
        <v>207</v>
      </c>
      <c r="AT113" s="402" t="s">
        <v>207</v>
      </c>
      <c r="AU113" s="402" t="s">
        <v>207</v>
      </c>
      <c r="AW113" s="402" t="s">
        <v>207</v>
      </c>
      <c r="AX113" s="402" t="s">
        <v>207</v>
      </c>
      <c r="AY113" s="402" t="s">
        <v>207</v>
      </c>
      <c r="BA113" s="402" t="s">
        <v>207</v>
      </c>
      <c r="BB113" s="402" t="s">
        <v>207</v>
      </c>
      <c r="BC113" s="402" t="s">
        <v>207</v>
      </c>
      <c r="BE113" s="402">
        <v>16</v>
      </c>
      <c r="BF113" s="402"/>
      <c r="BG113" s="402"/>
      <c r="BJ113" s="402"/>
      <c r="BM113" s="402"/>
      <c r="BN113" s="402"/>
      <c r="BP113" s="402"/>
      <c r="BQ113" s="402"/>
      <c r="BR113" s="402"/>
      <c r="BT113" s="402"/>
      <c r="BU113" s="402"/>
      <c r="BV113" s="402"/>
      <c r="BX113" s="402"/>
      <c r="BY113" s="402"/>
      <c r="BZ113" s="402"/>
      <c r="CB113" s="402"/>
      <c r="CC113" s="402"/>
      <c r="CD113" s="402"/>
    </row>
    <row r="114" spans="1:82" s="401" customFormat="1">
      <c r="A114" s="401">
        <v>1</v>
      </c>
      <c r="B114" s="400" t="s">
        <v>883</v>
      </c>
      <c r="C114" s="400" t="s">
        <v>883</v>
      </c>
      <c r="D114" s="401" t="s">
        <v>34</v>
      </c>
      <c r="E114" s="401" t="s">
        <v>35</v>
      </c>
      <c r="F114" s="401" t="s">
        <v>366</v>
      </c>
      <c r="G114" s="401" t="s">
        <v>360</v>
      </c>
      <c r="H114" s="401" t="s">
        <v>360</v>
      </c>
      <c r="I114" s="401" t="s">
        <v>360</v>
      </c>
      <c r="J114" s="401" t="s">
        <v>360</v>
      </c>
      <c r="K114" s="401" t="s">
        <v>22</v>
      </c>
      <c r="L114" s="401" t="s">
        <v>197</v>
      </c>
      <c r="M114" s="401">
        <v>0</v>
      </c>
      <c r="N114" s="401" t="s">
        <v>34</v>
      </c>
      <c r="O114" s="401" t="s">
        <v>340</v>
      </c>
      <c r="P114" s="402">
        <v>0</v>
      </c>
      <c r="Q114" s="402" t="s">
        <v>678</v>
      </c>
      <c r="R114" s="402" t="s">
        <v>678</v>
      </c>
      <c r="S114" s="401">
        <v>0</v>
      </c>
      <c r="T114" s="402" t="s">
        <v>662</v>
      </c>
      <c r="U114" s="402" t="s">
        <v>207</v>
      </c>
      <c r="V114" s="402" t="s">
        <v>207</v>
      </c>
      <c r="W114" s="402" t="s">
        <v>207</v>
      </c>
      <c r="Y114" s="402" t="s">
        <v>207</v>
      </c>
      <c r="Z114" s="402" t="s">
        <v>207</v>
      </c>
      <c r="AA114" s="402" t="s">
        <v>207</v>
      </c>
      <c r="AC114" s="402" t="s">
        <v>207</v>
      </c>
      <c r="AD114" s="402" t="s">
        <v>207</v>
      </c>
      <c r="AE114" s="402" t="s">
        <v>207</v>
      </c>
      <c r="AG114" s="402" t="s">
        <v>207</v>
      </c>
      <c r="AH114" s="402" t="s">
        <v>207</v>
      </c>
      <c r="AI114" s="402" t="s">
        <v>207</v>
      </c>
      <c r="AK114" s="402" t="s">
        <v>207</v>
      </c>
      <c r="AL114" s="402" t="s">
        <v>207</v>
      </c>
      <c r="AM114" s="402" t="s">
        <v>207</v>
      </c>
      <c r="AO114" s="402" t="s">
        <v>207</v>
      </c>
      <c r="AP114" s="402" t="s">
        <v>207</v>
      </c>
      <c r="AQ114" s="402" t="s">
        <v>207</v>
      </c>
      <c r="AS114" s="402" t="s">
        <v>207</v>
      </c>
      <c r="AT114" s="402" t="s">
        <v>207</v>
      </c>
      <c r="AU114" s="402" t="s">
        <v>207</v>
      </c>
      <c r="AW114" s="402" t="s">
        <v>207</v>
      </c>
      <c r="AX114" s="402" t="s">
        <v>207</v>
      </c>
      <c r="AY114" s="402" t="s">
        <v>207</v>
      </c>
      <c r="BA114" s="402" t="s">
        <v>207</v>
      </c>
      <c r="BB114" s="402" t="s">
        <v>207</v>
      </c>
      <c r="BC114" s="402" t="s">
        <v>207</v>
      </c>
      <c r="BE114" s="402">
        <v>16</v>
      </c>
      <c r="BF114" s="402"/>
      <c r="BG114" s="402"/>
      <c r="BJ114" s="402"/>
      <c r="BM114" s="402"/>
      <c r="BN114" s="402"/>
      <c r="BP114" s="402"/>
      <c r="BQ114" s="402"/>
      <c r="BR114" s="402"/>
      <c r="BT114" s="402"/>
      <c r="BU114" s="402"/>
      <c r="BV114" s="402"/>
      <c r="BX114" s="402"/>
      <c r="BY114" s="402"/>
      <c r="BZ114" s="402"/>
      <c r="CB114" s="402"/>
      <c r="CC114" s="402"/>
      <c r="CD114" s="402"/>
    </row>
    <row r="115" spans="1:82" s="401" customFormat="1">
      <c r="A115" s="401">
        <v>1</v>
      </c>
      <c r="B115" s="400" t="s">
        <v>909</v>
      </c>
      <c r="C115" s="400" t="s">
        <v>909</v>
      </c>
      <c r="D115" s="401" t="s">
        <v>34</v>
      </c>
      <c r="E115" s="401" t="s">
        <v>35</v>
      </c>
      <c r="F115" s="401" t="s">
        <v>366</v>
      </c>
      <c r="G115" s="401" t="s">
        <v>360</v>
      </c>
      <c r="H115" s="401" t="s">
        <v>360</v>
      </c>
      <c r="I115" s="401" t="s">
        <v>360</v>
      </c>
      <c r="J115" s="401" t="s">
        <v>360</v>
      </c>
      <c r="K115" s="401" t="s">
        <v>22</v>
      </c>
      <c r="L115" s="401" t="s">
        <v>197</v>
      </c>
      <c r="M115" s="401">
        <v>0</v>
      </c>
      <c r="N115" s="401" t="s">
        <v>34</v>
      </c>
      <c r="O115" s="401" t="s">
        <v>340</v>
      </c>
      <c r="P115" s="402">
        <v>0</v>
      </c>
      <c r="Q115" s="402" t="s">
        <v>678</v>
      </c>
      <c r="R115" s="402" t="s">
        <v>678</v>
      </c>
      <c r="S115" s="401">
        <v>0</v>
      </c>
      <c r="T115" s="402" t="s">
        <v>662</v>
      </c>
      <c r="U115" s="402" t="s">
        <v>207</v>
      </c>
      <c r="V115" s="402" t="s">
        <v>207</v>
      </c>
      <c r="W115" s="402" t="s">
        <v>207</v>
      </c>
      <c r="Y115" s="402" t="s">
        <v>207</v>
      </c>
      <c r="Z115" s="402" t="s">
        <v>207</v>
      </c>
      <c r="AA115" s="402" t="s">
        <v>207</v>
      </c>
      <c r="AC115" s="402" t="s">
        <v>207</v>
      </c>
      <c r="AD115" s="402" t="s">
        <v>207</v>
      </c>
      <c r="AE115" s="402" t="s">
        <v>207</v>
      </c>
      <c r="AG115" s="402" t="s">
        <v>207</v>
      </c>
      <c r="AH115" s="402" t="s">
        <v>207</v>
      </c>
      <c r="AI115" s="402" t="s">
        <v>207</v>
      </c>
      <c r="AK115" s="402" t="s">
        <v>207</v>
      </c>
      <c r="AL115" s="402" t="s">
        <v>207</v>
      </c>
      <c r="AM115" s="402" t="s">
        <v>207</v>
      </c>
      <c r="AO115" s="402" t="s">
        <v>207</v>
      </c>
      <c r="AP115" s="402" t="s">
        <v>207</v>
      </c>
      <c r="AQ115" s="402" t="s">
        <v>207</v>
      </c>
      <c r="AS115" s="402" t="s">
        <v>207</v>
      </c>
      <c r="AT115" s="402" t="s">
        <v>207</v>
      </c>
      <c r="AU115" s="402" t="s">
        <v>207</v>
      </c>
      <c r="AW115" s="402" t="s">
        <v>207</v>
      </c>
      <c r="AX115" s="402" t="s">
        <v>207</v>
      </c>
      <c r="AY115" s="402" t="s">
        <v>207</v>
      </c>
      <c r="BA115" s="402" t="s">
        <v>207</v>
      </c>
      <c r="BB115" s="402" t="s">
        <v>207</v>
      </c>
      <c r="BC115" s="402" t="s">
        <v>207</v>
      </c>
      <c r="BE115" s="402">
        <v>16</v>
      </c>
      <c r="BF115" s="402"/>
      <c r="BG115" s="402"/>
      <c r="BJ115" s="402"/>
      <c r="BM115" s="402"/>
      <c r="BN115" s="402"/>
      <c r="BP115" s="402"/>
      <c r="BQ115" s="402"/>
      <c r="BR115" s="402"/>
      <c r="BT115" s="402"/>
      <c r="BU115" s="402"/>
      <c r="BV115" s="402"/>
      <c r="BX115" s="402"/>
      <c r="BY115" s="402"/>
      <c r="BZ115" s="402"/>
      <c r="CB115" s="402"/>
      <c r="CC115" s="402"/>
      <c r="CD115" s="402"/>
    </row>
    <row r="116" spans="1:82" s="401" customFormat="1">
      <c r="A116" s="401">
        <v>1</v>
      </c>
      <c r="B116" s="400" t="s">
        <v>910</v>
      </c>
      <c r="C116" s="400" t="s">
        <v>910</v>
      </c>
      <c r="D116" s="401" t="s">
        <v>34</v>
      </c>
      <c r="E116" s="401" t="s">
        <v>35</v>
      </c>
      <c r="F116" s="401" t="s">
        <v>366</v>
      </c>
      <c r="G116" s="401" t="s">
        <v>360</v>
      </c>
      <c r="H116" s="401" t="s">
        <v>360</v>
      </c>
      <c r="I116" s="401" t="s">
        <v>360</v>
      </c>
      <c r="J116" s="401" t="s">
        <v>360</v>
      </c>
      <c r="K116" s="401" t="s">
        <v>22</v>
      </c>
      <c r="L116" s="401" t="s">
        <v>197</v>
      </c>
      <c r="M116" s="401">
        <v>0</v>
      </c>
      <c r="N116" s="401" t="s">
        <v>34</v>
      </c>
      <c r="O116" s="401" t="s">
        <v>340</v>
      </c>
      <c r="P116" s="402">
        <v>0</v>
      </c>
      <c r="Q116" s="402" t="s">
        <v>678</v>
      </c>
      <c r="R116" s="402" t="s">
        <v>678</v>
      </c>
      <c r="S116" s="401">
        <v>0</v>
      </c>
      <c r="T116" s="402" t="s">
        <v>662</v>
      </c>
      <c r="U116" s="402" t="s">
        <v>207</v>
      </c>
      <c r="V116" s="402" t="s">
        <v>207</v>
      </c>
      <c r="W116" s="402" t="s">
        <v>207</v>
      </c>
      <c r="Y116" s="402" t="s">
        <v>207</v>
      </c>
      <c r="Z116" s="402" t="s">
        <v>207</v>
      </c>
      <c r="AA116" s="402" t="s">
        <v>207</v>
      </c>
      <c r="AC116" s="402" t="s">
        <v>207</v>
      </c>
      <c r="AD116" s="402" t="s">
        <v>207</v>
      </c>
      <c r="AE116" s="402" t="s">
        <v>207</v>
      </c>
      <c r="AG116" s="402" t="s">
        <v>207</v>
      </c>
      <c r="AH116" s="402" t="s">
        <v>207</v>
      </c>
      <c r="AI116" s="402" t="s">
        <v>207</v>
      </c>
      <c r="AK116" s="402" t="s">
        <v>207</v>
      </c>
      <c r="AL116" s="402" t="s">
        <v>207</v>
      </c>
      <c r="AM116" s="402" t="s">
        <v>207</v>
      </c>
      <c r="AO116" s="402" t="s">
        <v>207</v>
      </c>
      <c r="AP116" s="402" t="s">
        <v>207</v>
      </c>
      <c r="AQ116" s="402" t="s">
        <v>207</v>
      </c>
      <c r="AS116" s="402" t="s">
        <v>207</v>
      </c>
      <c r="AT116" s="402" t="s">
        <v>207</v>
      </c>
      <c r="AU116" s="402" t="s">
        <v>207</v>
      </c>
      <c r="AW116" s="402" t="s">
        <v>207</v>
      </c>
      <c r="AX116" s="402" t="s">
        <v>207</v>
      </c>
      <c r="AY116" s="402" t="s">
        <v>207</v>
      </c>
      <c r="BA116" s="402" t="s">
        <v>207</v>
      </c>
      <c r="BB116" s="402" t="s">
        <v>207</v>
      </c>
      <c r="BC116" s="402" t="s">
        <v>207</v>
      </c>
      <c r="BE116" s="402">
        <v>16</v>
      </c>
      <c r="BF116" s="402"/>
      <c r="BG116" s="402"/>
      <c r="BJ116" s="402"/>
      <c r="BM116" s="402"/>
      <c r="BN116" s="402"/>
      <c r="BP116" s="402"/>
      <c r="BQ116" s="402"/>
      <c r="BR116" s="402"/>
      <c r="BT116" s="402"/>
      <c r="BU116" s="402"/>
      <c r="BV116" s="402"/>
      <c r="BX116" s="402"/>
      <c r="BY116" s="402"/>
      <c r="BZ116" s="402"/>
      <c r="CB116" s="402"/>
      <c r="CC116" s="402"/>
      <c r="CD116" s="402"/>
    </row>
    <row r="117" spans="1:82" s="401" customFormat="1">
      <c r="A117" s="401">
        <v>1</v>
      </c>
      <c r="B117" s="400" t="s">
        <v>884</v>
      </c>
      <c r="C117" s="400" t="s">
        <v>884</v>
      </c>
      <c r="D117" s="401" t="s">
        <v>34</v>
      </c>
      <c r="E117" s="401" t="s">
        <v>35</v>
      </c>
      <c r="F117" s="401" t="s">
        <v>366</v>
      </c>
      <c r="G117" s="401" t="s">
        <v>360</v>
      </c>
      <c r="H117" s="401" t="s">
        <v>360</v>
      </c>
      <c r="I117" s="401" t="s">
        <v>360</v>
      </c>
      <c r="J117" s="401" t="s">
        <v>360</v>
      </c>
      <c r="K117" s="401" t="s">
        <v>22</v>
      </c>
      <c r="L117" s="401" t="s">
        <v>197</v>
      </c>
      <c r="M117" s="401">
        <v>0</v>
      </c>
      <c r="N117" s="401" t="s">
        <v>34</v>
      </c>
      <c r="O117" s="401" t="s">
        <v>340</v>
      </c>
      <c r="P117" s="402">
        <v>0</v>
      </c>
      <c r="Q117" s="402" t="s">
        <v>678</v>
      </c>
      <c r="R117" s="402" t="s">
        <v>678</v>
      </c>
      <c r="S117" s="401">
        <v>0</v>
      </c>
      <c r="T117" s="402" t="s">
        <v>662</v>
      </c>
      <c r="U117" s="402" t="s">
        <v>207</v>
      </c>
      <c r="V117" s="402" t="s">
        <v>207</v>
      </c>
      <c r="W117" s="402" t="s">
        <v>207</v>
      </c>
      <c r="Y117" s="402" t="s">
        <v>207</v>
      </c>
      <c r="Z117" s="402" t="s">
        <v>207</v>
      </c>
      <c r="AA117" s="402" t="s">
        <v>207</v>
      </c>
      <c r="AC117" s="402" t="s">
        <v>207</v>
      </c>
      <c r="AD117" s="402" t="s">
        <v>207</v>
      </c>
      <c r="AE117" s="402" t="s">
        <v>207</v>
      </c>
      <c r="AG117" s="402" t="s">
        <v>207</v>
      </c>
      <c r="AH117" s="402" t="s">
        <v>207</v>
      </c>
      <c r="AI117" s="402" t="s">
        <v>207</v>
      </c>
      <c r="AK117" s="402" t="s">
        <v>207</v>
      </c>
      <c r="AL117" s="402" t="s">
        <v>207</v>
      </c>
      <c r="AM117" s="402" t="s">
        <v>207</v>
      </c>
      <c r="AO117" s="402" t="s">
        <v>207</v>
      </c>
      <c r="AP117" s="402" t="s">
        <v>207</v>
      </c>
      <c r="AQ117" s="402" t="s">
        <v>207</v>
      </c>
      <c r="AS117" s="402" t="s">
        <v>207</v>
      </c>
      <c r="AT117" s="402" t="s">
        <v>207</v>
      </c>
      <c r="AU117" s="402" t="s">
        <v>207</v>
      </c>
      <c r="AW117" s="402" t="s">
        <v>207</v>
      </c>
      <c r="AX117" s="402" t="s">
        <v>207</v>
      </c>
      <c r="AY117" s="402" t="s">
        <v>207</v>
      </c>
      <c r="BA117" s="402" t="s">
        <v>207</v>
      </c>
      <c r="BB117" s="402" t="s">
        <v>207</v>
      </c>
      <c r="BC117" s="402" t="s">
        <v>207</v>
      </c>
      <c r="BE117" s="402">
        <v>16</v>
      </c>
      <c r="BF117" s="402"/>
      <c r="BG117" s="402"/>
      <c r="BJ117" s="402"/>
      <c r="BM117" s="402"/>
      <c r="BN117" s="402"/>
      <c r="BP117" s="402"/>
      <c r="BQ117" s="402"/>
      <c r="BR117" s="402"/>
      <c r="BT117" s="402"/>
      <c r="BU117" s="402"/>
      <c r="BV117" s="402"/>
      <c r="BX117" s="402"/>
      <c r="BY117" s="402"/>
      <c r="BZ117" s="402"/>
      <c r="CB117" s="402"/>
      <c r="CC117" s="402"/>
      <c r="CD117" s="402"/>
    </row>
    <row r="118" spans="1:82" s="401" customFormat="1">
      <c r="A118" s="401">
        <v>1</v>
      </c>
      <c r="B118" s="400" t="s">
        <v>885</v>
      </c>
      <c r="C118" s="400" t="s">
        <v>885</v>
      </c>
      <c r="D118" s="401" t="s">
        <v>34</v>
      </c>
      <c r="E118" s="401" t="s">
        <v>35</v>
      </c>
      <c r="F118" s="401" t="s">
        <v>366</v>
      </c>
      <c r="G118" s="401" t="s">
        <v>360</v>
      </c>
      <c r="H118" s="401" t="s">
        <v>360</v>
      </c>
      <c r="I118" s="401" t="s">
        <v>360</v>
      </c>
      <c r="J118" s="401" t="s">
        <v>360</v>
      </c>
      <c r="K118" s="401" t="s">
        <v>22</v>
      </c>
      <c r="L118" s="401" t="s">
        <v>197</v>
      </c>
      <c r="M118" s="401">
        <v>0</v>
      </c>
      <c r="N118" s="401" t="s">
        <v>34</v>
      </c>
      <c r="O118" s="401" t="s">
        <v>340</v>
      </c>
      <c r="P118" s="402">
        <v>0</v>
      </c>
      <c r="Q118" s="402" t="s">
        <v>678</v>
      </c>
      <c r="R118" s="402" t="s">
        <v>678</v>
      </c>
      <c r="S118" s="401">
        <v>0</v>
      </c>
      <c r="T118" s="402" t="s">
        <v>662</v>
      </c>
      <c r="U118" s="402" t="s">
        <v>207</v>
      </c>
      <c r="V118" s="402" t="s">
        <v>207</v>
      </c>
      <c r="W118" s="402" t="s">
        <v>207</v>
      </c>
      <c r="Y118" s="402" t="s">
        <v>207</v>
      </c>
      <c r="Z118" s="402" t="s">
        <v>207</v>
      </c>
      <c r="AA118" s="402" t="s">
        <v>207</v>
      </c>
      <c r="AC118" s="402" t="s">
        <v>207</v>
      </c>
      <c r="AD118" s="402" t="s">
        <v>207</v>
      </c>
      <c r="AE118" s="402" t="s">
        <v>207</v>
      </c>
      <c r="AG118" s="402" t="s">
        <v>207</v>
      </c>
      <c r="AH118" s="402" t="s">
        <v>207</v>
      </c>
      <c r="AI118" s="402" t="s">
        <v>207</v>
      </c>
      <c r="AK118" s="402" t="s">
        <v>207</v>
      </c>
      <c r="AL118" s="402" t="s">
        <v>207</v>
      </c>
      <c r="AM118" s="402" t="s">
        <v>207</v>
      </c>
      <c r="AO118" s="402" t="s">
        <v>207</v>
      </c>
      <c r="AP118" s="402" t="s">
        <v>207</v>
      </c>
      <c r="AQ118" s="402" t="s">
        <v>207</v>
      </c>
      <c r="AS118" s="402" t="s">
        <v>207</v>
      </c>
      <c r="AT118" s="402" t="s">
        <v>207</v>
      </c>
      <c r="AU118" s="402" t="s">
        <v>207</v>
      </c>
      <c r="AW118" s="402" t="s">
        <v>207</v>
      </c>
      <c r="AX118" s="402" t="s">
        <v>207</v>
      </c>
      <c r="AY118" s="402" t="s">
        <v>207</v>
      </c>
      <c r="BA118" s="402" t="s">
        <v>207</v>
      </c>
      <c r="BB118" s="402" t="s">
        <v>207</v>
      </c>
      <c r="BC118" s="402" t="s">
        <v>207</v>
      </c>
      <c r="BE118" s="402">
        <v>16</v>
      </c>
      <c r="BF118" s="402"/>
      <c r="BG118" s="402"/>
      <c r="BJ118" s="402"/>
      <c r="BM118" s="402"/>
      <c r="BN118" s="402"/>
      <c r="BP118" s="402"/>
      <c r="BQ118" s="402"/>
      <c r="BR118" s="402"/>
      <c r="BT118" s="402"/>
      <c r="BU118" s="402"/>
      <c r="BV118" s="402"/>
      <c r="BX118" s="402"/>
      <c r="BY118" s="402"/>
      <c r="BZ118" s="402"/>
      <c r="CB118" s="402"/>
      <c r="CC118" s="402"/>
      <c r="CD118" s="402"/>
    </row>
    <row r="119" spans="1:82" s="401" customFormat="1">
      <c r="A119" s="401">
        <v>1</v>
      </c>
      <c r="B119" s="400" t="s">
        <v>886</v>
      </c>
      <c r="C119" s="400" t="s">
        <v>886</v>
      </c>
      <c r="D119" s="401" t="s">
        <v>34</v>
      </c>
      <c r="E119" s="401" t="s">
        <v>35</v>
      </c>
      <c r="F119" s="401" t="s">
        <v>366</v>
      </c>
      <c r="G119" s="401" t="s">
        <v>360</v>
      </c>
      <c r="H119" s="401" t="s">
        <v>360</v>
      </c>
      <c r="I119" s="401" t="s">
        <v>360</v>
      </c>
      <c r="J119" s="401" t="s">
        <v>360</v>
      </c>
      <c r="K119" s="401" t="s">
        <v>22</v>
      </c>
      <c r="L119" s="401" t="s">
        <v>197</v>
      </c>
      <c r="M119" s="401">
        <v>0</v>
      </c>
      <c r="N119" s="401" t="s">
        <v>34</v>
      </c>
      <c r="O119" s="401" t="s">
        <v>340</v>
      </c>
      <c r="P119" s="402">
        <v>0</v>
      </c>
      <c r="Q119" s="402" t="s">
        <v>678</v>
      </c>
      <c r="R119" s="402" t="s">
        <v>678</v>
      </c>
      <c r="S119" s="401">
        <v>0</v>
      </c>
      <c r="T119" s="402" t="s">
        <v>662</v>
      </c>
      <c r="U119" s="402" t="s">
        <v>207</v>
      </c>
      <c r="V119" s="402" t="s">
        <v>207</v>
      </c>
      <c r="W119" s="402" t="s">
        <v>207</v>
      </c>
      <c r="Y119" s="402" t="s">
        <v>207</v>
      </c>
      <c r="Z119" s="402" t="s">
        <v>207</v>
      </c>
      <c r="AA119" s="402" t="s">
        <v>207</v>
      </c>
      <c r="AC119" s="402" t="s">
        <v>207</v>
      </c>
      <c r="AD119" s="402" t="s">
        <v>207</v>
      </c>
      <c r="AE119" s="402" t="s">
        <v>207</v>
      </c>
      <c r="AG119" s="402" t="s">
        <v>207</v>
      </c>
      <c r="AH119" s="402" t="s">
        <v>207</v>
      </c>
      <c r="AI119" s="402" t="s">
        <v>207</v>
      </c>
      <c r="AK119" s="402" t="s">
        <v>207</v>
      </c>
      <c r="AL119" s="402" t="s">
        <v>207</v>
      </c>
      <c r="AM119" s="402" t="s">
        <v>207</v>
      </c>
      <c r="AO119" s="402" t="s">
        <v>207</v>
      </c>
      <c r="AP119" s="402" t="s">
        <v>207</v>
      </c>
      <c r="AQ119" s="402" t="s">
        <v>207</v>
      </c>
      <c r="AS119" s="402" t="s">
        <v>207</v>
      </c>
      <c r="AT119" s="402" t="s">
        <v>207</v>
      </c>
      <c r="AU119" s="402" t="s">
        <v>207</v>
      </c>
      <c r="AW119" s="402" t="s">
        <v>207</v>
      </c>
      <c r="AX119" s="402" t="s">
        <v>207</v>
      </c>
      <c r="AY119" s="402" t="s">
        <v>207</v>
      </c>
      <c r="BA119" s="402" t="s">
        <v>207</v>
      </c>
      <c r="BB119" s="402" t="s">
        <v>207</v>
      </c>
      <c r="BC119" s="402" t="s">
        <v>207</v>
      </c>
      <c r="BE119" s="402">
        <v>16</v>
      </c>
      <c r="BF119" s="402"/>
      <c r="BG119" s="402"/>
      <c r="BJ119" s="402"/>
      <c r="BM119" s="402"/>
      <c r="BN119" s="402"/>
      <c r="BP119" s="402"/>
      <c r="BQ119" s="402"/>
      <c r="BR119" s="402"/>
      <c r="BT119" s="402"/>
      <c r="BU119" s="402"/>
      <c r="BV119" s="402"/>
      <c r="BX119" s="402"/>
      <c r="BY119" s="402"/>
      <c r="BZ119" s="402"/>
      <c r="CB119" s="402"/>
      <c r="CC119" s="402"/>
      <c r="CD119" s="402"/>
    </row>
    <row r="120" spans="1:82" s="401" customFormat="1">
      <c r="A120" s="401">
        <v>1</v>
      </c>
      <c r="B120" s="400" t="s">
        <v>911</v>
      </c>
      <c r="C120" s="400" t="s">
        <v>911</v>
      </c>
      <c r="D120" s="401" t="s">
        <v>34</v>
      </c>
      <c r="E120" s="401" t="s">
        <v>35</v>
      </c>
      <c r="F120" s="401" t="s">
        <v>366</v>
      </c>
      <c r="G120" s="401" t="s">
        <v>360</v>
      </c>
      <c r="H120" s="401" t="s">
        <v>360</v>
      </c>
      <c r="I120" s="401" t="s">
        <v>360</v>
      </c>
      <c r="J120" s="401" t="s">
        <v>360</v>
      </c>
      <c r="K120" s="401" t="s">
        <v>22</v>
      </c>
      <c r="L120" s="401" t="s">
        <v>197</v>
      </c>
      <c r="M120" s="401">
        <v>0</v>
      </c>
      <c r="N120" s="401" t="s">
        <v>34</v>
      </c>
      <c r="O120" s="401" t="s">
        <v>340</v>
      </c>
      <c r="P120" s="402">
        <v>0</v>
      </c>
      <c r="Q120" s="402" t="s">
        <v>678</v>
      </c>
      <c r="R120" s="402" t="s">
        <v>678</v>
      </c>
      <c r="S120" s="401">
        <v>0</v>
      </c>
      <c r="T120" s="402" t="s">
        <v>662</v>
      </c>
      <c r="U120" s="402" t="s">
        <v>207</v>
      </c>
      <c r="V120" s="402" t="s">
        <v>207</v>
      </c>
      <c r="W120" s="402" t="s">
        <v>207</v>
      </c>
      <c r="Y120" s="402" t="s">
        <v>207</v>
      </c>
      <c r="Z120" s="402" t="s">
        <v>207</v>
      </c>
      <c r="AA120" s="402" t="s">
        <v>207</v>
      </c>
      <c r="AC120" s="402" t="s">
        <v>207</v>
      </c>
      <c r="AD120" s="402" t="s">
        <v>207</v>
      </c>
      <c r="AE120" s="402" t="s">
        <v>207</v>
      </c>
      <c r="AG120" s="402" t="s">
        <v>207</v>
      </c>
      <c r="AH120" s="402" t="s">
        <v>207</v>
      </c>
      <c r="AI120" s="402" t="s">
        <v>207</v>
      </c>
      <c r="AK120" s="402" t="s">
        <v>207</v>
      </c>
      <c r="AL120" s="402" t="s">
        <v>207</v>
      </c>
      <c r="AM120" s="402" t="s">
        <v>207</v>
      </c>
      <c r="AO120" s="402" t="s">
        <v>207</v>
      </c>
      <c r="AP120" s="402" t="s">
        <v>207</v>
      </c>
      <c r="AQ120" s="402" t="s">
        <v>207</v>
      </c>
      <c r="AS120" s="402" t="s">
        <v>207</v>
      </c>
      <c r="AT120" s="402" t="s">
        <v>207</v>
      </c>
      <c r="AU120" s="402" t="s">
        <v>207</v>
      </c>
      <c r="AW120" s="402" t="s">
        <v>207</v>
      </c>
      <c r="AX120" s="402" t="s">
        <v>207</v>
      </c>
      <c r="AY120" s="402" t="s">
        <v>207</v>
      </c>
      <c r="BA120" s="402" t="s">
        <v>207</v>
      </c>
      <c r="BB120" s="402" t="s">
        <v>207</v>
      </c>
      <c r="BC120" s="402" t="s">
        <v>207</v>
      </c>
      <c r="BE120" s="402">
        <v>16</v>
      </c>
      <c r="BF120" s="402"/>
      <c r="BG120" s="402"/>
      <c r="BJ120" s="402"/>
      <c r="BM120" s="402"/>
      <c r="BN120" s="402"/>
      <c r="BP120" s="402"/>
      <c r="BQ120" s="402"/>
      <c r="BR120" s="402"/>
      <c r="BT120" s="402"/>
      <c r="BU120" s="402"/>
      <c r="BV120" s="402"/>
      <c r="BX120" s="402"/>
      <c r="BY120" s="402"/>
      <c r="BZ120" s="402"/>
      <c r="CB120" s="402"/>
      <c r="CC120" s="402"/>
      <c r="CD120" s="402"/>
    </row>
    <row r="121" spans="1:82" s="273" customFormat="1">
      <c r="B121" s="253"/>
      <c r="C121" s="253"/>
      <c r="P121" s="188"/>
      <c r="Q121" s="188"/>
      <c r="R121" s="188"/>
      <c r="T121" s="188"/>
      <c r="U121" s="188"/>
      <c r="V121" s="188"/>
      <c r="W121" s="188"/>
      <c r="Y121" s="188"/>
      <c r="Z121" s="188"/>
      <c r="AA121" s="188"/>
      <c r="AC121" s="188"/>
      <c r="AD121" s="188"/>
      <c r="AE121" s="188"/>
      <c r="AG121" s="188"/>
      <c r="AH121" s="188"/>
      <c r="AI121" s="188"/>
      <c r="AK121" s="188"/>
      <c r="AL121" s="188"/>
      <c r="AM121" s="188"/>
      <c r="AO121" s="188"/>
      <c r="AP121" s="188"/>
      <c r="AQ121" s="188"/>
      <c r="AS121" s="188"/>
      <c r="AT121" s="188"/>
      <c r="AU121" s="188"/>
      <c r="AW121" s="188"/>
      <c r="AX121" s="188"/>
      <c r="AY121" s="188"/>
      <c r="BA121" s="188"/>
      <c r="BB121" s="188"/>
      <c r="BE121" s="188"/>
      <c r="BF121" s="188"/>
      <c r="BH121" s="188"/>
      <c r="BI121" s="188"/>
      <c r="BJ121" s="188"/>
      <c r="BL121" s="188"/>
      <c r="BM121" s="188"/>
      <c r="BN121" s="188"/>
    </row>
    <row r="122" spans="1:82" s="273" customFormat="1">
      <c r="B122" s="253"/>
      <c r="C122" s="253"/>
      <c r="P122" s="188"/>
      <c r="Q122" s="188"/>
      <c r="R122" s="188"/>
      <c r="T122" s="188"/>
      <c r="U122" s="188"/>
      <c r="V122" s="188"/>
      <c r="W122" s="188"/>
      <c r="Y122" s="188"/>
      <c r="Z122" s="188"/>
      <c r="AA122" s="188"/>
      <c r="AC122" s="188"/>
      <c r="AD122" s="188"/>
      <c r="AE122" s="188"/>
      <c r="AG122" s="188"/>
      <c r="AH122" s="188"/>
      <c r="AI122" s="188"/>
      <c r="AK122" s="188"/>
      <c r="AL122" s="188"/>
      <c r="AM122" s="188"/>
      <c r="AO122" s="188"/>
      <c r="AP122" s="188"/>
      <c r="AQ122" s="188"/>
      <c r="AS122" s="188"/>
      <c r="AT122" s="188"/>
      <c r="AU122" s="188"/>
      <c r="AW122" s="188"/>
      <c r="AX122" s="188"/>
      <c r="AY122" s="188"/>
      <c r="BA122" s="188"/>
      <c r="BB122" s="188"/>
      <c r="BE122" s="188"/>
      <c r="BF122" s="188"/>
      <c r="BH122" s="188"/>
      <c r="BI122" s="188"/>
      <c r="BJ122" s="188"/>
      <c r="BL122" s="188"/>
      <c r="BM122" s="188"/>
      <c r="BN122" s="188"/>
    </row>
    <row r="123" spans="1:82" s="273" customFormat="1">
      <c r="B123" s="253"/>
      <c r="C123" s="253"/>
      <c r="P123" s="188"/>
      <c r="Q123" s="188"/>
      <c r="R123" s="188"/>
      <c r="T123" s="188"/>
      <c r="U123" s="188"/>
      <c r="V123" s="188"/>
      <c r="W123" s="188"/>
      <c r="Y123" s="188"/>
      <c r="Z123" s="188"/>
      <c r="AA123" s="188"/>
      <c r="AC123" s="188"/>
      <c r="AD123" s="188"/>
      <c r="AE123" s="188"/>
      <c r="AG123" s="188"/>
      <c r="AH123" s="188"/>
      <c r="AI123" s="188"/>
      <c r="AK123" s="188"/>
      <c r="AL123" s="188"/>
      <c r="AM123" s="188"/>
      <c r="AO123" s="188"/>
      <c r="AP123" s="188"/>
      <c r="AQ123" s="188"/>
      <c r="AS123" s="188"/>
      <c r="AT123" s="188"/>
      <c r="AU123" s="188"/>
      <c r="AW123" s="188"/>
      <c r="AX123" s="188"/>
      <c r="AY123" s="188"/>
      <c r="BA123" s="188"/>
      <c r="BB123" s="188"/>
      <c r="BE123" s="188"/>
      <c r="BF123" s="188"/>
      <c r="BH123" s="188"/>
      <c r="BI123" s="188"/>
      <c r="BJ123" s="188"/>
      <c r="BL123" s="188"/>
      <c r="BM123" s="188"/>
      <c r="BN123" s="188"/>
    </row>
    <row r="124" spans="1:82" s="273" customFormat="1">
      <c r="B124" s="253"/>
      <c r="C124" s="253"/>
      <c r="P124" s="188"/>
      <c r="Q124" s="188"/>
      <c r="R124" s="188"/>
      <c r="T124" s="188"/>
      <c r="U124" s="188"/>
      <c r="V124" s="188"/>
      <c r="W124" s="188"/>
      <c r="Y124" s="188"/>
      <c r="Z124" s="188"/>
      <c r="AA124" s="188"/>
      <c r="AC124" s="188"/>
      <c r="AD124" s="188"/>
      <c r="AE124" s="188"/>
      <c r="AG124" s="188"/>
      <c r="AH124" s="188"/>
      <c r="AI124" s="188"/>
      <c r="AK124" s="188"/>
      <c r="AL124" s="188"/>
      <c r="AM124" s="188"/>
      <c r="AO124" s="188"/>
      <c r="AP124" s="188"/>
      <c r="AQ124" s="188"/>
      <c r="AS124" s="188"/>
      <c r="AT124" s="188"/>
      <c r="AU124" s="188"/>
      <c r="AW124" s="188"/>
      <c r="AX124" s="188"/>
      <c r="AY124" s="188"/>
      <c r="BA124" s="188"/>
      <c r="BB124" s="188"/>
      <c r="BE124" s="188"/>
      <c r="BF124" s="188"/>
      <c r="BH124" s="188"/>
      <c r="BI124" s="188"/>
      <c r="BJ124" s="188"/>
      <c r="BL124" s="188"/>
      <c r="BM124" s="188"/>
      <c r="BN124" s="188"/>
    </row>
    <row r="125" spans="1:82" s="273" customFormat="1">
      <c r="B125" s="253"/>
      <c r="C125" s="253"/>
      <c r="P125" s="188"/>
      <c r="Q125" s="188"/>
      <c r="R125" s="188"/>
      <c r="T125" s="188"/>
      <c r="U125" s="188"/>
      <c r="V125" s="188"/>
      <c r="W125" s="188"/>
      <c r="Y125" s="188"/>
      <c r="Z125" s="188"/>
      <c r="AA125" s="188"/>
      <c r="AC125" s="188"/>
      <c r="AD125" s="188"/>
      <c r="AE125" s="188"/>
      <c r="AG125" s="188"/>
      <c r="AH125" s="188"/>
      <c r="AI125" s="188"/>
      <c r="AK125" s="188"/>
      <c r="AL125" s="188"/>
      <c r="AM125" s="188"/>
      <c r="AO125" s="188"/>
      <c r="AP125" s="188"/>
      <c r="AQ125" s="188"/>
      <c r="AS125" s="188"/>
      <c r="AT125" s="188"/>
      <c r="AU125" s="188"/>
      <c r="AW125" s="188"/>
      <c r="AX125" s="188"/>
      <c r="AY125" s="188"/>
      <c r="BA125" s="188"/>
      <c r="BB125" s="188"/>
      <c r="BE125" s="188"/>
      <c r="BF125" s="188"/>
      <c r="BH125" s="188"/>
      <c r="BI125" s="188"/>
      <c r="BJ125" s="188"/>
      <c r="BL125" s="188"/>
      <c r="BM125" s="188"/>
      <c r="BN125" s="188"/>
    </row>
    <row r="126" spans="1:82" s="273" customFormat="1">
      <c r="B126" s="253"/>
      <c r="C126" s="253"/>
      <c r="P126" s="188"/>
      <c r="Q126" s="188"/>
      <c r="R126" s="188"/>
      <c r="T126" s="188"/>
      <c r="U126" s="188"/>
      <c r="V126" s="188"/>
      <c r="W126" s="188"/>
      <c r="Y126" s="188"/>
      <c r="Z126" s="188"/>
      <c r="AA126" s="188"/>
      <c r="AC126" s="188"/>
      <c r="AD126" s="188"/>
      <c r="AE126" s="188"/>
      <c r="AG126" s="188"/>
      <c r="AH126" s="188"/>
      <c r="AI126" s="188"/>
      <c r="AK126" s="188"/>
      <c r="AL126" s="188"/>
      <c r="AM126" s="188"/>
      <c r="AO126" s="188"/>
      <c r="AP126" s="188"/>
      <c r="AQ126" s="188"/>
      <c r="AS126" s="188"/>
      <c r="AT126" s="188"/>
      <c r="AU126" s="188"/>
      <c r="AW126" s="188"/>
      <c r="AX126" s="188"/>
      <c r="AY126" s="188"/>
      <c r="BA126" s="188"/>
      <c r="BB126" s="188"/>
      <c r="BE126" s="188"/>
      <c r="BF126" s="188"/>
      <c r="BH126" s="188"/>
      <c r="BI126" s="188"/>
      <c r="BJ126" s="188"/>
      <c r="BL126" s="188"/>
      <c r="BM126" s="188"/>
      <c r="BN126" s="188"/>
    </row>
    <row r="127" spans="1:82" s="273" customFormat="1">
      <c r="B127" s="253"/>
      <c r="C127" s="253"/>
      <c r="P127" s="188"/>
      <c r="Q127" s="188"/>
      <c r="R127" s="188"/>
      <c r="T127" s="188"/>
      <c r="U127" s="188"/>
      <c r="V127" s="188"/>
      <c r="W127" s="188"/>
      <c r="Y127" s="188"/>
      <c r="Z127" s="188"/>
      <c r="AA127" s="188"/>
      <c r="AC127" s="188"/>
      <c r="AD127" s="188"/>
      <c r="AE127" s="188"/>
      <c r="AG127" s="188"/>
      <c r="AH127" s="188"/>
      <c r="AI127" s="188"/>
      <c r="AK127" s="188"/>
      <c r="AL127" s="188"/>
      <c r="AM127" s="188"/>
      <c r="AO127" s="188"/>
      <c r="AP127" s="188"/>
      <c r="AQ127" s="188"/>
      <c r="AS127" s="188"/>
      <c r="AT127" s="188"/>
      <c r="AU127" s="188"/>
      <c r="AW127" s="188"/>
      <c r="AX127" s="188"/>
      <c r="AY127" s="188"/>
      <c r="BA127" s="188"/>
      <c r="BB127" s="188"/>
      <c r="BE127" s="188"/>
      <c r="BF127" s="188"/>
      <c r="BH127" s="188"/>
      <c r="BI127" s="188"/>
      <c r="BJ127" s="188"/>
      <c r="BL127" s="188"/>
      <c r="BM127" s="188"/>
      <c r="BN127" s="188"/>
    </row>
    <row r="128" spans="1:82" s="273" customFormat="1">
      <c r="B128" s="253"/>
      <c r="C128" s="253"/>
      <c r="P128" s="188"/>
      <c r="Q128" s="188"/>
      <c r="R128" s="188"/>
      <c r="T128" s="188"/>
      <c r="U128" s="188"/>
      <c r="V128" s="188"/>
      <c r="W128" s="188"/>
      <c r="Y128" s="188"/>
      <c r="Z128" s="188"/>
      <c r="AA128" s="188"/>
      <c r="AC128" s="188"/>
      <c r="AD128" s="188"/>
      <c r="AE128" s="188"/>
      <c r="AG128" s="188"/>
      <c r="AH128" s="188"/>
      <c r="AI128" s="188"/>
      <c r="AK128" s="188"/>
      <c r="AL128" s="188"/>
      <c r="AM128" s="188"/>
      <c r="AO128" s="188"/>
      <c r="AP128" s="188"/>
      <c r="AQ128" s="188"/>
      <c r="AS128" s="188"/>
      <c r="AT128" s="188"/>
      <c r="AU128" s="188"/>
      <c r="AW128" s="188"/>
      <c r="AX128" s="188"/>
      <c r="AY128" s="188"/>
      <c r="BA128" s="188"/>
      <c r="BB128" s="188"/>
      <c r="BE128" s="188"/>
      <c r="BF128" s="188"/>
      <c r="BH128" s="188"/>
      <c r="BI128" s="188"/>
      <c r="BJ128" s="188"/>
      <c r="BL128" s="188"/>
      <c r="BM128" s="188"/>
      <c r="BN128" s="188"/>
    </row>
    <row r="129" spans="2:66" s="273" customFormat="1">
      <c r="B129" s="253"/>
      <c r="C129" s="253"/>
      <c r="P129" s="188"/>
      <c r="Q129" s="188"/>
      <c r="R129" s="188"/>
      <c r="T129" s="188"/>
      <c r="U129" s="188"/>
      <c r="V129" s="188"/>
      <c r="W129" s="188"/>
      <c r="Y129" s="188"/>
      <c r="Z129" s="188"/>
      <c r="AA129" s="188"/>
      <c r="AC129" s="188"/>
      <c r="AD129" s="188"/>
      <c r="AE129" s="188"/>
      <c r="AG129" s="188"/>
      <c r="AH129" s="188"/>
      <c r="AI129" s="188"/>
      <c r="AK129" s="188"/>
      <c r="AL129" s="188"/>
      <c r="AM129" s="188"/>
      <c r="AO129" s="188"/>
      <c r="AP129" s="188"/>
      <c r="AQ129" s="188"/>
      <c r="AS129" s="188"/>
      <c r="AT129" s="188"/>
      <c r="AU129" s="188"/>
      <c r="AW129" s="188"/>
      <c r="AX129" s="188"/>
      <c r="AY129" s="188"/>
      <c r="BA129" s="188"/>
      <c r="BB129" s="188"/>
      <c r="BE129" s="188"/>
      <c r="BF129" s="188"/>
      <c r="BH129" s="188"/>
      <c r="BI129" s="188"/>
      <c r="BJ129" s="188"/>
      <c r="BL129" s="188"/>
      <c r="BM129" s="188"/>
      <c r="BN129" s="188"/>
    </row>
    <row r="130" spans="2:66" s="273" customFormat="1">
      <c r="B130" s="253"/>
      <c r="C130" s="253"/>
      <c r="P130" s="188"/>
      <c r="Q130" s="188"/>
      <c r="R130" s="188"/>
      <c r="T130" s="188"/>
      <c r="U130" s="188"/>
      <c r="V130" s="188"/>
      <c r="W130" s="188"/>
      <c r="Y130" s="188"/>
      <c r="Z130" s="188"/>
      <c r="AA130" s="188"/>
      <c r="AC130" s="188"/>
      <c r="AD130" s="188"/>
      <c r="AE130" s="188"/>
      <c r="AG130" s="188"/>
      <c r="AH130" s="188"/>
      <c r="AI130" s="188"/>
      <c r="AK130" s="188"/>
      <c r="AL130" s="188"/>
      <c r="AM130" s="188"/>
      <c r="AO130" s="188"/>
      <c r="AP130" s="188"/>
      <c r="AQ130" s="188"/>
      <c r="AS130" s="188"/>
      <c r="AT130" s="188"/>
      <c r="AU130" s="188"/>
      <c r="AW130" s="188"/>
      <c r="AX130" s="188"/>
      <c r="AY130" s="188"/>
      <c r="BA130" s="188"/>
      <c r="BB130" s="188"/>
      <c r="BE130" s="188"/>
      <c r="BF130" s="188"/>
      <c r="BH130" s="188"/>
      <c r="BI130" s="188"/>
      <c r="BJ130" s="188"/>
      <c r="BL130" s="188"/>
      <c r="BM130" s="188"/>
      <c r="BN130" s="188"/>
    </row>
    <row r="131" spans="2:66" s="273" customFormat="1">
      <c r="B131" s="253"/>
      <c r="C131" s="253"/>
      <c r="P131" s="188"/>
      <c r="Q131" s="188"/>
      <c r="R131" s="188"/>
      <c r="T131" s="188"/>
      <c r="U131" s="188"/>
      <c r="V131" s="188"/>
      <c r="W131" s="188"/>
      <c r="Y131" s="188"/>
      <c r="Z131" s="188"/>
      <c r="AA131" s="188"/>
      <c r="AC131" s="188"/>
      <c r="AD131" s="188"/>
      <c r="AE131" s="188"/>
      <c r="AG131" s="188"/>
      <c r="AH131" s="188"/>
      <c r="AI131" s="188"/>
      <c r="AK131" s="188"/>
      <c r="AL131" s="188"/>
      <c r="AM131" s="188"/>
      <c r="AO131" s="188"/>
      <c r="AP131" s="188"/>
      <c r="AQ131" s="188"/>
      <c r="AS131" s="188"/>
      <c r="AT131" s="188"/>
      <c r="AU131" s="188"/>
      <c r="AW131" s="188"/>
      <c r="AX131" s="188"/>
      <c r="AY131" s="188"/>
      <c r="BA131" s="188"/>
      <c r="BB131" s="188"/>
      <c r="BE131" s="188"/>
      <c r="BF131" s="188"/>
      <c r="BH131" s="188"/>
      <c r="BI131" s="188"/>
      <c r="BJ131" s="188"/>
      <c r="BL131" s="188"/>
      <c r="BM131" s="188"/>
      <c r="BN131" s="188"/>
    </row>
    <row r="132" spans="2:66" s="273" customFormat="1">
      <c r="B132" s="253"/>
      <c r="C132" s="253"/>
      <c r="P132" s="188"/>
      <c r="Q132" s="188"/>
      <c r="R132" s="188"/>
      <c r="T132" s="188"/>
      <c r="U132" s="188"/>
      <c r="V132" s="188"/>
      <c r="W132" s="188"/>
      <c r="Y132" s="188"/>
      <c r="Z132" s="188"/>
      <c r="AA132" s="188"/>
      <c r="AC132" s="188"/>
      <c r="AD132" s="188"/>
      <c r="AE132" s="188"/>
      <c r="AG132" s="188"/>
      <c r="AH132" s="188"/>
      <c r="AI132" s="188"/>
      <c r="AK132" s="188"/>
      <c r="AL132" s="188"/>
      <c r="AM132" s="188"/>
      <c r="AO132" s="188"/>
      <c r="AP132" s="188"/>
      <c r="AQ132" s="188"/>
      <c r="AS132" s="188"/>
      <c r="AT132" s="188"/>
      <c r="AU132" s="188"/>
      <c r="AW132" s="188"/>
      <c r="AX132" s="188"/>
      <c r="AY132" s="188"/>
      <c r="BA132" s="188"/>
      <c r="BB132" s="188"/>
      <c r="BE132" s="188"/>
      <c r="BF132" s="188"/>
      <c r="BH132" s="188"/>
      <c r="BI132" s="188"/>
      <c r="BJ132" s="188"/>
      <c r="BL132" s="188"/>
      <c r="BM132" s="188"/>
      <c r="BN132" s="188"/>
    </row>
    <row r="133" spans="2:66" s="273" customFormat="1">
      <c r="B133" s="253"/>
      <c r="C133" s="253"/>
      <c r="P133" s="188"/>
      <c r="Q133" s="188"/>
      <c r="R133" s="188"/>
      <c r="T133" s="188"/>
      <c r="U133" s="188"/>
      <c r="V133" s="188"/>
      <c r="W133" s="188"/>
      <c r="Y133" s="188"/>
      <c r="Z133" s="188"/>
      <c r="AA133" s="188"/>
      <c r="AC133" s="188"/>
      <c r="AD133" s="188"/>
      <c r="AE133" s="188"/>
      <c r="AG133" s="188"/>
      <c r="AH133" s="188"/>
      <c r="AI133" s="188"/>
      <c r="AK133" s="188"/>
      <c r="AL133" s="188"/>
      <c r="AM133" s="188"/>
      <c r="AO133" s="188"/>
      <c r="AP133" s="188"/>
      <c r="AQ133" s="188"/>
      <c r="AS133" s="188"/>
      <c r="AT133" s="188"/>
      <c r="AU133" s="188"/>
      <c r="AW133" s="188"/>
      <c r="AX133" s="188"/>
      <c r="AY133" s="188"/>
      <c r="BA133" s="188"/>
      <c r="BB133" s="188"/>
      <c r="BE133" s="188"/>
      <c r="BF133" s="188"/>
      <c r="BH133" s="188"/>
      <c r="BI133" s="188"/>
      <c r="BJ133" s="188"/>
      <c r="BL133" s="188"/>
      <c r="BM133" s="188"/>
      <c r="BN133" s="188"/>
    </row>
    <row r="134" spans="2:66" s="273" customFormat="1">
      <c r="B134" s="253"/>
      <c r="C134" s="253"/>
      <c r="P134" s="188"/>
      <c r="Q134" s="188"/>
      <c r="R134" s="188"/>
      <c r="T134" s="188"/>
      <c r="U134" s="188"/>
      <c r="V134" s="188"/>
      <c r="W134" s="188"/>
      <c r="Y134" s="188"/>
      <c r="Z134" s="188"/>
      <c r="AA134" s="188"/>
      <c r="AC134" s="188"/>
      <c r="AD134" s="188"/>
      <c r="AE134" s="188"/>
      <c r="AG134" s="188"/>
      <c r="AH134" s="188"/>
      <c r="AI134" s="188"/>
      <c r="AK134" s="188"/>
      <c r="AL134" s="188"/>
      <c r="AM134" s="188"/>
      <c r="AO134" s="188"/>
      <c r="AP134" s="188"/>
      <c r="AQ134" s="188"/>
      <c r="AS134" s="188"/>
      <c r="AT134" s="188"/>
      <c r="AU134" s="188"/>
      <c r="AW134" s="188"/>
      <c r="AX134" s="188"/>
      <c r="AY134" s="188"/>
      <c r="BA134" s="188"/>
      <c r="BB134" s="188"/>
      <c r="BE134" s="188"/>
      <c r="BF134" s="188"/>
      <c r="BH134" s="188"/>
      <c r="BI134" s="188"/>
      <c r="BJ134" s="188"/>
      <c r="BL134" s="188"/>
      <c r="BM134" s="188"/>
      <c r="BN134" s="188"/>
    </row>
    <row r="135" spans="2:66" s="273" customFormat="1">
      <c r="B135" s="253"/>
      <c r="C135" s="253"/>
      <c r="P135" s="188"/>
      <c r="Q135" s="188"/>
      <c r="R135" s="188"/>
      <c r="T135" s="188"/>
      <c r="U135" s="188"/>
      <c r="V135" s="188"/>
      <c r="W135" s="188"/>
      <c r="Y135" s="188"/>
      <c r="Z135" s="188"/>
      <c r="AA135" s="188"/>
      <c r="AC135" s="188"/>
      <c r="AD135" s="188"/>
      <c r="AE135" s="188"/>
      <c r="AG135" s="188"/>
      <c r="AH135" s="188"/>
      <c r="AI135" s="188"/>
      <c r="AK135" s="188"/>
      <c r="AL135" s="188"/>
      <c r="AM135" s="188"/>
      <c r="AO135" s="188"/>
      <c r="AP135" s="188"/>
      <c r="AQ135" s="188"/>
      <c r="AS135" s="188"/>
      <c r="AT135" s="188"/>
      <c r="AU135" s="188"/>
      <c r="AW135" s="188"/>
      <c r="AX135" s="188"/>
      <c r="AY135" s="188"/>
      <c r="BA135" s="188"/>
      <c r="BB135" s="188"/>
      <c r="BE135" s="188"/>
      <c r="BF135" s="188"/>
      <c r="BH135" s="188"/>
      <c r="BI135" s="188"/>
      <c r="BJ135" s="188"/>
      <c r="BL135" s="188"/>
      <c r="BM135" s="188"/>
      <c r="BN135" s="188"/>
    </row>
    <row r="136" spans="2:66" s="273" customFormat="1">
      <c r="B136" s="253"/>
      <c r="C136" s="253"/>
      <c r="E136" s="188"/>
      <c r="O136" s="188"/>
      <c r="P136" s="188"/>
      <c r="Q136" s="188"/>
      <c r="R136" s="188"/>
      <c r="T136" s="188"/>
      <c r="U136" s="188"/>
      <c r="V136" s="188"/>
      <c r="W136" s="188"/>
      <c r="Y136" s="188"/>
      <c r="Z136" s="188"/>
      <c r="AA136" s="188"/>
      <c r="AC136" s="188"/>
      <c r="AD136" s="188"/>
      <c r="AE136" s="188"/>
      <c r="AG136" s="188"/>
      <c r="AH136" s="188"/>
      <c r="AI136" s="188"/>
      <c r="AK136" s="188"/>
      <c r="AL136" s="188"/>
      <c r="AM136" s="188"/>
      <c r="AO136" s="188"/>
      <c r="AP136" s="188"/>
      <c r="AQ136" s="188"/>
      <c r="AS136" s="188"/>
      <c r="AT136" s="188"/>
      <c r="AU136" s="188"/>
      <c r="AW136" s="188"/>
      <c r="AX136" s="188"/>
      <c r="AY136" s="188"/>
      <c r="BA136" s="188"/>
      <c r="BB136" s="188"/>
      <c r="BE136" s="188"/>
      <c r="BF136" s="188"/>
      <c r="BH136" s="188"/>
      <c r="BI136" s="188"/>
      <c r="BJ136" s="188"/>
      <c r="BL136" s="188"/>
      <c r="BM136" s="188"/>
      <c r="BN136" s="188"/>
    </row>
    <row r="137" spans="2:66" s="273" customFormat="1">
      <c r="B137" s="253"/>
      <c r="C137" s="253"/>
      <c r="E137" s="188"/>
      <c r="O137" s="188"/>
      <c r="P137" s="188"/>
      <c r="Q137" s="188"/>
      <c r="R137" s="188"/>
      <c r="T137" s="188"/>
      <c r="U137" s="188"/>
      <c r="V137" s="188"/>
      <c r="W137" s="188"/>
      <c r="Y137" s="188"/>
      <c r="Z137" s="188"/>
      <c r="AA137" s="188"/>
      <c r="AC137" s="188"/>
      <c r="AD137" s="188"/>
      <c r="AE137" s="188"/>
      <c r="AG137" s="188"/>
      <c r="AH137" s="188"/>
      <c r="AI137" s="188"/>
      <c r="AK137" s="188"/>
      <c r="AL137" s="188"/>
      <c r="AM137" s="188"/>
      <c r="AO137" s="188"/>
      <c r="AP137" s="188"/>
      <c r="AQ137" s="188"/>
      <c r="AS137" s="188"/>
      <c r="AT137" s="188"/>
      <c r="AU137" s="188"/>
      <c r="AW137" s="188"/>
      <c r="AX137" s="188"/>
      <c r="AY137" s="188"/>
      <c r="BA137" s="188"/>
      <c r="BB137" s="188"/>
      <c r="BE137" s="188"/>
      <c r="BF137" s="188"/>
      <c r="BH137" s="188"/>
      <c r="BI137" s="188"/>
      <c r="BJ137" s="188"/>
      <c r="BL137" s="188"/>
      <c r="BM137" s="188"/>
      <c r="BN137" s="188"/>
    </row>
    <row r="138" spans="2:66" s="273" customFormat="1">
      <c r="B138" s="253"/>
      <c r="C138" s="253"/>
      <c r="E138" s="188"/>
      <c r="O138" s="188"/>
      <c r="P138" s="188"/>
      <c r="Q138" s="188"/>
      <c r="R138" s="188"/>
      <c r="T138" s="188"/>
      <c r="U138" s="188"/>
      <c r="V138" s="188"/>
      <c r="W138" s="188"/>
      <c r="Y138" s="188"/>
      <c r="Z138" s="188"/>
      <c r="AA138" s="188"/>
      <c r="AC138" s="188"/>
      <c r="AD138" s="188"/>
      <c r="AE138" s="188"/>
      <c r="AG138" s="188"/>
      <c r="AH138" s="188"/>
      <c r="AI138" s="188"/>
      <c r="AK138" s="188"/>
      <c r="AL138" s="188"/>
      <c r="AM138" s="188"/>
      <c r="AO138" s="188"/>
      <c r="AP138" s="188"/>
      <c r="AQ138" s="188"/>
      <c r="AS138" s="188"/>
      <c r="AT138" s="188"/>
      <c r="AU138" s="188"/>
      <c r="AW138" s="188"/>
      <c r="AX138" s="188"/>
      <c r="AY138" s="188"/>
      <c r="BA138" s="188"/>
      <c r="BB138" s="188"/>
      <c r="BE138" s="188"/>
      <c r="BF138" s="188"/>
      <c r="BH138" s="188"/>
      <c r="BI138" s="188"/>
      <c r="BJ138" s="188"/>
      <c r="BL138" s="188"/>
      <c r="BM138" s="188"/>
      <c r="BN138" s="188"/>
    </row>
    <row r="139" spans="2:66" s="273" customFormat="1">
      <c r="B139" s="253"/>
      <c r="C139" s="253"/>
      <c r="E139" s="188"/>
      <c r="O139" s="188"/>
      <c r="P139" s="188"/>
      <c r="Q139" s="188"/>
      <c r="R139" s="188"/>
      <c r="T139" s="188"/>
      <c r="U139" s="188"/>
      <c r="V139" s="188"/>
      <c r="W139" s="188"/>
      <c r="Y139" s="188"/>
      <c r="Z139" s="188"/>
      <c r="AA139" s="188"/>
      <c r="AC139" s="188"/>
      <c r="AD139" s="188"/>
      <c r="AE139" s="188"/>
      <c r="AG139" s="188"/>
      <c r="AH139" s="188"/>
      <c r="AI139" s="188"/>
      <c r="AK139" s="188"/>
      <c r="AL139" s="188"/>
      <c r="AM139" s="188"/>
      <c r="AO139" s="188"/>
      <c r="AP139" s="188"/>
      <c r="AQ139" s="188"/>
      <c r="AS139" s="188"/>
      <c r="AT139" s="188"/>
      <c r="AU139" s="188"/>
      <c r="AW139" s="188"/>
      <c r="AX139" s="188"/>
      <c r="AY139" s="188"/>
      <c r="BA139" s="188"/>
      <c r="BB139" s="188"/>
      <c r="BE139" s="188"/>
      <c r="BF139" s="188"/>
      <c r="BH139" s="188"/>
      <c r="BI139" s="188"/>
      <c r="BJ139" s="188"/>
      <c r="BL139" s="188"/>
      <c r="BM139" s="188"/>
      <c r="BN139" s="188"/>
    </row>
    <row r="140" spans="2:66" s="273" customFormat="1">
      <c r="B140" s="253"/>
      <c r="C140" s="253"/>
      <c r="E140" s="188"/>
      <c r="O140" s="188"/>
      <c r="P140" s="188"/>
      <c r="Q140" s="188"/>
      <c r="R140" s="188"/>
      <c r="T140" s="188"/>
      <c r="U140" s="188"/>
      <c r="V140" s="188"/>
      <c r="W140" s="188"/>
      <c r="Y140" s="188"/>
      <c r="Z140" s="188"/>
      <c r="AA140" s="188"/>
      <c r="AC140" s="188"/>
      <c r="AD140" s="188"/>
      <c r="AE140" s="188"/>
      <c r="AG140" s="188"/>
      <c r="AH140" s="188"/>
      <c r="AI140" s="188"/>
      <c r="AK140" s="188"/>
      <c r="AL140" s="188"/>
      <c r="AM140" s="188"/>
      <c r="AO140" s="188"/>
      <c r="AP140" s="188"/>
      <c r="AQ140" s="188"/>
      <c r="AS140" s="188"/>
      <c r="AT140" s="188"/>
      <c r="AU140" s="188"/>
      <c r="AW140" s="188"/>
      <c r="AX140" s="188"/>
      <c r="AY140" s="188"/>
      <c r="BA140" s="188"/>
      <c r="BB140" s="188"/>
      <c r="BE140" s="188"/>
      <c r="BF140" s="188"/>
      <c r="BH140" s="188"/>
      <c r="BI140" s="188"/>
      <c r="BJ140" s="188"/>
      <c r="BL140" s="188"/>
      <c r="BM140" s="188"/>
      <c r="BN140" s="188"/>
    </row>
    <row r="141" spans="2:66" s="273" customFormat="1">
      <c r="B141" s="253"/>
      <c r="C141" s="253"/>
      <c r="E141" s="188"/>
      <c r="O141" s="188"/>
      <c r="P141" s="188"/>
      <c r="Q141" s="188"/>
      <c r="R141" s="188"/>
      <c r="T141" s="188"/>
      <c r="U141" s="188"/>
      <c r="V141" s="188"/>
      <c r="W141" s="188"/>
      <c r="Y141" s="188"/>
      <c r="Z141" s="188"/>
      <c r="AA141" s="188"/>
      <c r="AC141" s="188"/>
      <c r="AD141" s="188"/>
      <c r="AE141" s="188"/>
      <c r="AG141" s="188"/>
      <c r="AH141" s="188"/>
      <c r="AI141" s="188"/>
      <c r="AK141" s="188"/>
      <c r="AL141" s="188"/>
      <c r="AM141" s="188"/>
      <c r="AO141" s="188"/>
      <c r="AP141" s="188"/>
      <c r="AQ141" s="188"/>
      <c r="AS141" s="188"/>
      <c r="AT141" s="188"/>
      <c r="AU141" s="188"/>
      <c r="AW141" s="188"/>
      <c r="AX141" s="188"/>
      <c r="AY141" s="188"/>
      <c r="BA141" s="188"/>
      <c r="BB141" s="188"/>
      <c r="BE141" s="188"/>
      <c r="BF141" s="188"/>
      <c r="BH141" s="188"/>
      <c r="BI141" s="188"/>
      <c r="BJ141" s="188"/>
      <c r="BL141" s="188"/>
      <c r="BM141" s="188"/>
      <c r="BN141" s="188"/>
    </row>
    <row r="142" spans="2:66" s="273" customFormat="1">
      <c r="B142" s="253"/>
      <c r="C142" s="253"/>
      <c r="E142" s="188"/>
      <c r="O142" s="188"/>
      <c r="P142" s="188"/>
      <c r="Q142" s="188"/>
      <c r="R142" s="188"/>
      <c r="T142" s="188"/>
      <c r="U142" s="188"/>
      <c r="V142" s="188"/>
      <c r="W142" s="188"/>
      <c r="Y142" s="188"/>
      <c r="Z142" s="188"/>
      <c r="AA142" s="188"/>
      <c r="AC142" s="188"/>
      <c r="AD142" s="188"/>
      <c r="AE142" s="188"/>
      <c r="AG142" s="188"/>
      <c r="AH142" s="188"/>
      <c r="AI142" s="188"/>
      <c r="AK142" s="188"/>
      <c r="AL142" s="188"/>
      <c r="AM142" s="188"/>
      <c r="AO142" s="188"/>
      <c r="AP142" s="188"/>
      <c r="AQ142" s="188"/>
      <c r="AS142" s="188"/>
      <c r="AT142" s="188"/>
      <c r="AU142" s="188"/>
      <c r="AW142" s="188"/>
      <c r="AX142" s="188"/>
      <c r="AY142" s="188"/>
      <c r="BA142" s="188"/>
      <c r="BB142" s="188"/>
      <c r="BE142" s="188"/>
      <c r="BF142" s="188"/>
      <c r="BH142" s="188"/>
      <c r="BI142" s="188"/>
      <c r="BJ142" s="188"/>
      <c r="BL142" s="188"/>
      <c r="BM142" s="188"/>
      <c r="BN142" s="188"/>
    </row>
    <row r="143" spans="2:66" s="273" customFormat="1">
      <c r="B143" s="253"/>
      <c r="C143" s="253"/>
      <c r="E143" s="188"/>
      <c r="O143" s="188"/>
      <c r="P143" s="188"/>
      <c r="Q143" s="188"/>
      <c r="R143" s="188"/>
      <c r="T143" s="188"/>
      <c r="U143" s="188"/>
      <c r="V143" s="188"/>
      <c r="W143" s="188"/>
      <c r="Y143" s="188"/>
      <c r="Z143" s="188"/>
      <c r="AA143" s="188"/>
      <c r="AC143" s="188"/>
      <c r="AD143" s="188"/>
      <c r="AE143" s="188"/>
      <c r="AG143" s="188"/>
      <c r="AH143" s="188"/>
      <c r="AI143" s="188"/>
      <c r="AK143" s="188"/>
      <c r="AL143" s="188"/>
      <c r="AM143" s="188"/>
      <c r="AO143" s="188"/>
      <c r="AP143" s="188"/>
      <c r="AQ143" s="188"/>
      <c r="AS143" s="188"/>
      <c r="AT143" s="188"/>
      <c r="AU143" s="188"/>
      <c r="AW143" s="188"/>
      <c r="AX143" s="188"/>
      <c r="AY143" s="188"/>
      <c r="BA143" s="188"/>
      <c r="BB143" s="188"/>
      <c r="BE143" s="188"/>
      <c r="BF143" s="188"/>
      <c r="BH143" s="188"/>
      <c r="BI143" s="188"/>
      <c r="BJ143" s="188"/>
      <c r="BL143" s="188"/>
      <c r="BM143" s="188"/>
      <c r="BN143" s="188"/>
    </row>
    <row r="144" spans="2:66" s="273" customFormat="1">
      <c r="B144" s="253"/>
      <c r="C144" s="253"/>
      <c r="E144" s="188"/>
      <c r="O144" s="188"/>
      <c r="P144" s="188"/>
      <c r="Q144" s="188"/>
      <c r="R144" s="188"/>
      <c r="T144" s="188"/>
      <c r="U144" s="188"/>
      <c r="V144" s="188"/>
      <c r="W144" s="188"/>
      <c r="Y144" s="188"/>
      <c r="Z144" s="188"/>
      <c r="AA144" s="188"/>
      <c r="AC144" s="188"/>
      <c r="AD144" s="188"/>
      <c r="AE144" s="188"/>
      <c r="AG144" s="188"/>
      <c r="AH144" s="188"/>
      <c r="AI144" s="188"/>
      <c r="AK144" s="188"/>
      <c r="AL144" s="188"/>
      <c r="AM144" s="188"/>
      <c r="AO144" s="188"/>
      <c r="AP144" s="188"/>
      <c r="AQ144" s="188"/>
      <c r="AS144" s="188"/>
      <c r="AT144" s="188"/>
      <c r="AU144" s="188"/>
      <c r="AW144" s="188"/>
      <c r="AX144" s="188"/>
      <c r="AY144" s="188"/>
      <c r="BA144" s="188"/>
      <c r="BB144" s="188"/>
      <c r="BE144" s="188"/>
      <c r="BF144" s="188"/>
      <c r="BH144" s="188"/>
      <c r="BI144" s="188"/>
      <c r="BJ144" s="188"/>
      <c r="BL144" s="188"/>
      <c r="BM144" s="188"/>
      <c r="BN144" s="188"/>
    </row>
    <row r="145" spans="2:66" s="273" customFormat="1">
      <c r="B145" s="253"/>
      <c r="C145" s="253"/>
      <c r="E145" s="188"/>
      <c r="O145" s="188"/>
      <c r="P145" s="188"/>
      <c r="Q145" s="188"/>
      <c r="R145" s="188"/>
      <c r="T145" s="188"/>
      <c r="U145" s="188"/>
      <c r="V145" s="188"/>
      <c r="W145" s="188"/>
      <c r="Y145" s="188"/>
      <c r="Z145" s="188"/>
      <c r="AA145" s="188"/>
      <c r="AC145" s="188"/>
      <c r="AD145" s="188"/>
      <c r="AE145" s="188"/>
      <c r="AG145" s="188"/>
      <c r="AH145" s="188"/>
      <c r="AI145" s="188"/>
      <c r="AK145" s="188"/>
      <c r="AL145" s="188"/>
      <c r="AM145" s="188"/>
      <c r="AO145" s="188"/>
      <c r="AP145" s="188"/>
      <c r="AQ145" s="188"/>
      <c r="AS145" s="188"/>
      <c r="AT145" s="188"/>
      <c r="AU145" s="188"/>
      <c r="AW145" s="188"/>
      <c r="AX145" s="188"/>
      <c r="AY145" s="188"/>
      <c r="BA145" s="188"/>
      <c r="BB145" s="188"/>
      <c r="BE145" s="188"/>
      <c r="BF145" s="188"/>
      <c r="BH145" s="188"/>
      <c r="BI145" s="188"/>
      <c r="BJ145" s="188"/>
      <c r="BL145" s="188"/>
      <c r="BM145" s="188"/>
      <c r="BN145" s="188"/>
    </row>
    <row r="146" spans="2:66" s="273" customFormat="1">
      <c r="B146" s="253"/>
      <c r="C146" s="253"/>
      <c r="E146" s="188"/>
      <c r="O146" s="188"/>
      <c r="P146" s="188"/>
      <c r="Q146" s="188"/>
      <c r="R146" s="188"/>
      <c r="T146" s="188"/>
      <c r="U146" s="188"/>
      <c r="V146" s="188"/>
      <c r="W146" s="188"/>
      <c r="Y146" s="188"/>
      <c r="Z146" s="188"/>
      <c r="AA146" s="188"/>
      <c r="AC146" s="188"/>
      <c r="AD146" s="188"/>
      <c r="AE146" s="188"/>
      <c r="AG146" s="188"/>
      <c r="AH146" s="188"/>
      <c r="AI146" s="188"/>
      <c r="AK146" s="188"/>
      <c r="AL146" s="188"/>
      <c r="AM146" s="188"/>
      <c r="AO146" s="188"/>
      <c r="AP146" s="188"/>
      <c r="AQ146" s="188"/>
      <c r="AS146" s="188"/>
      <c r="AT146" s="188"/>
      <c r="AU146" s="188"/>
      <c r="AW146" s="188"/>
      <c r="AX146" s="188"/>
      <c r="AY146" s="188"/>
      <c r="BA146" s="188"/>
      <c r="BB146" s="188"/>
      <c r="BE146" s="188"/>
      <c r="BF146" s="188"/>
      <c r="BH146" s="188"/>
      <c r="BI146" s="188"/>
      <c r="BJ146" s="188"/>
      <c r="BL146" s="188"/>
      <c r="BM146" s="188"/>
      <c r="BN146" s="188"/>
    </row>
    <row r="147" spans="2:66" s="273" customFormat="1">
      <c r="B147" s="253"/>
      <c r="C147" s="253"/>
      <c r="E147" s="188"/>
      <c r="O147" s="188"/>
      <c r="P147" s="188"/>
      <c r="Q147" s="188"/>
      <c r="R147" s="188"/>
      <c r="T147" s="188"/>
      <c r="U147" s="188"/>
      <c r="V147" s="188"/>
      <c r="W147" s="188"/>
      <c r="Y147" s="188"/>
      <c r="Z147" s="188"/>
      <c r="AA147" s="188"/>
      <c r="AC147" s="188"/>
      <c r="AD147" s="188"/>
      <c r="AE147" s="188"/>
      <c r="AG147" s="188"/>
      <c r="AH147" s="188"/>
      <c r="AI147" s="188"/>
      <c r="AK147" s="188"/>
      <c r="AL147" s="188"/>
      <c r="AM147" s="188"/>
      <c r="AO147" s="188"/>
      <c r="AP147" s="188"/>
      <c r="AQ147" s="188"/>
      <c r="AS147" s="188"/>
      <c r="AT147" s="188"/>
      <c r="AU147" s="188"/>
      <c r="AW147" s="188"/>
      <c r="AX147" s="188"/>
      <c r="AY147" s="188"/>
      <c r="BA147" s="188"/>
      <c r="BB147" s="188"/>
      <c r="BE147" s="188"/>
      <c r="BF147" s="188"/>
      <c r="BH147" s="188"/>
      <c r="BI147" s="188"/>
      <c r="BJ147" s="188"/>
      <c r="BL147" s="188"/>
      <c r="BM147" s="188"/>
      <c r="BN147" s="188"/>
    </row>
    <row r="148" spans="2:66" s="273" customFormat="1">
      <c r="B148" s="253"/>
      <c r="C148" s="253"/>
      <c r="E148" s="188"/>
      <c r="O148" s="188"/>
      <c r="P148" s="188"/>
      <c r="Q148" s="188"/>
      <c r="R148" s="188"/>
      <c r="T148" s="188"/>
      <c r="U148" s="188"/>
      <c r="V148" s="188"/>
      <c r="W148" s="188"/>
      <c r="Y148" s="188"/>
      <c r="Z148" s="188"/>
      <c r="AA148" s="188"/>
      <c r="AC148" s="188"/>
      <c r="AD148" s="188"/>
      <c r="AE148" s="188"/>
      <c r="AG148" s="188"/>
      <c r="AH148" s="188"/>
      <c r="AI148" s="188"/>
      <c r="AK148" s="188"/>
      <c r="AL148" s="188"/>
      <c r="AM148" s="188"/>
      <c r="AO148" s="188"/>
      <c r="AP148" s="188"/>
      <c r="AQ148" s="188"/>
      <c r="AS148" s="188"/>
      <c r="AT148" s="188"/>
      <c r="AU148" s="188"/>
      <c r="AW148" s="188"/>
      <c r="AX148" s="188"/>
      <c r="AY148" s="188"/>
      <c r="BA148" s="188"/>
      <c r="BB148" s="188"/>
      <c r="BE148" s="188"/>
      <c r="BF148" s="188"/>
      <c r="BH148" s="188"/>
      <c r="BI148" s="188"/>
      <c r="BJ148" s="188"/>
      <c r="BL148" s="188"/>
      <c r="BM148" s="188"/>
      <c r="BN148" s="188"/>
    </row>
    <row r="149" spans="2:66" s="273" customFormat="1">
      <c r="B149" s="253"/>
      <c r="C149" s="253"/>
      <c r="E149" s="188"/>
      <c r="O149" s="188"/>
      <c r="P149" s="188"/>
      <c r="Q149" s="188"/>
      <c r="R149" s="188"/>
      <c r="T149" s="188"/>
      <c r="U149" s="188"/>
      <c r="V149" s="188"/>
      <c r="W149" s="188"/>
      <c r="Y149" s="188"/>
      <c r="Z149" s="188"/>
      <c r="AA149" s="188"/>
      <c r="AC149" s="188"/>
      <c r="AD149" s="188"/>
      <c r="AE149" s="188"/>
      <c r="AG149" s="188"/>
      <c r="AH149" s="188"/>
      <c r="AI149" s="188"/>
      <c r="AK149" s="188"/>
      <c r="AL149" s="188"/>
      <c r="AM149" s="188"/>
      <c r="AO149" s="188"/>
      <c r="AP149" s="188"/>
      <c r="AQ149" s="188"/>
      <c r="AS149" s="188"/>
      <c r="AT149" s="188"/>
      <c r="AU149" s="188"/>
      <c r="AW149" s="188"/>
      <c r="AX149" s="188"/>
      <c r="AY149" s="188"/>
      <c r="BA149" s="188"/>
      <c r="BB149" s="188"/>
      <c r="BE149" s="188"/>
      <c r="BF149" s="188"/>
      <c r="BH149" s="188"/>
      <c r="BI149" s="188"/>
      <c r="BJ149" s="188"/>
      <c r="BL149" s="188"/>
      <c r="BM149" s="188"/>
      <c r="BN149" s="188"/>
    </row>
    <row r="150" spans="2:66" s="273" customFormat="1">
      <c r="B150" s="253"/>
      <c r="C150" s="253"/>
      <c r="E150" s="188"/>
      <c r="O150" s="188"/>
      <c r="P150" s="188"/>
      <c r="Q150" s="188"/>
      <c r="R150" s="188"/>
      <c r="T150" s="188"/>
      <c r="U150" s="188"/>
      <c r="V150" s="188"/>
      <c r="W150" s="188"/>
      <c r="Y150" s="188"/>
      <c r="Z150" s="188"/>
      <c r="AA150" s="188"/>
      <c r="AC150" s="188"/>
      <c r="AD150" s="188"/>
      <c r="AE150" s="188"/>
      <c r="AG150" s="188"/>
      <c r="AH150" s="188"/>
      <c r="AI150" s="188"/>
      <c r="AK150" s="188"/>
      <c r="AL150" s="188"/>
      <c r="AM150" s="188"/>
      <c r="AO150" s="188"/>
      <c r="AP150" s="188"/>
      <c r="AQ150" s="188"/>
      <c r="AS150" s="188"/>
      <c r="AT150" s="188"/>
      <c r="AU150" s="188"/>
      <c r="AW150" s="188"/>
      <c r="AX150" s="188"/>
      <c r="AY150" s="188"/>
      <c r="BA150" s="188"/>
      <c r="BB150" s="188"/>
      <c r="BE150" s="188"/>
      <c r="BF150" s="188"/>
      <c r="BH150" s="188"/>
      <c r="BI150" s="188"/>
      <c r="BJ150" s="188"/>
      <c r="BL150" s="188"/>
      <c r="BM150" s="188"/>
      <c r="BN150" s="188"/>
    </row>
    <row r="151" spans="2:66" s="273" customFormat="1">
      <c r="B151" s="253"/>
      <c r="C151" s="253"/>
      <c r="E151" s="188"/>
      <c r="O151" s="188"/>
      <c r="P151" s="188"/>
      <c r="Q151" s="188"/>
      <c r="R151" s="188"/>
      <c r="T151" s="188"/>
      <c r="U151" s="188"/>
      <c r="V151" s="188"/>
      <c r="W151" s="188"/>
      <c r="Y151" s="188"/>
      <c r="Z151" s="188"/>
      <c r="AA151" s="188"/>
      <c r="AC151" s="188"/>
      <c r="AD151" s="188"/>
      <c r="AE151" s="188"/>
      <c r="AG151" s="188"/>
      <c r="AH151" s="188"/>
      <c r="AI151" s="188"/>
      <c r="AK151" s="188"/>
      <c r="AL151" s="188"/>
      <c r="AM151" s="188"/>
      <c r="AO151" s="188"/>
      <c r="AP151" s="188"/>
      <c r="AQ151" s="188"/>
      <c r="AS151" s="188"/>
      <c r="AT151" s="188"/>
      <c r="AU151" s="188"/>
      <c r="AW151" s="188"/>
      <c r="AX151" s="188"/>
      <c r="AY151" s="188"/>
      <c r="BA151" s="188"/>
      <c r="BB151" s="188"/>
      <c r="BE151" s="188"/>
      <c r="BF151" s="188"/>
      <c r="BH151" s="188"/>
      <c r="BI151" s="188"/>
      <c r="BJ151" s="188"/>
      <c r="BL151" s="188"/>
      <c r="BM151" s="188"/>
      <c r="BN151" s="188"/>
    </row>
    <row r="152" spans="2:66" s="273" customFormat="1">
      <c r="B152" s="253"/>
      <c r="C152" s="253"/>
      <c r="E152" s="188"/>
      <c r="O152" s="188"/>
      <c r="P152" s="188"/>
      <c r="Q152" s="188"/>
      <c r="R152" s="188"/>
      <c r="T152" s="188"/>
      <c r="U152" s="188"/>
      <c r="V152" s="188"/>
      <c r="W152" s="188"/>
      <c r="Y152" s="188"/>
      <c r="Z152" s="188"/>
      <c r="AA152" s="188"/>
      <c r="AC152" s="188"/>
      <c r="AD152" s="188"/>
      <c r="AE152" s="188"/>
      <c r="AG152" s="188"/>
      <c r="AH152" s="188"/>
      <c r="AI152" s="188"/>
      <c r="AK152" s="188"/>
      <c r="AL152" s="188"/>
      <c r="AM152" s="188"/>
      <c r="AO152" s="188"/>
      <c r="AP152" s="188"/>
      <c r="AQ152" s="188"/>
      <c r="AS152" s="188"/>
      <c r="AT152" s="188"/>
      <c r="AU152" s="188"/>
      <c r="AW152" s="188"/>
      <c r="AX152" s="188"/>
      <c r="AY152" s="188"/>
      <c r="BA152" s="188"/>
      <c r="BB152" s="188"/>
      <c r="BE152" s="188"/>
      <c r="BF152" s="188"/>
      <c r="BH152" s="188"/>
      <c r="BI152" s="188"/>
      <c r="BJ152" s="188"/>
      <c r="BL152" s="188"/>
      <c r="BM152" s="188"/>
      <c r="BN152" s="188"/>
    </row>
    <row r="153" spans="2:66" s="273" customFormat="1">
      <c r="B153" s="253"/>
      <c r="C153" s="253"/>
      <c r="E153" s="188"/>
      <c r="O153" s="188"/>
      <c r="P153" s="188"/>
      <c r="Q153" s="188"/>
      <c r="R153" s="188"/>
      <c r="T153" s="188"/>
      <c r="U153" s="188"/>
      <c r="V153" s="188"/>
      <c r="W153" s="188"/>
      <c r="Y153" s="188"/>
      <c r="Z153" s="188"/>
      <c r="AA153" s="188"/>
      <c r="AC153" s="188"/>
      <c r="AD153" s="188"/>
      <c r="AE153" s="188"/>
      <c r="AG153" s="188"/>
      <c r="AH153" s="188"/>
      <c r="AI153" s="188"/>
      <c r="AK153" s="188"/>
      <c r="AL153" s="188"/>
      <c r="AM153" s="188"/>
      <c r="AO153" s="188"/>
      <c r="AP153" s="188"/>
      <c r="AQ153" s="188"/>
      <c r="AS153" s="188"/>
      <c r="AT153" s="188"/>
      <c r="AU153" s="188"/>
      <c r="AW153" s="188"/>
      <c r="AX153" s="188"/>
      <c r="AY153" s="188"/>
      <c r="BA153" s="188"/>
      <c r="BB153" s="188"/>
      <c r="BE153" s="188"/>
      <c r="BF153" s="188"/>
      <c r="BH153" s="188"/>
      <c r="BI153" s="188"/>
      <c r="BJ153" s="188"/>
      <c r="BL153" s="188"/>
      <c r="BM153" s="188"/>
      <c r="BN153" s="188"/>
    </row>
    <row r="154" spans="2:66" s="273" customFormat="1">
      <c r="B154" s="253"/>
      <c r="C154" s="253"/>
      <c r="E154" s="188"/>
      <c r="O154" s="188"/>
      <c r="P154" s="188"/>
      <c r="Q154" s="188"/>
      <c r="R154" s="188"/>
      <c r="T154" s="188"/>
      <c r="U154" s="188"/>
      <c r="V154" s="188"/>
      <c r="W154" s="188"/>
      <c r="Y154" s="188"/>
      <c r="Z154" s="188"/>
      <c r="AA154" s="188"/>
      <c r="AC154" s="188"/>
      <c r="AD154" s="188"/>
      <c r="AE154" s="188"/>
      <c r="AG154" s="188"/>
      <c r="AH154" s="188"/>
      <c r="AI154" s="188"/>
      <c r="AK154" s="188"/>
      <c r="AL154" s="188"/>
      <c r="AM154" s="188"/>
      <c r="AO154" s="188"/>
      <c r="AP154" s="188"/>
      <c r="AQ154" s="188"/>
      <c r="AS154" s="188"/>
      <c r="AT154" s="188"/>
      <c r="AU154" s="188"/>
      <c r="AW154" s="188"/>
      <c r="AX154" s="188"/>
      <c r="AY154" s="188"/>
      <c r="BA154" s="188"/>
      <c r="BB154" s="188"/>
      <c r="BE154" s="188"/>
      <c r="BF154" s="188"/>
      <c r="BH154" s="188"/>
      <c r="BI154" s="188"/>
      <c r="BJ154" s="188"/>
      <c r="BL154" s="188"/>
      <c r="BM154" s="188"/>
      <c r="BN154" s="188"/>
    </row>
    <row r="155" spans="2:66" s="273" customFormat="1">
      <c r="B155" s="253"/>
      <c r="C155" s="253"/>
      <c r="E155" s="188"/>
      <c r="O155" s="188"/>
      <c r="P155" s="188"/>
      <c r="Q155" s="188"/>
      <c r="R155" s="188"/>
      <c r="T155" s="188"/>
      <c r="U155" s="188"/>
      <c r="V155" s="188"/>
      <c r="W155" s="188"/>
      <c r="Y155" s="188"/>
      <c r="Z155" s="188"/>
      <c r="AA155" s="188"/>
      <c r="AC155" s="188"/>
      <c r="AD155" s="188"/>
      <c r="AE155" s="188"/>
      <c r="AG155" s="188"/>
      <c r="AH155" s="188"/>
      <c r="AI155" s="188"/>
      <c r="AK155" s="188"/>
      <c r="AL155" s="188"/>
      <c r="AM155" s="188"/>
      <c r="AO155" s="188"/>
      <c r="AP155" s="188"/>
      <c r="AQ155" s="188"/>
      <c r="AS155" s="188"/>
      <c r="AT155" s="188"/>
      <c r="AU155" s="188"/>
      <c r="AW155" s="188"/>
      <c r="AX155" s="188"/>
      <c r="AY155" s="188"/>
      <c r="BA155" s="188"/>
      <c r="BB155" s="188"/>
      <c r="BE155" s="188"/>
      <c r="BF155" s="188"/>
      <c r="BH155" s="188"/>
      <c r="BI155" s="188"/>
      <c r="BJ155" s="188"/>
      <c r="BL155" s="188"/>
      <c r="BM155" s="188"/>
      <c r="BN155" s="188"/>
    </row>
    <row r="156" spans="2:66" s="273" customFormat="1">
      <c r="B156" s="253"/>
      <c r="C156" s="253"/>
      <c r="E156" s="188"/>
      <c r="O156" s="188"/>
      <c r="P156" s="188"/>
      <c r="Q156" s="188"/>
      <c r="R156" s="188"/>
      <c r="T156" s="188"/>
      <c r="U156" s="188"/>
      <c r="V156" s="188"/>
      <c r="W156" s="188"/>
      <c r="Y156" s="188"/>
      <c r="Z156" s="188"/>
      <c r="AA156" s="188"/>
      <c r="AC156" s="188"/>
      <c r="AD156" s="188"/>
      <c r="AE156" s="188"/>
      <c r="AG156" s="188"/>
      <c r="AH156" s="188"/>
      <c r="AI156" s="188"/>
      <c r="AK156" s="188"/>
      <c r="AL156" s="188"/>
      <c r="AM156" s="188"/>
      <c r="AO156" s="188"/>
      <c r="AP156" s="188"/>
      <c r="AQ156" s="188"/>
      <c r="AS156" s="188"/>
      <c r="AT156" s="188"/>
      <c r="AU156" s="188"/>
      <c r="AW156" s="188"/>
      <c r="AX156" s="188"/>
      <c r="AY156" s="188"/>
      <c r="BA156" s="188"/>
      <c r="BB156" s="188"/>
      <c r="BE156" s="188"/>
      <c r="BF156" s="188"/>
      <c r="BH156" s="188"/>
      <c r="BI156" s="188"/>
      <c r="BJ156" s="188"/>
      <c r="BL156" s="188"/>
      <c r="BM156" s="188"/>
      <c r="BN156" s="188"/>
    </row>
    <row r="157" spans="2:66" s="273" customFormat="1">
      <c r="B157" s="253"/>
      <c r="C157" s="253"/>
      <c r="E157" s="188"/>
      <c r="O157" s="188"/>
      <c r="P157" s="188"/>
      <c r="Q157" s="188"/>
      <c r="R157" s="188"/>
      <c r="T157" s="188"/>
      <c r="U157" s="188"/>
      <c r="V157" s="188"/>
      <c r="W157" s="188"/>
      <c r="Y157" s="188"/>
      <c r="Z157" s="188"/>
      <c r="AA157" s="188"/>
      <c r="AC157" s="188"/>
      <c r="AD157" s="188"/>
      <c r="AE157" s="188"/>
      <c r="AG157" s="188"/>
      <c r="AH157" s="188"/>
      <c r="AI157" s="188"/>
      <c r="AK157" s="188"/>
      <c r="AL157" s="188"/>
      <c r="AM157" s="188"/>
      <c r="AO157" s="188"/>
      <c r="AP157" s="188"/>
      <c r="AQ157" s="188"/>
      <c r="AS157" s="188"/>
      <c r="AT157" s="188"/>
      <c r="AU157" s="188"/>
      <c r="AW157" s="188"/>
      <c r="AX157" s="188"/>
      <c r="AY157" s="188"/>
      <c r="BA157" s="188"/>
      <c r="BB157" s="188"/>
      <c r="BE157" s="188"/>
      <c r="BF157" s="188"/>
      <c r="BH157" s="188"/>
      <c r="BI157" s="188"/>
      <c r="BJ157" s="188"/>
      <c r="BL157" s="188"/>
      <c r="BM157" s="188"/>
      <c r="BN157" s="188"/>
    </row>
    <row r="158" spans="2:66" s="273" customFormat="1">
      <c r="B158" s="253"/>
      <c r="C158" s="253"/>
      <c r="E158" s="188"/>
      <c r="O158" s="188"/>
      <c r="P158" s="188"/>
      <c r="Q158" s="188"/>
      <c r="R158" s="188"/>
      <c r="T158" s="188"/>
      <c r="U158" s="188"/>
      <c r="V158" s="188"/>
      <c r="W158" s="188"/>
      <c r="Y158" s="188"/>
      <c r="Z158" s="188"/>
      <c r="AA158" s="188"/>
      <c r="AC158" s="188"/>
      <c r="AD158" s="188"/>
      <c r="AE158" s="188"/>
      <c r="AG158" s="188"/>
      <c r="AH158" s="188"/>
      <c r="AI158" s="188"/>
      <c r="AK158" s="188"/>
      <c r="AL158" s="188"/>
      <c r="AM158" s="188"/>
      <c r="AO158" s="188"/>
      <c r="AP158" s="188"/>
      <c r="AQ158" s="188"/>
      <c r="AS158" s="188"/>
      <c r="AT158" s="188"/>
      <c r="AU158" s="188"/>
      <c r="AW158" s="188"/>
      <c r="AX158" s="188"/>
      <c r="AY158" s="188"/>
      <c r="BA158" s="188"/>
      <c r="BB158" s="188"/>
      <c r="BE158" s="188"/>
      <c r="BF158" s="188"/>
      <c r="BH158" s="188"/>
      <c r="BI158" s="188"/>
      <c r="BJ158" s="188"/>
      <c r="BL158" s="188"/>
      <c r="BM158" s="188"/>
      <c r="BN158" s="188"/>
    </row>
    <row r="159" spans="2:66" s="273" customFormat="1">
      <c r="B159" s="253"/>
      <c r="C159" s="253"/>
      <c r="E159" s="188"/>
      <c r="O159" s="188"/>
      <c r="P159" s="188"/>
      <c r="Q159" s="188"/>
      <c r="R159" s="188"/>
      <c r="T159" s="188"/>
      <c r="U159" s="188"/>
      <c r="V159" s="188"/>
      <c r="W159" s="188"/>
      <c r="Y159" s="188"/>
      <c r="Z159" s="188"/>
      <c r="AA159" s="188"/>
      <c r="AC159" s="188"/>
      <c r="AD159" s="188"/>
      <c r="AE159" s="188"/>
      <c r="AG159" s="188"/>
      <c r="AH159" s="188"/>
      <c r="AI159" s="188"/>
      <c r="AK159" s="188"/>
      <c r="AL159" s="188"/>
      <c r="AM159" s="188"/>
      <c r="AO159" s="188"/>
      <c r="AP159" s="188"/>
      <c r="AQ159" s="188"/>
      <c r="AS159" s="188"/>
      <c r="AT159" s="188"/>
      <c r="AU159" s="188"/>
      <c r="AW159" s="188"/>
      <c r="AX159" s="188"/>
      <c r="AY159" s="188"/>
      <c r="BA159" s="188"/>
      <c r="BB159" s="188"/>
      <c r="BE159" s="188"/>
      <c r="BF159" s="188"/>
      <c r="BH159" s="188"/>
      <c r="BI159" s="188"/>
      <c r="BJ159" s="188"/>
      <c r="BL159" s="188"/>
      <c r="BM159" s="188"/>
      <c r="BN159" s="188"/>
    </row>
    <row r="160" spans="2:66" s="273" customFormat="1">
      <c r="B160" s="253"/>
      <c r="C160" s="253"/>
      <c r="E160" s="188"/>
      <c r="O160" s="188"/>
      <c r="P160" s="188"/>
      <c r="Q160" s="188"/>
      <c r="R160" s="188"/>
      <c r="T160" s="188"/>
      <c r="U160" s="188"/>
      <c r="V160" s="188"/>
      <c r="W160" s="188"/>
      <c r="Y160" s="188"/>
      <c r="Z160" s="188"/>
      <c r="AA160" s="188"/>
      <c r="AC160" s="188"/>
      <c r="AD160" s="188"/>
      <c r="AE160" s="188"/>
      <c r="AG160" s="188"/>
      <c r="AH160" s="188"/>
      <c r="AI160" s="188"/>
      <c r="AK160" s="188"/>
      <c r="AL160" s="188"/>
      <c r="AM160" s="188"/>
      <c r="AO160" s="188"/>
      <c r="AP160" s="188"/>
      <c r="AQ160" s="188"/>
      <c r="AS160" s="188"/>
      <c r="AT160" s="188"/>
      <c r="AU160" s="188"/>
      <c r="AW160" s="188"/>
      <c r="AX160" s="188"/>
      <c r="AY160" s="188"/>
      <c r="BA160" s="188"/>
      <c r="BB160" s="188"/>
      <c r="BE160" s="188"/>
      <c r="BF160" s="188"/>
      <c r="BH160" s="188"/>
      <c r="BI160" s="188"/>
      <c r="BJ160" s="188"/>
      <c r="BL160" s="188"/>
      <c r="BM160" s="188"/>
      <c r="BN160" s="188"/>
    </row>
    <row r="161" spans="2:66" s="273" customFormat="1">
      <c r="B161" s="253"/>
      <c r="C161" s="253"/>
      <c r="E161" s="188"/>
      <c r="O161" s="188"/>
      <c r="P161" s="188"/>
      <c r="Q161" s="188"/>
      <c r="R161" s="188"/>
      <c r="T161" s="188"/>
      <c r="U161" s="188"/>
      <c r="V161" s="188"/>
      <c r="W161" s="188"/>
      <c r="Y161" s="188"/>
      <c r="Z161" s="188"/>
      <c r="AA161" s="188"/>
      <c r="AC161" s="188"/>
      <c r="AD161" s="188"/>
      <c r="AE161" s="188"/>
      <c r="AG161" s="188"/>
      <c r="AH161" s="188"/>
      <c r="AI161" s="188"/>
      <c r="AK161" s="188"/>
      <c r="AL161" s="188"/>
      <c r="AM161" s="188"/>
      <c r="AO161" s="188"/>
      <c r="AP161" s="188"/>
      <c r="AQ161" s="188"/>
      <c r="AS161" s="188"/>
      <c r="AT161" s="188"/>
      <c r="AU161" s="188"/>
      <c r="AW161" s="188"/>
      <c r="AX161" s="188"/>
      <c r="AY161" s="188"/>
      <c r="BA161" s="188"/>
      <c r="BB161" s="188"/>
      <c r="BE161" s="188"/>
      <c r="BF161" s="188"/>
      <c r="BH161" s="188"/>
      <c r="BI161" s="188"/>
      <c r="BJ161" s="188"/>
      <c r="BL161" s="188"/>
      <c r="BM161" s="188"/>
      <c r="BN161" s="188"/>
    </row>
    <row r="162" spans="2:66" s="273" customFormat="1">
      <c r="B162" s="253"/>
      <c r="C162" s="253"/>
      <c r="E162" s="188"/>
      <c r="O162" s="188"/>
      <c r="P162" s="188"/>
      <c r="Q162" s="188"/>
      <c r="R162" s="188"/>
      <c r="T162" s="188"/>
      <c r="U162" s="188"/>
      <c r="V162" s="188"/>
      <c r="W162" s="188"/>
      <c r="Y162" s="188"/>
      <c r="Z162" s="188"/>
      <c r="AA162" s="188"/>
      <c r="AC162" s="188"/>
      <c r="AD162" s="188"/>
      <c r="AE162" s="188"/>
      <c r="AG162" s="188"/>
      <c r="AH162" s="188"/>
      <c r="AI162" s="188"/>
      <c r="AK162" s="188"/>
      <c r="AL162" s="188"/>
      <c r="AM162" s="188"/>
      <c r="AO162" s="188"/>
      <c r="AP162" s="188"/>
      <c r="AQ162" s="188"/>
      <c r="AS162" s="188"/>
      <c r="AT162" s="188"/>
      <c r="AU162" s="188"/>
      <c r="AW162" s="188"/>
      <c r="AX162" s="188"/>
      <c r="AY162" s="188"/>
      <c r="BA162" s="188"/>
      <c r="BB162" s="188"/>
      <c r="BE162" s="188"/>
      <c r="BF162" s="188"/>
      <c r="BH162" s="188"/>
      <c r="BI162" s="188"/>
      <c r="BJ162" s="188"/>
      <c r="BL162" s="188"/>
      <c r="BM162" s="188"/>
      <c r="BN162" s="188"/>
    </row>
    <row r="163" spans="2:66" s="273" customFormat="1">
      <c r="B163" s="253"/>
      <c r="C163" s="253"/>
      <c r="E163" s="188"/>
      <c r="O163" s="188"/>
      <c r="P163" s="188"/>
      <c r="Q163" s="188"/>
      <c r="R163" s="188"/>
      <c r="T163" s="188"/>
      <c r="U163" s="188"/>
      <c r="V163" s="188"/>
      <c r="W163" s="188"/>
      <c r="Y163" s="188"/>
      <c r="Z163" s="188"/>
      <c r="AA163" s="188"/>
      <c r="AC163" s="188"/>
      <c r="AD163" s="188"/>
      <c r="AE163" s="188"/>
      <c r="AG163" s="188"/>
      <c r="AH163" s="188"/>
      <c r="AI163" s="188"/>
      <c r="AK163" s="188"/>
      <c r="AL163" s="188"/>
      <c r="AM163" s="188"/>
      <c r="AO163" s="188"/>
      <c r="AP163" s="188"/>
      <c r="AQ163" s="188"/>
      <c r="AS163" s="188"/>
      <c r="AT163" s="188"/>
      <c r="AU163" s="188"/>
      <c r="AW163" s="188"/>
      <c r="AX163" s="188"/>
      <c r="AY163" s="188"/>
      <c r="BA163" s="188"/>
      <c r="BB163" s="188"/>
      <c r="BE163" s="188"/>
      <c r="BF163" s="188"/>
      <c r="BH163" s="188"/>
      <c r="BI163" s="188"/>
      <c r="BJ163" s="188"/>
      <c r="BL163" s="188"/>
      <c r="BM163" s="188"/>
      <c r="BN163" s="188"/>
    </row>
    <row r="164" spans="2:66" s="273" customFormat="1">
      <c r="B164" s="253"/>
      <c r="C164" s="253"/>
      <c r="E164" s="188"/>
      <c r="O164" s="188"/>
      <c r="P164" s="188"/>
      <c r="Q164" s="188"/>
      <c r="R164" s="188"/>
      <c r="T164" s="188"/>
      <c r="U164" s="188"/>
      <c r="V164" s="188"/>
      <c r="W164" s="188"/>
      <c r="Y164" s="188"/>
      <c r="Z164" s="188"/>
      <c r="AA164" s="188"/>
      <c r="AC164" s="188"/>
      <c r="AD164" s="188"/>
      <c r="AE164" s="188"/>
      <c r="AG164" s="188"/>
      <c r="AH164" s="188"/>
      <c r="AI164" s="188"/>
      <c r="AK164" s="188"/>
      <c r="AL164" s="188"/>
      <c r="AM164" s="188"/>
      <c r="AO164" s="188"/>
      <c r="AP164" s="188"/>
      <c r="AQ164" s="188"/>
      <c r="AS164" s="188"/>
      <c r="AT164" s="188"/>
      <c r="AU164" s="188"/>
      <c r="AW164" s="188"/>
      <c r="AX164" s="188"/>
      <c r="AY164" s="188"/>
      <c r="BA164" s="188"/>
      <c r="BB164" s="188"/>
      <c r="BE164" s="188"/>
      <c r="BF164" s="188"/>
      <c r="BH164" s="188"/>
      <c r="BI164" s="188"/>
      <c r="BJ164" s="188"/>
      <c r="BL164" s="188"/>
      <c r="BM164" s="188"/>
      <c r="BN164" s="188"/>
    </row>
    <row r="165" spans="2:66" s="273" customFormat="1">
      <c r="B165" s="253"/>
      <c r="C165" s="253"/>
      <c r="E165" s="188"/>
      <c r="O165" s="188"/>
      <c r="P165" s="188"/>
      <c r="Q165" s="188"/>
      <c r="R165" s="188"/>
      <c r="T165" s="188"/>
      <c r="U165" s="188"/>
      <c r="V165" s="188"/>
      <c r="W165" s="188"/>
      <c r="Y165" s="188"/>
      <c r="Z165" s="188"/>
      <c r="AA165" s="188"/>
      <c r="AC165" s="188"/>
      <c r="AD165" s="188"/>
      <c r="AE165" s="188"/>
      <c r="AG165" s="188"/>
      <c r="AH165" s="188"/>
      <c r="AI165" s="188"/>
      <c r="AK165" s="188"/>
      <c r="AL165" s="188"/>
      <c r="AM165" s="188"/>
      <c r="AO165" s="188"/>
      <c r="AP165" s="188"/>
      <c r="AQ165" s="188"/>
      <c r="AS165" s="188"/>
      <c r="AT165" s="188"/>
      <c r="AU165" s="188"/>
      <c r="AW165" s="188"/>
      <c r="AX165" s="188"/>
      <c r="AY165" s="188"/>
      <c r="BA165" s="188"/>
      <c r="BB165" s="188"/>
      <c r="BE165" s="188"/>
      <c r="BF165" s="188"/>
      <c r="BH165" s="188"/>
      <c r="BI165" s="188"/>
      <c r="BJ165" s="188"/>
      <c r="BL165" s="188"/>
      <c r="BM165" s="188"/>
      <c r="BN165" s="188"/>
    </row>
    <row r="166" spans="2:66" s="273" customFormat="1">
      <c r="B166" s="253"/>
      <c r="C166" s="253"/>
      <c r="E166" s="188"/>
      <c r="O166" s="188"/>
      <c r="P166" s="188"/>
      <c r="Q166" s="188"/>
      <c r="R166" s="188"/>
      <c r="T166" s="188"/>
      <c r="U166" s="188"/>
      <c r="V166" s="188"/>
      <c r="W166" s="188"/>
      <c r="Y166" s="188"/>
      <c r="Z166" s="188"/>
      <c r="AA166" s="188"/>
      <c r="AC166" s="188"/>
      <c r="AD166" s="188"/>
      <c r="AE166" s="188"/>
      <c r="AG166" s="188"/>
      <c r="AH166" s="188"/>
      <c r="AI166" s="188"/>
      <c r="AK166" s="188"/>
      <c r="AL166" s="188"/>
      <c r="AM166" s="188"/>
      <c r="AO166" s="188"/>
      <c r="AP166" s="188"/>
      <c r="AQ166" s="188"/>
      <c r="AS166" s="188"/>
      <c r="AT166" s="188"/>
      <c r="AU166" s="188"/>
      <c r="AW166" s="188"/>
      <c r="AX166" s="188"/>
      <c r="AY166" s="188"/>
      <c r="BA166" s="188"/>
      <c r="BB166" s="188"/>
      <c r="BE166" s="188"/>
      <c r="BF166" s="188"/>
      <c r="BH166" s="188"/>
      <c r="BI166" s="188"/>
      <c r="BJ166" s="188"/>
      <c r="BL166" s="188"/>
      <c r="BM166" s="188"/>
      <c r="BN166" s="188"/>
    </row>
    <row r="167" spans="2:66" s="273" customFormat="1">
      <c r="B167" s="253"/>
      <c r="C167" s="253"/>
      <c r="E167" s="188"/>
      <c r="O167" s="188"/>
      <c r="P167" s="188"/>
      <c r="Q167" s="188"/>
      <c r="R167" s="188"/>
      <c r="T167" s="188"/>
      <c r="U167" s="188"/>
      <c r="V167" s="188"/>
      <c r="W167" s="188"/>
      <c r="Y167" s="188"/>
      <c r="Z167" s="188"/>
      <c r="AA167" s="188"/>
      <c r="AC167" s="188"/>
      <c r="AD167" s="188"/>
      <c r="AE167" s="188"/>
      <c r="AG167" s="188"/>
      <c r="AH167" s="188"/>
      <c r="AI167" s="188"/>
      <c r="AK167" s="188"/>
      <c r="AL167" s="188"/>
      <c r="AM167" s="188"/>
      <c r="AO167" s="188"/>
      <c r="AP167" s="188"/>
      <c r="AQ167" s="188"/>
      <c r="AS167" s="188"/>
      <c r="AT167" s="188"/>
      <c r="AU167" s="188"/>
      <c r="AW167" s="188"/>
      <c r="AX167" s="188"/>
      <c r="AY167" s="188"/>
      <c r="BA167" s="188"/>
      <c r="BB167" s="188"/>
      <c r="BE167" s="188"/>
      <c r="BF167" s="188"/>
      <c r="BH167" s="188"/>
      <c r="BI167" s="188"/>
      <c r="BJ167" s="188"/>
      <c r="BL167" s="188"/>
      <c r="BM167" s="188"/>
      <c r="BN167" s="188"/>
    </row>
    <row r="168" spans="2:66" s="273" customFormat="1">
      <c r="B168" s="253"/>
      <c r="C168" s="253"/>
      <c r="E168" s="188"/>
      <c r="O168" s="188"/>
      <c r="P168" s="188"/>
      <c r="Q168" s="188"/>
      <c r="R168" s="188"/>
      <c r="T168" s="188"/>
      <c r="U168" s="188"/>
      <c r="V168" s="188"/>
      <c r="W168" s="188"/>
      <c r="Y168" s="188"/>
      <c r="Z168" s="188"/>
      <c r="AA168" s="188"/>
      <c r="AC168" s="188"/>
      <c r="AD168" s="188"/>
      <c r="AE168" s="188"/>
      <c r="AG168" s="188"/>
      <c r="AH168" s="188"/>
      <c r="AI168" s="188"/>
      <c r="AK168" s="188"/>
      <c r="AL168" s="188"/>
      <c r="AM168" s="188"/>
      <c r="AO168" s="188"/>
      <c r="AP168" s="188"/>
      <c r="AQ168" s="188"/>
      <c r="AS168" s="188"/>
      <c r="AT168" s="188"/>
      <c r="AU168" s="188"/>
      <c r="AW168" s="188"/>
      <c r="AX168" s="188"/>
      <c r="AY168" s="188"/>
      <c r="BA168" s="188"/>
      <c r="BB168" s="188"/>
      <c r="BE168" s="188"/>
      <c r="BF168" s="188"/>
      <c r="BH168" s="188"/>
      <c r="BI168" s="188"/>
      <c r="BJ168" s="188"/>
      <c r="BL168" s="188"/>
      <c r="BM168" s="188"/>
      <c r="BN168" s="188"/>
    </row>
    <row r="169" spans="2:66" s="273" customFormat="1">
      <c r="B169" s="253"/>
      <c r="C169" s="253"/>
      <c r="E169" s="188"/>
      <c r="O169" s="188"/>
      <c r="P169" s="188"/>
      <c r="Q169" s="188"/>
      <c r="R169" s="188"/>
      <c r="T169" s="188"/>
      <c r="U169" s="188"/>
      <c r="V169" s="188"/>
      <c r="W169" s="188"/>
      <c r="Y169" s="188"/>
      <c r="Z169" s="188"/>
      <c r="AA169" s="188"/>
      <c r="AC169" s="188"/>
      <c r="AD169" s="188"/>
      <c r="AE169" s="188"/>
      <c r="AG169" s="188"/>
      <c r="AH169" s="188"/>
      <c r="AI169" s="188"/>
      <c r="AK169" s="188"/>
      <c r="AL169" s="188"/>
      <c r="AM169" s="188"/>
      <c r="AO169" s="188"/>
      <c r="AP169" s="188"/>
      <c r="AQ169" s="188"/>
      <c r="AS169" s="188"/>
      <c r="AT169" s="188"/>
      <c r="AU169" s="188"/>
      <c r="AW169" s="188"/>
      <c r="AX169" s="188"/>
      <c r="AY169" s="188"/>
      <c r="BA169" s="188"/>
      <c r="BB169" s="188"/>
      <c r="BE169" s="188"/>
      <c r="BF169" s="188"/>
      <c r="BH169" s="188"/>
      <c r="BI169" s="188"/>
      <c r="BJ169" s="188"/>
      <c r="BL169" s="188"/>
      <c r="BM169" s="188"/>
      <c r="BN169" s="188"/>
    </row>
    <row r="170" spans="2:66" s="273" customFormat="1">
      <c r="B170" s="253"/>
      <c r="C170" s="253"/>
      <c r="E170" s="188"/>
      <c r="O170" s="188"/>
      <c r="P170" s="188"/>
      <c r="Q170" s="188"/>
      <c r="R170" s="188"/>
      <c r="T170" s="188"/>
      <c r="U170" s="188"/>
      <c r="V170" s="188"/>
      <c r="W170" s="188"/>
      <c r="Y170" s="188"/>
      <c r="Z170" s="188"/>
      <c r="AA170" s="188"/>
      <c r="AC170" s="188"/>
      <c r="AD170" s="188"/>
      <c r="AE170" s="188"/>
      <c r="AG170" s="188"/>
      <c r="AH170" s="188"/>
      <c r="AI170" s="188"/>
      <c r="AK170" s="188"/>
      <c r="AL170" s="188"/>
      <c r="AM170" s="188"/>
      <c r="AO170" s="188"/>
      <c r="AP170" s="188"/>
      <c r="AQ170" s="188"/>
      <c r="AS170" s="188"/>
      <c r="AT170" s="188"/>
      <c r="AU170" s="188"/>
      <c r="AW170" s="188"/>
      <c r="AX170" s="188"/>
      <c r="AY170" s="188"/>
      <c r="BA170" s="188"/>
      <c r="BB170" s="188"/>
      <c r="BE170" s="188"/>
      <c r="BF170" s="188"/>
      <c r="BH170" s="188"/>
      <c r="BI170" s="188"/>
      <c r="BJ170" s="188"/>
      <c r="BL170" s="188"/>
      <c r="BM170" s="188"/>
      <c r="BN170" s="188"/>
    </row>
    <row r="171" spans="2:66" s="273" customFormat="1">
      <c r="B171" s="253"/>
      <c r="C171" s="253"/>
      <c r="E171" s="188"/>
      <c r="O171" s="188"/>
      <c r="P171" s="188"/>
      <c r="Q171" s="188"/>
      <c r="R171" s="188"/>
      <c r="T171" s="188"/>
      <c r="U171" s="188"/>
      <c r="V171" s="188"/>
      <c r="W171" s="188"/>
      <c r="Y171" s="188"/>
      <c r="Z171" s="188"/>
      <c r="AA171" s="188"/>
      <c r="AC171" s="188"/>
      <c r="AD171" s="188"/>
      <c r="AE171" s="188"/>
      <c r="AG171" s="188"/>
      <c r="AH171" s="188"/>
      <c r="AI171" s="188"/>
      <c r="AK171" s="188"/>
      <c r="AL171" s="188"/>
      <c r="AM171" s="188"/>
      <c r="AO171" s="188"/>
      <c r="AP171" s="188"/>
      <c r="AQ171" s="188"/>
      <c r="AS171" s="188"/>
      <c r="AT171" s="188"/>
      <c r="AU171" s="188"/>
      <c r="AW171" s="188"/>
      <c r="AX171" s="188"/>
      <c r="AY171" s="188"/>
      <c r="BA171" s="188"/>
      <c r="BB171" s="188"/>
      <c r="BE171" s="188"/>
      <c r="BF171" s="188"/>
      <c r="BH171" s="188"/>
      <c r="BI171" s="188"/>
      <c r="BJ171" s="188"/>
      <c r="BL171" s="188"/>
      <c r="BM171" s="188"/>
      <c r="BN171" s="188"/>
    </row>
    <row r="172" spans="2:66" s="273" customFormat="1">
      <c r="B172" s="253"/>
      <c r="C172" s="253"/>
      <c r="E172" s="188"/>
      <c r="O172" s="188"/>
      <c r="P172" s="188"/>
      <c r="Q172" s="188"/>
      <c r="R172" s="188"/>
      <c r="T172" s="188"/>
      <c r="U172" s="188"/>
      <c r="V172" s="188"/>
      <c r="W172" s="188"/>
      <c r="Y172" s="188"/>
      <c r="Z172" s="188"/>
      <c r="AA172" s="188"/>
      <c r="AC172" s="188"/>
      <c r="AD172" s="188"/>
      <c r="AE172" s="188"/>
      <c r="AG172" s="188"/>
      <c r="AH172" s="188"/>
      <c r="AI172" s="188"/>
      <c r="AK172" s="188"/>
      <c r="AL172" s="188"/>
      <c r="AM172" s="188"/>
      <c r="AO172" s="188"/>
      <c r="AP172" s="188"/>
      <c r="AQ172" s="188"/>
      <c r="AS172" s="188"/>
      <c r="AT172" s="188"/>
      <c r="AU172" s="188"/>
      <c r="AW172" s="188"/>
      <c r="AX172" s="188"/>
      <c r="AY172" s="188"/>
      <c r="BA172" s="188"/>
      <c r="BB172" s="188"/>
      <c r="BE172" s="188"/>
      <c r="BF172" s="188"/>
      <c r="BH172" s="188"/>
      <c r="BI172" s="188"/>
      <c r="BJ172" s="188"/>
      <c r="BL172" s="188"/>
      <c r="BM172" s="188"/>
      <c r="BN172" s="188"/>
    </row>
    <row r="173" spans="2:66" s="273" customFormat="1">
      <c r="B173" s="253"/>
      <c r="C173" s="253"/>
      <c r="E173" s="188"/>
      <c r="O173" s="188"/>
      <c r="P173" s="188"/>
      <c r="Q173" s="188"/>
      <c r="R173" s="188"/>
      <c r="T173" s="188"/>
      <c r="U173" s="188"/>
      <c r="V173" s="188"/>
      <c r="W173" s="188"/>
      <c r="Y173" s="188"/>
      <c r="Z173" s="188"/>
      <c r="AA173" s="188"/>
      <c r="AC173" s="188"/>
      <c r="AD173" s="188"/>
      <c r="AE173" s="188"/>
      <c r="AG173" s="188"/>
      <c r="AH173" s="188"/>
      <c r="AI173" s="188"/>
      <c r="AK173" s="188"/>
      <c r="AL173" s="188"/>
      <c r="AM173" s="188"/>
      <c r="AO173" s="188"/>
      <c r="AP173" s="188"/>
      <c r="AQ173" s="188"/>
      <c r="AS173" s="188"/>
      <c r="AT173" s="188"/>
      <c r="AU173" s="188"/>
      <c r="AW173" s="188"/>
      <c r="AX173" s="188"/>
      <c r="AY173" s="188"/>
      <c r="BA173" s="188"/>
      <c r="BB173" s="188"/>
      <c r="BE173" s="188"/>
      <c r="BF173" s="188"/>
      <c r="BH173" s="188"/>
      <c r="BI173" s="188"/>
      <c r="BJ173" s="188"/>
      <c r="BL173" s="188"/>
      <c r="BM173" s="188"/>
      <c r="BN173" s="188"/>
    </row>
    <row r="174" spans="2:66" s="273" customFormat="1">
      <c r="B174" s="253"/>
      <c r="C174" s="253"/>
      <c r="E174" s="188"/>
      <c r="O174" s="188"/>
      <c r="P174" s="188"/>
      <c r="Q174" s="188"/>
      <c r="R174" s="188"/>
      <c r="T174" s="188"/>
      <c r="U174" s="188"/>
      <c r="V174" s="188"/>
      <c r="W174" s="188"/>
      <c r="Y174" s="188"/>
      <c r="Z174" s="188"/>
      <c r="AA174" s="188"/>
      <c r="AC174" s="188"/>
      <c r="AD174" s="188"/>
      <c r="AE174" s="188"/>
      <c r="AG174" s="188"/>
      <c r="AH174" s="188"/>
      <c r="AI174" s="188"/>
      <c r="AK174" s="188"/>
      <c r="AL174" s="188"/>
      <c r="AM174" s="188"/>
      <c r="AO174" s="188"/>
      <c r="AP174" s="188"/>
      <c r="AQ174" s="188"/>
      <c r="AS174" s="188"/>
      <c r="AT174" s="188"/>
      <c r="AU174" s="188"/>
      <c r="AW174" s="188"/>
      <c r="AX174" s="188"/>
      <c r="AY174" s="188"/>
      <c r="BA174" s="188"/>
      <c r="BB174" s="188"/>
      <c r="BE174" s="188"/>
      <c r="BF174" s="188"/>
      <c r="BH174" s="188"/>
      <c r="BI174" s="188"/>
      <c r="BJ174" s="188"/>
      <c r="BL174" s="188"/>
      <c r="BM174" s="188"/>
      <c r="BN174" s="188"/>
    </row>
    <row r="175" spans="2:66" s="273" customFormat="1">
      <c r="B175" s="253"/>
      <c r="C175" s="253"/>
      <c r="E175" s="188"/>
      <c r="O175" s="188"/>
      <c r="P175" s="188"/>
      <c r="Q175" s="188"/>
      <c r="R175" s="188"/>
      <c r="T175" s="188"/>
      <c r="U175" s="188"/>
      <c r="V175" s="188"/>
      <c r="W175" s="188"/>
      <c r="Y175" s="188"/>
      <c r="Z175" s="188"/>
      <c r="AA175" s="188"/>
      <c r="AC175" s="188"/>
      <c r="AD175" s="188"/>
      <c r="AE175" s="188"/>
      <c r="AG175" s="188"/>
      <c r="AH175" s="188"/>
      <c r="AI175" s="188"/>
      <c r="AK175" s="188"/>
      <c r="AL175" s="188"/>
      <c r="AM175" s="188"/>
      <c r="AO175" s="188"/>
      <c r="AP175" s="188"/>
      <c r="AQ175" s="188"/>
      <c r="AS175" s="188"/>
      <c r="AT175" s="188"/>
      <c r="AU175" s="188"/>
      <c r="AW175" s="188"/>
      <c r="AX175" s="188"/>
      <c r="AY175" s="188"/>
      <c r="BA175" s="188"/>
      <c r="BB175" s="188"/>
      <c r="BE175" s="188"/>
      <c r="BF175" s="188"/>
      <c r="BH175" s="188"/>
      <c r="BI175" s="188"/>
      <c r="BJ175" s="188"/>
      <c r="BL175" s="188"/>
      <c r="BM175" s="188"/>
      <c r="BN175" s="188"/>
    </row>
    <row r="176" spans="2:66" s="273" customFormat="1">
      <c r="B176" s="253"/>
      <c r="C176" s="253"/>
      <c r="E176" s="188"/>
      <c r="O176" s="188"/>
      <c r="P176" s="188"/>
      <c r="Q176" s="188"/>
      <c r="R176" s="188"/>
      <c r="T176" s="188"/>
      <c r="U176" s="188"/>
      <c r="V176" s="188"/>
      <c r="W176" s="188"/>
      <c r="Y176" s="188"/>
      <c r="Z176" s="188"/>
      <c r="AA176" s="188"/>
      <c r="AC176" s="188"/>
      <c r="AD176" s="188"/>
      <c r="AE176" s="188"/>
      <c r="AG176" s="188"/>
      <c r="AH176" s="188"/>
      <c r="AI176" s="188"/>
      <c r="AK176" s="188"/>
      <c r="AL176" s="188"/>
      <c r="AM176" s="188"/>
      <c r="AO176" s="188"/>
      <c r="AP176" s="188"/>
      <c r="AQ176" s="188"/>
      <c r="AS176" s="188"/>
      <c r="AT176" s="188"/>
      <c r="AU176" s="188"/>
      <c r="AW176" s="188"/>
      <c r="AX176" s="188"/>
      <c r="AY176" s="188"/>
      <c r="BA176" s="188"/>
      <c r="BB176" s="188"/>
      <c r="BE176" s="188"/>
      <c r="BF176" s="188"/>
      <c r="BH176" s="188"/>
      <c r="BI176" s="188"/>
      <c r="BJ176" s="188"/>
      <c r="BL176" s="188"/>
      <c r="BM176" s="188"/>
      <c r="BN176" s="188"/>
    </row>
    <row r="177" spans="2:66" s="273" customFormat="1">
      <c r="B177" s="253"/>
      <c r="C177" s="253"/>
      <c r="E177" s="188"/>
      <c r="O177" s="188"/>
      <c r="P177" s="188"/>
      <c r="Q177" s="188"/>
      <c r="R177" s="188"/>
      <c r="T177" s="188"/>
      <c r="U177" s="188"/>
      <c r="V177" s="188"/>
      <c r="W177" s="188"/>
      <c r="Y177" s="188"/>
      <c r="Z177" s="188"/>
      <c r="AA177" s="188"/>
      <c r="AC177" s="188"/>
      <c r="AD177" s="188"/>
      <c r="AE177" s="188"/>
      <c r="AG177" s="188"/>
      <c r="AH177" s="188"/>
      <c r="AI177" s="188"/>
      <c r="AK177" s="188"/>
      <c r="AL177" s="188"/>
      <c r="AM177" s="188"/>
      <c r="AO177" s="188"/>
      <c r="AP177" s="188"/>
      <c r="AQ177" s="188"/>
      <c r="AS177" s="188"/>
      <c r="AT177" s="188"/>
      <c r="AU177" s="188"/>
      <c r="AW177" s="188"/>
      <c r="AX177" s="188"/>
      <c r="AY177" s="188"/>
      <c r="BA177" s="188"/>
      <c r="BB177" s="188"/>
      <c r="BE177" s="188"/>
      <c r="BF177" s="188"/>
      <c r="BH177" s="188"/>
      <c r="BI177" s="188"/>
      <c r="BJ177" s="188"/>
      <c r="BL177" s="188"/>
      <c r="BM177" s="188"/>
      <c r="BN177" s="188"/>
    </row>
    <row r="178" spans="2:66" s="273" customFormat="1">
      <c r="B178" s="253"/>
      <c r="C178" s="253"/>
      <c r="E178" s="188"/>
      <c r="O178" s="188"/>
      <c r="P178" s="188"/>
      <c r="Q178" s="188"/>
      <c r="R178" s="188"/>
      <c r="T178" s="188"/>
      <c r="U178" s="188"/>
      <c r="V178" s="188"/>
      <c r="W178" s="188"/>
      <c r="Y178" s="188"/>
      <c r="Z178" s="188"/>
      <c r="AA178" s="188"/>
      <c r="AC178" s="188"/>
      <c r="AD178" s="188"/>
      <c r="AE178" s="188"/>
      <c r="AG178" s="188"/>
      <c r="AH178" s="188"/>
      <c r="AI178" s="188"/>
      <c r="AK178" s="188"/>
      <c r="AL178" s="188"/>
      <c r="AM178" s="188"/>
      <c r="AO178" s="188"/>
      <c r="AP178" s="188"/>
      <c r="AQ178" s="188"/>
      <c r="AS178" s="188"/>
      <c r="AT178" s="188"/>
      <c r="AU178" s="188"/>
      <c r="AW178" s="188"/>
      <c r="AX178" s="188"/>
      <c r="AY178" s="188"/>
      <c r="BA178" s="188"/>
      <c r="BB178" s="188"/>
      <c r="BE178" s="188"/>
      <c r="BF178" s="188"/>
      <c r="BH178" s="188"/>
      <c r="BI178" s="188"/>
      <c r="BJ178" s="188"/>
      <c r="BL178" s="188"/>
      <c r="BM178" s="188"/>
      <c r="BN178" s="188"/>
    </row>
    <row r="179" spans="2:66" s="273" customFormat="1">
      <c r="B179" s="253"/>
      <c r="C179" s="253"/>
      <c r="E179" s="188"/>
      <c r="O179" s="188"/>
      <c r="P179" s="188"/>
      <c r="Q179" s="188"/>
      <c r="R179" s="188"/>
      <c r="T179" s="188"/>
      <c r="U179" s="188"/>
      <c r="V179" s="188"/>
      <c r="W179" s="188"/>
      <c r="Y179" s="188"/>
      <c r="Z179" s="188"/>
      <c r="AA179" s="188"/>
      <c r="AC179" s="188"/>
      <c r="AD179" s="188"/>
      <c r="AE179" s="188"/>
      <c r="AG179" s="188"/>
      <c r="AH179" s="188"/>
      <c r="AI179" s="188"/>
      <c r="AK179" s="188"/>
      <c r="AL179" s="188"/>
      <c r="AM179" s="188"/>
      <c r="AO179" s="188"/>
      <c r="AP179" s="188"/>
      <c r="AQ179" s="188"/>
      <c r="AS179" s="188"/>
      <c r="AT179" s="188"/>
      <c r="AU179" s="188"/>
      <c r="AW179" s="188"/>
      <c r="AX179" s="188"/>
      <c r="AY179" s="188"/>
      <c r="BA179" s="188"/>
      <c r="BB179" s="188"/>
      <c r="BE179" s="188"/>
      <c r="BF179" s="188"/>
      <c r="BH179" s="188"/>
      <c r="BI179" s="188"/>
      <c r="BJ179" s="188"/>
      <c r="BL179" s="188"/>
      <c r="BM179" s="188"/>
      <c r="BN179" s="188"/>
    </row>
    <row r="180" spans="2:66" s="273" customFormat="1">
      <c r="B180" s="253"/>
      <c r="C180" s="253"/>
      <c r="E180" s="188"/>
      <c r="O180" s="188"/>
      <c r="P180" s="188"/>
      <c r="Q180" s="188"/>
      <c r="R180" s="188"/>
      <c r="T180" s="188"/>
      <c r="U180" s="188"/>
      <c r="V180" s="188"/>
      <c r="W180" s="188"/>
      <c r="Y180" s="188"/>
      <c r="Z180" s="188"/>
      <c r="AA180" s="188"/>
      <c r="AC180" s="188"/>
      <c r="AD180" s="188"/>
      <c r="AE180" s="188"/>
      <c r="AG180" s="188"/>
      <c r="AH180" s="188"/>
      <c r="AI180" s="188"/>
      <c r="AK180" s="188"/>
      <c r="AL180" s="188"/>
      <c r="AM180" s="188"/>
      <c r="AO180" s="188"/>
      <c r="AP180" s="188"/>
      <c r="AQ180" s="188"/>
      <c r="AS180" s="188"/>
      <c r="AT180" s="188"/>
      <c r="AU180" s="188"/>
      <c r="AW180" s="188"/>
      <c r="AX180" s="188"/>
      <c r="AY180" s="188"/>
      <c r="BA180" s="188"/>
      <c r="BB180" s="188"/>
      <c r="BE180" s="188"/>
      <c r="BF180" s="188"/>
      <c r="BH180" s="188"/>
      <c r="BI180" s="188"/>
      <c r="BJ180" s="188"/>
      <c r="BL180" s="188"/>
      <c r="BM180" s="188"/>
      <c r="BN180" s="188"/>
    </row>
    <row r="181" spans="2:66" s="273" customFormat="1">
      <c r="B181" s="253"/>
      <c r="C181" s="253"/>
      <c r="E181" s="188"/>
      <c r="O181" s="188"/>
      <c r="P181" s="188"/>
      <c r="Q181" s="188"/>
      <c r="R181" s="188"/>
      <c r="T181" s="188"/>
      <c r="U181" s="188"/>
      <c r="V181" s="188"/>
      <c r="W181" s="188"/>
      <c r="Y181" s="188"/>
      <c r="Z181" s="188"/>
      <c r="AA181" s="188"/>
      <c r="AC181" s="188"/>
      <c r="AD181" s="188"/>
      <c r="AE181" s="188"/>
      <c r="AG181" s="188"/>
      <c r="AH181" s="188"/>
      <c r="AI181" s="188"/>
      <c r="AK181" s="188"/>
      <c r="AL181" s="188"/>
      <c r="AM181" s="188"/>
      <c r="AO181" s="188"/>
      <c r="AP181" s="188"/>
      <c r="AQ181" s="188"/>
      <c r="AS181" s="188"/>
      <c r="AT181" s="188"/>
      <c r="AU181" s="188"/>
      <c r="AW181" s="188"/>
      <c r="AX181" s="188"/>
      <c r="AY181" s="188"/>
      <c r="BA181" s="188"/>
      <c r="BB181" s="188"/>
      <c r="BE181" s="188"/>
      <c r="BF181" s="188"/>
      <c r="BH181" s="188"/>
      <c r="BI181" s="188"/>
      <c r="BJ181" s="188"/>
      <c r="BL181" s="188"/>
      <c r="BM181" s="188"/>
      <c r="BN181" s="188"/>
    </row>
    <row r="182" spans="2:66" s="273" customFormat="1">
      <c r="B182" s="253"/>
      <c r="C182" s="253"/>
      <c r="E182" s="188"/>
      <c r="O182" s="188"/>
      <c r="P182" s="188"/>
      <c r="Q182" s="188"/>
      <c r="R182" s="188"/>
      <c r="T182" s="188"/>
      <c r="U182" s="188"/>
      <c r="V182" s="188"/>
      <c r="W182" s="188"/>
      <c r="Y182" s="188"/>
      <c r="Z182" s="188"/>
      <c r="AA182" s="188"/>
      <c r="AC182" s="188"/>
      <c r="AD182" s="188"/>
      <c r="AE182" s="188"/>
      <c r="AG182" s="188"/>
      <c r="AH182" s="188"/>
      <c r="AI182" s="188"/>
      <c r="AK182" s="188"/>
      <c r="AL182" s="188"/>
      <c r="AM182" s="188"/>
      <c r="AO182" s="188"/>
      <c r="AP182" s="188"/>
      <c r="AQ182" s="188"/>
      <c r="AS182" s="188"/>
      <c r="AT182" s="188"/>
      <c r="AU182" s="188"/>
      <c r="AW182" s="188"/>
      <c r="AX182" s="188"/>
      <c r="AY182" s="188"/>
      <c r="BA182" s="188"/>
      <c r="BB182" s="188"/>
      <c r="BE182" s="188"/>
      <c r="BF182" s="188"/>
      <c r="BH182" s="188"/>
      <c r="BI182" s="188"/>
      <c r="BJ182" s="188"/>
      <c r="BL182" s="188"/>
      <c r="BM182" s="188"/>
      <c r="BN182" s="188"/>
    </row>
    <row r="183" spans="2:66" s="273" customFormat="1">
      <c r="B183" s="253"/>
      <c r="C183" s="253"/>
      <c r="E183" s="188"/>
      <c r="O183" s="188"/>
      <c r="P183" s="188"/>
      <c r="Q183" s="188"/>
      <c r="R183" s="188"/>
      <c r="T183" s="188"/>
      <c r="U183" s="188"/>
      <c r="V183" s="188"/>
      <c r="W183" s="188"/>
      <c r="Y183" s="188"/>
      <c r="Z183" s="188"/>
      <c r="AA183" s="188"/>
      <c r="AC183" s="188"/>
      <c r="AD183" s="188"/>
      <c r="AE183" s="188"/>
      <c r="AG183" s="188"/>
      <c r="AH183" s="188"/>
      <c r="AI183" s="188"/>
      <c r="AK183" s="188"/>
      <c r="AL183" s="188"/>
      <c r="AM183" s="188"/>
      <c r="AO183" s="188"/>
      <c r="AP183" s="188"/>
      <c r="AQ183" s="188"/>
      <c r="AS183" s="188"/>
      <c r="AT183" s="188"/>
      <c r="AU183" s="188"/>
      <c r="AW183" s="188"/>
      <c r="AX183" s="188"/>
      <c r="AY183" s="188"/>
      <c r="BA183" s="188"/>
      <c r="BB183" s="188"/>
      <c r="BE183" s="188"/>
      <c r="BF183" s="188"/>
      <c r="BH183" s="188"/>
      <c r="BI183" s="188"/>
      <c r="BJ183" s="188"/>
      <c r="BL183" s="188"/>
      <c r="BM183" s="188"/>
      <c r="BN183" s="188"/>
    </row>
    <row r="184" spans="2:66" s="273" customFormat="1">
      <c r="B184" s="253"/>
      <c r="C184" s="253"/>
      <c r="E184" s="188"/>
      <c r="O184" s="188"/>
      <c r="P184" s="188"/>
      <c r="Q184" s="188"/>
      <c r="R184" s="188"/>
      <c r="T184" s="188"/>
      <c r="U184" s="188"/>
      <c r="V184" s="188"/>
      <c r="W184" s="188"/>
      <c r="Y184" s="188"/>
      <c r="Z184" s="188"/>
      <c r="AA184" s="188"/>
      <c r="AC184" s="188"/>
      <c r="AD184" s="188"/>
      <c r="AE184" s="188"/>
      <c r="AG184" s="188"/>
      <c r="AH184" s="188"/>
      <c r="AI184" s="188"/>
      <c r="AK184" s="188"/>
      <c r="AL184" s="188"/>
      <c r="AM184" s="188"/>
      <c r="AO184" s="188"/>
      <c r="AP184" s="188"/>
      <c r="AQ184" s="188"/>
      <c r="AS184" s="188"/>
      <c r="AT184" s="188"/>
      <c r="AU184" s="188"/>
      <c r="AW184" s="188"/>
      <c r="AX184" s="188"/>
      <c r="AY184" s="188"/>
      <c r="BA184" s="188"/>
      <c r="BB184" s="188"/>
      <c r="BE184" s="188"/>
      <c r="BF184" s="188"/>
      <c r="BH184" s="188"/>
      <c r="BI184" s="188"/>
      <c r="BJ184" s="188"/>
      <c r="BL184" s="188"/>
      <c r="BM184" s="188"/>
      <c r="BN184" s="188"/>
    </row>
    <row r="185" spans="2:66" s="273" customFormat="1">
      <c r="B185" s="253"/>
      <c r="C185" s="253"/>
      <c r="E185" s="188"/>
      <c r="O185" s="188"/>
      <c r="P185" s="188"/>
      <c r="Q185" s="188"/>
      <c r="R185" s="188"/>
      <c r="T185" s="188"/>
      <c r="U185" s="188"/>
      <c r="V185" s="188"/>
      <c r="W185" s="188"/>
      <c r="Y185" s="188"/>
      <c r="Z185" s="188"/>
      <c r="AA185" s="188"/>
      <c r="AC185" s="188"/>
      <c r="AD185" s="188"/>
      <c r="AE185" s="188"/>
      <c r="AG185" s="188"/>
      <c r="AH185" s="188"/>
      <c r="AI185" s="188"/>
      <c r="AK185" s="188"/>
      <c r="AL185" s="188"/>
      <c r="AM185" s="188"/>
      <c r="AO185" s="188"/>
      <c r="AP185" s="188"/>
      <c r="AQ185" s="188"/>
      <c r="AS185" s="188"/>
      <c r="AT185" s="188"/>
      <c r="AU185" s="188"/>
      <c r="AW185" s="188"/>
      <c r="AX185" s="188"/>
      <c r="AY185" s="188"/>
      <c r="BA185" s="188"/>
      <c r="BB185" s="188"/>
      <c r="BE185" s="188"/>
      <c r="BF185" s="188"/>
      <c r="BH185" s="188"/>
      <c r="BI185" s="188"/>
      <c r="BJ185" s="188"/>
      <c r="BL185" s="188"/>
      <c r="BM185" s="188"/>
      <c r="BN185" s="188"/>
    </row>
    <row r="186" spans="2:66" s="273" customFormat="1">
      <c r="B186" s="253"/>
      <c r="C186" s="253"/>
      <c r="E186" s="188"/>
      <c r="O186" s="188"/>
      <c r="P186" s="188"/>
      <c r="Q186" s="188"/>
      <c r="R186" s="188"/>
      <c r="T186" s="188"/>
      <c r="U186" s="188"/>
      <c r="V186" s="188"/>
      <c r="W186" s="188"/>
      <c r="Y186" s="188"/>
      <c r="Z186" s="188"/>
      <c r="AA186" s="188"/>
      <c r="AC186" s="188"/>
      <c r="AD186" s="188"/>
      <c r="AE186" s="188"/>
      <c r="AG186" s="188"/>
      <c r="AH186" s="188"/>
      <c r="AI186" s="188"/>
      <c r="AK186" s="188"/>
      <c r="AL186" s="188"/>
      <c r="AM186" s="188"/>
      <c r="AO186" s="188"/>
      <c r="AP186" s="188"/>
      <c r="AQ186" s="188"/>
      <c r="AS186" s="188"/>
      <c r="AT186" s="188"/>
      <c r="AU186" s="188"/>
      <c r="AW186" s="188"/>
      <c r="AX186" s="188"/>
      <c r="AY186" s="188"/>
      <c r="BA186" s="188"/>
      <c r="BB186" s="188"/>
      <c r="BE186" s="188"/>
      <c r="BF186" s="188"/>
      <c r="BH186" s="188"/>
      <c r="BI186" s="188"/>
      <c r="BJ186" s="188"/>
      <c r="BL186" s="188"/>
      <c r="BM186" s="188"/>
      <c r="BN186" s="188"/>
    </row>
    <row r="187" spans="2:66" s="273" customFormat="1">
      <c r="B187" s="253"/>
      <c r="C187" s="253"/>
      <c r="E187" s="188"/>
      <c r="O187" s="188"/>
      <c r="P187" s="188"/>
      <c r="Q187" s="188"/>
      <c r="R187" s="188"/>
      <c r="T187" s="188"/>
      <c r="U187" s="188"/>
      <c r="V187" s="188"/>
      <c r="W187" s="188"/>
      <c r="Y187" s="188"/>
      <c r="Z187" s="188"/>
      <c r="AA187" s="188"/>
      <c r="AC187" s="188"/>
      <c r="AD187" s="188"/>
      <c r="AE187" s="188"/>
      <c r="AG187" s="188"/>
      <c r="AH187" s="188"/>
      <c r="AI187" s="188"/>
      <c r="AK187" s="188"/>
      <c r="AL187" s="188"/>
      <c r="AM187" s="188"/>
      <c r="AO187" s="188"/>
      <c r="AP187" s="188"/>
      <c r="AQ187" s="188"/>
      <c r="AS187" s="188"/>
      <c r="AT187" s="188"/>
      <c r="AU187" s="188"/>
      <c r="AW187" s="188"/>
      <c r="AX187" s="188"/>
      <c r="AY187" s="188"/>
      <c r="BA187" s="188"/>
      <c r="BB187" s="188"/>
      <c r="BE187" s="188"/>
      <c r="BF187" s="188"/>
      <c r="BH187" s="188"/>
      <c r="BI187" s="188"/>
      <c r="BJ187" s="188"/>
      <c r="BL187" s="188"/>
      <c r="BM187" s="188"/>
      <c r="BN187" s="188"/>
    </row>
    <row r="188" spans="2:66" s="273" customFormat="1">
      <c r="B188" s="253"/>
      <c r="C188" s="253"/>
      <c r="E188" s="188"/>
      <c r="O188" s="188"/>
      <c r="P188" s="188"/>
      <c r="Q188" s="188"/>
      <c r="R188" s="188"/>
      <c r="T188" s="188"/>
      <c r="U188" s="188"/>
      <c r="V188" s="188"/>
      <c r="W188" s="188"/>
      <c r="Y188" s="188"/>
      <c r="Z188" s="188"/>
      <c r="AA188" s="188"/>
      <c r="AC188" s="188"/>
      <c r="AD188" s="188"/>
      <c r="AE188" s="188"/>
      <c r="AG188" s="188"/>
      <c r="AH188" s="188"/>
      <c r="AI188" s="188"/>
      <c r="AK188" s="188"/>
      <c r="AL188" s="188"/>
      <c r="AM188" s="188"/>
      <c r="AO188" s="188"/>
      <c r="AP188" s="188"/>
      <c r="AQ188" s="188"/>
      <c r="AS188" s="188"/>
      <c r="AT188" s="188"/>
      <c r="AU188" s="188"/>
      <c r="AW188" s="188"/>
      <c r="AX188" s="188"/>
      <c r="AY188" s="188"/>
      <c r="BA188" s="188"/>
      <c r="BB188" s="188"/>
      <c r="BE188" s="188"/>
      <c r="BF188" s="188"/>
      <c r="BH188" s="188"/>
      <c r="BI188" s="188"/>
      <c r="BJ188" s="188"/>
      <c r="BL188" s="188"/>
      <c r="BM188" s="188"/>
      <c r="BN188" s="188"/>
    </row>
    <row r="189" spans="2:66" s="273" customFormat="1">
      <c r="B189" s="253"/>
      <c r="C189" s="253"/>
      <c r="E189" s="188"/>
      <c r="O189" s="188"/>
      <c r="P189" s="188"/>
      <c r="Q189" s="188"/>
      <c r="R189" s="188"/>
      <c r="T189" s="188"/>
      <c r="U189" s="188"/>
      <c r="V189" s="188"/>
      <c r="W189" s="188"/>
      <c r="Y189" s="188"/>
      <c r="Z189" s="188"/>
      <c r="AA189" s="188"/>
      <c r="AC189" s="188"/>
      <c r="AD189" s="188"/>
      <c r="AE189" s="188"/>
      <c r="AG189" s="188"/>
      <c r="AH189" s="188"/>
      <c r="AI189" s="188"/>
      <c r="AK189" s="188"/>
      <c r="AL189" s="188"/>
      <c r="AM189" s="188"/>
      <c r="AO189" s="188"/>
      <c r="AP189" s="188"/>
      <c r="AQ189" s="188"/>
      <c r="AS189" s="188"/>
      <c r="AT189" s="188"/>
      <c r="AU189" s="188"/>
      <c r="AW189" s="188"/>
      <c r="AX189" s="188"/>
      <c r="AY189" s="188"/>
      <c r="BA189" s="188"/>
      <c r="BB189" s="188"/>
      <c r="BE189" s="188"/>
      <c r="BF189" s="188"/>
      <c r="BH189" s="188"/>
      <c r="BI189" s="188"/>
      <c r="BJ189" s="188"/>
      <c r="BL189" s="188"/>
      <c r="BM189" s="188"/>
      <c r="BN189" s="188"/>
    </row>
    <row r="190" spans="2:66" s="273" customFormat="1">
      <c r="B190" s="253"/>
      <c r="C190" s="253"/>
      <c r="E190" s="188"/>
      <c r="O190" s="188"/>
      <c r="P190" s="188"/>
      <c r="Q190" s="188"/>
      <c r="R190" s="188"/>
      <c r="T190" s="188"/>
      <c r="U190" s="188"/>
      <c r="V190" s="188"/>
      <c r="W190" s="188"/>
      <c r="Y190" s="188"/>
      <c r="Z190" s="188"/>
      <c r="AA190" s="188"/>
      <c r="AC190" s="188"/>
      <c r="AD190" s="188"/>
      <c r="AE190" s="188"/>
      <c r="AG190" s="188"/>
      <c r="AH190" s="188"/>
      <c r="AI190" s="188"/>
      <c r="AK190" s="188"/>
      <c r="AL190" s="188"/>
      <c r="AM190" s="188"/>
      <c r="AO190" s="188"/>
      <c r="AP190" s="188"/>
      <c r="AQ190" s="188"/>
      <c r="AS190" s="188"/>
      <c r="AT190" s="188"/>
      <c r="AU190" s="188"/>
      <c r="AW190" s="188"/>
      <c r="AX190" s="188"/>
      <c r="AY190" s="188"/>
      <c r="BA190" s="188"/>
      <c r="BB190" s="188"/>
      <c r="BE190" s="188"/>
      <c r="BF190" s="188"/>
      <c r="BH190" s="188"/>
      <c r="BI190" s="188"/>
      <c r="BJ190" s="188"/>
      <c r="BL190" s="188"/>
      <c r="BM190" s="188"/>
      <c r="BN190" s="188"/>
    </row>
    <row r="191" spans="2:66" s="273" customFormat="1">
      <c r="B191" s="253"/>
      <c r="C191" s="253"/>
      <c r="E191" s="188"/>
      <c r="O191" s="188"/>
      <c r="P191" s="188"/>
      <c r="Q191" s="188"/>
      <c r="R191" s="188"/>
      <c r="T191" s="188"/>
      <c r="U191" s="188"/>
      <c r="V191" s="188"/>
      <c r="W191" s="188"/>
      <c r="Y191" s="188"/>
      <c r="Z191" s="188"/>
      <c r="AA191" s="188"/>
      <c r="AC191" s="188"/>
      <c r="AD191" s="188"/>
      <c r="AE191" s="188"/>
      <c r="AG191" s="188"/>
      <c r="AH191" s="188"/>
      <c r="AI191" s="188"/>
      <c r="AK191" s="188"/>
      <c r="AL191" s="188"/>
      <c r="AM191" s="188"/>
      <c r="AO191" s="188"/>
      <c r="AP191" s="188"/>
      <c r="AQ191" s="188"/>
      <c r="AS191" s="188"/>
      <c r="AT191" s="188"/>
      <c r="AU191" s="188"/>
      <c r="AW191" s="188"/>
      <c r="AX191" s="188"/>
      <c r="AY191" s="188"/>
      <c r="BA191" s="188"/>
      <c r="BB191" s="188"/>
      <c r="BE191" s="188"/>
      <c r="BF191" s="188"/>
      <c r="BH191" s="188"/>
      <c r="BI191" s="188"/>
      <c r="BJ191" s="188"/>
      <c r="BL191" s="188"/>
      <c r="BM191" s="188"/>
      <c r="BN191" s="188"/>
    </row>
    <row r="192" spans="2:66" s="273" customFormat="1">
      <c r="B192" s="253"/>
      <c r="C192" s="253"/>
      <c r="E192" s="188"/>
      <c r="O192" s="188"/>
      <c r="P192" s="188"/>
      <c r="Q192" s="188"/>
      <c r="R192" s="188"/>
      <c r="T192" s="188"/>
      <c r="U192" s="188"/>
      <c r="V192" s="188"/>
      <c r="W192" s="188"/>
      <c r="Y192" s="188"/>
      <c r="Z192" s="188"/>
      <c r="AA192" s="188"/>
      <c r="AC192" s="188"/>
      <c r="AD192" s="188"/>
      <c r="AE192" s="188"/>
      <c r="AG192" s="188"/>
      <c r="AH192" s="188"/>
      <c r="AI192" s="188"/>
      <c r="AK192" s="188"/>
      <c r="AL192" s="188"/>
      <c r="AM192" s="188"/>
      <c r="AO192" s="188"/>
      <c r="AP192" s="188"/>
      <c r="AQ192" s="188"/>
      <c r="AS192" s="188"/>
      <c r="AT192" s="188"/>
      <c r="AU192" s="188"/>
      <c r="AW192" s="188"/>
      <c r="AX192" s="188"/>
      <c r="AY192" s="188"/>
      <c r="BA192" s="188"/>
      <c r="BB192" s="188"/>
      <c r="BE192" s="188"/>
      <c r="BF192" s="188"/>
      <c r="BH192" s="188"/>
      <c r="BI192" s="188"/>
      <c r="BJ192" s="188"/>
      <c r="BL192" s="188"/>
      <c r="BM192" s="188"/>
      <c r="BN192" s="188"/>
    </row>
    <row r="193" spans="2:66" s="273" customFormat="1">
      <c r="B193" s="253"/>
      <c r="C193" s="253"/>
      <c r="E193" s="188"/>
      <c r="O193" s="188"/>
      <c r="P193" s="188"/>
      <c r="Q193" s="188"/>
      <c r="R193" s="188"/>
      <c r="T193" s="188"/>
      <c r="U193" s="188"/>
      <c r="V193" s="188"/>
      <c r="W193" s="188"/>
      <c r="Y193" s="188"/>
      <c r="Z193" s="188"/>
      <c r="AA193" s="188"/>
      <c r="AC193" s="188"/>
      <c r="AD193" s="188"/>
      <c r="AE193" s="188"/>
      <c r="AG193" s="188"/>
      <c r="AH193" s="188"/>
      <c r="AI193" s="188"/>
      <c r="AK193" s="188"/>
      <c r="AL193" s="188"/>
      <c r="AM193" s="188"/>
      <c r="AO193" s="188"/>
      <c r="AP193" s="188"/>
      <c r="AQ193" s="188"/>
      <c r="AS193" s="188"/>
      <c r="AT193" s="188"/>
      <c r="AU193" s="188"/>
      <c r="AW193" s="188"/>
      <c r="AX193" s="188"/>
      <c r="AY193" s="188"/>
      <c r="BA193" s="188"/>
      <c r="BB193" s="188"/>
      <c r="BE193" s="188"/>
      <c r="BF193" s="188"/>
      <c r="BH193" s="188"/>
      <c r="BI193" s="188"/>
      <c r="BJ193" s="188"/>
      <c r="BL193" s="188"/>
      <c r="BM193" s="188"/>
      <c r="BN193" s="188"/>
    </row>
    <row r="194" spans="2:66" s="273" customFormat="1">
      <c r="B194" s="253"/>
      <c r="C194" s="253"/>
      <c r="E194" s="188"/>
      <c r="O194" s="188"/>
      <c r="P194" s="188"/>
      <c r="Q194" s="188"/>
      <c r="R194" s="188"/>
      <c r="T194" s="188"/>
      <c r="U194" s="188"/>
      <c r="V194" s="188"/>
      <c r="W194" s="188"/>
      <c r="Y194" s="188"/>
      <c r="Z194" s="188"/>
      <c r="AA194" s="188"/>
      <c r="AC194" s="188"/>
      <c r="AD194" s="188"/>
      <c r="AE194" s="188"/>
      <c r="AG194" s="188"/>
      <c r="AH194" s="188"/>
      <c r="AI194" s="188"/>
      <c r="AK194" s="188"/>
      <c r="AL194" s="188"/>
      <c r="AM194" s="188"/>
      <c r="AO194" s="188"/>
      <c r="AP194" s="188"/>
      <c r="AQ194" s="188"/>
      <c r="AS194" s="188"/>
      <c r="AT194" s="188"/>
      <c r="AU194" s="188"/>
      <c r="AW194" s="188"/>
      <c r="AX194" s="188"/>
      <c r="AY194" s="188"/>
      <c r="BA194" s="188"/>
      <c r="BB194" s="188"/>
      <c r="BE194" s="188"/>
      <c r="BF194" s="188"/>
      <c r="BH194" s="188"/>
      <c r="BI194" s="188"/>
      <c r="BJ194" s="188"/>
      <c r="BL194" s="188"/>
      <c r="BM194" s="188"/>
      <c r="BN194" s="188"/>
    </row>
    <row r="195" spans="2:66" s="273" customFormat="1">
      <c r="B195" s="253"/>
      <c r="C195" s="253"/>
      <c r="E195" s="188"/>
      <c r="O195" s="188"/>
      <c r="P195" s="188"/>
      <c r="Q195" s="188"/>
      <c r="R195" s="188"/>
      <c r="T195" s="188"/>
      <c r="U195" s="188"/>
      <c r="V195" s="188"/>
      <c r="W195" s="188"/>
      <c r="Y195" s="188"/>
      <c r="Z195" s="188"/>
      <c r="AA195" s="188"/>
      <c r="AC195" s="188"/>
      <c r="AD195" s="188"/>
      <c r="AE195" s="188"/>
      <c r="AG195" s="188"/>
      <c r="AH195" s="188"/>
      <c r="AI195" s="188"/>
      <c r="AK195" s="188"/>
      <c r="AL195" s="188"/>
      <c r="AM195" s="188"/>
      <c r="AO195" s="188"/>
      <c r="AP195" s="188"/>
      <c r="AQ195" s="188"/>
      <c r="AS195" s="188"/>
      <c r="AT195" s="188"/>
      <c r="AU195" s="188"/>
      <c r="AW195" s="188"/>
      <c r="AX195" s="188"/>
      <c r="AY195" s="188"/>
      <c r="BA195" s="188"/>
      <c r="BB195" s="188"/>
      <c r="BE195" s="188"/>
      <c r="BF195" s="188"/>
      <c r="BH195" s="188"/>
      <c r="BI195" s="188"/>
      <c r="BJ195" s="188"/>
      <c r="BL195" s="188"/>
      <c r="BM195" s="188"/>
      <c r="BN195" s="188"/>
    </row>
    <row r="196" spans="2:66" s="273" customFormat="1">
      <c r="B196" s="253"/>
      <c r="C196" s="253"/>
      <c r="E196" s="188"/>
      <c r="O196" s="188"/>
      <c r="P196" s="188"/>
      <c r="Q196" s="188"/>
      <c r="R196" s="188"/>
      <c r="T196" s="188"/>
      <c r="U196" s="188"/>
      <c r="V196" s="188"/>
      <c r="W196" s="188"/>
      <c r="Y196" s="188"/>
      <c r="Z196" s="188"/>
      <c r="AA196" s="188"/>
      <c r="AC196" s="188"/>
      <c r="AD196" s="188"/>
      <c r="AE196" s="188"/>
      <c r="AG196" s="188"/>
      <c r="AH196" s="188"/>
      <c r="AI196" s="188"/>
      <c r="AK196" s="188"/>
      <c r="AL196" s="188"/>
      <c r="AM196" s="188"/>
      <c r="AO196" s="188"/>
      <c r="AP196" s="188"/>
      <c r="AQ196" s="188"/>
      <c r="AS196" s="188"/>
      <c r="AT196" s="188"/>
      <c r="AU196" s="188"/>
      <c r="AW196" s="188"/>
      <c r="AX196" s="188"/>
      <c r="AY196" s="188"/>
      <c r="BA196" s="188"/>
      <c r="BB196" s="188"/>
      <c r="BE196" s="188"/>
      <c r="BF196" s="188"/>
      <c r="BH196" s="188"/>
      <c r="BI196" s="188"/>
      <c r="BJ196" s="188"/>
      <c r="BL196" s="188"/>
      <c r="BM196" s="188"/>
      <c r="BN196" s="188"/>
    </row>
    <row r="197" spans="2:66" s="273" customFormat="1">
      <c r="B197" s="253"/>
      <c r="C197" s="253"/>
      <c r="E197" s="188"/>
      <c r="O197" s="188"/>
      <c r="P197" s="188"/>
      <c r="Q197" s="188"/>
      <c r="R197" s="188"/>
      <c r="T197" s="188"/>
      <c r="U197" s="188"/>
      <c r="V197" s="188"/>
      <c r="W197" s="188"/>
      <c r="Y197" s="188"/>
      <c r="Z197" s="188"/>
      <c r="AA197" s="188"/>
      <c r="AC197" s="188"/>
      <c r="AD197" s="188"/>
      <c r="AE197" s="188"/>
      <c r="AG197" s="188"/>
      <c r="AH197" s="188"/>
      <c r="AI197" s="188"/>
      <c r="AK197" s="188"/>
      <c r="AL197" s="188"/>
      <c r="AM197" s="188"/>
      <c r="AO197" s="188"/>
      <c r="AP197" s="188"/>
      <c r="AQ197" s="188"/>
      <c r="AS197" s="188"/>
      <c r="AT197" s="188"/>
      <c r="AU197" s="188"/>
      <c r="AW197" s="188"/>
      <c r="AX197" s="188"/>
      <c r="AY197" s="188"/>
      <c r="BA197" s="188"/>
      <c r="BB197" s="188"/>
      <c r="BE197" s="188"/>
      <c r="BF197" s="188"/>
      <c r="BH197" s="188"/>
      <c r="BI197" s="188"/>
      <c r="BJ197" s="188"/>
      <c r="BL197" s="188"/>
      <c r="BM197" s="188"/>
      <c r="BN197" s="188"/>
    </row>
    <row r="198" spans="2:66" s="273" customFormat="1">
      <c r="B198" s="253"/>
      <c r="C198" s="253"/>
      <c r="E198" s="188"/>
      <c r="O198" s="188"/>
      <c r="P198" s="188"/>
      <c r="Q198" s="188"/>
      <c r="R198" s="188"/>
      <c r="T198" s="188"/>
      <c r="U198" s="188"/>
      <c r="V198" s="188"/>
      <c r="W198" s="188"/>
      <c r="Y198" s="188"/>
      <c r="Z198" s="188"/>
      <c r="AA198" s="188"/>
      <c r="AC198" s="188"/>
      <c r="AD198" s="188"/>
      <c r="AE198" s="188"/>
      <c r="AG198" s="188"/>
      <c r="AH198" s="188"/>
      <c r="AI198" s="188"/>
      <c r="AK198" s="188"/>
      <c r="AL198" s="188"/>
      <c r="AM198" s="188"/>
      <c r="AO198" s="188"/>
      <c r="AP198" s="188"/>
      <c r="AQ198" s="188"/>
      <c r="AS198" s="188"/>
      <c r="AT198" s="188"/>
      <c r="AU198" s="188"/>
      <c r="AW198" s="188"/>
      <c r="AX198" s="188"/>
      <c r="AY198" s="188"/>
      <c r="BA198" s="188"/>
      <c r="BB198" s="188"/>
      <c r="BE198" s="188"/>
      <c r="BF198" s="188"/>
      <c r="BH198" s="188"/>
      <c r="BI198" s="188"/>
      <c r="BJ198" s="188"/>
      <c r="BL198" s="188"/>
      <c r="BM198" s="188"/>
      <c r="BN198" s="188"/>
    </row>
    <row r="199" spans="2:66" s="273" customFormat="1">
      <c r="B199" s="253"/>
      <c r="C199" s="253"/>
      <c r="E199" s="188"/>
      <c r="O199" s="188"/>
      <c r="P199" s="188"/>
      <c r="Q199" s="188"/>
      <c r="R199" s="188"/>
      <c r="T199" s="188"/>
      <c r="U199" s="188"/>
      <c r="V199" s="188"/>
      <c r="W199" s="188"/>
      <c r="Y199" s="188"/>
      <c r="Z199" s="188"/>
      <c r="AA199" s="188"/>
      <c r="AC199" s="188"/>
      <c r="AD199" s="188"/>
      <c r="AE199" s="188"/>
      <c r="AG199" s="188"/>
      <c r="AH199" s="188"/>
      <c r="AI199" s="188"/>
      <c r="AK199" s="188"/>
      <c r="AL199" s="188"/>
      <c r="AM199" s="188"/>
      <c r="AO199" s="188"/>
      <c r="AP199" s="188"/>
      <c r="AQ199" s="188"/>
      <c r="AS199" s="188"/>
      <c r="AT199" s="188"/>
      <c r="AU199" s="188"/>
      <c r="AW199" s="188"/>
      <c r="AX199" s="188"/>
      <c r="AY199" s="188"/>
      <c r="BA199" s="188"/>
      <c r="BB199" s="188"/>
      <c r="BE199" s="188"/>
      <c r="BF199" s="188"/>
      <c r="BH199" s="188"/>
      <c r="BI199" s="188"/>
      <c r="BJ199" s="188"/>
      <c r="BL199" s="188"/>
      <c r="BM199" s="188"/>
      <c r="BN199" s="188"/>
    </row>
    <row r="200" spans="2:66" s="273" customFormat="1">
      <c r="B200" s="253"/>
      <c r="C200" s="253"/>
      <c r="E200" s="188"/>
      <c r="O200" s="188"/>
      <c r="P200" s="188"/>
      <c r="Q200" s="188"/>
      <c r="R200" s="188"/>
      <c r="T200" s="188"/>
      <c r="U200" s="188"/>
      <c r="V200" s="188"/>
      <c r="W200" s="188"/>
      <c r="Y200" s="188"/>
      <c r="Z200" s="188"/>
      <c r="AA200" s="188"/>
      <c r="AC200" s="188"/>
      <c r="AD200" s="188"/>
      <c r="AE200" s="188"/>
      <c r="AG200" s="188"/>
      <c r="AH200" s="188"/>
      <c r="AI200" s="188"/>
      <c r="AK200" s="188"/>
      <c r="AL200" s="188"/>
      <c r="AM200" s="188"/>
      <c r="AO200" s="188"/>
      <c r="AP200" s="188"/>
      <c r="AQ200" s="188"/>
      <c r="AS200" s="188"/>
      <c r="AT200" s="188"/>
      <c r="AU200" s="188"/>
      <c r="AW200" s="188"/>
      <c r="AX200" s="188"/>
      <c r="AY200" s="188"/>
      <c r="BA200" s="188"/>
      <c r="BB200" s="188"/>
      <c r="BE200" s="188"/>
      <c r="BF200" s="188"/>
      <c r="BH200" s="188"/>
      <c r="BI200" s="188"/>
      <c r="BJ200" s="188"/>
      <c r="BL200" s="188"/>
      <c r="BM200" s="188"/>
      <c r="BN200" s="188"/>
    </row>
    <row r="201" spans="2:66" s="273" customFormat="1">
      <c r="B201" s="253"/>
      <c r="C201" s="253"/>
      <c r="E201" s="188"/>
      <c r="O201" s="188"/>
      <c r="P201" s="188"/>
      <c r="Q201" s="188"/>
      <c r="R201" s="188"/>
      <c r="T201" s="188"/>
      <c r="U201" s="188"/>
      <c r="V201" s="188"/>
      <c r="W201" s="188"/>
      <c r="Y201" s="188"/>
      <c r="Z201" s="188"/>
      <c r="AA201" s="188"/>
      <c r="AC201" s="188"/>
      <c r="AD201" s="188"/>
      <c r="AE201" s="188"/>
      <c r="AG201" s="188"/>
      <c r="AH201" s="188"/>
      <c r="AI201" s="188"/>
      <c r="AK201" s="188"/>
      <c r="AL201" s="188"/>
      <c r="AM201" s="188"/>
      <c r="AO201" s="188"/>
      <c r="AP201" s="188"/>
      <c r="AQ201" s="188"/>
      <c r="AS201" s="188"/>
      <c r="AT201" s="188"/>
      <c r="AU201" s="188"/>
      <c r="AW201" s="188"/>
      <c r="AX201" s="188"/>
      <c r="AY201" s="188"/>
      <c r="BA201" s="188"/>
      <c r="BB201" s="188"/>
      <c r="BE201" s="188"/>
      <c r="BF201" s="188"/>
      <c r="BH201" s="188"/>
      <c r="BI201" s="188"/>
      <c r="BJ201" s="188"/>
      <c r="BL201" s="188"/>
      <c r="BM201" s="188"/>
      <c r="BN201" s="188"/>
    </row>
    <row r="202" spans="2:66" s="273" customFormat="1">
      <c r="B202" s="253"/>
      <c r="C202" s="253"/>
      <c r="E202" s="188"/>
      <c r="O202" s="188"/>
      <c r="P202" s="188"/>
      <c r="Q202" s="188"/>
      <c r="R202" s="188"/>
      <c r="T202" s="188"/>
      <c r="U202" s="188"/>
      <c r="V202" s="188"/>
      <c r="W202" s="188"/>
      <c r="Y202" s="188"/>
      <c r="Z202" s="188"/>
      <c r="AA202" s="188"/>
      <c r="AC202" s="188"/>
      <c r="AD202" s="188"/>
      <c r="AE202" s="188"/>
      <c r="AG202" s="188"/>
      <c r="AH202" s="188"/>
      <c r="AI202" s="188"/>
      <c r="AK202" s="188"/>
      <c r="AL202" s="188"/>
      <c r="AM202" s="188"/>
      <c r="AO202" s="188"/>
      <c r="AP202" s="188"/>
      <c r="AQ202" s="188"/>
      <c r="AS202" s="188"/>
      <c r="AT202" s="188"/>
      <c r="AU202" s="188"/>
      <c r="AW202" s="188"/>
      <c r="AX202" s="188"/>
      <c r="AY202" s="188"/>
      <c r="BA202" s="188"/>
      <c r="BB202" s="188"/>
      <c r="BE202" s="188"/>
      <c r="BF202" s="188"/>
      <c r="BH202" s="188"/>
      <c r="BI202" s="188"/>
      <c r="BJ202" s="188"/>
      <c r="BL202" s="188"/>
      <c r="BM202" s="188"/>
      <c r="BN202" s="188"/>
    </row>
    <row r="203" spans="2:66" s="273" customFormat="1">
      <c r="B203" s="253"/>
      <c r="C203" s="253"/>
      <c r="E203" s="188"/>
      <c r="O203" s="188"/>
      <c r="P203" s="188"/>
      <c r="Q203" s="188"/>
      <c r="R203" s="188"/>
      <c r="T203" s="188"/>
      <c r="U203" s="188"/>
      <c r="V203" s="188"/>
      <c r="W203" s="188"/>
      <c r="Y203" s="188"/>
      <c r="Z203" s="188"/>
      <c r="AA203" s="188"/>
      <c r="AC203" s="188"/>
      <c r="AD203" s="188"/>
      <c r="AE203" s="188"/>
      <c r="AG203" s="188"/>
      <c r="AH203" s="188"/>
      <c r="AI203" s="188"/>
      <c r="AK203" s="188"/>
      <c r="AL203" s="188"/>
      <c r="AM203" s="188"/>
      <c r="AO203" s="188"/>
      <c r="AP203" s="188"/>
      <c r="AQ203" s="188"/>
      <c r="AS203" s="188"/>
      <c r="AT203" s="188"/>
      <c r="AU203" s="188"/>
      <c r="AW203" s="188"/>
      <c r="AX203" s="188"/>
      <c r="AY203" s="188"/>
      <c r="BA203" s="188"/>
      <c r="BB203" s="188"/>
      <c r="BE203" s="188"/>
      <c r="BF203" s="188"/>
      <c r="BH203" s="188"/>
      <c r="BI203" s="188"/>
      <c r="BJ203" s="188"/>
      <c r="BL203" s="188"/>
      <c r="BM203" s="188"/>
      <c r="BN203" s="188"/>
    </row>
    <row r="204" spans="2:66" s="273" customFormat="1">
      <c r="B204" s="253"/>
      <c r="C204" s="253"/>
      <c r="E204" s="188"/>
      <c r="O204" s="188"/>
      <c r="P204" s="188"/>
      <c r="Q204" s="188"/>
      <c r="R204" s="188"/>
      <c r="T204" s="188"/>
      <c r="U204" s="188"/>
      <c r="V204" s="188"/>
      <c r="W204" s="188"/>
      <c r="Y204" s="188"/>
      <c r="Z204" s="188"/>
      <c r="AA204" s="188"/>
      <c r="AC204" s="188"/>
      <c r="AD204" s="188"/>
      <c r="AE204" s="188"/>
      <c r="AG204" s="188"/>
      <c r="AH204" s="188"/>
      <c r="AI204" s="188"/>
      <c r="AK204" s="188"/>
      <c r="AL204" s="188"/>
      <c r="AM204" s="188"/>
      <c r="AO204" s="188"/>
      <c r="AP204" s="188"/>
      <c r="AQ204" s="188"/>
      <c r="AS204" s="188"/>
      <c r="AT204" s="188"/>
      <c r="AU204" s="188"/>
      <c r="AW204" s="188"/>
      <c r="AX204" s="188"/>
      <c r="AY204" s="188"/>
      <c r="BA204" s="188"/>
      <c r="BB204" s="188"/>
      <c r="BE204" s="188"/>
      <c r="BF204" s="188"/>
      <c r="BH204" s="188"/>
      <c r="BI204" s="188"/>
      <c r="BJ204" s="188"/>
      <c r="BL204" s="188"/>
      <c r="BM204" s="188"/>
      <c r="BN204" s="188"/>
    </row>
    <row r="205" spans="2:66" s="273" customFormat="1">
      <c r="B205" s="253"/>
      <c r="C205" s="253"/>
      <c r="E205" s="188"/>
      <c r="O205" s="188"/>
      <c r="P205" s="188"/>
      <c r="Q205" s="188"/>
      <c r="R205" s="188"/>
      <c r="T205" s="188"/>
      <c r="U205" s="188"/>
      <c r="V205" s="188"/>
      <c r="W205" s="188"/>
      <c r="Y205" s="188"/>
      <c r="Z205" s="188"/>
      <c r="AA205" s="188"/>
      <c r="AC205" s="188"/>
      <c r="AD205" s="188"/>
      <c r="AE205" s="188"/>
      <c r="AG205" s="188"/>
      <c r="AH205" s="188"/>
      <c r="AI205" s="188"/>
      <c r="AK205" s="188"/>
      <c r="AL205" s="188"/>
      <c r="AM205" s="188"/>
      <c r="AO205" s="188"/>
      <c r="AP205" s="188"/>
      <c r="AQ205" s="188"/>
      <c r="AS205" s="188"/>
      <c r="AT205" s="188"/>
      <c r="AU205" s="188"/>
      <c r="AW205" s="188"/>
      <c r="AX205" s="188"/>
      <c r="AY205" s="188"/>
      <c r="BA205" s="188"/>
      <c r="BB205" s="188"/>
      <c r="BE205" s="188"/>
      <c r="BF205" s="188"/>
      <c r="BH205" s="188"/>
      <c r="BI205" s="188"/>
      <c r="BJ205" s="188"/>
      <c r="BL205" s="188"/>
      <c r="BM205" s="188"/>
      <c r="BN205" s="188"/>
    </row>
    <row r="206" spans="2:66" s="273" customFormat="1">
      <c r="B206" s="253"/>
      <c r="C206" s="253"/>
      <c r="E206" s="188"/>
      <c r="O206" s="188"/>
      <c r="P206" s="188"/>
      <c r="Q206" s="188"/>
      <c r="R206" s="188"/>
      <c r="T206" s="188"/>
      <c r="U206" s="188"/>
      <c r="V206" s="188"/>
      <c r="W206" s="188"/>
      <c r="Y206" s="188"/>
      <c r="Z206" s="188"/>
      <c r="AA206" s="188"/>
      <c r="AC206" s="188"/>
      <c r="AD206" s="188"/>
      <c r="AE206" s="188"/>
      <c r="AG206" s="188"/>
      <c r="AH206" s="188"/>
      <c r="AI206" s="188"/>
      <c r="AK206" s="188"/>
      <c r="AL206" s="188"/>
      <c r="AM206" s="188"/>
      <c r="AO206" s="188"/>
      <c r="AP206" s="188"/>
      <c r="AQ206" s="188"/>
      <c r="AS206" s="188"/>
      <c r="AT206" s="188"/>
      <c r="AU206" s="188"/>
      <c r="AW206" s="188"/>
      <c r="AX206" s="188"/>
      <c r="AY206" s="188"/>
      <c r="BA206" s="188"/>
      <c r="BB206" s="188"/>
      <c r="BE206" s="188"/>
      <c r="BF206" s="188"/>
      <c r="BH206" s="188"/>
      <c r="BI206" s="188"/>
      <c r="BJ206" s="188"/>
      <c r="BL206" s="188"/>
      <c r="BM206" s="188"/>
      <c r="BN206" s="188"/>
    </row>
    <row r="207" spans="2:66" s="273" customFormat="1">
      <c r="B207" s="253"/>
      <c r="C207" s="253"/>
      <c r="E207" s="188"/>
      <c r="O207" s="188"/>
      <c r="P207" s="188"/>
      <c r="Q207" s="188"/>
      <c r="R207" s="188"/>
      <c r="T207" s="188"/>
      <c r="U207" s="188"/>
      <c r="V207" s="188"/>
      <c r="W207" s="188"/>
      <c r="Y207" s="188"/>
      <c r="Z207" s="188"/>
      <c r="AA207" s="188"/>
      <c r="AC207" s="188"/>
      <c r="AD207" s="188"/>
      <c r="AE207" s="188"/>
      <c r="AG207" s="188"/>
      <c r="AH207" s="188"/>
      <c r="AI207" s="188"/>
      <c r="AK207" s="188"/>
      <c r="AL207" s="188"/>
      <c r="AM207" s="188"/>
      <c r="AO207" s="188"/>
      <c r="AP207" s="188"/>
      <c r="AQ207" s="188"/>
      <c r="AS207" s="188"/>
      <c r="AT207" s="188"/>
      <c r="AU207" s="188"/>
      <c r="AW207" s="188"/>
      <c r="AX207" s="188"/>
      <c r="AY207" s="188"/>
      <c r="BA207" s="188"/>
      <c r="BB207" s="188"/>
      <c r="BE207" s="188"/>
      <c r="BF207" s="188"/>
      <c r="BH207" s="188"/>
      <c r="BI207" s="188"/>
      <c r="BJ207" s="188"/>
      <c r="BL207" s="188"/>
      <c r="BM207" s="188"/>
      <c r="BN207" s="188"/>
    </row>
    <row r="208" spans="2:66" s="273" customFormat="1">
      <c r="B208" s="253"/>
      <c r="C208" s="253"/>
      <c r="E208" s="188"/>
      <c r="O208" s="188"/>
      <c r="P208" s="188"/>
      <c r="Q208" s="188"/>
      <c r="R208" s="188"/>
      <c r="T208" s="188"/>
      <c r="U208" s="188"/>
      <c r="V208" s="188"/>
      <c r="W208" s="188"/>
      <c r="Y208" s="188"/>
      <c r="Z208" s="188"/>
      <c r="AA208" s="188"/>
      <c r="AC208" s="188"/>
      <c r="AD208" s="188"/>
      <c r="AE208" s="188"/>
      <c r="AG208" s="188"/>
      <c r="AH208" s="188"/>
      <c r="AI208" s="188"/>
      <c r="AK208" s="188"/>
      <c r="AL208" s="188"/>
      <c r="AM208" s="188"/>
      <c r="AO208" s="188"/>
      <c r="AP208" s="188"/>
      <c r="AQ208" s="188"/>
      <c r="AS208" s="188"/>
      <c r="AT208" s="188"/>
      <c r="AU208" s="188"/>
      <c r="AW208" s="188"/>
      <c r="AX208" s="188"/>
      <c r="AY208" s="188"/>
      <c r="BA208" s="188"/>
      <c r="BB208" s="188"/>
      <c r="BE208" s="188"/>
      <c r="BF208" s="188"/>
      <c r="BH208" s="188"/>
      <c r="BI208" s="188"/>
      <c r="BJ208" s="188"/>
      <c r="BL208" s="188"/>
      <c r="BM208" s="188"/>
      <c r="BN208" s="188"/>
    </row>
    <row r="209" spans="2:66" s="273" customFormat="1">
      <c r="B209" s="253"/>
      <c r="C209" s="253"/>
      <c r="E209" s="188"/>
      <c r="O209" s="188"/>
      <c r="P209" s="188"/>
      <c r="Q209" s="188"/>
      <c r="R209" s="188"/>
      <c r="T209" s="188"/>
      <c r="U209" s="188"/>
      <c r="V209" s="188"/>
      <c r="W209" s="188"/>
      <c r="Y209" s="188"/>
      <c r="Z209" s="188"/>
      <c r="AA209" s="188"/>
      <c r="AC209" s="188"/>
      <c r="AD209" s="188"/>
      <c r="AE209" s="188"/>
      <c r="AG209" s="188"/>
      <c r="AH209" s="188"/>
      <c r="AI209" s="188"/>
      <c r="AK209" s="188"/>
      <c r="AL209" s="188"/>
      <c r="AM209" s="188"/>
      <c r="AO209" s="188"/>
      <c r="AP209" s="188"/>
      <c r="AQ209" s="188"/>
      <c r="AS209" s="188"/>
      <c r="AT209" s="188"/>
      <c r="AU209" s="188"/>
      <c r="AW209" s="188"/>
      <c r="AX209" s="188"/>
      <c r="AY209" s="188"/>
      <c r="BA209" s="188"/>
      <c r="BB209" s="188"/>
      <c r="BE209" s="188"/>
      <c r="BF209" s="188"/>
      <c r="BH209" s="188"/>
      <c r="BI209" s="188"/>
      <c r="BJ209" s="188"/>
      <c r="BL209" s="188"/>
      <c r="BM209" s="188"/>
      <c r="BN209" s="188"/>
    </row>
    <row r="210" spans="2:66" s="273" customFormat="1">
      <c r="B210" s="253"/>
      <c r="C210" s="253"/>
      <c r="E210" s="188"/>
      <c r="O210" s="188"/>
      <c r="P210" s="188"/>
      <c r="Q210" s="188"/>
      <c r="R210" s="188"/>
      <c r="T210" s="188"/>
      <c r="U210" s="188"/>
      <c r="V210" s="188"/>
      <c r="W210" s="188"/>
      <c r="Y210" s="188"/>
      <c r="Z210" s="188"/>
      <c r="AA210" s="188"/>
      <c r="AC210" s="188"/>
      <c r="AD210" s="188"/>
      <c r="AE210" s="188"/>
      <c r="AG210" s="188"/>
      <c r="AH210" s="188"/>
      <c r="AI210" s="188"/>
      <c r="AK210" s="188"/>
      <c r="AL210" s="188"/>
      <c r="AM210" s="188"/>
      <c r="AO210" s="188"/>
      <c r="AP210" s="188"/>
      <c r="AQ210" s="188"/>
      <c r="AS210" s="188"/>
      <c r="AT210" s="188"/>
      <c r="AU210" s="188"/>
      <c r="AW210" s="188"/>
      <c r="AX210" s="188"/>
      <c r="AY210" s="188"/>
      <c r="BA210" s="188"/>
      <c r="BB210" s="188"/>
      <c r="BE210" s="188"/>
      <c r="BF210" s="188"/>
      <c r="BH210" s="188"/>
      <c r="BI210" s="188"/>
      <c r="BJ210" s="188"/>
      <c r="BL210" s="188"/>
      <c r="BM210" s="188"/>
      <c r="BN210" s="188"/>
    </row>
    <row r="211" spans="2:66" s="273" customFormat="1">
      <c r="B211" s="253"/>
      <c r="C211" s="253"/>
      <c r="E211" s="188"/>
      <c r="O211" s="188"/>
      <c r="P211" s="188"/>
      <c r="Q211" s="188"/>
      <c r="R211" s="188"/>
      <c r="T211" s="188"/>
      <c r="U211" s="188"/>
      <c r="V211" s="188"/>
      <c r="W211" s="188"/>
      <c r="Y211" s="188"/>
      <c r="Z211" s="188"/>
      <c r="AA211" s="188"/>
      <c r="AC211" s="188"/>
      <c r="AD211" s="188"/>
      <c r="AE211" s="188"/>
      <c r="AG211" s="188"/>
      <c r="AH211" s="188"/>
      <c r="AI211" s="188"/>
      <c r="AK211" s="188"/>
      <c r="AL211" s="188"/>
      <c r="AM211" s="188"/>
      <c r="AO211" s="188"/>
      <c r="AP211" s="188"/>
      <c r="AQ211" s="188"/>
      <c r="AS211" s="188"/>
      <c r="AT211" s="188"/>
      <c r="AU211" s="188"/>
      <c r="AW211" s="188"/>
      <c r="AX211" s="188"/>
      <c r="AY211" s="188"/>
      <c r="BA211" s="188"/>
      <c r="BB211" s="188"/>
      <c r="BE211" s="188"/>
      <c r="BF211" s="188"/>
      <c r="BH211" s="188"/>
      <c r="BI211" s="188"/>
      <c r="BJ211" s="188"/>
      <c r="BL211" s="188"/>
      <c r="BM211" s="188"/>
      <c r="BN211" s="188"/>
    </row>
    <row r="212" spans="2:66" s="273" customFormat="1">
      <c r="B212" s="253"/>
      <c r="C212" s="253"/>
      <c r="E212" s="188"/>
      <c r="O212" s="188"/>
      <c r="P212" s="188"/>
      <c r="Q212" s="188"/>
      <c r="R212" s="188"/>
      <c r="T212" s="188"/>
      <c r="U212" s="188"/>
      <c r="V212" s="188"/>
      <c r="W212" s="188"/>
      <c r="Y212" s="188"/>
      <c r="Z212" s="188"/>
      <c r="AA212" s="188"/>
      <c r="AC212" s="188"/>
      <c r="AD212" s="188"/>
      <c r="AE212" s="188"/>
      <c r="AG212" s="188"/>
      <c r="AH212" s="188"/>
      <c r="AI212" s="188"/>
      <c r="AK212" s="188"/>
      <c r="AL212" s="188"/>
      <c r="AM212" s="188"/>
      <c r="AO212" s="188"/>
      <c r="AP212" s="188"/>
      <c r="AQ212" s="188"/>
      <c r="AS212" s="188"/>
      <c r="AT212" s="188"/>
      <c r="AU212" s="188"/>
      <c r="AW212" s="188"/>
      <c r="AX212" s="188"/>
      <c r="AY212" s="188"/>
      <c r="BA212" s="188"/>
      <c r="BB212" s="188"/>
      <c r="BE212" s="188"/>
      <c r="BF212" s="188"/>
      <c r="BH212" s="188"/>
      <c r="BI212" s="188"/>
      <c r="BJ212" s="188"/>
      <c r="BL212" s="188"/>
      <c r="BM212" s="188"/>
      <c r="BN212" s="188"/>
    </row>
    <row r="213" spans="2:66" s="273" customFormat="1">
      <c r="B213" s="253"/>
      <c r="C213" s="253"/>
      <c r="E213" s="188"/>
      <c r="O213" s="188"/>
      <c r="P213" s="188"/>
      <c r="Q213" s="188"/>
      <c r="R213" s="188"/>
      <c r="T213" s="188"/>
      <c r="U213" s="188"/>
      <c r="V213" s="188"/>
      <c r="W213" s="188"/>
      <c r="Y213" s="188"/>
      <c r="Z213" s="188"/>
      <c r="AA213" s="188"/>
      <c r="AC213" s="188"/>
      <c r="AD213" s="188"/>
      <c r="AE213" s="188"/>
      <c r="AG213" s="188"/>
      <c r="AH213" s="188"/>
      <c r="AI213" s="188"/>
      <c r="AK213" s="188"/>
      <c r="AL213" s="188"/>
      <c r="AM213" s="188"/>
      <c r="AO213" s="188"/>
      <c r="AP213" s="188"/>
      <c r="AQ213" s="188"/>
      <c r="AS213" s="188"/>
      <c r="AT213" s="188"/>
      <c r="AU213" s="188"/>
      <c r="AW213" s="188"/>
      <c r="AX213" s="188"/>
      <c r="AY213" s="188"/>
      <c r="BA213" s="188"/>
      <c r="BB213" s="188"/>
      <c r="BE213" s="188"/>
      <c r="BF213" s="188"/>
      <c r="BH213" s="188"/>
      <c r="BI213" s="188"/>
      <c r="BJ213" s="188"/>
      <c r="BL213" s="188"/>
      <c r="BM213" s="188"/>
      <c r="BN213" s="188"/>
    </row>
    <row r="214" spans="2:66" s="273" customFormat="1">
      <c r="B214" s="253"/>
      <c r="C214" s="253"/>
      <c r="E214" s="188"/>
      <c r="O214" s="188"/>
      <c r="P214" s="188"/>
      <c r="Q214" s="188"/>
      <c r="R214" s="188"/>
      <c r="T214" s="188"/>
      <c r="U214" s="188"/>
      <c r="V214" s="188"/>
      <c r="W214" s="188"/>
      <c r="Y214" s="188"/>
      <c r="Z214" s="188"/>
      <c r="AA214" s="188"/>
      <c r="AC214" s="188"/>
      <c r="AD214" s="188"/>
      <c r="AE214" s="188"/>
      <c r="AG214" s="188"/>
      <c r="AH214" s="188"/>
      <c r="AI214" s="188"/>
      <c r="AK214" s="188"/>
      <c r="AL214" s="188"/>
      <c r="AM214" s="188"/>
      <c r="AO214" s="188"/>
      <c r="AP214" s="188"/>
      <c r="AQ214" s="188"/>
      <c r="AS214" s="188"/>
      <c r="AT214" s="188"/>
      <c r="AU214" s="188"/>
      <c r="AW214" s="188"/>
      <c r="AX214" s="188"/>
      <c r="AY214" s="188"/>
      <c r="BA214" s="188"/>
      <c r="BB214" s="188"/>
      <c r="BE214" s="188"/>
      <c r="BF214" s="188"/>
      <c r="BH214" s="188"/>
      <c r="BI214" s="188"/>
      <c r="BJ214" s="188"/>
      <c r="BL214" s="188"/>
      <c r="BM214" s="188"/>
      <c r="BN214" s="188"/>
    </row>
    <row r="215" spans="2:66" s="273" customFormat="1">
      <c r="B215" s="253"/>
      <c r="C215" s="253"/>
      <c r="E215" s="188"/>
      <c r="O215" s="188"/>
      <c r="P215" s="188"/>
      <c r="Q215" s="188"/>
      <c r="R215" s="188"/>
      <c r="T215" s="188"/>
      <c r="U215" s="188"/>
      <c r="V215" s="188"/>
      <c r="W215" s="188"/>
      <c r="Y215" s="188"/>
      <c r="Z215" s="188"/>
      <c r="AA215" s="188"/>
      <c r="AC215" s="188"/>
      <c r="AD215" s="188"/>
      <c r="AE215" s="188"/>
      <c r="AG215" s="188"/>
      <c r="AH215" s="188"/>
      <c r="AI215" s="188"/>
      <c r="AK215" s="188"/>
      <c r="AL215" s="188"/>
      <c r="AM215" s="188"/>
      <c r="AO215" s="188"/>
      <c r="AP215" s="188"/>
      <c r="AQ215" s="188"/>
      <c r="AS215" s="188"/>
      <c r="AT215" s="188"/>
      <c r="AU215" s="188"/>
      <c r="AW215" s="188"/>
      <c r="AX215" s="188"/>
      <c r="AY215" s="188"/>
      <c r="BA215" s="188"/>
      <c r="BB215" s="188"/>
      <c r="BE215" s="188"/>
      <c r="BF215" s="188"/>
      <c r="BH215" s="188"/>
      <c r="BI215" s="188"/>
      <c r="BJ215" s="188"/>
      <c r="BL215" s="188"/>
      <c r="BM215" s="188"/>
      <c r="BN215" s="188"/>
    </row>
    <row r="216" spans="2:66" s="273" customFormat="1">
      <c r="B216" s="253"/>
      <c r="C216" s="253"/>
      <c r="E216" s="188"/>
      <c r="O216" s="188"/>
      <c r="P216" s="188"/>
      <c r="Q216" s="188"/>
      <c r="R216" s="188"/>
      <c r="T216" s="188"/>
      <c r="U216" s="188"/>
      <c r="V216" s="188"/>
      <c r="W216" s="188"/>
      <c r="Y216" s="188"/>
      <c r="Z216" s="188"/>
      <c r="AA216" s="188"/>
      <c r="AC216" s="188"/>
      <c r="AD216" s="188"/>
      <c r="AE216" s="188"/>
      <c r="AG216" s="188"/>
      <c r="AH216" s="188"/>
      <c r="AI216" s="188"/>
      <c r="AK216" s="188"/>
      <c r="AL216" s="188"/>
      <c r="AM216" s="188"/>
      <c r="AO216" s="188"/>
      <c r="AP216" s="188"/>
      <c r="AQ216" s="188"/>
      <c r="AS216" s="188"/>
      <c r="AT216" s="188"/>
      <c r="AU216" s="188"/>
      <c r="AW216" s="188"/>
      <c r="AX216" s="188"/>
      <c r="AY216" s="188"/>
      <c r="BA216" s="188"/>
      <c r="BB216" s="188"/>
      <c r="BE216" s="188"/>
      <c r="BF216" s="188"/>
      <c r="BH216" s="188"/>
      <c r="BI216" s="188"/>
      <c r="BJ216" s="188"/>
      <c r="BL216" s="188"/>
      <c r="BM216" s="188"/>
      <c r="BN216" s="188"/>
    </row>
    <row r="217" spans="2:66" s="273" customFormat="1">
      <c r="B217" s="253"/>
      <c r="C217" s="253"/>
      <c r="E217" s="188"/>
      <c r="O217" s="188"/>
      <c r="P217" s="188"/>
      <c r="Q217" s="188"/>
      <c r="R217" s="188"/>
      <c r="T217" s="188"/>
      <c r="U217" s="188"/>
      <c r="V217" s="188"/>
      <c r="W217" s="188"/>
      <c r="Y217" s="188"/>
      <c r="Z217" s="188"/>
      <c r="AA217" s="188"/>
      <c r="AC217" s="188"/>
      <c r="AD217" s="188"/>
      <c r="AE217" s="188"/>
      <c r="AG217" s="188"/>
      <c r="AH217" s="188"/>
      <c r="AI217" s="188"/>
      <c r="AK217" s="188"/>
      <c r="AL217" s="188"/>
      <c r="AM217" s="188"/>
      <c r="AO217" s="188"/>
      <c r="AP217" s="188"/>
      <c r="AQ217" s="188"/>
      <c r="AS217" s="188"/>
      <c r="AT217" s="188"/>
      <c r="AU217" s="188"/>
      <c r="AW217" s="188"/>
      <c r="AX217" s="188"/>
      <c r="AY217" s="188"/>
      <c r="BA217" s="188"/>
      <c r="BB217" s="188"/>
      <c r="BE217" s="188"/>
      <c r="BF217" s="188"/>
      <c r="BH217" s="188"/>
      <c r="BI217" s="188"/>
      <c r="BJ217" s="188"/>
      <c r="BL217" s="188"/>
      <c r="BM217" s="188"/>
      <c r="BN217" s="188"/>
    </row>
    <row r="218" spans="2:66" s="273" customFormat="1">
      <c r="B218" s="253"/>
      <c r="C218" s="253"/>
      <c r="E218" s="188"/>
      <c r="O218" s="188"/>
      <c r="P218" s="188"/>
      <c r="Q218" s="188"/>
      <c r="R218" s="188"/>
      <c r="T218" s="188"/>
      <c r="U218" s="188"/>
      <c r="V218" s="188"/>
      <c r="W218" s="188"/>
      <c r="Y218" s="188"/>
      <c r="Z218" s="188"/>
      <c r="AA218" s="188"/>
      <c r="AC218" s="188"/>
      <c r="AD218" s="188"/>
      <c r="AE218" s="188"/>
      <c r="AG218" s="188"/>
      <c r="AH218" s="188"/>
      <c r="AI218" s="188"/>
      <c r="AK218" s="188"/>
      <c r="AL218" s="188"/>
      <c r="AM218" s="188"/>
      <c r="AO218" s="188"/>
      <c r="AP218" s="188"/>
      <c r="AQ218" s="188"/>
      <c r="AS218" s="188"/>
      <c r="AT218" s="188"/>
      <c r="AU218" s="188"/>
      <c r="AW218" s="188"/>
      <c r="AX218" s="188"/>
      <c r="AY218" s="188"/>
      <c r="BA218" s="188"/>
      <c r="BB218" s="188"/>
      <c r="BE218" s="188"/>
      <c r="BF218" s="188"/>
      <c r="BH218" s="188"/>
      <c r="BI218" s="188"/>
      <c r="BJ218" s="188"/>
      <c r="BL218" s="188"/>
      <c r="BM218" s="188"/>
      <c r="BN218" s="188"/>
    </row>
    <row r="219" spans="2:66" s="273" customFormat="1">
      <c r="B219" s="253"/>
      <c r="C219" s="253"/>
      <c r="E219" s="188"/>
      <c r="O219" s="188"/>
      <c r="P219" s="188"/>
      <c r="Q219" s="188"/>
      <c r="R219" s="188"/>
      <c r="T219" s="188"/>
      <c r="U219" s="188"/>
      <c r="V219" s="188"/>
      <c r="W219" s="188"/>
      <c r="Y219" s="188"/>
      <c r="Z219" s="188"/>
      <c r="AA219" s="188"/>
      <c r="AC219" s="188"/>
      <c r="AD219" s="188"/>
      <c r="AE219" s="188"/>
      <c r="AG219" s="188"/>
      <c r="AH219" s="188"/>
      <c r="AI219" s="188"/>
      <c r="AK219" s="188"/>
      <c r="AL219" s="188"/>
      <c r="AM219" s="188"/>
      <c r="AO219" s="188"/>
      <c r="AP219" s="188"/>
      <c r="AQ219" s="188"/>
      <c r="AS219" s="188"/>
      <c r="AT219" s="188"/>
      <c r="AU219" s="188"/>
      <c r="AW219" s="188"/>
      <c r="AX219" s="188"/>
      <c r="AY219" s="188"/>
      <c r="BA219" s="188"/>
      <c r="BB219" s="188"/>
      <c r="BE219" s="188"/>
      <c r="BF219" s="188"/>
      <c r="BH219" s="188"/>
      <c r="BI219" s="188"/>
      <c r="BJ219" s="188"/>
      <c r="BL219" s="188"/>
      <c r="BM219" s="188"/>
      <c r="BN219" s="188"/>
    </row>
    <row r="220" spans="2:66" s="273" customFormat="1">
      <c r="B220" s="253"/>
      <c r="C220" s="253"/>
      <c r="E220" s="188"/>
      <c r="O220" s="188"/>
      <c r="P220" s="188"/>
      <c r="Q220" s="188"/>
      <c r="R220" s="188"/>
      <c r="T220" s="188"/>
      <c r="U220" s="188"/>
      <c r="V220" s="188"/>
      <c r="W220" s="188"/>
      <c r="Y220" s="188"/>
      <c r="Z220" s="188"/>
      <c r="AA220" s="188"/>
      <c r="AC220" s="188"/>
      <c r="AD220" s="188"/>
      <c r="AE220" s="188"/>
      <c r="AG220" s="188"/>
      <c r="AH220" s="188"/>
      <c r="AI220" s="188"/>
      <c r="AK220" s="188"/>
      <c r="AL220" s="188"/>
      <c r="AM220" s="188"/>
      <c r="AO220" s="188"/>
      <c r="AP220" s="188"/>
      <c r="AQ220" s="188"/>
      <c r="AS220" s="188"/>
      <c r="AT220" s="188"/>
      <c r="AU220" s="188"/>
      <c r="AW220" s="188"/>
      <c r="AX220" s="188"/>
      <c r="AY220" s="188"/>
      <c r="BA220" s="188"/>
      <c r="BB220" s="188"/>
      <c r="BE220" s="188"/>
      <c r="BF220" s="188"/>
      <c r="BH220" s="188"/>
      <c r="BI220" s="188"/>
      <c r="BJ220" s="188"/>
      <c r="BL220" s="188"/>
      <c r="BM220" s="188"/>
      <c r="BN220" s="188"/>
    </row>
    <row r="221" spans="2:66" s="273" customFormat="1">
      <c r="B221" s="253"/>
      <c r="C221" s="253"/>
      <c r="E221" s="188"/>
      <c r="O221" s="188"/>
      <c r="P221" s="188"/>
      <c r="Q221" s="188"/>
      <c r="R221" s="188"/>
      <c r="T221" s="188"/>
      <c r="U221" s="188"/>
      <c r="V221" s="188"/>
      <c r="W221" s="188"/>
      <c r="Y221" s="188"/>
      <c r="Z221" s="188"/>
      <c r="AA221" s="188"/>
      <c r="AC221" s="188"/>
      <c r="AD221" s="188"/>
      <c r="AE221" s="188"/>
      <c r="AG221" s="188"/>
      <c r="AH221" s="188"/>
      <c r="AI221" s="188"/>
      <c r="AK221" s="188"/>
      <c r="AL221" s="188"/>
      <c r="AM221" s="188"/>
      <c r="AO221" s="188"/>
      <c r="AP221" s="188"/>
      <c r="AQ221" s="188"/>
      <c r="AS221" s="188"/>
      <c r="AT221" s="188"/>
      <c r="AU221" s="188"/>
      <c r="AW221" s="188"/>
      <c r="AX221" s="188"/>
      <c r="AY221" s="188"/>
      <c r="BA221" s="188"/>
      <c r="BB221" s="188"/>
      <c r="BE221" s="188"/>
      <c r="BF221" s="188"/>
      <c r="BH221" s="188"/>
      <c r="BI221" s="188"/>
      <c r="BJ221" s="188"/>
      <c r="BL221" s="188"/>
      <c r="BM221" s="188"/>
      <c r="BN221" s="188"/>
    </row>
    <row r="222" spans="2:66" s="273" customFormat="1">
      <c r="B222" s="253"/>
      <c r="C222" s="253"/>
      <c r="E222" s="188"/>
      <c r="O222" s="188"/>
      <c r="P222" s="188"/>
      <c r="Q222" s="188"/>
      <c r="R222" s="188"/>
      <c r="T222" s="188"/>
      <c r="U222" s="188"/>
      <c r="V222" s="188"/>
      <c r="W222" s="188"/>
      <c r="Y222" s="188"/>
      <c r="Z222" s="188"/>
      <c r="AA222" s="188"/>
      <c r="AC222" s="188"/>
      <c r="AD222" s="188"/>
      <c r="AE222" s="188"/>
      <c r="AG222" s="188"/>
      <c r="AH222" s="188"/>
      <c r="AI222" s="188"/>
      <c r="AK222" s="188"/>
      <c r="AL222" s="188"/>
      <c r="AM222" s="188"/>
      <c r="AO222" s="188"/>
      <c r="AP222" s="188"/>
      <c r="AQ222" s="188"/>
      <c r="AS222" s="188"/>
      <c r="AT222" s="188"/>
      <c r="AU222" s="188"/>
      <c r="AW222" s="188"/>
      <c r="AX222" s="188"/>
      <c r="AY222" s="188"/>
      <c r="BA222" s="188"/>
      <c r="BB222" s="188"/>
      <c r="BE222" s="188"/>
      <c r="BF222" s="188"/>
      <c r="BH222" s="188"/>
      <c r="BI222" s="188"/>
      <c r="BJ222" s="188"/>
      <c r="BL222" s="188"/>
      <c r="BM222" s="188"/>
      <c r="BN222" s="188"/>
    </row>
    <row r="223" spans="2:66" s="273" customFormat="1">
      <c r="B223" s="253"/>
      <c r="C223" s="253"/>
      <c r="E223" s="188"/>
      <c r="O223" s="188"/>
      <c r="P223" s="188"/>
      <c r="Q223" s="188"/>
      <c r="R223" s="188"/>
      <c r="T223" s="188"/>
      <c r="U223" s="188"/>
      <c r="V223" s="188"/>
      <c r="W223" s="188"/>
      <c r="Y223" s="188"/>
      <c r="Z223" s="188"/>
      <c r="AA223" s="188"/>
      <c r="AC223" s="188"/>
      <c r="AD223" s="188"/>
      <c r="AE223" s="188"/>
      <c r="AG223" s="188"/>
      <c r="AH223" s="188"/>
      <c r="AI223" s="188"/>
      <c r="AK223" s="188"/>
      <c r="AL223" s="188"/>
      <c r="AM223" s="188"/>
      <c r="AO223" s="188"/>
      <c r="AP223" s="188"/>
      <c r="AQ223" s="188"/>
      <c r="AS223" s="188"/>
      <c r="AT223" s="188"/>
      <c r="AU223" s="188"/>
      <c r="AW223" s="188"/>
      <c r="AX223" s="188"/>
      <c r="AY223" s="188"/>
      <c r="BA223" s="188"/>
      <c r="BB223" s="188"/>
      <c r="BE223" s="188"/>
      <c r="BF223" s="188"/>
      <c r="BH223" s="188"/>
      <c r="BI223" s="188"/>
      <c r="BJ223" s="188"/>
      <c r="BL223" s="188"/>
      <c r="BM223" s="188"/>
      <c r="BN223" s="188"/>
    </row>
    <row r="224" spans="2:66" s="273" customFormat="1">
      <c r="B224" s="253"/>
      <c r="C224" s="253"/>
      <c r="E224" s="188"/>
      <c r="O224" s="188"/>
      <c r="P224" s="188"/>
      <c r="Q224" s="188"/>
      <c r="R224" s="188"/>
      <c r="T224" s="188"/>
      <c r="U224" s="188"/>
      <c r="V224" s="188"/>
      <c r="W224" s="188"/>
      <c r="Y224" s="188"/>
      <c r="Z224" s="188"/>
      <c r="AA224" s="188"/>
      <c r="AC224" s="188"/>
      <c r="AD224" s="188"/>
      <c r="AE224" s="188"/>
      <c r="AG224" s="188"/>
      <c r="AH224" s="188"/>
      <c r="AI224" s="188"/>
      <c r="AK224" s="188"/>
      <c r="AL224" s="188"/>
      <c r="AM224" s="188"/>
      <c r="AO224" s="188"/>
      <c r="AP224" s="188"/>
      <c r="AQ224" s="188"/>
      <c r="AS224" s="188"/>
      <c r="AT224" s="188"/>
      <c r="AU224" s="188"/>
      <c r="AW224" s="188"/>
      <c r="AX224" s="188"/>
      <c r="AY224" s="188"/>
      <c r="BA224" s="188"/>
      <c r="BB224" s="188"/>
      <c r="BE224" s="188"/>
      <c r="BF224" s="188"/>
      <c r="BH224" s="188"/>
      <c r="BI224" s="188"/>
      <c r="BJ224" s="188"/>
      <c r="BL224" s="188"/>
      <c r="BM224" s="188"/>
      <c r="BN224" s="188"/>
    </row>
    <row r="225" spans="2:66" s="273" customFormat="1">
      <c r="B225" s="253"/>
      <c r="C225" s="253"/>
      <c r="E225" s="188"/>
      <c r="O225" s="188"/>
      <c r="P225" s="188"/>
      <c r="Q225" s="188"/>
      <c r="R225" s="188"/>
      <c r="T225" s="188"/>
      <c r="U225" s="188"/>
      <c r="V225" s="188"/>
      <c r="W225" s="188"/>
      <c r="Y225" s="188"/>
      <c r="Z225" s="188"/>
      <c r="AA225" s="188"/>
      <c r="AC225" s="188"/>
      <c r="AD225" s="188"/>
      <c r="AE225" s="188"/>
      <c r="AG225" s="188"/>
      <c r="AH225" s="188"/>
      <c r="AI225" s="188"/>
      <c r="AK225" s="188"/>
      <c r="AL225" s="188"/>
      <c r="AM225" s="188"/>
      <c r="AO225" s="188"/>
      <c r="AP225" s="188"/>
      <c r="AQ225" s="188"/>
      <c r="AS225" s="188"/>
      <c r="AT225" s="188"/>
      <c r="AU225" s="188"/>
      <c r="AW225" s="188"/>
      <c r="AX225" s="188"/>
      <c r="AY225" s="188"/>
      <c r="BA225" s="188"/>
      <c r="BB225" s="188"/>
      <c r="BE225" s="188"/>
      <c r="BF225" s="188"/>
      <c r="BH225" s="188"/>
      <c r="BI225" s="188"/>
      <c r="BJ225" s="188"/>
      <c r="BL225" s="188"/>
      <c r="BM225" s="188"/>
      <c r="BN225" s="188"/>
    </row>
    <row r="226" spans="2:66" s="273" customFormat="1">
      <c r="B226" s="253"/>
      <c r="C226" s="253"/>
      <c r="E226" s="188"/>
      <c r="O226" s="188"/>
      <c r="P226" s="188"/>
      <c r="Q226" s="188"/>
      <c r="R226" s="188"/>
      <c r="T226" s="188"/>
      <c r="U226" s="188"/>
      <c r="V226" s="188"/>
      <c r="W226" s="188"/>
      <c r="Y226" s="188"/>
      <c r="Z226" s="188"/>
      <c r="AA226" s="188"/>
      <c r="AC226" s="188"/>
      <c r="AD226" s="188"/>
      <c r="AE226" s="188"/>
      <c r="AG226" s="188"/>
      <c r="AH226" s="188"/>
      <c r="AI226" s="188"/>
      <c r="AK226" s="188"/>
      <c r="AL226" s="188"/>
      <c r="AM226" s="188"/>
      <c r="AO226" s="188"/>
      <c r="AP226" s="188"/>
      <c r="AQ226" s="188"/>
      <c r="AS226" s="188"/>
      <c r="AT226" s="188"/>
      <c r="AU226" s="188"/>
      <c r="AW226" s="188"/>
      <c r="AX226" s="188"/>
      <c r="AY226" s="188"/>
      <c r="BA226" s="188"/>
      <c r="BB226" s="188"/>
      <c r="BE226" s="188"/>
      <c r="BF226" s="188"/>
      <c r="BH226" s="188"/>
      <c r="BI226" s="188"/>
      <c r="BJ226" s="188"/>
      <c r="BL226" s="188"/>
      <c r="BM226" s="188"/>
      <c r="BN226" s="188"/>
    </row>
    <row r="227" spans="2:66" s="273" customFormat="1">
      <c r="B227" s="253"/>
      <c r="C227" s="253"/>
      <c r="E227" s="188"/>
      <c r="O227" s="188"/>
      <c r="P227" s="188"/>
      <c r="Q227" s="188"/>
      <c r="R227" s="188"/>
      <c r="T227" s="188"/>
      <c r="U227" s="188"/>
      <c r="V227" s="188"/>
      <c r="W227" s="188"/>
      <c r="Y227" s="188"/>
      <c r="Z227" s="188"/>
      <c r="AA227" s="188"/>
      <c r="AC227" s="188"/>
      <c r="AD227" s="188"/>
      <c r="AE227" s="188"/>
      <c r="AG227" s="188"/>
      <c r="AH227" s="188"/>
      <c r="AI227" s="188"/>
      <c r="AK227" s="188"/>
      <c r="AL227" s="188"/>
      <c r="AM227" s="188"/>
      <c r="AO227" s="188"/>
      <c r="AP227" s="188"/>
      <c r="AQ227" s="188"/>
      <c r="AS227" s="188"/>
      <c r="AT227" s="188"/>
      <c r="AU227" s="188"/>
      <c r="AW227" s="188"/>
      <c r="AX227" s="188"/>
      <c r="AY227" s="188"/>
      <c r="BA227" s="188"/>
      <c r="BB227" s="188"/>
      <c r="BE227" s="188"/>
      <c r="BF227" s="188"/>
      <c r="BH227" s="188"/>
      <c r="BI227" s="188"/>
      <c r="BJ227" s="188"/>
      <c r="BL227" s="188"/>
      <c r="BM227" s="188"/>
      <c r="BN227" s="188"/>
    </row>
    <row r="228" spans="2:66" s="273" customFormat="1">
      <c r="B228" s="253"/>
      <c r="C228" s="253"/>
      <c r="E228" s="188"/>
      <c r="O228" s="188"/>
      <c r="P228" s="188"/>
      <c r="Q228" s="188"/>
      <c r="R228" s="188"/>
      <c r="T228" s="188"/>
      <c r="U228" s="188"/>
      <c r="V228" s="188"/>
      <c r="W228" s="188"/>
      <c r="Y228" s="188"/>
      <c r="Z228" s="188"/>
      <c r="AA228" s="188"/>
      <c r="AC228" s="188"/>
      <c r="AD228" s="188"/>
      <c r="AE228" s="188"/>
      <c r="AG228" s="188"/>
      <c r="AH228" s="188"/>
      <c r="AI228" s="188"/>
      <c r="AK228" s="188"/>
      <c r="AL228" s="188"/>
      <c r="AM228" s="188"/>
      <c r="AO228" s="188"/>
      <c r="AP228" s="188"/>
      <c r="AQ228" s="188"/>
      <c r="AS228" s="188"/>
      <c r="AT228" s="188"/>
      <c r="AU228" s="188"/>
      <c r="AW228" s="188"/>
      <c r="AX228" s="188"/>
      <c r="AY228" s="188"/>
      <c r="BA228" s="188"/>
      <c r="BB228" s="188"/>
      <c r="BE228" s="188"/>
      <c r="BF228" s="188"/>
      <c r="BH228" s="188"/>
      <c r="BI228" s="188"/>
      <c r="BJ228" s="188"/>
      <c r="BL228" s="188"/>
      <c r="BM228" s="188"/>
      <c r="BN228" s="188"/>
    </row>
    <row r="229" spans="2:66" s="273" customFormat="1">
      <c r="B229" s="253"/>
      <c r="C229" s="253"/>
      <c r="E229" s="188"/>
      <c r="O229" s="188"/>
      <c r="P229" s="188"/>
      <c r="Q229" s="188"/>
      <c r="R229" s="188"/>
      <c r="T229" s="188"/>
      <c r="U229" s="188"/>
      <c r="V229" s="188"/>
      <c r="W229" s="188"/>
      <c r="Y229" s="188"/>
      <c r="Z229" s="188"/>
      <c r="AA229" s="188"/>
      <c r="AC229" s="188"/>
      <c r="AD229" s="188"/>
      <c r="AE229" s="188"/>
      <c r="AG229" s="188"/>
      <c r="AH229" s="188"/>
      <c r="AI229" s="188"/>
      <c r="AK229" s="188"/>
      <c r="AL229" s="188"/>
      <c r="AM229" s="188"/>
      <c r="AO229" s="188"/>
      <c r="AP229" s="188"/>
      <c r="AQ229" s="188"/>
      <c r="AS229" s="188"/>
      <c r="AT229" s="188"/>
      <c r="AU229" s="188"/>
      <c r="AW229" s="188"/>
      <c r="AX229" s="188"/>
      <c r="AY229" s="188"/>
      <c r="BA229" s="188"/>
      <c r="BB229" s="188"/>
      <c r="BE229" s="188"/>
      <c r="BF229" s="188"/>
      <c r="BH229" s="188"/>
      <c r="BI229" s="188"/>
      <c r="BJ229" s="188"/>
      <c r="BL229" s="188"/>
      <c r="BM229" s="188"/>
      <c r="BN229" s="188"/>
    </row>
    <row r="230" spans="2:66" s="273" customFormat="1">
      <c r="B230" s="253"/>
      <c r="C230" s="253"/>
      <c r="E230" s="188"/>
      <c r="O230" s="188"/>
      <c r="P230" s="188"/>
      <c r="Q230" s="188"/>
      <c r="R230" s="188"/>
      <c r="T230" s="188"/>
      <c r="U230" s="188"/>
      <c r="V230" s="188"/>
      <c r="W230" s="188"/>
      <c r="Y230" s="188"/>
      <c r="Z230" s="188"/>
      <c r="AA230" s="188"/>
      <c r="AC230" s="188"/>
      <c r="AD230" s="188"/>
      <c r="AE230" s="188"/>
      <c r="AG230" s="188"/>
      <c r="AH230" s="188"/>
      <c r="AI230" s="188"/>
      <c r="AK230" s="188"/>
      <c r="AL230" s="188"/>
      <c r="AM230" s="188"/>
      <c r="AO230" s="188"/>
      <c r="AP230" s="188"/>
      <c r="AQ230" s="188"/>
      <c r="AS230" s="188"/>
      <c r="AT230" s="188"/>
      <c r="AU230" s="188"/>
      <c r="AW230" s="188"/>
      <c r="AX230" s="188"/>
      <c r="AY230" s="188"/>
      <c r="BA230" s="188"/>
      <c r="BB230" s="188"/>
      <c r="BE230" s="188"/>
      <c r="BF230" s="188"/>
      <c r="BH230" s="188"/>
      <c r="BI230" s="188"/>
      <c r="BJ230" s="188"/>
      <c r="BL230" s="188"/>
      <c r="BM230" s="188"/>
      <c r="BN230" s="188"/>
    </row>
    <row r="231" spans="2:66" s="273" customFormat="1">
      <c r="B231" s="253"/>
      <c r="C231" s="253"/>
      <c r="E231" s="188"/>
      <c r="O231" s="188"/>
      <c r="P231" s="188"/>
      <c r="Q231" s="188"/>
      <c r="R231" s="188"/>
      <c r="T231" s="188"/>
      <c r="U231" s="188"/>
      <c r="V231" s="188"/>
      <c r="W231" s="188"/>
      <c r="Y231" s="188"/>
      <c r="Z231" s="188"/>
      <c r="AA231" s="188"/>
      <c r="AC231" s="188"/>
      <c r="AD231" s="188"/>
      <c r="AE231" s="188"/>
      <c r="AG231" s="188"/>
      <c r="AH231" s="188"/>
      <c r="AI231" s="188"/>
      <c r="AK231" s="188"/>
      <c r="AL231" s="188"/>
      <c r="AM231" s="188"/>
      <c r="AO231" s="188"/>
      <c r="AP231" s="188"/>
      <c r="AQ231" s="188"/>
      <c r="AS231" s="188"/>
      <c r="AT231" s="188"/>
      <c r="AU231" s="188"/>
      <c r="AW231" s="188"/>
      <c r="AX231" s="188"/>
      <c r="AY231" s="188"/>
      <c r="BA231" s="188"/>
      <c r="BB231" s="188"/>
      <c r="BE231" s="188"/>
      <c r="BF231" s="188"/>
      <c r="BH231" s="188"/>
      <c r="BI231" s="188"/>
      <c r="BJ231" s="188"/>
      <c r="BL231" s="188"/>
      <c r="BM231" s="188"/>
      <c r="BN231" s="188"/>
    </row>
    <row r="232" spans="2:66" s="273" customFormat="1">
      <c r="B232" s="253"/>
      <c r="C232" s="253"/>
      <c r="E232" s="188"/>
      <c r="O232" s="188"/>
      <c r="P232" s="188"/>
      <c r="Q232" s="188"/>
      <c r="R232" s="188"/>
      <c r="T232" s="188"/>
      <c r="U232" s="188"/>
      <c r="V232" s="188"/>
      <c r="W232" s="188"/>
      <c r="Y232" s="188"/>
      <c r="Z232" s="188"/>
      <c r="AA232" s="188"/>
      <c r="AC232" s="188"/>
      <c r="AD232" s="188"/>
      <c r="AE232" s="188"/>
      <c r="AG232" s="188"/>
      <c r="AH232" s="188"/>
      <c r="AI232" s="188"/>
      <c r="AK232" s="188"/>
      <c r="AL232" s="188"/>
      <c r="AM232" s="188"/>
      <c r="AO232" s="188"/>
      <c r="AP232" s="188"/>
      <c r="AQ232" s="188"/>
      <c r="AS232" s="188"/>
      <c r="AT232" s="188"/>
      <c r="AU232" s="188"/>
      <c r="AW232" s="188"/>
      <c r="AX232" s="188"/>
      <c r="AY232" s="188"/>
      <c r="BA232" s="188"/>
      <c r="BB232" s="188"/>
      <c r="BE232" s="188"/>
      <c r="BF232" s="188"/>
      <c r="BH232" s="188"/>
      <c r="BI232" s="188"/>
      <c r="BJ232" s="188"/>
      <c r="BL232" s="188"/>
      <c r="BM232" s="188"/>
      <c r="BN232" s="188"/>
    </row>
    <row r="233" spans="2:66" s="273" customFormat="1">
      <c r="B233" s="253"/>
      <c r="C233" s="253"/>
      <c r="E233" s="188"/>
      <c r="O233" s="188"/>
      <c r="P233" s="188"/>
      <c r="Q233" s="188"/>
      <c r="R233" s="188"/>
      <c r="T233" s="188"/>
      <c r="U233" s="188"/>
      <c r="V233" s="188"/>
      <c r="W233" s="188"/>
      <c r="Y233" s="188"/>
      <c r="Z233" s="188"/>
      <c r="AA233" s="188"/>
      <c r="AC233" s="188"/>
      <c r="AD233" s="188"/>
      <c r="AE233" s="188"/>
      <c r="AG233" s="188"/>
      <c r="AH233" s="188"/>
      <c r="AI233" s="188"/>
      <c r="AK233" s="188"/>
      <c r="AL233" s="188"/>
      <c r="AM233" s="188"/>
      <c r="AO233" s="188"/>
      <c r="AP233" s="188"/>
      <c r="AQ233" s="188"/>
      <c r="AS233" s="188"/>
      <c r="AT233" s="188"/>
      <c r="AU233" s="188"/>
      <c r="AW233" s="188"/>
      <c r="AX233" s="188"/>
      <c r="AY233" s="188"/>
      <c r="BA233" s="188"/>
      <c r="BB233" s="188"/>
      <c r="BE233" s="188"/>
      <c r="BF233" s="188"/>
      <c r="BH233" s="188"/>
      <c r="BI233" s="188"/>
      <c r="BJ233" s="188"/>
      <c r="BL233" s="188"/>
      <c r="BM233" s="188"/>
      <c r="BN233" s="188"/>
    </row>
    <row r="234" spans="2:66" s="273" customFormat="1">
      <c r="B234" s="253"/>
      <c r="C234" s="253"/>
      <c r="E234" s="188"/>
      <c r="O234" s="188"/>
      <c r="P234" s="188"/>
      <c r="Q234" s="188"/>
      <c r="R234" s="188"/>
      <c r="T234" s="188"/>
      <c r="U234" s="188"/>
      <c r="V234" s="188"/>
      <c r="W234" s="188"/>
      <c r="Y234" s="188"/>
      <c r="Z234" s="188"/>
      <c r="AA234" s="188"/>
      <c r="AC234" s="188"/>
      <c r="AD234" s="188"/>
      <c r="AE234" s="188"/>
      <c r="AG234" s="188"/>
      <c r="AH234" s="188"/>
      <c r="AI234" s="188"/>
      <c r="AK234" s="188"/>
      <c r="AL234" s="188"/>
      <c r="AM234" s="188"/>
      <c r="AO234" s="188"/>
      <c r="AP234" s="188"/>
      <c r="AQ234" s="188"/>
      <c r="AS234" s="188"/>
      <c r="AT234" s="188"/>
      <c r="AU234" s="188"/>
      <c r="AW234" s="188"/>
      <c r="AX234" s="188"/>
      <c r="AY234" s="188"/>
      <c r="BA234" s="188"/>
      <c r="BB234" s="188"/>
      <c r="BE234" s="188"/>
      <c r="BF234" s="188"/>
      <c r="BH234" s="188"/>
      <c r="BI234" s="188"/>
      <c r="BJ234" s="188"/>
      <c r="BL234" s="188"/>
      <c r="BM234" s="188"/>
      <c r="BN234" s="188"/>
    </row>
    <row r="235" spans="2:66" s="273" customFormat="1">
      <c r="B235" s="253"/>
      <c r="C235" s="253"/>
      <c r="E235" s="188"/>
      <c r="O235" s="188"/>
      <c r="P235" s="188"/>
      <c r="Q235" s="188"/>
      <c r="R235" s="188"/>
      <c r="T235" s="188"/>
      <c r="U235" s="188"/>
      <c r="V235" s="188"/>
      <c r="W235" s="188"/>
      <c r="Y235" s="188"/>
      <c r="Z235" s="188"/>
      <c r="AA235" s="188"/>
      <c r="AC235" s="188"/>
      <c r="AD235" s="188"/>
      <c r="AE235" s="188"/>
      <c r="AG235" s="188"/>
      <c r="AH235" s="188"/>
      <c r="AI235" s="188"/>
      <c r="AK235" s="188"/>
      <c r="AL235" s="188"/>
      <c r="AM235" s="188"/>
      <c r="AO235" s="188"/>
      <c r="AP235" s="188"/>
      <c r="AQ235" s="188"/>
      <c r="AS235" s="188"/>
      <c r="AT235" s="188"/>
      <c r="AU235" s="188"/>
      <c r="AW235" s="188"/>
      <c r="AX235" s="188"/>
      <c r="AY235" s="188"/>
      <c r="BA235" s="188"/>
      <c r="BB235" s="188"/>
      <c r="BE235" s="188"/>
      <c r="BF235" s="188"/>
      <c r="BH235" s="188"/>
      <c r="BI235" s="188"/>
      <c r="BJ235" s="188"/>
      <c r="BL235" s="188"/>
      <c r="BM235" s="188"/>
      <c r="BN235" s="188"/>
    </row>
    <row r="236" spans="2:66" s="273" customFormat="1">
      <c r="B236" s="253"/>
      <c r="C236" s="253"/>
      <c r="E236" s="188"/>
      <c r="O236" s="188"/>
      <c r="P236" s="188"/>
      <c r="Q236" s="188"/>
      <c r="R236" s="188"/>
      <c r="T236" s="188"/>
      <c r="U236" s="188"/>
      <c r="V236" s="188"/>
      <c r="W236" s="188"/>
      <c r="Y236" s="188"/>
      <c r="Z236" s="188"/>
      <c r="AA236" s="188"/>
      <c r="AC236" s="188"/>
      <c r="AD236" s="188"/>
      <c r="AE236" s="188"/>
      <c r="AG236" s="188"/>
      <c r="AH236" s="188"/>
      <c r="AI236" s="188"/>
      <c r="AK236" s="188"/>
      <c r="AL236" s="188"/>
      <c r="AM236" s="188"/>
      <c r="AO236" s="188"/>
      <c r="AP236" s="188"/>
      <c r="AQ236" s="188"/>
      <c r="AS236" s="188"/>
      <c r="AT236" s="188"/>
      <c r="AU236" s="188"/>
      <c r="AW236" s="188"/>
      <c r="AX236" s="188"/>
      <c r="AY236" s="188"/>
      <c r="BA236" s="188"/>
      <c r="BB236" s="188"/>
      <c r="BE236" s="188"/>
      <c r="BF236" s="188"/>
      <c r="BH236" s="188"/>
      <c r="BI236" s="188"/>
      <c r="BJ236" s="188"/>
      <c r="BL236" s="188"/>
      <c r="BM236" s="188"/>
      <c r="BN236" s="188"/>
    </row>
    <row r="237" spans="2:66" s="273" customFormat="1">
      <c r="B237" s="253"/>
      <c r="C237" s="253"/>
      <c r="E237" s="188"/>
      <c r="O237" s="188"/>
      <c r="P237" s="188"/>
      <c r="Q237" s="188"/>
      <c r="R237" s="188"/>
      <c r="T237" s="188"/>
      <c r="U237" s="188"/>
      <c r="V237" s="188"/>
      <c r="W237" s="188"/>
      <c r="Y237" s="188"/>
      <c r="Z237" s="188"/>
      <c r="AA237" s="188"/>
      <c r="AC237" s="188"/>
      <c r="AD237" s="188"/>
      <c r="AE237" s="188"/>
      <c r="AG237" s="188"/>
      <c r="AH237" s="188"/>
      <c r="AI237" s="188"/>
      <c r="AK237" s="188"/>
      <c r="AL237" s="188"/>
      <c r="AM237" s="188"/>
      <c r="AO237" s="188"/>
      <c r="AP237" s="188"/>
      <c r="AQ237" s="188"/>
      <c r="AS237" s="188"/>
      <c r="AT237" s="188"/>
      <c r="AU237" s="188"/>
      <c r="AW237" s="188"/>
      <c r="AX237" s="188"/>
      <c r="AY237" s="188"/>
      <c r="BA237" s="188"/>
      <c r="BB237" s="188"/>
      <c r="BE237" s="188"/>
      <c r="BF237" s="188"/>
      <c r="BH237" s="188"/>
      <c r="BI237" s="188"/>
      <c r="BJ237" s="188"/>
      <c r="BL237" s="188"/>
      <c r="BM237" s="188"/>
      <c r="BN237" s="188"/>
    </row>
    <row r="238" spans="2:66" s="273" customFormat="1">
      <c r="B238" s="253"/>
      <c r="C238" s="253"/>
      <c r="E238" s="188"/>
      <c r="O238" s="188"/>
      <c r="P238" s="188"/>
      <c r="Q238" s="188"/>
      <c r="R238" s="188"/>
      <c r="T238" s="188"/>
      <c r="U238" s="188"/>
      <c r="V238" s="188"/>
      <c r="W238" s="188"/>
      <c r="Y238" s="188"/>
      <c r="Z238" s="188"/>
      <c r="AA238" s="188"/>
      <c r="AC238" s="188"/>
      <c r="AD238" s="188"/>
      <c r="AE238" s="188"/>
      <c r="AG238" s="188"/>
      <c r="AH238" s="188"/>
      <c r="AI238" s="188"/>
      <c r="AK238" s="188"/>
      <c r="AL238" s="188"/>
      <c r="AM238" s="188"/>
      <c r="AO238" s="188"/>
      <c r="AP238" s="188"/>
      <c r="AQ238" s="188"/>
      <c r="AS238" s="188"/>
      <c r="AT238" s="188"/>
      <c r="AU238" s="188"/>
      <c r="AW238" s="188"/>
      <c r="AX238" s="188"/>
      <c r="AY238" s="188"/>
      <c r="BA238" s="188"/>
      <c r="BB238" s="188"/>
      <c r="BE238" s="188"/>
      <c r="BF238" s="188"/>
      <c r="BH238" s="188"/>
      <c r="BI238" s="188"/>
      <c r="BJ238" s="188"/>
      <c r="BL238" s="188"/>
      <c r="BM238" s="188"/>
      <c r="BN238" s="188"/>
    </row>
    <row r="239" spans="2:66" s="273" customFormat="1">
      <c r="B239" s="253"/>
      <c r="C239" s="253"/>
      <c r="E239" s="188"/>
      <c r="O239" s="188"/>
      <c r="P239" s="188"/>
      <c r="Q239" s="188"/>
      <c r="R239" s="188"/>
      <c r="T239" s="188"/>
      <c r="U239" s="188"/>
      <c r="V239" s="188"/>
      <c r="W239" s="188"/>
      <c r="Y239" s="188"/>
      <c r="Z239" s="188"/>
      <c r="AA239" s="188"/>
      <c r="AC239" s="188"/>
      <c r="AD239" s="188"/>
      <c r="AE239" s="188"/>
      <c r="AG239" s="188"/>
      <c r="AH239" s="188"/>
      <c r="AI239" s="188"/>
      <c r="AK239" s="188"/>
      <c r="AL239" s="188"/>
      <c r="AM239" s="188"/>
      <c r="AO239" s="188"/>
      <c r="AP239" s="188"/>
      <c r="AQ239" s="188"/>
      <c r="AS239" s="188"/>
      <c r="AT239" s="188"/>
      <c r="AU239" s="188"/>
      <c r="AW239" s="188"/>
      <c r="AX239" s="188"/>
      <c r="AY239" s="188"/>
      <c r="BA239" s="188"/>
      <c r="BB239" s="188"/>
      <c r="BE239" s="188"/>
      <c r="BF239" s="188"/>
      <c r="BH239" s="188"/>
      <c r="BI239" s="188"/>
      <c r="BJ239" s="188"/>
      <c r="BL239" s="188"/>
      <c r="BM239" s="188"/>
      <c r="BN239" s="188"/>
    </row>
    <row r="240" spans="2:66" s="273" customFormat="1">
      <c r="B240" s="253"/>
      <c r="C240" s="253"/>
      <c r="E240" s="188"/>
      <c r="O240" s="188"/>
      <c r="P240" s="188"/>
      <c r="Q240" s="188"/>
      <c r="R240" s="188"/>
      <c r="T240" s="188"/>
      <c r="U240" s="188"/>
      <c r="V240" s="188"/>
      <c r="W240" s="188"/>
      <c r="Y240" s="188"/>
      <c r="Z240" s="188"/>
      <c r="AA240" s="188"/>
      <c r="AC240" s="188"/>
      <c r="AD240" s="188"/>
      <c r="AE240" s="188"/>
      <c r="AG240" s="188"/>
      <c r="AH240" s="188"/>
      <c r="AI240" s="188"/>
      <c r="AK240" s="188"/>
      <c r="AL240" s="188"/>
      <c r="AM240" s="188"/>
      <c r="AO240" s="188"/>
      <c r="AP240" s="188"/>
      <c r="AQ240" s="188"/>
      <c r="AS240" s="188"/>
      <c r="AT240" s="188"/>
      <c r="AU240" s="188"/>
      <c r="AW240" s="188"/>
      <c r="AX240" s="188"/>
      <c r="AY240" s="188"/>
      <c r="BA240" s="188"/>
      <c r="BB240" s="188"/>
      <c r="BE240" s="188"/>
      <c r="BF240" s="188"/>
      <c r="BH240" s="188"/>
      <c r="BI240" s="188"/>
      <c r="BJ240" s="188"/>
      <c r="BL240" s="188"/>
      <c r="BM240" s="188"/>
      <c r="BN240" s="188"/>
    </row>
    <row r="241" spans="2:66" s="273" customFormat="1">
      <c r="B241" s="253"/>
      <c r="C241" s="253"/>
      <c r="E241" s="188"/>
      <c r="O241" s="188"/>
      <c r="P241" s="188"/>
      <c r="Q241" s="188"/>
      <c r="R241" s="188"/>
      <c r="T241" s="188"/>
      <c r="U241" s="188"/>
      <c r="V241" s="188"/>
      <c r="W241" s="188"/>
      <c r="Y241" s="188"/>
      <c r="Z241" s="188"/>
      <c r="AA241" s="188"/>
      <c r="AC241" s="188"/>
      <c r="AD241" s="188"/>
      <c r="AE241" s="188"/>
      <c r="AG241" s="188"/>
      <c r="AH241" s="188"/>
      <c r="AI241" s="188"/>
      <c r="AK241" s="188"/>
      <c r="AL241" s="188"/>
      <c r="AM241" s="188"/>
      <c r="AO241" s="188"/>
      <c r="AP241" s="188"/>
      <c r="AQ241" s="188"/>
      <c r="AS241" s="188"/>
      <c r="AT241" s="188"/>
      <c r="AU241" s="188"/>
      <c r="AW241" s="188"/>
      <c r="AX241" s="188"/>
      <c r="AY241" s="188"/>
      <c r="BA241" s="188"/>
      <c r="BB241" s="188"/>
      <c r="BE241" s="188"/>
      <c r="BF241" s="188"/>
      <c r="BH241" s="188"/>
      <c r="BI241" s="188"/>
      <c r="BJ241" s="188"/>
      <c r="BL241" s="188"/>
      <c r="BM241" s="188"/>
      <c r="BN241" s="188"/>
    </row>
    <row r="242" spans="2:66" s="273" customFormat="1">
      <c r="B242" s="253"/>
      <c r="C242" s="253"/>
      <c r="E242" s="188"/>
      <c r="O242" s="188"/>
      <c r="P242" s="188"/>
      <c r="Q242" s="188"/>
      <c r="R242" s="188"/>
      <c r="T242" s="188"/>
      <c r="U242" s="188"/>
      <c r="V242" s="188"/>
      <c r="W242" s="188"/>
      <c r="Y242" s="188"/>
      <c r="Z242" s="188"/>
      <c r="AA242" s="188"/>
      <c r="AC242" s="188"/>
      <c r="AD242" s="188"/>
      <c r="AE242" s="188"/>
      <c r="AG242" s="188"/>
      <c r="AH242" s="188"/>
      <c r="AI242" s="188"/>
      <c r="AK242" s="188"/>
      <c r="AL242" s="188"/>
      <c r="AM242" s="188"/>
      <c r="AO242" s="188"/>
      <c r="AP242" s="188"/>
      <c r="AQ242" s="188"/>
      <c r="AS242" s="188"/>
      <c r="AT242" s="188"/>
      <c r="AU242" s="188"/>
      <c r="AW242" s="188"/>
      <c r="AX242" s="188"/>
      <c r="AY242" s="188"/>
      <c r="BA242" s="188"/>
      <c r="BB242" s="188"/>
      <c r="BE242" s="188"/>
      <c r="BF242" s="188"/>
      <c r="BH242" s="188"/>
      <c r="BI242" s="188"/>
      <c r="BJ242" s="188"/>
      <c r="BL242" s="188"/>
      <c r="BM242" s="188"/>
      <c r="BN242" s="188"/>
    </row>
    <row r="243" spans="2:66" s="273" customFormat="1">
      <c r="B243" s="253"/>
      <c r="C243" s="253"/>
      <c r="E243" s="188"/>
      <c r="O243" s="188"/>
      <c r="P243" s="188"/>
      <c r="Q243" s="188"/>
      <c r="R243" s="188"/>
      <c r="T243" s="188"/>
      <c r="U243" s="188"/>
      <c r="V243" s="188"/>
      <c r="W243" s="188"/>
      <c r="Y243" s="188"/>
      <c r="Z243" s="188"/>
      <c r="AA243" s="188"/>
      <c r="AC243" s="188"/>
      <c r="AD243" s="188"/>
      <c r="AE243" s="188"/>
      <c r="AG243" s="188"/>
      <c r="AH243" s="188"/>
      <c r="AI243" s="188"/>
      <c r="AK243" s="188"/>
      <c r="AL243" s="188"/>
      <c r="AM243" s="188"/>
      <c r="AO243" s="188"/>
      <c r="AP243" s="188"/>
      <c r="AQ243" s="188"/>
      <c r="AS243" s="188"/>
      <c r="AT243" s="188"/>
      <c r="AU243" s="188"/>
      <c r="AW243" s="188"/>
      <c r="AX243" s="188"/>
      <c r="AY243" s="188"/>
      <c r="BA243" s="188"/>
      <c r="BB243" s="188"/>
      <c r="BE243" s="188"/>
      <c r="BF243" s="188"/>
      <c r="BH243" s="188"/>
      <c r="BI243" s="188"/>
      <c r="BJ243" s="188"/>
      <c r="BL243" s="188"/>
      <c r="BM243" s="188"/>
      <c r="BN243" s="188"/>
    </row>
    <row r="244" spans="2:66" s="273" customFormat="1">
      <c r="B244" s="253"/>
      <c r="C244" s="253"/>
      <c r="E244" s="188"/>
      <c r="O244" s="188"/>
      <c r="P244" s="188"/>
      <c r="Q244" s="188"/>
      <c r="R244" s="188"/>
      <c r="T244" s="188"/>
      <c r="U244" s="188"/>
      <c r="V244" s="188"/>
      <c r="W244" s="188"/>
      <c r="Y244" s="188"/>
      <c r="Z244" s="188"/>
      <c r="AA244" s="188"/>
      <c r="AC244" s="188"/>
      <c r="AD244" s="188"/>
      <c r="AE244" s="188"/>
      <c r="AG244" s="188"/>
      <c r="AH244" s="188"/>
      <c r="AI244" s="188"/>
      <c r="AK244" s="188"/>
      <c r="AL244" s="188"/>
      <c r="AM244" s="188"/>
      <c r="AO244" s="188"/>
      <c r="AP244" s="188"/>
      <c r="AQ244" s="188"/>
      <c r="AS244" s="188"/>
      <c r="AT244" s="188"/>
      <c r="AU244" s="188"/>
      <c r="AW244" s="188"/>
      <c r="AX244" s="188"/>
      <c r="AY244" s="188"/>
      <c r="BA244" s="188"/>
      <c r="BB244" s="188"/>
      <c r="BE244" s="188"/>
      <c r="BF244" s="188"/>
      <c r="BH244" s="188"/>
      <c r="BI244" s="188"/>
      <c r="BJ244" s="188"/>
      <c r="BL244" s="188"/>
      <c r="BM244" s="188"/>
      <c r="BN244" s="188"/>
    </row>
    <row r="245" spans="2:66" s="273" customFormat="1">
      <c r="B245" s="253"/>
      <c r="C245" s="253"/>
      <c r="E245" s="188"/>
      <c r="O245" s="188"/>
      <c r="P245" s="188"/>
      <c r="Q245" s="188"/>
      <c r="R245" s="188"/>
      <c r="T245" s="188"/>
      <c r="U245" s="188"/>
      <c r="V245" s="188"/>
      <c r="W245" s="188"/>
      <c r="Y245" s="188"/>
      <c r="Z245" s="188"/>
      <c r="AA245" s="188"/>
      <c r="AC245" s="188"/>
      <c r="AD245" s="188"/>
      <c r="AE245" s="188"/>
      <c r="AG245" s="188"/>
      <c r="AH245" s="188"/>
      <c r="AI245" s="188"/>
      <c r="AK245" s="188"/>
      <c r="AL245" s="188"/>
      <c r="AM245" s="188"/>
      <c r="AO245" s="188"/>
      <c r="AP245" s="188"/>
      <c r="AQ245" s="188"/>
      <c r="AS245" s="188"/>
      <c r="AT245" s="188"/>
      <c r="AU245" s="188"/>
      <c r="AW245" s="188"/>
      <c r="AX245" s="188"/>
      <c r="AY245" s="188"/>
      <c r="BA245" s="188"/>
      <c r="BB245" s="188"/>
      <c r="BE245" s="188"/>
      <c r="BF245" s="188"/>
      <c r="BH245" s="188"/>
      <c r="BI245" s="188"/>
      <c r="BJ245" s="188"/>
      <c r="BL245" s="188"/>
      <c r="BM245" s="188"/>
      <c r="BN245" s="188"/>
    </row>
    <row r="246" spans="2:66" s="273" customFormat="1">
      <c r="B246" s="253"/>
      <c r="C246" s="253"/>
      <c r="E246" s="188"/>
      <c r="O246" s="188"/>
      <c r="P246" s="188"/>
      <c r="Q246" s="188"/>
      <c r="R246" s="188"/>
      <c r="T246" s="188"/>
      <c r="U246" s="188"/>
      <c r="V246" s="188"/>
      <c r="W246" s="188"/>
      <c r="Y246" s="188"/>
      <c r="Z246" s="188"/>
      <c r="AA246" s="188"/>
      <c r="AC246" s="188"/>
      <c r="AD246" s="188"/>
      <c r="AE246" s="188"/>
      <c r="AG246" s="188"/>
      <c r="AH246" s="188"/>
      <c r="AI246" s="188"/>
      <c r="AK246" s="188"/>
      <c r="AL246" s="188"/>
      <c r="AM246" s="188"/>
      <c r="AO246" s="188"/>
      <c r="AP246" s="188"/>
      <c r="AQ246" s="188"/>
      <c r="AS246" s="188"/>
      <c r="AT246" s="188"/>
      <c r="AU246" s="188"/>
      <c r="AW246" s="188"/>
      <c r="AX246" s="188"/>
      <c r="AY246" s="188"/>
      <c r="BA246" s="188"/>
      <c r="BB246" s="188"/>
      <c r="BE246" s="188"/>
      <c r="BF246" s="188"/>
      <c r="BH246" s="188"/>
      <c r="BI246" s="188"/>
      <c r="BJ246" s="188"/>
      <c r="BL246" s="188"/>
      <c r="BM246" s="188"/>
      <c r="BN246" s="188"/>
    </row>
    <row r="247" spans="2:66" s="273" customFormat="1">
      <c r="B247" s="253"/>
      <c r="C247" s="253"/>
      <c r="E247" s="188"/>
      <c r="O247" s="188"/>
      <c r="P247" s="188"/>
      <c r="Q247" s="188"/>
      <c r="R247" s="188"/>
      <c r="T247" s="188"/>
      <c r="U247" s="188"/>
      <c r="V247" s="188"/>
      <c r="W247" s="188"/>
      <c r="Y247" s="188"/>
      <c r="Z247" s="188"/>
      <c r="AA247" s="188"/>
      <c r="AC247" s="188"/>
      <c r="AD247" s="188"/>
      <c r="AE247" s="188"/>
      <c r="AG247" s="188"/>
      <c r="AH247" s="188"/>
      <c r="AI247" s="188"/>
      <c r="AK247" s="188"/>
      <c r="AL247" s="188"/>
      <c r="AM247" s="188"/>
      <c r="AO247" s="188"/>
      <c r="AP247" s="188"/>
      <c r="AQ247" s="188"/>
      <c r="AS247" s="188"/>
      <c r="AT247" s="188"/>
      <c r="AU247" s="188"/>
      <c r="AW247" s="188"/>
      <c r="AX247" s="188"/>
      <c r="AY247" s="188"/>
      <c r="BA247" s="188"/>
      <c r="BB247" s="188"/>
      <c r="BE247" s="188"/>
      <c r="BF247" s="188"/>
      <c r="BH247" s="188"/>
      <c r="BI247" s="188"/>
      <c r="BJ247" s="188"/>
      <c r="BL247" s="188"/>
      <c r="BM247" s="188"/>
      <c r="BN247" s="188"/>
    </row>
    <row r="248" spans="2:66" s="273" customFormat="1">
      <c r="B248" s="253"/>
      <c r="C248" s="253"/>
      <c r="E248" s="188"/>
      <c r="O248" s="188"/>
      <c r="P248" s="188"/>
      <c r="Q248" s="188"/>
      <c r="R248" s="188"/>
      <c r="T248" s="188"/>
      <c r="U248" s="188"/>
      <c r="V248" s="188"/>
      <c r="W248" s="188"/>
      <c r="Y248" s="188"/>
      <c r="Z248" s="188"/>
      <c r="AA248" s="188"/>
      <c r="AC248" s="188"/>
      <c r="AD248" s="188"/>
      <c r="AE248" s="188"/>
      <c r="AG248" s="188"/>
      <c r="AH248" s="188"/>
      <c r="AI248" s="188"/>
      <c r="AK248" s="188"/>
      <c r="AL248" s="188"/>
      <c r="AM248" s="188"/>
      <c r="AO248" s="188"/>
      <c r="AP248" s="188"/>
      <c r="AQ248" s="188"/>
      <c r="AS248" s="188"/>
      <c r="AT248" s="188"/>
      <c r="AU248" s="188"/>
      <c r="AW248" s="188"/>
      <c r="AX248" s="188"/>
      <c r="AY248" s="188"/>
      <c r="BA248" s="188"/>
      <c r="BB248" s="188"/>
      <c r="BE248" s="188"/>
      <c r="BF248" s="188"/>
      <c r="BH248" s="188"/>
      <c r="BI248" s="188"/>
      <c r="BJ248" s="188"/>
      <c r="BL248" s="188"/>
      <c r="BM248" s="188"/>
      <c r="BN248" s="188"/>
    </row>
    <row r="249" spans="2:66" s="273" customFormat="1">
      <c r="B249" s="253"/>
      <c r="C249" s="253"/>
      <c r="E249" s="188"/>
      <c r="O249" s="188"/>
      <c r="P249" s="188"/>
      <c r="Q249" s="188"/>
      <c r="R249" s="188"/>
      <c r="T249" s="188"/>
      <c r="U249" s="188"/>
      <c r="V249" s="188"/>
      <c r="W249" s="188"/>
      <c r="Y249" s="188"/>
      <c r="Z249" s="188"/>
      <c r="AA249" s="188"/>
      <c r="AC249" s="188"/>
      <c r="AD249" s="188"/>
      <c r="AE249" s="188"/>
      <c r="AG249" s="188"/>
      <c r="AH249" s="188"/>
      <c r="AI249" s="188"/>
      <c r="AK249" s="188"/>
      <c r="AL249" s="188"/>
      <c r="AM249" s="188"/>
      <c r="AO249" s="188"/>
      <c r="AP249" s="188"/>
      <c r="AQ249" s="188"/>
      <c r="AS249" s="188"/>
      <c r="AT249" s="188"/>
      <c r="AU249" s="188"/>
      <c r="AW249" s="188"/>
      <c r="AX249" s="188"/>
      <c r="AY249" s="188"/>
      <c r="BA249" s="188"/>
      <c r="BB249" s="188"/>
      <c r="BE249" s="188"/>
      <c r="BF249" s="188"/>
      <c r="BH249" s="188"/>
      <c r="BI249" s="188"/>
      <c r="BJ249" s="188"/>
      <c r="BL249" s="188"/>
      <c r="BM249" s="188"/>
      <c r="BN249" s="188"/>
    </row>
    <row r="250" spans="2:66" s="273" customFormat="1">
      <c r="B250" s="253"/>
      <c r="C250" s="253"/>
      <c r="E250" s="188"/>
      <c r="O250" s="188"/>
      <c r="P250" s="188"/>
      <c r="Q250" s="188"/>
      <c r="R250" s="188"/>
      <c r="T250" s="188"/>
      <c r="U250" s="188"/>
      <c r="V250" s="188"/>
      <c r="W250" s="188"/>
      <c r="Y250" s="188"/>
      <c r="Z250" s="188"/>
      <c r="AA250" s="188"/>
      <c r="AC250" s="188"/>
      <c r="AD250" s="188"/>
      <c r="AE250" s="188"/>
      <c r="AG250" s="188"/>
      <c r="AH250" s="188"/>
      <c r="AI250" s="188"/>
      <c r="AK250" s="188"/>
      <c r="AL250" s="188"/>
      <c r="AM250" s="188"/>
      <c r="AO250" s="188"/>
      <c r="AP250" s="188"/>
      <c r="AQ250" s="188"/>
      <c r="AS250" s="188"/>
      <c r="AT250" s="188"/>
      <c r="AU250" s="188"/>
      <c r="AW250" s="188"/>
      <c r="AX250" s="188"/>
      <c r="AY250" s="188"/>
      <c r="BA250" s="188"/>
      <c r="BB250" s="188"/>
      <c r="BE250" s="188"/>
      <c r="BF250" s="188"/>
      <c r="BH250" s="188"/>
      <c r="BI250" s="188"/>
      <c r="BJ250" s="188"/>
      <c r="BL250" s="188"/>
      <c r="BM250" s="188"/>
      <c r="BN250" s="188"/>
    </row>
    <row r="251" spans="2:66" s="273" customFormat="1">
      <c r="B251" s="253"/>
      <c r="C251" s="253"/>
      <c r="E251" s="188"/>
      <c r="O251" s="188"/>
      <c r="P251" s="188"/>
      <c r="Q251" s="188"/>
      <c r="R251" s="188"/>
      <c r="T251" s="188"/>
      <c r="U251" s="188"/>
      <c r="V251" s="188"/>
      <c r="W251" s="188"/>
      <c r="Y251" s="188"/>
      <c r="Z251" s="188"/>
      <c r="AA251" s="188"/>
      <c r="AC251" s="188"/>
      <c r="AD251" s="188"/>
      <c r="AE251" s="188"/>
      <c r="AG251" s="188"/>
      <c r="AH251" s="188"/>
      <c r="AI251" s="188"/>
      <c r="AK251" s="188"/>
      <c r="AL251" s="188"/>
      <c r="AM251" s="188"/>
      <c r="AO251" s="188"/>
      <c r="AP251" s="188"/>
      <c r="AQ251" s="188"/>
      <c r="AS251" s="188"/>
      <c r="AT251" s="188"/>
      <c r="AU251" s="188"/>
      <c r="AW251" s="188"/>
      <c r="AX251" s="188"/>
      <c r="AY251" s="188"/>
      <c r="BA251" s="188"/>
      <c r="BB251" s="188"/>
      <c r="BE251" s="188"/>
      <c r="BF251" s="188"/>
      <c r="BH251" s="188"/>
      <c r="BI251" s="188"/>
      <c r="BJ251" s="188"/>
      <c r="BL251" s="188"/>
      <c r="BM251" s="188"/>
      <c r="BN251" s="188"/>
    </row>
  </sheetData>
  <phoneticPr fontId="16" type="noConversion"/>
  <pageMargins left="0.2" right="0.21" top="1" bottom="1" header="0.5" footer="0.5"/>
  <pageSetup scale="56" orientation="landscape" r:id="rId1"/>
  <headerFooter alignWithMargins="0"/>
</worksheet>
</file>

<file path=xl/worksheets/sheet7.xml><?xml version="1.0" encoding="utf-8"?>
<worksheet xmlns="http://schemas.openxmlformats.org/spreadsheetml/2006/main" xmlns:r="http://schemas.openxmlformats.org/officeDocument/2006/relationships">
  <sheetPr codeName="Sheet8" enableFormatConditionsCalculation="0">
    <tabColor indexed="18"/>
  </sheetPr>
  <dimension ref="A1:BZ100"/>
  <sheetViews>
    <sheetView showGridLines="0" zoomScale="80" workbookViewId="0">
      <pane xSplit="7" ySplit="15" topLeftCell="H16" activePane="bottomRight" state="frozen"/>
      <selection activeCell="BA18" sqref="BA18:BI18"/>
      <selection pane="topRight" activeCell="BA18" sqref="BA18:BI18"/>
      <selection pane="bottomLeft" activeCell="BA18" sqref="BA18:BI18"/>
      <selection pane="bottomRight" activeCell="F15" sqref="F15"/>
    </sheetView>
  </sheetViews>
  <sheetFormatPr defaultRowHeight="12.75" outlineLevelCol="1"/>
  <cols>
    <col min="1" max="1" width="14" style="3" customWidth="1"/>
    <col min="2" max="2" width="9.140625" style="3"/>
    <col min="3" max="5" width="9.140625" style="3" hidden="1" customWidth="1"/>
    <col min="6" max="6" width="21.5703125" style="3" bestFit="1" customWidth="1"/>
    <col min="7" max="7" width="10.5703125" style="3" bestFit="1" customWidth="1"/>
    <col min="8" max="8" width="31"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14" width="48.28515625" style="3" customWidth="1"/>
    <col min="15" max="110" width="18.7109375" style="3" customWidth="1"/>
    <col min="111" max="16384" width="9.140625" style="3"/>
  </cols>
  <sheetData>
    <row r="1" spans="1:78" customFormat="1" ht="13.5" hidden="1" customHeight="1">
      <c r="A1" s="110"/>
      <c r="B1" s="110"/>
      <c r="C1" s="110"/>
      <c r="D1" s="110"/>
      <c r="E1" s="110"/>
      <c r="F1" s="110"/>
      <c r="G1" s="110"/>
      <c r="H1" s="110"/>
      <c r="I1" s="110"/>
      <c r="J1" s="110"/>
      <c r="K1" s="110"/>
      <c r="L1" s="110"/>
      <c r="M1" s="110"/>
      <c r="N1" s="110"/>
      <c r="O1" s="401"/>
      <c r="P1" s="401"/>
      <c r="Q1" s="401"/>
      <c r="R1" s="401"/>
      <c r="S1" s="401"/>
      <c r="T1" s="401"/>
      <c r="U1" s="401"/>
      <c r="V1" s="401"/>
      <c r="W1" s="401"/>
      <c r="X1" s="401"/>
      <c r="Y1" s="401"/>
      <c r="Z1" s="401"/>
      <c r="AA1" s="401"/>
      <c r="AB1" s="401"/>
      <c r="AC1" s="401"/>
      <c r="AD1" s="401"/>
      <c r="AE1" s="401"/>
      <c r="AF1" s="401"/>
      <c r="AG1" s="401"/>
      <c r="AH1" s="401"/>
      <c r="AI1" s="401"/>
      <c r="AJ1" s="401"/>
      <c r="AK1" s="401"/>
      <c r="AL1" s="401"/>
      <c r="AM1" s="401"/>
      <c r="AN1" s="401"/>
      <c r="AO1" s="401"/>
      <c r="AP1" s="401"/>
      <c r="AQ1" s="401"/>
      <c r="AR1" s="401"/>
      <c r="AS1" s="401"/>
      <c r="AT1" s="401"/>
      <c r="AU1" s="401"/>
      <c r="AV1" s="401"/>
      <c r="AW1" s="401"/>
      <c r="AX1" s="401"/>
      <c r="AY1" s="401"/>
      <c r="AZ1" s="401"/>
      <c r="BA1" s="401"/>
      <c r="BB1" s="401"/>
      <c r="BC1" s="401"/>
      <c r="BD1" s="401"/>
      <c r="BE1" s="401"/>
      <c r="BF1" s="401"/>
      <c r="BG1" s="401"/>
      <c r="BH1" s="401"/>
      <c r="BI1" s="401"/>
      <c r="BJ1" s="401"/>
      <c r="BK1" s="401"/>
      <c r="BL1" s="273"/>
      <c r="BM1" s="273"/>
      <c r="BN1" s="273"/>
      <c r="BO1" s="273"/>
      <c r="BP1" s="273"/>
      <c r="BQ1" s="273"/>
      <c r="BR1" s="273"/>
      <c r="BS1" s="273"/>
      <c r="BT1" s="273"/>
      <c r="BU1" s="273"/>
    </row>
    <row r="2" spans="1:78" customFormat="1" ht="13.5" customHeight="1">
      <c r="A2" s="110"/>
      <c r="B2" s="110"/>
      <c r="C2" s="110"/>
      <c r="D2" s="110"/>
      <c r="E2" s="110"/>
      <c r="F2" s="110"/>
      <c r="G2" s="110"/>
      <c r="H2" s="110"/>
      <c r="I2" s="110"/>
      <c r="J2" s="110"/>
      <c r="K2" s="110"/>
      <c r="L2" s="110"/>
      <c r="M2" s="110"/>
      <c r="N2" s="110"/>
      <c r="O2" s="401"/>
      <c r="P2" s="401"/>
      <c r="Q2" s="401"/>
      <c r="R2" s="401"/>
      <c r="S2" s="401"/>
      <c r="T2" s="401"/>
      <c r="U2" s="401"/>
      <c r="V2" s="401"/>
      <c r="W2" s="401"/>
      <c r="X2" s="401"/>
      <c r="Y2" s="401"/>
      <c r="Z2" s="401"/>
      <c r="AA2" s="401"/>
      <c r="AB2" s="401"/>
      <c r="AC2" s="401"/>
      <c r="AD2" s="401"/>
      <c r="AE2" s="401"/>
      <c r="AF2" s="401"/>
      <c r="AG2" s="401"/>
      <c r="AH2" s="401"/>
      <c r="AI2" s="401"/>
      <c r="AJ2" s="401"/>
      <c r="AK2" s="401"/>
      <c r="AL2" s="401"/>
      <c r="AM2" s="401"/>
      <c r="AN2" s="401"/>
      <c r="AO2" s="401"/>
      <c r="AP2" s="401"/>
      <c r="AQ2" s="401"/>
      <c r="AR2" s="401"/>
      <c r="AS2" s="401"/>
      <c r="AT2" s="401"/>
      <c r="AU2" s="401"/>
      <c r="AV2" s="401"/>
      <c r="AW2" s="401"/>
      <c r="AX2" s="401"/>
      <c r="AY2" s="401"/>
      <c r="AZ2" s="401"/>
      <c r="BA2" s="401"/>
      <c r="BB2" s="401"/>
      <c r="BC2" s="401"/>
      <c r="BD2" s="401"/>
      <c r="BE2" s="401"/>
      <c r="BF2" s="401"/>
      <c r="BG2" s="401"/>
      <c r="BH2" s="401"/>
      <c r="BI2" s="401"/>
      <c r="BJ2" s="401"/>
      <c r="BK2" s="401"/>
      <c r="BL2" s="273"/>
      <c r="BM2" s="273"/>
      <c r="BN2" s="273"/>
      <c r="BO2" s="273"/>
      <c r="BP2" s="273"/>
      <c r="BQ2" s="273"/>
      <c r="BR2" s="273"/>
      <c r="BS2" s="273"/>
      <c r="BT2" s="273"/>
      <c r="BU2" s="273"/>
    </row>
    <row r="3" spans="1:78" customFormat="1" ht="13.5" customHeight="1">
      <c r="A3" s="110"/>
      <c r="B3" s="110"/>
      <c r="C3" s="110"/>
      <c r="D3" s="110"/>
      <c r="E3" s="120"/>
      <c r="F3" s="110"/>
      <c r="G3" s="110"/>
      <c r="H3" s="110"/>
      <c r="I3" s="110"/>
      <c r="J3" s="110"/>
      <c r="K3" s="110"/>
      <c r="L3" s="110"/>
      <c r="M3" s="110"/>
      <c r="N3" s="110"/>
      <c r="O3" s="401"/>
      <c r="P3" s="401"/>
      <c r="Q3" s="401"/>
      <c r="R3" s="401"/>
      <c r="S3" s="401"/>
      <c r="T3" s="401"/>
      <c r="U3" s="401"/>
      <c r="V3" s="401"/>
      <c r="W3" s="401"/>
      <c r="X3" s="401"/>
      <c r="Y3" s="401"/>
      <c r="Z3" s="401"/>
      <c r="AA3" s="401"/>
      <c r="AB3" s="401"/>
      <c r="AC3" s="401"/>
      <c r="AD3" s="401"/>
      <c r="AE3" s="401"/>
      <c r="AF3" s="401"/>
      <c r="AG3" s="401"/>
      <c r="AH3" s="401"/>
      <c r="AI3" s="401"/>
      <c r="AJ3" s="401"/>
      <c r="AK3" s="401"/>
      <c r="AL3" s="401"/>
      <c r="AM3" s="401"/>
      <c r="AN3" s="401"/>
      <c r="AO3" s="401"/>
      <c r="AP3" s="401"/>
      <c r="AQ3" s="401"/>
      <c r="AR3" s="401"/>
      <c r="AS3" s="401"/>
      <c r="AT3" s="401"/>
      <c r="AU3" s="401"/>
      <c r="AV3" s="401"/>
      <c r="AW3" s="401"/>
      <c r="AX3" s="401"/>
      <c r="AY3" s="401"/>
      <c r="AZ3" s="401"/>
      <c r="BA3" s="401"/>
      <c r="BB3" s="401"/>
      <c r="BC3" s="401"/>
      <c r="BD3" s="401"/>
      <c r="BE3" s="401"/>
      <c r="BF3" s="401"/>
      <c r="BG3" s="401"/>
      <c r="BH3" s="401"/>
      <c r="BI3" s="401"/>
      <c r="BJ3" s="401"/>
      <c r="BK3" s="401"/>
      <c r="BL3" s="273"/>
      <c r="BM3" s="273"/>
      <c r="BN3" s="273"/>
      <c r="BO3" s="273"/>
      <c r="BP3" s="273"/>
      <c r="BQ3" s="273"/>
      <c r="BR3" s="273"/>
      <c r="BS3" s="273"/>
      <c r="BT3" s="273"/>
      <c r="BU3" s="273"/>
      <c r="BW3" s="3" t="s">
        <v>218</v>
      </c>
      <c r="BX3" s="3"/>
      <c r="BY3" s="3"/>
      <c r="BZ3" s="3"/>
    </row>
    <row r="4" spans="1:78" customFormat="1" ht="13.5" customHeight="1">
      <c r="A4" s="110"/>
      <c r="B4" s="110"/>
      <c r="C4" s="110"/>
      <c r="D4" s="110"/>
      <c r="E4" s="110"/>
      <c r="F4" s="110"/>
      <c r="G4" s="110"/>
      <c r="H4" s="110"/>
      <c r="I4" s="110"/>
      <c r="J4" s="110"/>
      <c r="K4" s="110"/>
      <c r="L4" s="110"/>
      <c r="M4" s="110"/>
      <c r="N4" s="110"/>
      <c r="O4" s="401"/>
      <c r="P4" s="401"/>
      <c r="Q4" s="401"/>
      <c r="R4" s="401"/>
      <c r="S4" s="401"/>
      <c r="T4" s="401"/>
      <c r="U4" s="401"/>
      <c r="V4" s="401"/>
      <c r="W4" s="401"/>
      <c r="X4" s="401"/>
      <c r="Y4" s="401"/>
      <c r="Z4" s="401"/>
      <c r="AA4" s="401"/>
      <c r="AB4" s="401"/>
      <c r="AC4" s="401"/>
      <c r="AD4" s="401"/>
      <c r="AE4" s="401"/>
      <c r="AF4" s="401"/>
      <c r="AG4" s="401"/>
      <c r="AH4" s="401"/>
      <c r="AI4" s="401"/>
      <c r="AJ4" s="401"/>
      <c r="AK4" s="401"/>
      <c r="AL4" s="401"/>
      <c r="AM4" s="401"/>
      <c r="AN4" s="401"/>
      <c r="AO4" s="401"/>
      <c r="AP4" s="401"/>
      <c r="AQ4" s="401"/>
      <c r="AR4" s="401"/>
      <c r="AS4" s="401"/>
      <c r="AT4" s="401"/>
      <c r="AU4" s="401"/>
      <c r="AV4" s="401"/>
      <c r="AW4" s="401"/>
      <c r="AX4" s="401"/>
      <c r="AY4" s="401"/>
      <c r="AZ4" s="401"/>
      <c r="BA4" s="401"/>
      <c r="BB4" s="401"/>
      <c r="BC4" s="401"/>
      <c r="BD4" s="401"/>
      <c r="BE4" s="401"/>
      <c r="BF4" s="401"/>
      <c r="BG4" s="401"/>
      <c r="BH4" s="401"/>
      <c r="BI4" s="401"/>
      <c r="BJ4" s="401"/>
      <c r="BK4" s="401"/>
      <c r="BL4" s="273"/>
      <c r="BM4" s="273"/>
      <c r="BN4" s="273"/>
      <c r="BO4" s="273"/>
      <c r="BP4" s="273"/>
      <c r="BQ4" s="273"/>
      <c r="BR4" s="273"/>
      <c r="BS4" s="273"/>
      <c r="BT4" s="273"/>
      <c r="BU4" s="273"/>
      <c r="BW4" s="126"/>
      <c r="BX4" s="126" t="s">
        <v>217</v>
      </c>
      <c r="BY4" s="126" t="str">
        <f>"Percentage Metrics Plot for"</f>
        <v>Percentage Metrics Plot for</v>
      </c>
      <c r="BZ4" s="126"/>
    </row>
    <row r="5" spans="1:78" customFormat="1" ht="13.5" customHeight="1">
      <c r="A5" s="110"/>
      <c r="B5" s="124"/>
      <c r="C5" s="124"/>
      <c r="D5" s="110"/>
      <c r="E5" s="110"/>
      <c r="F5" s="110"/>
      <c r="G5" s="110"/>
      <c r="H5" s="110"/>
      <c r="I5" s="110"/>
      <c r="J5" s="110"/>
      <c r="K5" s="110"/>
      <c r="L5" s="110"/>
      <c r="M5" s="110"/>
      <c r="N5" s="110"/>
      <c r="O5" s="401"/>
      <c r="P5" s="401"/>
      <c r="Q5" s="401"/>
      <c r="R5" s="401"/>
      <c r="S5" s="401"/>
      <c r="T5" s="401"/>
      <c r="U5" s="401"/>
      <c r="V5" s="401"/>
      <c r="W5" s="401"/>
      <c r="X5" s="401"/>
      <c r="Y5" s="401"/>
      <c r="Z5" s="401"/>
      <c r="AA5" s="401"/>
      <c r="AB5" s="401"/>
      <c r="AC5" s="401"/>
      <c r="AD5" s="401"/>
      <c r="AE5" s="401"/>
      <c r="AF5" s="401"/>
      <c r="AG5" s="401"/>
      <c r="AH5" s="401"/>
      <c r="AI5" s="401"/>
      <c r="AJ5" s="401"/>
      <c r="AK5" s="401"/>
      <c r="AL5" s="401"/>
      <c r="AM5" s="401"/>
      <c r="AN5" s="401"/>
      <c r="AO5" s="401"/>
      <c r="AP5" s="401"/>
      <c r="AQ5" s="401"/>
      <c r="AR5" s="401"/>
      <c r="AS5" s="401"/>
      <c r="AT5" s="401"/>
      <c r="AU5" s="401"/>
      <c r="AV5" s="401"/>
      <c r="AW5" s="401"/>
      <c r="AX5" s="401"/>
      <c r="AY5" s="401"/>
      <c r="AZ5" s="401"/>
      <c r="BA5" s="401"/>
      <c r="BB5" s="401"/>
      <c r="BC5" s="401"/>
      <c r="BD5" s="401"/>
      <c r="BE5" s="401"/>
      <c r="BF5" s="401"/>
      <c r="BG5" s="401"/>
      <c r="BH5" s="401"/>
      <c r="BI5" s="401"/>
      <c r="BJ5" s="401"/>
      <c r="BK5" s="401"/>
      <c r="BL5" s="273"/>
      <c r="BM5" s="273"/>
      <c r="BN5" s="273"/>
      <c r="BO5" s="273"/>
      <c r="BP5" s="273"/>
      <c r="BQ5" s="273"/>
      <c r="BR5" s="273"/>
      <c r="BS5" s="273"/>
      <c r="BT5" s="273"/>
      <c r="BU5" s="273"/>
      <c r="BW5" s="126"/>
      <c r="BX5" s="126"/>
      <c r="BY5" s="126"/>
      <c r="BZ5" s="126"/>
    </row>
    <row r="6" spans="1:78" customFormat="1" ht="13.5" customHeight="1">
      <c r="A6" s="125" t="str">
        <f>Configuration!CT34&amp;":"</f>
        <v>Go back to:</v>
      </c>
      <c r="B6" s="110"/>
      <c r="C6" s="110"/>
      <c r="D6" s="110"/>
      <c r="E6" s="110"/>
      <c r="F6" s="110"/>
      <c r="G6" s="110"/>
      <c r="H6" s="110"/>
      <c r="I6" s="110"/>
      <c r="J6" s="110"/>
      <c r="K6" s="110"/>
      <c r="L6" s="110"/>
      <c r="M6" s="110"/>
      <c r="N6" s="110"/>
      <c r="O6" s="401"/>
      <c r="P6" s="401"/>
      <c r="Q6" s="401"/>
      <c r="R6" s="401"/>
      <c r="S6" s="401"/>
      <c r="T6" s="401"/>
      <c r="U6" s="401"/>
      <c r="V6" s="401"/>
      <c r="W6" s="401"/>
      <c r="X6" s="401"/>
      <c r="Y6" s="401"/>
      <c r="Z6" s="401"/>
      <c r="AA6" s="401"/>
      <c r="AB6" s="401"/>
      <c r="AC6" s="401"/>
      <c r="AD6" s="401"/>
      <c r="AE6" s="401"/>
      <c r="AF6" s="401"/>
      <c r="AG6" s="401"/>
      <c r="AH6" s="401"/>
      <c r="AI6" s="401"/>
      <c r="AJ6" s="401"/>
      <c r="AK6" s="401"/>
      <c r="AL6" s="401"/>
      <c r="AM6" s="401"/>
      <c r="AN6" s="401"/>
      <c r="AO6" s="401"/>
      <c r="AP6" s="401"/>
      <c r="AQ6" s="401"/>
      <c r="AR6" s="401"/>
      <c r="AS6" s="401"/>
      <c r="AT6" s="401"/>
      <c r="AU6" s="401"/>
      <c r="AV6" s="401"/>
      <c r="AW6" s="401"/>
      <c r="AX6" s="401"/>
      <c r="AY6" s="401"/>
      <c r="AZ6" s="401"/>
      <c r="BA6" s="401"/>
      <c r="BB6" s="401"/>
      <c r="BC6" s="401"/>
      <c r="BD6" s="401"/>
      <c r="BE6" s="401"/>
      <c r="BF6" s="401"/>
      <c r="BG6" s="401"/>
      <c r="BH6" s="401"/>
      <c r="BI6" s="401"/>
      <c r="BJ6" s="401"/>
      <c r="BK6" s="401"/>
      <c r="BL6" s="273"/>
      <c r="BM6" s="273"/>
      <c r="BN6" s="273"/>
      <c r="BO6" s="273"/>
      <c r="BP6" s="273"/>
      <c r="BQ6" s="273"/>
      <c r="BR6" s="273"/>
      <c r="BS6" s="273"/>
      <c r="BT6" s="273"/>
      <c r="BU6" s="273"/>
      <c r="BW6" s="126"/>
      <c r="BX6" s="126"/>
      <c r="BY6" s="126"/>
      <c r="BZ6" s="126"/>
    </row>
    <row r="7" spans="1:78" customFormat="1" ht="13.5" customHeight="1">
      <c r="A7" s="159" t="str">
        <f ca="1">HYPERLINK(Current_Period_Link,Configuration!CT35)</f>
        <v>Current Period</v>
      </c>
      <c r="B7" s="124"/>
      <c r="C7" s="110"/>
      <c r="D7" s="110"/>
      <c r="E7" s="110"/>
      <c r="F7" s="110"/>
      <c r="G7" s="110"/>
      <c r="H7" s="110"/>
      <c r="I7" s="110"/>
      <c r="J7" s="110"/>
      <c r="K7" s="110"/>
      <c r="L7" s="110"/>
      <c r="M7" s="110"/>
      <c r="N7" s="110"/>
      <c r="O7" s="401"/>
      <c r="P7" s="401"/>
      <c r="Q7" s="401"/>
      <c r="R7" s="401"/>
      <c r="S7" s="401"/>
      <c r="T7" s="401"/>
      <c r="U7" s="401"/>
      <c r="V7" s="401"/>
      <c r="W7" s="401"/>
      <c r="X7" s="401"/>
      <c r="Y7" s="401"/>
      <c r="Z7" s="401"/>
      <c r="AA7" s="401"/>
      <c r="AB7" s="401"/>
      <c r="AC7" s="401"/>
      <c r="AD7" s="401"/>
      <c r="AE7" s="401"/>
      <c r="AF7" s="401"/>
      <c r="AG7" s="401"/>
      <c r="AH7" s="401"/>
      <c r="AI7" s="401"/>
      <c r="AJ7" s="401"/>
      <c r="AK7" s="401"/>
      <c r="AL7" s="401"/>
      <c r="AM7" s="401"/>
      <c r="AN7" s="401"/>
      <c r="AO7" s="401"/>
      <c r="AP7" s="401"/>
      <c r="AQ7" s="401"/>
      <c r="AR7" s="401"/>
      <c r="AS7" s="401"/>
      <c r="AT7" s="401"/>
      <c r="AU7" s="401"/>
      <c r="AV7" s="401"/>
      <c r="AW7" s="401"/>
      <c r="AX7" s="401"/>
      <c r="AY7" s="401"/>
      <c r="AZ7" s="401"/>
      <c r="BA7" s="401"/>
      <c r="BB7" s="401"/>
      <c r="BC7" s="401"/>
      <c r="BD7" s="401"/>
      <c r="BE7" s="401"/>
      <c r="BF7" s="401"/>
      <c r="BG7" s="401"/>
      <c r="BH7" s="401"/>
      <c r="BI7" s="401"/>
      <c r="BJ7" s="401"/>
      <c r="BK7" s="401"/>
      <c r="BL7" s="273"/>
      <c r="BM7" s="273"/>
      <c r="BN7" s="273"/>
      <c r="BO7" s="273"/>
      <c r="BP7" s="273"/>
      <c r="BQ7" s="273"/>
      <c r="BR7" s="273"/>
      <c r="BS7" s="273"/>
      <c r="BT7" s="273"/>
      <c r="BU7" s="273"/>
      <c r="BW7" s="126"/>
      <c r="BX7" s="126"/>
      <c r="BY7" s="126"/>
      <c r="BZ7" s="126"/>
    </row>
    <row r="8" spans="1:78" customFormat="1" ht="13.5" customHeight="1">
      <c r="A8" s="159" t="str">
        <f>Configuration!CT19</f>
        <v>Metrics &amp; Attr</v>
      </c>
      <c r="B8" s="110"/>
      <c r="C8" s="110"/>
      <c r="D8" s="110"/>
      <c r="E8" s="110"/>
      <c r="F8" s="110"/>
      <c r="G8" s="110"/>
      <c r="H8" s="110"/>
      <c r="I8" s="110"/>
      <c r="J8" s="110"/>
      <c r="K8" s="110"/>
      <c r="L8" s="110"/>
      <c r="M8" s="110"/>
      <c r="N8" s="110"/>
      <c r="O8" s="401"/>
      <c r="P8" s="401"/>
      <c r="Q8" s="401"/>
      <c r="R8" s="401"/>
      <c r="S8" s="401"/>
      <c r="T8" s="401"/>
      <c r="U8" s="401"/>
      <c r="V8" s="401"/>
      <c r="W8" s="401"/>
      <c r="X8" s="401"/>
      <c r="Y8" s="401"/>
      <c r="Z8" s="401"/>
      <c r="AA8" s="401"/>
      <c r="AB8" s="401"/>
      <c r="AC8" s="401"/>
      <c r="AD8" s="401"/>
      <c r="AE8" s="401"/>
      <c r="AF8" s="401"/>
      <c r="AG8" s="401"/>
      <c r="AH8" s="401"/>
      <c r="AI8" s="401"/>
      <c r="AJ8" s="401"/>
      <c r="AK8" s="401"/>
      <c r="AL8" s="401"/>
      <c r="AM8" s="401"/>
      <c r="AN8" s="401"/>
      <c r="AO8" s="401"/>
      <c r="AP8" s="401"/>
      <c r="AQ8" s="401"/>
      <c r="AR8" s="401"/>
      <c r="AS8" s="401"/>
      <c r="AT8" s="401"/>
      <c r="AU8" s="401"/>
      <c r="AV8" s="401"/>
      <c r="AW8" s="401"/>
      <c r="AX8" s="401"/>
      <c r="AY8" s="401"/>
      <c r="AZ8" s="401"/>
      <c r="BA8" s="401"/>
      <c r="BB8" s="401"/>
      <c r="BC8" s="401"/>
      <c r="BD8" s="401"/>
      <c r="BE8" s="401"/>
      <c r="BF8" s="401"/>
      <c r="BG8" s="401"/>
      <c r="BH8" s="401"/>
      <c r="BI8" s="401"/>
      <c r="BJ8" s="401"/>
      <c r="BK8" s="401"/>
      <c r="BL8" s="273"/>
      <c r="BM8" s="273"/>
      <c r="BN8" s="273"/>
      <c r="BO8" s="273"/>
      <c r="BP8" s="273"/>
      <c r="BQ8" s="273"/>
      <c r="BR8" s="273"/>
      <c r="BS8" s="273"/>
      <c r="BT8" s="273"/>
      <c r="BU8" s="273"/>
      <c r="BW8" s="126"/>
      <c r="BX8" s="126"/>
      <c r="BY8" s="126"/>
      <c r="BZ8" s="126"/>
    </row>
    <row r="9" spans="1:78" customFormat="1" ht="13.5" customHeight="1">
      <c r="A9" s="159" t="str">
        <f>Configuration!CT20</f>
        <v>Filtering Criteria</v>
      </c>
      <c r="B9" s="110"/>
      <c r="C9" s="110"/>
      <c r="D9" s="110"/>
      <c r="E9" s="110"/>
      <c r="F9" s="110"/>
      <c r="G9" s="110"/>
      <c r="H9" s="110"/>
      <c r="I9" s="110"/>
      <c r="J9" s="110"/>
      <c r="K9" s="110"/>
      <c r="L9" s="110"/>
      <c r="M9" s="110"/>
      <c r="N9" s="110"/>
      <c r="O9" s="401"/>
      <c r="P9" s="401"/>
      <c r="Q9" s="401"/>
      <c r="R9" s="401"/>
      <c r="S9" s="401"/>
      <c r="T9" s="401"/>
      <c r="U9" s="401"/>
      <c r="V9" s="401"/>
      <c r="W9" s="401"/>
      <c r="X9" s="401"/>
      <c r="Y9" s="401"/>
      <c r="Z9" s="401"/>
      <c r="AA9" s="401"/>
      <c r="AB9" s="401"/>
      <c r="AC9" s="401"/>
      <c r="AD9" s="401"/>
      <c r="AE9" s="401"/>
      <c r="AF9" s="401"/>
      <c r="AG9" s="401"/>
      <c r="AH9" s="401"/>
      <c r="AI9" s="401"/>
      <c r="AJ9" s="401"/>
      <c r="AK9" s="401"/>
      <c r="AL9" s="401"/>
      <c r="AM9" s="401"/>
      <c r="AN9" s="401"/>
      <c r="AO9" s="401"/>
      <c r="AP9" s="401"/>
      <c r="AQ9" s="401"/>
      <c r="AR9" s="401"/>
      <c r="AS9" s="401"/>
      <c r="AT9" s="401"/>
      <c r="AU9" s="401"/>
      <c r="AV9" s="401"/>
      <c r="AW9" s="401"/>
      <c r="AX9" s="401"/>
      <c r="AY9" s="401"/>
      <c r="AZ9" s="401"/>
      <c r="BA9" s="401"/>
      <c r="BB9" s="401"/>
      <c r="BC9" s="401"/>
      <c r="BD9" s="401"/>
      <c r="BE9" s="401"/>
      <c r="BF9" s="401"/>
      <c r="BG9" s="401"/>
      <c r="BH9" s="401"/>
      <c r="BI9" s="401"/>
      <c r="BJ9" s="401"/>
      <c r="BK9" s="401"/>
      <c r="BL9" s="273"/>
      <c r="BM9" s="273"/>
      <c r="BN9" s="273"/>
      <c r="BO9" s="273"/>
      <c r="BP9" s="273"/>
      <c r="BQ9" s="273"/>
      <c r="BR9" s="273"/>
      <c r="BS9" s="273"/>
      <c r="BT9" s="273"/>
      <c r="BU9" s="273"/>
      <c r="BW9" s="126"/>
      <c r="BX9" s="126"/>
      <c r="BY9" s="126"/>
      <c r="BZ9" s="126"/>
    </row>
    <row r="10" spans="1:78" customFormat="1" ht="13.5" customHeight="1">
      <c r="A10" s="159" t="str">
        <f>Configuration!CT21</f>
        <v>Attribute Documentation</v>
      </c>
      <c r="B10" s="126"/>
      <c r="C10" s="126"/>
      <c r="D10" s="126"/>
      <c r="E10" s="126"/>
      <c r="F10" s="110"/>
      <c r="G10" s="110"/>
      <c r="H10" s="110"/>
      <c r="I10" s="110"/>
      <c r="J10" s="110"/>
      <c r="K10" s="110"/>
      <c r="L10" s="110"/>
      <c r="M10" s="110"/>
      <c r="N10" s="110"/>
      <c r="O10" s="401"/>
      <c r="P10" s="401"/>
      <c r="Q10" s="401"/>
      <c r="R10" s="401"/>
      <c r="S10" s="401"/>
      <c r="T10" s="401"/>
      <c r="U10" s="401"/>
      <c r="V10" s="401"/>
      <c r="W10" s="401"/>
      <c r="X10" s="401"/>
      <c r="Y10" s="401"/>
      <c r="Z10" s="401"/>
      <c r="AA10" s="401"/>
      <c r="AB10" s="401"/>
      <c r="AC10" s="401"/>
      <c r="AD10" s="401"/>
      <c r="AE10" s="401"/>
      <c r="AF10" s="401"/>
      <c r="AG10" s="401"/>
      <c r="AH10" s="401"/>
      <c r="AI10" s="401"/>
      <c r="AJ10" s="401"/>
      <c r="AK10" s="401"/>
      <c r="AL10" s="401"/>
      <c r="AM10" s="401"/>
      <c r="AN10" s="401"/>
      <c r="AO10" s="401"/>
      <c r="AP10" s="401"/>
      <c r="AQ10" s="401"/>
      <c r="AR10" s="401"/>
      <c r="AS10" s="401"/>
      <c r="AT10" s="401"/>
      <c r="AU10" s="401"/>
      <c r="AV10" s="401"/>
      <c r="AW10" s="401"/>
      <c r="AX10" s="401"/>
      <c r="AY10" s="401"/>
      <c r="AZ10" s="401"/>
      <c r="BA10" s="401"/>
      <c r="BB10" s="401"/>
      <c r="BC10" s="401"/>
      <c r="BD10" s="401"/>
      <c r="BE10" s="401"/>
      <c r="BF10" s="401"/>
      <c r="BG10" s="401"/>
      <c r="BH10" s="401"/>
      <c r="BI10" s="401"/>
      <c r="BJ10" s="401"/>
      <c r="BK10" s="401"/>
      <c r="BL10" s="273"/>
      <c r="BM10" s="273"/>
      <c r="BN10" s="273"/>
      <c r="BO10" s="273"/>
      <c r="BP10" s="273"/>
      <c r="BQ10" s="273"/>
      <c r="BR10" s="273"/>
      <c r="BS10" s="273"/>
      <c r="BT10" s="273"/>
      <c r="BU10" s="273"/>
      <c r="BW10" s="126"/>
      <c r="BX10" s="126"/>
      <c r="BY10" s="126"/>
      <c r="BZ10" s="126"/>
    </row>
    <row r="11" spans="1:78" customFormat="1">
      <c r="A11" s="126"/>
      <c r="B11" s="126"/>
      <c r="C11" s="126"/>
      <c r="D11" s="126"/>
      <c r="E11" s="126"/>
      <c r="F11" s="110"/>
      <c r="G11" s="110"/>
      <c r="H11" s="110"/>
      <c r="I11" s="110"/>
      <c r="J11" s="110"/>
      <c r="K11" s="110"/>
      <c r="L11" s="110"/>
      <c r="M11" s="110"/>
      <c r="N11" s="110"/>
      <c r="O11" s="401"/>
      <c r="P11" s="401"/>
      <c r="Q11" s="401"/>
      <c r="R11" s="401"/>
      <c r="S11" s="401"/>
      <c r="T11" s="401"/>
      <c r="U11" s="401"/>
      <c r="V11" s="401"/>
      <c r="W11" s="401"/>
      <c r="X11" s="401"/>
      <c r="Y11" s="401"/>
      <c r="Z11" s="401"/>
      <c r="AA11" s="401"/>
      <c r="AB11" s="401"/>
      <c r="AC11" s="401"/>
      <c r="AD11" s="401"/>
      <c r="AE11" s="401"/>
      <c r="AF11" s="401"/>
      <c r="AG11" s="401"/>
      <c r="AH11" s="401"/>
      <c r="AI11" s="401"/>
      <c r="AJ11" s="401"/>
      <c r="AK11" s="401"/>
      <c r="AL11" s="401"/>
      <c r="AM11" s="401"/>
      <c r="AN11" s="401"/>
      <c r="AO11" s="401"/>
      <c r="AP11" s="401"/>
      <c r="AQ11" s="401"/>
      <c r="AR11" s="401"/>
      <c r="AS11" s="401"/>
      <c r="AT11" s="401"/>
      <c r="AU11" s="401"/>
      <c r="AV11" s="401"/>
      <c r="AW11" s="401"/>
      <c r="AX11" s="401"/>
      <c r="AY11" s="401"/>
      <c r="AZ11" s="401"/>
      <c r="BA11" s="401"/>
      <c r="BB11" s="401"/>
      <c r="BC11" s="401"/>
      <c r="BD11" s="401"/>
      <c r="BE11" s="401"/>
      <c r="BF11" s="401"/>
      <c r="BG11" s="401"/>
      <c r="BH11" s="401"/>
      <c r="BI11" s="401"/>
      <c r="BJ11" s="401"/>
      <c r="BK11" s="401"/>
      <c r="BL11" s="273"/>
      <c r="BM11" s="273"/>
      <c r="BN11" s="273"/>
      <c r="BO11" s="273"/>
      <c r="BP11" s="273"/>
      <c r="BQ11" s="273"/>
      <c r="BR11" s="273"/>
      <c r="BS11" s="273"/>
      <c r="BT11" s="273"/>
      <c r="BU11" s="273"/>
      <c r="BW11" s="127"/>
      <c r="BX11" s="128"/>
      <c r="BY11" s="129"/>
      <c r="BZ11" s="128"/>
    </row>
    <row r="12" spans="1:78" s="121" customFormat="1" ht="13.5" customHeight="1">
      <c r="A12" s="131" t="str">
        <f>Configuration!CT22</f>
        <v>Override in Planning View Only</v>
      </c>
      <c r="B12" s="126"/>
      <c r="C12" s="126"/>
      <c r="D12" s="126"/>
      <c r="E12" s="126"/>
      <c r="F12" s="110"/>
      <c r="G12" s="122"/>
      <c r="H12" s="122"/>
      <c r="I12" s="122"/>
      <c r="J12" s="122"/>
      <c r="K12" s="123"/>
      <c r="L12" s="123"/>
      <c r="M12" s="123"/>
      <c r="N12" s="123"/>
      <c r="BW12" s="128"/>
      <c r="BX12" s="128"/>
      <c r="BY12" s="128"/>
      <c r="BZ12" s="128"/>
    </row>
    <row r="13" spans="1:78" customFormat="1" ht="13.5" customHeight="1">
      <c r="A13" s="126"/>
      <c r="B13" s="126"/>
      <c r="C13" s="126"/>
      <c r="D13" s="126"/>
      <c r="E13" s="126"/>
      <c r="F13" s="110"/>
      <c r="G13" s="118"/>
      <c r="H13" s="118"/>
      <c r="I13" s="118"/>
      <c r="J13" s="118"/>
      <c r="K13" s="110"/>
      <c r="L13" s="110"/>
      <c r="M13" s="110"/>
      <c r="N13" s="247" t="str">
        <f ca="1">SUBSTITUTE(N$15,"""","")</f>
        <v>OO2030-08:34A:05^D-MPH Disguise Storm w/Grey:34A:USA</v>
      </c>
      <c r="O13" s="401"/>
      <c r="P13" s="401"/>
      <c r="Q13" s="401"/>
      <c r="R13" s="401"/>
      <c r="S13" s="401"/>
      <c r="T13" s="401"/>
      <c r="U13" s="401"/>
      <c r="V13" s="401"/>
      <c r="W13" s="401"/>
      <c r="X13" s="401"/>
      <c r="Y13" s="401"/>
      <c r="Z13" s="401"/>
      <c r="AA13" s="401"/>
      <c r="AB13" s="401"/>
      <c r="AC13" s="401"/>
      <c r="AD13" s="401"/>
      <c r="AE13" s="401"/>
      <c r="AF13" s="401"/>
      <c r="AG13" s="401"/>
      <c r="AH13" s="401"/>
      <c r="AI13" s="401"/>
      <c r="AJ13" s="401"/>
      <c r="AK13" s="401"/>
      <c r="AL13" s="401"/>
      <c r="AM13" s="401"/>
      <c r="AN13" s="401"/>
      <c r="AO13" s="401"/>
      <c r="AP13" s="401"/>
      <c r="AQ13" s="401"/>
      <c r="AR13" s="401"/>
      <c r="AS13" s="401"/>
      <c r="AT13" s="401"/>
      <c r="AU13" s="401"/>
      <c r="AV13" s="401"/>
      <c r="AW13" s="401"/>
      <c r="AX13" s="401"/>
      <c r="AY13" s="401"/>
      <c r="AZ13" s="401"/>
      <c r="BA13" s="401"/>
      <c r="BB13" s="401"/>
      <c r="BC13" s="401"/>
      <c r="BD13" s="401"/>
      <c r="BE13" s="401"/>
      <c r="BF13" s="401"/>
      <c r="BG13" s="401"/>
      <c r="BH13" s="401"/>
      <c r="BI13" s="401"/>
      <c r="BJ13" s="401"/>
      <c r="BK13" s="401"/>
      <c r="BL13" s="273"/>
      <c r="BM13" s="273"/>
      <c r="BN13" s="273"/>
      <c r="BO13" s="273"/>
      <c r="BP13" s="273"/>
      <c r="BQ13" s="273"/>
      <c r="BR13" s="273"/>
      <c r="BS13" s="273"/>
      <c r="BT13" s="273"/>
      <c r="BU13" s="273"/>
      <c r="BW13" s="127"/>
      <c r="BX13" s="128"/>
      <c r="BY13" s="128"/>
      <c r="BZ13" s="128"/>
    </row>
    <row r="14" spans="1:78" customFormat="1" ht="13.5" customHeight="1">
      <c r="A14" s="126"/>
      <c r="B14" s="126"/>
      <c r="C14" s="126"/>
      <c r="D14" s="126"/>
      <c r="E14" s="126"/>
      <c r="F14" s="113">
        <v>101</v>
      </c>
      <c r="G14" s="113"/>
      <c r="H14" s="113"/>
      <c r="I14" s="113"/>
      <c r="J14" s="113"/>
      <c r="K14" s="113"/>
      <c r="L14" s="113"/>
      <c r="M14" s="113"/>
      <c r="N14" s="247">
        <f>COLUMN()+88</f>
        <v>102</v>
      </c>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1"/>
      <c r="AO14" s="401"/>
      <c r="AP14" s="401"/>
      <c r="AQ14" s="401"/>
      <c r="AR14" s="401"/>
      <c r="AS14" s="401"/>
      <c r="AT14" s="401"/>
      <c r="AU14" s="401"/>
      <c r="AV14" s="401"/>
      <c r="AW14" s="401"/>
      <c r="AX14" s="401"/>
      <c r="AY14" s="401"/>
      <c r="AZ14" s="401"/>
      <c r="BA14" s="401"/>
      <c r="BB14" s="401"/>
      <c r="BC14" s="401"/>
      <c r="BD14" s="401"/>
      <c r="BE14" s="401"/>
      <c r="BF14" s="401"/>
      <c r="BG14" s="401"/>
      <c r="BH14" s="401"/>
      <c r="BI14" s="401"/>
      <c r="BJ14" s="401"/>
      <c r="BK14" s="401"/>
      <c r="BL14" s="273"/>
      <c r="BM14" s="273"/>
      <c r="BN14" s="273"/>
      <c r="BO14" s="273"/>
      <c r="BP14" s="273"/>
      <c r="BQ14" s="273"/>
      <c r="BR14" s="273"/>
      <c r="BS14" s="273"/>
      <c r="BT14" s="273"/>
      <c r="BU14" s="273"/>
      <c r="BW14" s="128"/>
      <c r="BX14" s="128"/>
      <c r="BY14" s="132"/>
      <c r="BZ14" s="128"/>
    </row>
    <row r="15" spans="1:78" customFormat="1" ht="13.5" customHeight="1">
      <c r="A15" s="113">
        <v>11</v>
      </c>
      <c r="B15" s="113" t="str">
        <f>IF(ROW()-$A$15&gt;26, CHAR(64+INT((ROW()-$A$15-1)/26)),"")&amp;CHAR(65+MOD(ROW()-$A$15-1, 26))</f>
        <v>D</v>
      </c>
      <c r="C15" s="126"/>
      <c r="D15" s="126"/>
      <c r="E15" s="126"/>
      <c r="F15" s="155" t="str">
        <f>Configuration!CT27</f>
        <v>Description</v>
      </c>
      <c r="G15" s="156"/>
      <c r="H15" s="158" t="str">
        <f>Configuration!$CT$27</f>
        <v>Description</v>
      </c>
      <c r="I15" s="156" t="str">
        <f>Configuration!$CT$65</f>
        <v>ID &amp; Desc</v>
      </c>
      <c r="J15" s="157" t="str">
        <f>Configuration!$CT$37</f>
        <v>Level</v>
      </c>
      <c r="K15" s="157" t="str">
        <f>Configuration!$CT$66</f>
        <v>Hierarchies</v>
      </c>
      <c r="L15" s="154" t="str">
        <f>Configuration!$CT$67</f>
        <v>SW Editable</v>
      </c>
      <c r="M15" s="156"/>
      <c r="N15" s="158" t="str">
        <f ca="1">IF(N$14="","",IF(LEN(INDIRECT("SWMETA!"&amp;$B15&amp;N$14))=0,"",IF(AND('Planning View'!$N$11="ID",ISNUMBER(FIND("^",INDIRECT("SWMETA!"&amp;$B15&amp;N$14)))),LEFT(INDIRECT("SWMETA!"&amp;$B15&amp;N$14),FIND("^",INDIRECT("SWMETA!"&amp;$B15&amp;N$14))-1),IF(AND('Planning View'!$N$11="Desc",ISNUMBER(FIND("^",INDIRECT("SWMETA!"&amp;$B15&amp;N$14)))),RIGHT(INDIRECT("SWMETA!"&amp;$B15&amp;N$14),LEN(INDIRECT("SWMETA!"&amp;$B15&amp;N$14))-FIND("^",INDIRECT("SWMETA!"&amp;$B15&amp;N$14))),INDIRECT("SWMETA!"&amp;$B15&amp;N$14)))))</f>
        <v>OO2030-08:34A:05^D-MPH Disguise Storm w/Grey:34A:USA</v>
      </c>
      <c r="O15" s="401"/>
      <c r="P15" s="401"/>
      <c r="Q15" s="401"/>
      <c r="R15" s="401"/>
      <c r="S15" s="401"/>
      <c r="T15" s="401"/>
      <c r="U15" s="401"/>
      <c r="V15" s="401"/>
      <c r="W15" s="401"/>
      <c r="X15" s="401"/>
      <c r="Y15" s="401"/>
      <c r="Z15" s="401"/>
      <c r="AA15" s="401"/>
      <c r="AB15" s="401"/>
      <c r="AC15" s="401"/>
      <c r="AD15" s="401"/>
      <c r="AE15" s="401"/>
      <c r="AF15" s="401"/>
      <c r="AG15" s="401"/>
      <c r="AH15" s="401"/>
      <c r="AI15" s="401"/>
      <c r="AJ15" s="401"/>
      <c r="AK15" s="401"/>
      <c r="AL15" s="401"/>
      <c r="AM15" s="401"/>
      <c r="AN15" s="401"/>
      <c r="AO15" s="401"/>
      <c r="AP15" s="401"/>
      <c r="AQ15" s="401"/>
      <c r="AR15" s="401"/>
      <c r="AS15" s="401"/>
      <c r="AT15" s="401"/>
      <c r="AU15" s="401"/>
      <c r="AV15" s="401"/>
      <c r="AW15" s="401"/>
      <c r="AX15" s="401"/>
      <c r="AY15" s="401"/>
      <c r="AZ15" s="401"/>
      <c r="BA15" s="401"/>
      <c r="BB15" s="401"/>
      <c r="BC15" s="401"/>
      <c r="BD15" s="401"/>
      <c r="BE15" s="401"/>
      <c r="BF15" s="401"/>
      <c r="BG15" s="401"/>
      <c r="BH15" s="401"/>
      <c r="BI15" s="401"/>
      <c r="BJ15" s="401"/>
      <c r="BK15" s="401"/>
      <c r="BL15" s="273"/>
      <c r="BM15" s="273"/>
      <c r="BN15" s="273"/>
      <c r="BO15" s="273"/>
      <c r="BP15" s="273"/>
      <c r="BQ15" s="273"/>
      <c r="BR15" s="273"/>
      <c r="BS15" s="273"/>
      <c r="BT15" s="273"/>
      <c r="BU15" s="273"/>
      <c r="BW15" s="127"/>
      <c r="BX15" s="128"/>
      <c r="BY15" s="132"/>
      <c r="BZ15" s="128"/>
    </row>
    <row r="16" spans="1:78" customFormat="1" ht="13.5" customHeight="1">
      <c r="A16" s="126"/>
      <c r="B16" s="113" t="str">
        <f t="shared" ref="B16:B82" si="0">IF(ROW()-$A$15&gt;26, CHAR(64+INT((ROW()-$A$15-1)/26)),"")&amp;CHAR(65+MOD(ROW()-$A$15-1, 26))</f>
        <v>E</v>
      </c>
      <c r="C16" s="126"/>
      <c r="D16" s="126"/>
      <c r="E16" s="126"/>
      <c r="F16" s="433" t="str">
        <f t="shared" ref="F16:F82" ca="1" si="1">IF(LEN(INDIRECT("SWMETA!"&amp;$B16&amp;F$14))=0,"",INDIRECT("SWMETA!"&amp;$B16&amp;F$14))</f>
        <v>MAPE</v>
      </c>
      <c r="G16" s="434" t="str">
        <f ca="1">IF(ISERROR(AVERAGE(N16:BK16)),"NA",AVERAGE(N16:BK16)/100)</f>
        <v>NA</v>
      </c>
      <c r="H16" s="435" t="str">
        <f>Configuration!$CT155</f>
        <v>MAPE</v>
      </c>
      <c r="I16" s="436" t="str">
        <f>Configuration!$CT$76</f>
        <v>Previous Month</v>
      </c>
      <c r="J16" s="437"/>
      <c r="K16" s="437" t="str">
        <f>Configuration!$CT$69</f>
        <v>Percentage</v>
      </c>
      <c r="L16" s="438" t="str">
        <f>Configuration!$CT$78</f>
        <v>No</v>
      </c>
      <c r="M16" s="148" t="s">
        <v>207</v>
      </c>
      <c r="N16" s="439" t="str">
        <f ca="1">IF(N$14="","",IF(LEN(INDIRECT("SWMETA!"&amp;$B16&amp;N$14))=0,"",INDIRECT("SWMETA!"&amp;$B16&amp;N$14)))</f>
        <v/>
      </c>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1"/>
      <c r="AO16" s="401"/>
      <c r="AP16" s="401"/>
      <c r="AQ16" s="401"/>
      <c r="AR16" s="401"/>
      <c r="AS16" s="401"/>
      <c r="AT16" s="401"/>
      <c r="AU16" s="401"/>
      <c r="AV16" s="401"/>
      <c r="AW16" s="401"/>
      <c r="AX16" s="401"/>
      <c r="AY16" s="401"/>
      <c r="AZ16" s="401"/>
      <c r="BA16" s="401"/>
      <c r="BB16" s="401"/>
      <c r="BC16" s="401"/>
      <c r="BD16" s="401"/>
      <c r="BE16" s="401"/>
      <c r="BF16" s="401"/>
      <c r="BG16" s="401"/>
      <c r="BH16" s="401"/>
      <c r="BI16" s="401"/>
      <c r="BJ16" s="401"/>
      <c r="BK16" s="401"/>
      <c r="BL16" s="273"/>
      <c r="BM16" s="273"/>
      <c r="BN16" s="273"/>
      <c r="BO16" s="273"/>
      <c r="BP16" s="273"/>
      <c r="BQ16" s="273"/>
      <c r="BR16" s="273"/>
      <c r="BS16" s="273"/>
      <c r="BT16" s="273"/>
      <c r="BU16" s="273"/>
      <c r="BW16" s="128"/>
      <c r="BX16" s="128"/>
      <c r="BY16" s="132"/>
      <c r="BZ16" s="128"/>
    </row>
    <row r="17" spans="1:78" s="401" customFormat="1" ht="13.5" customHeight="1">
      <c r="A17" s="126"/>
      <c r="B17" s="236" t="str">
        <f t="shared" si="0"/>
        <v>F</v>
      </c>
      <c r="C17" s="126"/>
      <c r="D17" s="126"/>
      <c r="E17" s="126"/>
      <c r="F17" s="433" t="str">
        <f t="shared" ca="1" si="1"/>
        <v>ActualsVsFCST1</v>
      </c>
      <c r="G17" s="332">
        <f t="shared" ref="G17" ca="1" si="2">IF(ISERROR(SUM(N17:BK17)),"NA",SUM(N17:BK17))</f>
        <v>0</v>
      </c>
      <c r="H17" s="435" t="str">
        <f>Configuration!$CT156</f>
        <v>ActualsVsFCST1</v>
      </c>
      <c r="I17" s="436" t="str">
        <f>Configuration!$CT$76</f>
        <v>Previous Month</v>
      </c>
      <c r="J17" s="437"/>
      <c r="K17" s="437" t="str">
        <f>Configuration!$CT$70</f>
        <v>Units</v>
      </c>
      <c r="L17" s="438" t="str">
        <f>Configuration!$CT$78</f>
        <v>No</v>
      </c>
      <c r="M17" s="148" t="s">
        <v>207</v>
      </c>
      <c r="N17" s="439" t="str">
        <f t="shared" ref="N17:N32" ca="1" si="3">IF(N$14="","",IF(LEN(INDIRECT("SWMETA!"&amp;$B17&amp;N$14))=0,"",INDIRECT("SWMETA!"&amp;$B17&amp;N$14)))</f>
        <v/>
      </c>
      <c r="BW17" s="128"/>
      <c r="BX17" s="128"/>
      <c r="BY17" s="132"/>
      <c r="BZ17" s="128"/>
    </row>
    <row r="18" spans="1:78" s="401" customFormat="1" ht="13.5" customHeight="1">
      <c r="A18" s="126"/>
      <c r="B18" s="236" t="str">
        <f t="shared" si="0"/>
        <v>G</v>
      </c>
      <c r="C18" s="126"/>
      <c r="D18" s="126"/>
      <c r="E18" s="126"/>
      <c r="F18" s="433" t="str">
        <f t="shared" ca="1" si="1"/>
        <v>L2CYNSFMAPE</v>
      </c>
      <c r="G18" s="434">
        <f t="shared" ref="G18:G19" ca="1" si="4">IF(ISERROR(AVERAGE(N18:BK18)),"NA",AVERAGE(N18:BK18)/100)</f>
        <v>0</v>
      </c>
      <c r="H18" s="435" t="str">
        <f>Configuration!$CT157</f>
        <v>L2CYNSFMAPE</v>
      </c>
      <c r="I18" s="436" t="str">
        <f>Configuration!$CT$76</f>
        <v>Previous Month</v>
      </c>
      <c r="J18" s="437"/>
      <c r="K18" s="437" t="str">
        <f>Configuration!$CT$69</f>
        <v>Percentage</v>
      </c>
      <c r="L18" s="438" t="str">
        <f>Configuration!$CT$78</f>
        <v>No</v>
      </c>
      <c r="M18" s="148" t="s">
        <v>207</v>
      </c>
      <c r="N18" s="439">
        <f t="shared" ca="1" si="3"/>
        <v>0</v>
      </c>
      <c r="BW18" s="128"/>
      <c r="BX18" s="128"/>
      <c r="BY18" s="132"/>
      <c r="BZ18" s="128"/>
    </row>
    <row r="19" spans="1:78" s="401" customFormat="1" ht="13.5" customHeight="1">
      <c r="A19" s="126"/>
      <c r="B19" s="236" t="str">
        <f t="shared" si="0"/>
        <v>H</v>
      </c>
      <c r="C19" s="126"/>
      <c r="D19" s="126"/>
      <c r="E19" s="126"/>
      <c r="F19" s="433" t="str">
        <f t="shared" ca="1" si="1"/>
        <v>L3CYNSFMAPE</v>
      </c>
      <c r="G19" s="434">
        <f t="shared" ca="1" si="4"/>
        <v>-1.3333340000000001E-2</v>
      </c>
      <c r="H19" s="435" t="str">
        <f>Configuration!$CT158</f>
        <v>L3CYNSFMAPE</v>
      </c>
      <c r="I19" s="436" t="str">
        <f>Configuration!$CT$76</f>
        <v>Previous Month</v>
      </c>
      <c r="J19" s="437"/>
      <c r="K19" s="437" t="str">
        <f>Configuration!$CT$69</f>
        <v>Percentage</v>
      </c>
      <c r="L19" s="438" t="str">
        <f>Configuration!$CT$78</f>
        <v>No</v>
      </c>
      <c r="M19" s="148" t="s">
        <v>207</v>
      </c>
      <c r="N19" s="439">
        <f t="shared" ca="1" si="3"/>
        <v>-1.333334</v>
      </c>
      <c r="BW19" s="128"/>
      <c r="BX19" s="128"/>
      <c r="BY19" s="132"/>
      <c r="BZ19" s="128"/>
    </row>
    <row r="20" spans="1:78" customFormat="1" ht="13.5" customHeight="1">
      <c r="A20" s="126"/>
      <c r="B20" s="113" t="str">
        <f t="shared" si="0"/>
        <v>I</v>
      </c>
      <c r="C20" s="126"/>
      <c r="D20" s="126"/>
      <c r="E20" s="126"/>
      <c r="F20" s="440" t="str">
        <f t="shared" ca="1" si="1"/>
        <v>L4CYNSFMAPE</v>
      </c>
      <c r="G20" s="333">
        <f ca="1">IF(ISERROR(AVERAGE(N20:BK20)),"NA",AVERAGE(N20:BK20)/100)</f>
        <v>0</v>
      </c>
      <c r="H20" s="441" t="str">
        <f>Configuration!$CT159</f>
        <v>L4CYNSFMAPE</v>
      </c>
      <c r="I20" s="442" t="str">
        <f>Configuration!$CT$76</f>
        <v>Previous Month</v>
      </c>
      <c r="J20" s="442"/>
      <c r="K20" s="442" t="str">
        <f>Configuration!$CT$69</f>
        <v>Percentage</v>
      </c>
      <c r="L20" s="443" t="str">
        <f>Configuration!$CT$78</f>
        <v>No</v>
      </c>
      <c r="M20" s="279" t="s">
        <v>207</v>
      </c>
      <c r="N20" s="444">
        <f t="shared" ca="1" si="3"/>
        <v>0</v>
      </c>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1"/>
      <c r="AO20" s="401"/>
      <c r="AP20" s="401"/>
      <c r="AQ20" s="401"/>
      <c r="AR20" s="401"/>
      <c r="AS20" s="401"/>
      <c r="AT20" s="401"/>
      <c r="AU20" s="401"/>
      <c r="AV20" s="401"/>
      <c r="AW20" s="401"/>
      <c r="AX20" s="401"/>
      <c r="AY20" s="401"/>
      <c r="AZ20" s="401"/>
      <c r="BA20" s="401"/>
      <c r="BB20" s="401"/>
      <c r="BC20" s="401"/>
      <c r="BD20" s="401"/>
      <c r="BE20" s="401"/>
      <c r="BF20" s="401"/>
      <c r="BG20" s="401"/>
      <c r="BH20" s="401"/>
      <c r="BI20" s="401"/>
      <c r="BJ20" s="401"/>
      <c r="BK20" s="401"/>
      <c r="BL20" s="273"/>
      <c r="BM20" s="273"/>
      <c r="BN20" s="273"/>
      <c r="BO20" s="273"/>
      <c r="BP20" s="273"/>
      <c r="BQ20" s="273"/>
      <c r="BR20" s="273"/>
      <c r="BS20" s="273"/>
      <c r="BT20" s="273"/>
      <c r="BU20" s="273"/>
      <c r="BW20" s="128"/>
      <c r="BX20" s="128"/>
      <c r="BY20" s="132"/>
      <c r="BZ20" s="128"/>
    </row>
    <row r="21" spans="1:78" customFormat="1" ht="13.5" customHeight="1">
      <c r="A21" s="113"/>
      <c r="B21" s="113" t="str">
        <f t="shared" si="0"/>
        <v>J</v>
      </c>
      <c r="C21" s="126"/>
      <c r="D21" s="126"/>
      <c r="E21" s="126"/>
      <c r="F21" s="433" t="str">
        <f t="shared" ca="1" si="1"/>
        <v>FORECASTING_UNIT_ID</v>
      </c>
      <c r="G21" s="445"/>
      <c r="H21" s="435" t="str">
        <f>Configuration!$CT160</f>
        <v>FORECASTING_UNIT_ID</v>
      </c>
      <c r="I21" s="437" t="str">
        <f>Configuration!$CT$81</f>
        <v>Product</v>
      </c>
      <c r="J21" s="437" t="str">
        <f>Configuration!$CT$78</f>
        <v>No</v>
      </c>
      <c r="K21" s="437" t="str">
        <f>Configuration!$CT$72</f>
        <v>Character</v>
      </c>
      <c r="L21" s="438" t="str">
        <f>Configuration!$CT$78</f>
        <v>No</v>
      </c>
      <c r="M21" s="148" t="s">
        <v>207</v>
      </c>
      <c r="N21" s="439" t="str">
        <f t="shared" ca="1" si="3"/>
        <v>OO2030-08</v>
      </c>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1"/>
      <c r="AO21" s="401"/>
      <c r="AP21" s="401"/>
      <c r="AQ21" s="401"/>
      <c r="AR21" s="401"/>
      <c r="AS21" s="401"/>
      <c r="AT21" s="401"/>
      <c r="AU21" s="401"/>
      <c r="AV21" s="401"/>
      <c r="AW21" s="401"/>
      <c r="AX21" s="401"/>
      <c r="AY21" s="401"/>
      <c r="AZ21" s="401"/>
      <c r="BA21" s="401"/>
      <c r="BB21" s="401"/>
      <c r="BC21" s="401"/>
      <c r="BD21" s="401"/>
      <c r="BE21" s="401"/>
      <c r="BF21" s="401"/>
      <c r="BG21" s="401"/>
      <c r="BH21" s="401"/>
      <c r="BI21" s="401"/>
      <c r="BJ21" s="401"/>
      <c r="BK21" s="401"/>
      <c r="BL21" s="273"/>
      <c r="BM21" s="273"/>
      <c r="BN21" s="273"/>
      <c r="BO21" s="273"/>
      <c r="BP21" s="273"/>
      <c r="BQ21" s="273"/>
      <c r="BR21" s="273"/>
      <c r="BS21" s="273"/>
      <c r="BT21" s="273"/>
      <c r="BU21" s="273"/>
      <c r="BW21" s="128"/>
      <c r="BX21" s="128"/>
      <c r="BY21" s="132"/>
      <c r="BZ21" s="128"/>
    </row>
    <row r="22" spans="1:78" customFormat="1" ht="13.5" customHeight="1">
      <c r="A22" s="113"/>
      <c r="B22" s="113" t="str">
        <f t="shared" si="0"/>
        <v>K</v>
      </c>
      <c r="C22" s="126"/>
      <c r="D22" s="126"/>
      <c r="E22" s="126"/>
      <c r="F22" s="433" t="str">
        <f t="shared" ca="1" si="1"/>
        <v>FORECASTING_UNIT_DESC</v>
      </c>
      <c r="G22" s="446"/>
      <c r="H22" s="435" t="str">
        <f>Configuration!$CT161</f>
        <v>FORECASTING_UNIT_DESC</v>
      </c>
      <c r="I22" s="436" t="str">
        <f>I21</f>
        <v>Product</v>
      </c>
      <c r="J22" s="437" t="str">
        <f>Configuration!$CT$78</f>
        <v>No</v>
      </c>
      <c r="K22" s="437" t="str">
        <f t="shared" ref="K22:K45" si="5">K21</f>
        <v>Character</v>
      </c>
      <c r="L22" s="438" t="str">
        <f>Configuration!$CT$78</f>
        <v>No</v>
      </c>
      <c r="M22" s="148" t="s">
        <v>207</v>
      </c>
      <c r="N22" s="439" t="str">
        <f t="shared" ca="1" si="3"/>
        <v>D-MPH Disguise Storm w/Grey</v>
      </c>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1"/>
      <c r="AO22" s="401"/>
      <c r="AP22" s="401"/>
      <c r="AQ22" s="401"/>
      <c r="AR22" s="401"/>
      <c r="AS22" s="401"/>
      <c r="AT22" s="401"/>
      <c r="AU22" s="401"/>
      <c r="AV22" s="401"/>
      <c r="AW22" s="401"/>
      <c r="AX22" s="401"/>
      <c r="AY22" s="401"/>
      <c r="AZ22" s="401"/>
      <c r="BA22" s="401"/>
      <c r="BB22" s="401"/>
      <c r="BC22" s="401"/>
      <c r="BD22" s="401"/>
      <c r="BE22" s="401"/>
      <c r="BF22" s="401"/>
      <c r="BG22" s="401"/>
      <c r="BH22" s="401"/>
      <c r="BI22" s="401"/>
      <c r="BJ22" s="401"/>
      <c r="BK22" s="401"/>
      <c r="BL22" s="273"/>
      <c r="BM22" s="273"/>
      <c r="BN22" s="273"/>
      <c r="BO22" s="273"/>
      <c r="BP22" s="273"/>
      <c r="BQ22" s="273"/>
      <c r="BR22" s="273"/>
      <c r="BS22" s="273"/>
      <c r="BT22" s="273"/>
      <c r="BU22" s="273"/>
      <c r="BW22" s="128"/>
      <c r="BX22" s="128"/>
      <c r="BY22" s="132"/>
      <c r="BZ22" s="128"/>
    </row>
    <row r="23" spans="1:78" s="235" customFormat="1" ht="13.5" customHeight="1">
      <c r="A23" s="236"/>
      <c r="B23" s="236" t="str">
        <f t="shared" si="0"/>
        <v>L</v>
      </c>
      <c r="C23" s="126"/>
      <c r="D23" s="126"/>
      <c r="E23" s="126"/>
      <c r="F23" s="433" t="str">
        <f t="shared" ca="1" si="1"/>
        <v>HYBRID_VARIETY_ID</v>
      </c>
      <c r="G23" s="446"/>
      <c r="H23" s="447" t="str">
        <f>Configuration!$CT162</f>
        <v>HYBRID_VARIETY_ID</v>
      </c>
      <c r="I23" s="437" t="str">
        <f t="shared" ref="I23:I46" si="6">I22</f>
        <v>Product</v>
      </c>
      <c r="J23" s="437" t="str">
        <f>Configuration!$CT$78</f>
        <v>No</v>
      </c>
      <c r="K23" s="437" t="str">
        <f t="shared" si="5"/>
        <v>Character</v>
      </c>
      <c r="L23" s="438" t="str">
        <f>Configuration!$CT$78</f>
        <v>No</v>
      </c>
      <c r="M23" s="149" t="s">
        <v>207</v>
      </c>
      <c r="N23" s="439" t="str">
        <f t="shared" ca="1" si="3"/>
        <v>'01J2</v>
      </c>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1"/>
      <c r="AO23" s="401"/>
      <c r="AP23" s="401"/>
      <c r="AQ23" s="401"/>
      <c r="AR23" s="401"/>
      <c r="AS23" s="401"/>
      <c r="AT23" s="401"/>
      <c r="AU23" s="401"/>
      <c r="AV23" s="401"/>
      <c r="AW23" s="401"/>
      <c r="AX23" s="401"/>
      <c r="AY23" s="401"/>
      <c r="AZ23" s="401"/>
      <c r="BA23" s="401"/>
      <c r="BB23" s="401"/>
      <c r="BC23" s="401"/>
      <c r="BD23" s="401"/>
      <c r="BE23" s="401"/>
      <c r="BF23" s="401"/>
      <c r="BG23" s="401"/>
      <c r="BH23" s="401"/>
      <c r="BI23" s="401"/>
      <c r="BJ23" s="401"/>
      <c r="BK23" s="401"/>
      <c r="BL23" s="273"/>
      <c r="BM23" s="273"/>
      <c r="BN23" s="273"/>
      <c r="BO23" s="273"/>
      <c r="BP23" s="273"/>
      <c r="BQ23" s="273"/>
      <c r="BR23" s="273"/>
      <c r="BS23" s="273"/>
      <c r="BT23" s="273"/>
      <c r="BU23" s="273"/>
      <c r="BX23" s="128"/>
      <c r="BY23" s="132"/>
    </row>
    <row r="24" spans="1:78" s="235" customFormat="1" ht="13.5" customHeight="1">
      <c r="A24" s="236"/>
      <c r="B24" s="236" t="str">
        <f t="shared" si="0"/>
        <v>M</v>
      </c>
      <c r="C24" s="126"/>
      <c r="D24" s="126"/>
      <c r="E24" s="126"/>
      <c r="F24" s="433" t="str">
        <f t="shared" ca="1" si="1"/>
        <v>HYBRID_VARIETY_DESC</v>
      </c>
      <c r="G24" s="448"/>
      <c r="H24" s="449" t="str">
        <f>Configuration!$CT163</f>
        <v>HYBRID_VARIETY_DESC</v>
      </c>
      <c r="I24" s="437" t="str">
        <f t="shared" si="6"/>
        <v>Product</v>
      </c>
      <c r="J24" s="437" t="str">
        <f>Configuration!$CT$78</f>
        <v>No</v>
      </c>
      <c r="K24" s="437" t="str">
        <f t="shared" si="5"/>
        <v>Character</v>
      </c>
      <c r="L24" s="438" t="str">
        <f>Configuration!$CT$78</f>
        <v>No</v>
      </c>
      <c r="M24" s="148" t="s">
        <v>207</v>
      </c>
      <c r="N24" s="450" t="str">
        <f t="shared" ca="1" si="3"/>
        <v>80M</v>
      </c>
      <c r="O24" s="401"/>
      <c r="P24" s="401"/>
      <c r="Q24" s="401"/>
      <c r="R24" s="401"/>
      <c r="S24" s="401"/>
      <c r="T24" s="401"/>
      <c r="U24" s="401"/>
      <c r="V24" s="401"/>
      <c r="W24" s="401"/>
      <c r="X24" s="401"/>
      <c r="Y24" s="401"/>
      <c r="Z24" s="401"/>
      <c r="AA24" s="401"/>
      <c r="AB24" s="401"/>
      <c r="AC24" s="401"/>
      <c r="AD24" s="401"/>
      <c r="AE24" s="401"/>
      <c r="AF24" s="401"/>
      <c r="AG24" s="401"/>
      <c r="AH24" s="401"/>
      <c r="AI24" s="401"/>
      <c r="AJ24" s="401"/>
      <c r="AK24" s="401"/>
      <c r="AL24" s="401"/>
      <c r="AM24" s="401"/>
      <c r="AN24" s="401"/>
      <c r="AO24" s="401"/>
      <c r="AP24" s="401"/>
      <c r="AQ24" s="401"/>
      <c r="AR24" s="401"/>
      <c r="AS24" s="401"/>
      <c r="AT24" s="401"/>
      <c r="AU24" s="401"/>
      <c r="AV24" s="401"/>
      <c r="AW24" s="401"/>
      <c r="AX24" s="401"/>
      <c r="AY24" s="401"/>
      <c r="AZ24" s="401"/>
      <c r="BA24" s="401"/>
      <c r="BB24" s="401"/>
      <c r="BC24" s="401"/>
      <c r="BD24" s="401"/>
      <c r="BE24" s="401"/>
      <c r="BF24" s="401"/>
      <c r="BG24" s="401"/>
      <c r="BH24" s="401"/>
      <c r="BI24" s="401"/>
      <c r="BJ24" s="401"/>
      <c r="BK24" s="401"/>
      <c r="BL24" s="273"/>
      <c r="BM24" s="273"/>
      <c r="BN24" s="273"/>
      <c r="BO24" s="273"/>
      <c r="BP24" s="273"/>
      <c r="BQ24" s="273"/>
      <c r="BR24" s="273"/>
      <c r="BS24" s="273"/>
      <c r="BT24" s="273"/>
      <c r="BU24" s="273"/>
    </row>
    <row r="25" spans="1:78" s="235" customFormat="1" ht="13.5" customHeight="1">
      <c r="A25" s="236"/>
      <c r="B25" s="236" t="str">
        <f t="shared" si="0"/>
        <v>N</v>
      </c>
      <c r="C25" s="126"/>
      <c r="D25" s="126"/>
      <c r="E25" s="126"/>
      <c r="F25" s="433" t="str">
        <f t="shared" ca="1" si="1"/>
        <v>CROP_ID</v>
      </c>
      <c r="G25" s="451"/>
      <c r="H25" s="435" t="str">
        <f>Configuration!$CT164</f>
        <v>CROP_ID</v>
      </c>
      <c r="I25" s="436" t="str">
        <f t="shared" si="6"/>
        <v>Product</v>
      </c>
      <c r="J25" s="437" t="str">
        <f>Configuration!$CT$78</f>
        <v>No</v>
      </c>
      <c r="K25" s="437" t="str">
        <f t="shared" si="5"/>
        <v>Character</v>
      </c>
      <c r="L25" s="438" t="str">
        <f>Configuration!$CT$78</f>
        <v>No</v>
      </c>
      <c r="M25" s="148" t="s">
        <v>207</v>
      </c>
      <c r="N25" s="452" t="str">
        <f t="shared" ca="1" si="3"/>
        <v>'1</v>
      </c>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1"/>
      <c r="AO25" s="401"/>
      <c r="AP25" s="401"/>
      <c r="AQ25" s="401"/>
      <c r="AR25" s="401"/>
      <c r="AS25" s="401"/>
      <c r="AT25" s="401"/>
      <c r="AU25" s="401"/>
      <c r="AV25" s="401"/>
      <c r="AW25" s="401"/>
      <c r="AX25" s="401"/>
      <c r="AY25" s="401"/>
      <c r="AZ25" s="401"/>
      <c r="BA25" s="401"/>
      <c r="BB25" s="401"/>
      <c r="BC25" s="401"/>
      <c r="BD25" s="401"/>
      <c r="BE25" s="401"/>
      <c r="BF25" s="401"/>
      <c r="BG25" s="401"/>
      <c r="BH25" s="401"/>
      <c r="BI25" s="401"/>
      <c r="BJ25" s="401"/>
      <c r="BK25" s="401"/>
      <c r="BL25" s="273"/>
      <c r="BM25" s="273"/>
      <c r="BN25" s="273"/>
      <c r="BO25" s="273"/>
      <c r="BP25" s="273"/>
      <c r="BQ25" s="273"/>
      <c r="BR25" s="273"/>
      <c r="BS25" s="273"/>
      <c r="BT25" s="273"/>
      <c r="BU25" s="273"/>
      <c r="BX25" s="128"/>
      <c r="BY25" s="132"/>
    </row>
    <row r="26" spans="1:78" s="235" customFormat="1" ht="13.5" customHeight="1">
      <c r="A26" s="236"/>
      <c r="B26" s="236" t="str">
        <f t="shared" si="0"/>
        <v>O</v>
      </c>
      <c r="C26" s="126"/>
      <c r="D26" s="126"/>
      <c r="E26" s="126"/>
      <c r="F26" s="433" t="str">
        <f t="shared" ca="1" si="1"/>
        <v>CROP_DESC</v>
      </c>
      <c r="G26" s="448"/>
      <c r="H26" s="449" t="str">
        <f>Configuration!$CT165</f>
        <v>CROP_DESC</v>
      </c>
      <c r="I26" s="436" t="str">
        <f t="shared" si="6"/>
        <v>Product</v>
      </c>
      <c r="J26" s="437" t="str">
        <f>Configuration!$CT$78</f>
        <v>No</v>
      </c>
      <c r="K26" s="437" t="str">
        <f t="shared" si="5"/>
        <v>Character</v>
      </c>
      <c r="L26" s="438" t="str">
        <f>Configuration!$CT$78</f>
        <v>No</v>
      </c>
      <c r="M26" s="148" t="s">
        <v>207</v>
      </c>
      <c r="N26" s="452" t="str">
        <f t="shared" ca="1" si="3"/>
        <v>Sunglasses</v>
      </c>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1"/>
      <c r="AO26" s="401"/>
      <c r="AP26" s="401"/>
      <c r="AQ26" s="401"/>
      <c r="AR26" s="401"/>
      <c r="AS26" s="401"/>
      <c r="AT26" s="401"/>
      <c r="AU26" s="401"/>
      <c r="AV26" s="401"/>
      <c r="AW26" s="401"/>
      <c r="AX26" s="401"/>
      <c r="AY26" s="401"/>
      <c r="AZ26" s="401"/>
      <c r="BA26" s="401"/>
      <c r="BB26" s="401"/>
      <c r="BC26" s="401"/>
      <c r="BD26" s="401"/>
      <c r="BE26" s="401"/>
      <c r="BF26" s="401"/>
      <c r="BG26" s="401"/>
      <c r="BH26" s="401"/>
      <c r="BI26" s="401"/>
      <c r="BJ26" s="401"/>
      <c r="BK26" s="401"/>
      <c r="BL26" s="273"/>
      <c r="BM26" s="273"/>
      <c r="BN26" s="273"/>
      <c r="BO26" s="273"/>
      <c r="BP26" s="273"/>
      <c r="BQ26" s="273"/>
      <c r="BR26" s="273"/>
      <c r="BS26" s="273"/>
      <c r="BT26" s="273"/>
      <c r="BU26" s="273"/>
    </row>
    <row r="27" spans="1:78" s="235" customFormat="1" ht="13.5" customHeight="1">
      <c r="A27" s="236"/>
      <c r="B27" s="236" t="str">
        <f t="shared" si="0"/>
        <v>P</v>
      </c>
      <c r="C27" s="126"/>
      <c r="D27" s="126"/>
      <c r="E27" s="126"/>
      <c r="F27" s="433" t="str">
        <f t="shared" ca="1" si="1"/>
        <v>UOM</v>
      </c>
      <c r="G27" s="448"/>
      <c r="H27" s="449" t="str">
        <f>Configuration!$CT166</f>
        <v>UOM</v>
      </c>
      <c r="I27" s="437" t="str">
        <f t="shared" si="6"/>
        <v>Product</v>
      </c>
      <c r="J27" s="437" t="str">
        <f>Configuration!$CT$78</f>
        <v>No</v>
      </c>
      <c r="K27" s="437" t="str">
        <f t="shared" si="5"/>
        <v>Character</v>
      </c>
      <c r="L27" s="438" t="str">
        <f>Configuration!$CT$78</f>
        <v>No</v>
      </c>
      <c r="M27" s="148" t="s">
        <v>207</v>
      </c>
      <c r="N27" s="450" t="str">
        <f t="shared" ca="1" si="3"/>
        <v>'EYE</v>
      </c>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1"/>
      <c r="AO27" s="401"/>
      <c r="AP27" s="401"/>
      <c r="AQ27" s="401"/>
      <c r="AR27" s="401"/>
      <c r="AS27" s="401"/>
      <c r="AT27" s="401"/>
      <c r="AU27" s="401"/>
      <c r="AV27" s="401"/>
      <c r="AW27" s="401"/>
      <c r="AX27" s="401"/>
      <c r="AY27" s="401"/>
      <c r="AZ27" s="401"/>
      <c r="BA27" s="401"/>
      <c r="BB27" s="401"/>
      <c r="BC27" s="401"/>
      <c r="BD27" s="401"/>
      <c r="BE27" s="401"/>
      <c r="BF27" s="401"/>
      <c r="BG27" s="401"/>
      <c r="BH27" s="401"/>
      <c r="BI27" s="401"/>
      <c r="BJ27" s="401"/>
      <c r="BK27" s="401"/>
      <c r="BL27" s="273"/>
      <c r="BM27" s="273"/>
      <c r="BN27" s="273"/>
      <c r="BO27" s="273"/>
      <c r="BP27" s="273"/>
      <c r="BQ27" s="273"/>
      <c r="BR27" s="273"/>
      <c r="BS27" s="273"/>
      <c r="BT27" s="273"/>
      <c r="BU27" s="273"/>
    </row>
    <row r="28" spans="1:78" customFormat="1" ht="13.5" customHeight="1">
      <c r="A28" s="113"/>
      <c r="B28" s="113" t="str">
        <f t="shared" si="0"/>
        <v>Q</v>
      </c>
      <c r="C28" s="126"/>
      <c r="D28" s="126"/>
      <c r="E28" s="126"/>
      <c r="F28" s="433" t="str">
        <f t="shared" ca="1" si="1"/>
        <v>BRAND_FAMILY</v>
      </c>
      <c r="G28" s="448"/>
      <c r="H28" s="449" t="str">
        <f>Configuration!$CT167</f>
        <v>BRAND_FAMILY</v>
      </c>
      <c r="I28" s="436" t="str">
        <f t="shared" si="6"/>
        <v>Product</v>
      </c>
      <c r="J28" s="437" t="str">
        <f>Configuration!$CT$77</f>
        <v>Yes</v>
      </c>
      <c r="K28" s="437" t="str">
        <f t="shared" si="5"/>
        <v>Character</v>
      </c>
      <c r="L28" s="438" t="str">
        <f>Configuration!$CT$78</f>
        <v>No</v>
      </c>
      <c r="M28" s="148" t="s">
        <v>207</v>
      </c>
      <c r="N28" s="452" t="str">
        <f t="shared" ca="1" si="3"/>
        <v>Eyewear</v>
      </c>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1"/>
      <c r="AO28" s="401"/>
      <c r="AP28" s="401"/>
      <c r="AQ28" s="401"/>
      <c r="AR28" s="401"/>
      <c r="AS28" s="401"/>
      <c r="AT28" s="401"/>
      <c r="AU28" s="401"/>
      <c r="AV28" s="401"/>
      <c r="AW28" s="401"/>
      <c r="AX28" s="401"/>
      <c r="AY28" s="401"/>
      <c r="AZ28" s="401"/>
      <c r="BA28" s="401"/>
      <c r="BB28" s="401"/>
      <c r="BC28" s="401"/>
      <c r="BD28" s="401"/>
      <c r="BE28" s="401"/>
      <c r="BF28" s="401"/>
      <c r="BG28" s="401"/>
      <c r="BH28" s="401"/>
      <c r="BI28" s="401"/>
      <c r="BJ28" s="401"/>
      <c r="BK28" s="401"/>
      <c r="BL28" s="273"/>
      <c r="BM28" s="273"/>
      <c r="BN28" s="273"/>
      <c r="BO28" s="273"/>
      <c r="BP28" s="273"/>
      <c r="BQ28" s="273"/>
      <c r="BR28" s="273"/>
      <c r="BS28" s="273"/>
      <c r="BT28" s="273"/>
      <c r="BU28" s="273"/>
    </row>
    <row r="29" spans="1:78" customFormat="1" ht="13.5" customHeight="1">
      <c r="A29" s="113"/>
      <c r="B29" s="113" t="str">
        <f t="shared" si="0"/>
        <v>R</v>
      </c>
      <c r="C29" s="126"/>
      <c r="D29" s="126"/>
      <c r="E29" s="126"/>
      <c r="F29" s="433" t="str">
        <f t="shared" ca="1" si="1"/>
        <v>BRAND</v>
      </c>
      <c r="G29" s="448"/>
      <c r="H29" s="449" t="str">
        <f>Configuration!$CT168</f>
        <v>BRAND</v>
      </c>
      <c r="I29" s="437" t="str">
        <f t="shared" si="6"/>
        <v>Product</v>
      </c>
      <c r="J29" s="437" t="str">
        <f>Configuration!$CT$77</f>
        <v>Yes</v>
      </c>
      <c r="K29" s="437" t="str">
        <f t="shared" si="5"/>
        <v>Character</v>
      </c>
      <c r="L29" s="438" t="str">
        <f>Configuration!$CT$78</f>
        <v>No</v>
      </c>
      <c r="M29" s="148" t="s">
        <v>207</v>
      </c>
      <c r="N29" s="450" t="str">
        <f t="shared" ca="1" si="3"/>
        <v>WOMENS</v>
      </c>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1"/>
      <c r="AO29" s="401"/>
      <c r="AP29" s="401"/>
      <c r="AQ29" s="401"/>
      <c r="AR29" s="401"/>
      <c r="AS29" s="401"/>
      <c r="AT29" s="401"/>
      <c r="AU29" s="401"/>
      <c r="AV29" s="401"/>
      <c r="AW29" s="401"/>
      <c r="AX29" s="401"/>
      <c r="AY29" s="401"/>
      <c r="AZ29" s="401"/>
      <c r="BA29" s="401"/>
      <c r="BB29" s="401"/>
      <c r="BC29" s="401"/>
      <c r="BD29" s="401"/>
      <c r="BE29" s="401"/>
      <c r="BF29" s="401"/>
      <c r="BG29" s="401"/>
      <c r="BH29" s="401"/>
      <c r="BI29" s="401"/>
      <c r="BJ29" s="401"/>
      <c r="BK29" s="401"/>
      <c r="BL29" s="273"/>
      <c r="BM29" s="273"/>
      <c r="BN29" s="273"/>
      <c r="BO29" s="273"/>
      <c r="BP29" s="273"/>
      <c r="BQ29" s="273"/>
      <c r="BR29" s="273"/>
      <c r="BS29" s="273"/>
      <c r="BT29" s="273"/>
      <c r="BU29" s="273"/>
    </row>
    <row r="30" spans="1:78" customFormat="1" ht="13.5" customHeight="1">
      <c r="A30" s="113"/>
      <c r="B30" s="113" t="str">
        <f t="shared" si="0"/>
        <v>S</v>
      </c>
      <c r="C30" s="126"/>
      <c r="D30" s="126"/>
      <c r="E30" s="126"/>
      <c r="F30" s="433" t="str">
        <f t="shared" ca="1" si="1"/>
        <v>GERMPLASM</v>
      </c>
      <c r="G30" s="448"/>
      <c r="H30" s="449" t="str">
        <f>Configuration!$CT169</f>
        <v>GERMPLASM</v>
      </c>
      <c r="I30" s="437" t="str">
        <f t="shared" si="6"/>
        <v>Product</v>
      </c>
      <c r="J30" s="437" t="str">
        <f>Configuration!$CT$77</f>
        <v>Yes</v>
      </c>
      <c r="K30" s="437" t="str">
        <f t="shared" si="5"/>
        <v>Character</v>
      </c>
      <c r="L30" s="438" t="str">
        <f>Configuration!$CT$78</f>
        <v>No</v>
      </c>
      <c r="M30" s="148" t="s">
        <v>207</v>
      </c>
      <c r="N30" s="452" t="str">
        <f t="shared" ca="1" si="3"/>
        <v>NO</v>
      </c>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1"/>
      <c r="AO30" s="401"/>
      <c r="AP30" s="401"/>
      <c r="AQ30" s="401"/>
      <c r="AR30" s="401"/>
      <c r="AS30" s="401"/>
      <c r="AT30" s="401"/>
      <c r="AU30" s="401"/>
      <c r="AV30" s="401"/>
      <c r="AW30" s="401"/>
      <c r="AX30" s="401"/>
      <c r="AY30" s="401"/>
      <c r="AZ30" s="401"/>
      <c r="BA30" s="401"/>
      <c r="BB30" s="401"/>
      <c r="BC30" s="401"/>
      <c r="BD30" s="401"/>
      <c r="BE30" s="401"/>
      <c r="BF30" s="401"/>
      <c r="BG30" s="401"/>
      <c r="BH30" s="401"/>
      <c r="BI30" s="401"/>
      <c r="BJ30" s="401"/>
      <c r="BK30" s="401"/>
      <c r="BL30" s="273"/>
      <c r="BM30" s="273"/>
      <c r="BN30" s="273"/>
      <c r="BO30" s="273"/>
      <c r="BP30" s="273"/>
      <c r="BQ30" s="273"/>
      <c r="BR30" s="273"/>
      <c r="BS30" s="273"/>
      <c r="BT30" s="273"/>
      <c r="BU30" s="273"/>
    </row>
    <row r="31" spans="1:78" customFormat="1" ht="13.5" customHeight="1">
      <c r="A31" s="113"/>
      <c r="B31" s="113" t="str">
        <f t="shared" si="0"/>
        <v>T</v>
      </c>
      <c r="C31" s="126"/>
      <c r="D31" s="126"/>
      <c r="E31" s="126"/>
      <c r="F31" s="433" t="str">
        <f t="shared" ca="1" si="1"/>
        <v>GROWTH SEASON</v>
      </c>
      <c r="G31" s="448"/>
      <c r="H31" s="449" t="str">
        <f>Configuration!$CT170</f>
        <v>GROWTH SEASON</v>
      </c>
      <c r="I31" s="436" t="str">
        <f t="shared" si="6"/>
        <v>Product</v>
      </c>
      <c r="J31" s="437" t="str">
        <f>Configuration!$CT$78</f>
        <v>No</v>
      </c>
      <c r="K31" s="437" t="str">
        <f t="shared" si="5"/>
        <v>Character</v>
      </c>
      <c r="L31" s="438" t="str">
        <f>Configuration!$CT$78</f>
        <v>No</v>
      </c>
      <c r="M31" s="148" t="s">
        <v>207</v>
      </c>
      <c r="N31" s="450" t="str">
        <f t="shared" ca="1" si="3"/>
        <v>NO</v>
      </c>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1"/>
      <c r="AO31" s="401"/>
      <c r="AP31" s="401"/>
      <c r="AQ31" s="401"/>
      <c r="AR31" s="401"/>
      <c r="AS31" s="401"/>
      <c r="AT31" s="401"/>
      <c r="AU31" s="401"/>
      <c r="AV31" s="401"/>
      <c r="AW31" s="401"/>
      <c r="AX31" s="401"/>
      <c r="AY31" s="401"/>
      <c r="AZ31" s="401"/>
      <c r="BA31" s="401"/>
      <c r="BB31" s="401"/>
      <c r="BC31" s="401"/>
      <c r="BD31" s="401"/>
      <c r="BE31" s="401"/>
      <c r="BF31" s="401"/>
      <c r="BG31" s="401"/>
      <c r="BH31" s="401"/>
      <c r="BI31" s="401"/>
      <c r="BJ31" s="401"/>
      <c r="BK31" s="401"/>
      <c r="BL31" s="273"/>
      <c r="BM31" s="273"/>
      <c r="BN31" s="273"/>
      <c r="BO31" s="273"/>
      <c r="BP31" s="273"/>
      <c r="BQ31" s="273"/>
      <c r="BR31" s="273"/>
      <c r="BS31" s="273"/>
      <c r="BT31" s="273"/>
      <c r="BU31" s="273"/>
    </row>
    <row r="32" spans="1:78" customFormat="1" ht="13.5" customHeight="1">
      <c r="A32" s="113"/>
      <c r="B32" s="113" t="str">
        <f t="shared" si="0"/>
        <v>U</v>
      </c>
      <c r="C32" s="126"/>
      <c r="D32" s="126"/>
      <c r="E32" s="126"/>
      <c r="F32" s="433" t="str">
        <f t="shared" ca="1" si="1"/>
        <v>PACKAGE SIZE</v>
      </c>
      <c r="G32" s="448"/>
      <c r="H32" s="449" t="str">
        <f>Configuration!$CT171</f>
        <v>PACKAGE SIZE</v>
      </c>
      <c r="I32" s="437" t="str">
        <f t="shared" si="6"/>
        <v>Product</v>
      </c>
      <c r="J32" s="437" t="str">
        <f>Configuration!$CT$77</f>
        <v>Yes</v>
      </c>
      <c r="K32" s="437" t="str">
        <f t="shared" si="5"/>
        <v>Character</v>
      </c>
      <c r="L32" s="438" t="str">
        <f>Configuration!$CT$78</f>
        <v>No</v>
      </c>
      <c r="M32" s="148" t="s">
        <v>207</v>
      </c>
      <c r="N32" s="452" t="str">
        <f t="shared" ca="1" si="3"/>
        <v>LAUNCH 1 - 2011</v>
      </c>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1"/>
      <c r="AO32" s="401"/>
      <c r="AP32" s="401"/>
      <c r="AQ32" s="401"/>
      <c r="AR32" s="401"/>
      <c r="AS32" s="401"/>
      <c r="AT32" s="401"/>
      <c r="AU32" s="401"/>
      <c r="AV32" s="401"/>
      <c r="AW32" s="401"/>
      <c r="AX32" s="401"/>
      <c r="AY32" s="401"/>
      <c r="AZ32" s="401"/>
      <c r="BA32" s="401"/>
      <c r="BB32" s="401"/>
      <c r="BC32" s="401"/>
      <c r="BD32" s="401"/>
      <c r="BE32" s="401"/>
      <c r="BF32" s="401"/>
      <c r="BG32" s="401"/>
      <c r="BH32" s="401"/>
      <c r="BI32" s="401"/>
      <c r="BJ32" s="401"/>
      <c r="BK32" s="401"/>
      <c r="BL32" s="273"/>
      <c r="BM32" s="273"/>
      <c r="BN32" s="273"/>
      <c r="BO32" s="273"/>
      <c r="BP32" s="273"/>
      <c r="BQ32" s="273"/>
      <c r="BR32" s="273"/>
      <c r="BS32" s="273"/>
      <c r="BT32" s="273"/>
      <c r="BU32" s="273"/>
    </row>
    <row r="33" spans="1:73" customFormat="1" ht="13.5" customHeight="1">
      <c r="A33" s="113"/>
      <c r="B33" s="113" t="str">
        <f t="shared" si="0"/>
        <v>V</v>
      </c>
      <c r="C33" s="126"/>
      <c r="D33" s="126"/>
      <c r="E33" s="126"/>
      <c r="F33" s="433" t="str">
        <f t="shared" ca="1" si="1"/>
        <v>SEED SIZE</v>
      </c>
      <c r="G33" s="448"/>
      <c r="H33" s="449" t="str">
        <f>Configuration!$CT172</f>
        <v>SEED SIZE</v>
      </c>
      <c r="I33" s="437" t="str">
        <f t="shared" si="6"/>
        <v>Product</v>
      </c>
      <c r="J33" s="437" t="str">
        <f>Configuration!$CT$77</f>
        <v>Yes</v>
      </c>
      <c r="K33" s="437" t="str">
        <f t="shared" si="5"/>
        <v>Character</v>
      </c>
      <c r="L33" s="438" t="str">
        <f>Configuration!$CT$78</f>
        <v>No</v>
      </c>
      <c r="M33" s="148" t="s">
        <v>207</v>
      </c>
      <c r="N33" s="450" t="str">
        <f t="shared" ref="N33:N48" ca="1" si="7">IF(N$14="","",IF(LEN(INDIRECT("SWMETA!"&amp;$B33&amp;N$14))=0,"",INDIRECT("SWMETA!"&amp;$B33&amp;N$14)))</f>
        <v>GREY</v>
      </c>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1"/>
      <c r="AO33" s="401"/>
      <c r="AP33" s="401"/>
      <c r="AQ33" s="401"/>
      <c r="AR33" s="401"/>
      <c r="AS33" s="401"/>
      <c r="AT33" s="401"/>
      <c r="AU33" s="401"/>
      <c r="AV33" s="401"/>
      <c r="AW33" s="401"/>
      <c r="AX33" s="401"/>
      <c r="AY33" s="401"/>
      <c r="AZ33" s="401"/>
      <c r="BA33" s="401"/>
      <c r="BB33" s="401"/>
      <c r="BC33" s="401"/>
      <c r="BD33" s="401"/>
      <c r="BE33" s="401"/>
      <c r="BF33" s="401"/>
      <c r="BG33" s="401"/>
      <c r="BH33" s="401"/>
      <c r="BI33" s="401"/>
      <c r="BJ33" s="401"/>
      <c r="BK33" s="401"/>
      <c r="BL33" s="273"/>
      <c r="BM33" s="273"/>
      <c r="BN33" s="273"/>
      <c r="BO33" s="273"/>
      <c r="BP33" s="273"/>
      <c r="BQ33" s="273"/>
      <c r="BR33" s="273"/>
      <c r="BS33" s="273"/>
      <c r="BT33" s="273"/>
      <c r="BU33" s="273"/>
    </row>
    <row r="34" spans="1:73" customFormat="1" ht="13.5" customHeight="1">
      <c r="A34" s="113"/>
      <c r="B34" s="113" t="str">
        <f t="shared" si="0"/>
        <v>W</v>
      </c>
      <c r="C34" s="126"/>
      <c r="D34" s="126"/>
      <c r="E34" s="126"/>
      <c r="F34" s="433" t="str">
        <f t="shared" ca="1" si="1"/>
        <v>TRAIT</v>
      </c>
      <c r="G34" s="448"/>
      <c r="H34" s="449" t="str">
        <f>Configuration!$CT173</f>
        <v>TRAIT</v>
      </c>
      <c r="I34" s="436" t="str">
        <f t="shared" si="6"/>
        <v>Product</v>
      </c>
      <c r="J34" s="437" t="str">
        <f>Configuration!$CT$77</f>
        <v>Yes</v>
      </c>
      <c r="K34" s="437" t="str">
        <f t="shared" si="5"/>
        <v>Character</v>
      </c>
      <c r="L34" s="438" t="str">
        <f>Configuration!$CT$78</f>
        <v>No</v>
      </c>
      <c r="M34" s="148" t="s">
        <v>207</v>
      </c>
      <c r="N34" s="452" t="str">
        <f t="shared" ca="1" si="7"/>
        <v>LIFESTYLE</v>
      </c>
      <c r="O34" s="401"/>
      <c r="P34" s="401"/>
      <c r="Q34" s="401"/>
      <c r="R34" s="401"/>
      <c r="S34" s="401"/>
      <c r="T34" s="401"/>
      <c r="U34" s="401"/>
      <c r="V34" s="401"/>
      <c r="W34" s="401"/>
      <c r="X34" s="401"/>
      <c r="Y34" s="401"/>
      <c r="Z34" s="401"/>
      <c r="AA34" s="401"/>
      <c r="AB34" s="401"/>
      <c r="AC34" s="401"/>
      <c r="AD34" s="401"/>
      <c r="AE34" s="401"/>
      <c r="AF34" s="401"/>
      <c r="AG34" s="401"/>
      <c r="AH34" s="401"/>
      <c r="AI34" s="401"/>
      <c r="AJ34" s="401"/>
      <c r="AK34" s="401"/>
      <c r="AL34" s="401"/>
      <c r="AM34" s="401"/>
      <c r="AN34" s="401"/>
      <c r="AO34" s="401"/>
      <c r="AP34" s="401"/>
      <c r="AQ34" s="401"/>
      <c r="AR34" s="401"/>
      <c r="AS34" s="401"/>
      <c r="AT34" s="401"/>
      <c r="AU34" s="401"/>
      <c r="AV34" s="401"/>
      <c r="AW34" s="401"/>
      <c r="AX34" s="401"/>
      <c r="AY34" s="401"/>
      <c r="AZ34" s="401"/>
      <c r="BA34" s="401"/>
      <c r="BB34" s="401"/>
      <c r="BC34" s="401"/>
      <c r="BD34" s="401"/>
      <c r="BE34" s="401"/>
      <c r="BF34" s="401"/>
      <c r="BG34" s="401"/>
      <c r="BH34" s="401"/>
      <c r="BI34" s="401"/>
      <c r="BJ34" s="401"/>
      <c r="BK34" s="401"/>
      <c r="BL34" s="273"/>
      <c r="BM34" s="273"/>
      <c r="BN34" s="273"/>
      <c r="BO34" s="273"/>
      <c r="BP34" s="273"/>
      <c r="BQ34" s="273"/>
      <c r="BR34" s="273"/>
      <c r="BS34" s="273"/>
      <c r="BT34" s="273"/>
      <c r="BU34" s="273"/>
    </row>
    <row r="35" spans="1:73" customFormat="1" ht="13.5" customHeight="1">
      <c r="A35" s="113"/>
      <c r="B35" s="113" t="str">
        <f t="shared" si="0"/>
        <v>X</v>
      </c>
      <c r="C35" s="126"/>
      <c r="D35" s="126"/>
      <c r="E35" s="126"/>
      <c r="F35" s="433" t="str">
        <f t="shared" ca="1" si="1"/>
        <v>TREATMENT</v>
      </c>
      <c r="G35" s="448"/>
      <c r="H35" s="449" t="str">
        <f>Configuration!$CT174</f>
        <v>TREATMENT</v>
      </c>
      <c r="I35" s="437" t="str">
        <f t="shared" si="6"/>
        <v>Product</v>
      </c>
      <c r="J35" s="437" t="str">
        <f>Configuration!$CT$77</f>
        <v>Yes</v>
      </c>
      <c r="K35" s="437" t="str">
        <f t="shared" si="5"/>
        <v>Character</v>
      </c>
      <c r="L35" s="438" t="str">
        <f>Configuration!$CT$78</f>
        <v>No</v>
      </c>
      <c r="M35" s="148" t="s">
        <v>207</v>
      </c>
      <c r="N35" s="450" t="str">
        <f t="shared" ca="1" si="7"/>
        <v>GLOBAL</v>
      </c>
      <c r="O35" s="401"/>
      <c r="P35" s="401"/>
      <c r="Q35" s="401"/>
      <c r="R35" s="401"/>
      <c r="S35" s="401"/>
      <c r="T35" s="401"/>
      <c r="U35" s="401"/>
      <c r="V35" s="401"/>
      <c r="W35" s="401"/>
      <c r="X35" s="401"/>
      <c r="Y35" s="401"/>
      <c r="Z35" s="401"/>
      <c r="AA35" s="401"/>
      <c r="AB35" s="401"/>
      <c r="AC35" s="401"/>
      <c r="AD35" s="401"/>
      <c r="AE35" s="401"/>
      <c r="AF35" s="401"/>
      <c r="AG35" s="401"/>
      <c r="AH35" s="401"/>
      <c r="AI35" s="401"/>
      <c r="AJ35" s="401"/>
      <c r="AK35" s="401"/>
      <c r="AL35" s="401"/>
      <c r="AM35" s="401"/>
      <c r="AN35" s="401"/>
      <c r="AO35" s="401"/>
      <c r="AP35" s="401"/>
      <c r="AQ35" s="401"/>
      <c r="AR35" s="401"/>
      <c r="AS35" s="401"/>
      <c r="AT35" s="401"/>
      <c r="AU35" s="401"/>
      <c r="AV35" s="401"/>
      <c r="AW35" s="401"/>
      <c r="AX35" s="401"/>
      <c r="AY35" s="401"/>
      <c r="AZ35" s="401"/>
      <c r="BA35" s="401"/>
      <c r="BB35" s="401"/>
      <c r="BC35" s="401"/>
      <c r="BD35" s="401"/>
      <c r="BE35" s="401"/>
      <c r="BF35" s="401"/>
      <c r="BG35" s="401"/>
      <c r="BH35" s="401"/>
      <c r="BI35" s="401"/>
      <c r="BJ35" s="401"/>
      <c r="BK35" s="401"/>
      <c r="BL35" s="273"/>
      <c r="BM35" s="273"/>
      <c r="BN35" s="273"/>
      <c r="BO35" s="273"/>
      <c r="BP35" s="273"/>
      <c r="BQ35" s="273"/>
      <c r="BR35" s="273"/>
      <c r="BS35" s="273"/>
      <c r="BT35" s="273"/>
      <c r="BU35" s="273"/>
    </row>
    <row r="36" spans="1:73" customFormat="1" ht="13.5" customHeight="1">
      <c r="A36" s="113"/>
      <c r="B36" s="113" t="str">
        <f t="shared" si="0"/>
        <v>Y</v>
      </c>
      <c r="C36" s="126"/>
      <c r="D36" s="126"/>
      <c r="E36" s="126"/>
      <c r="F36" s="433" t="str">
        <f t="shared" ca="1" si="1"/>
        <v>EXPERIMENTAL NAME</v>
      </c>
      <c r="G36" s="448"/>
      <c r="H36" s="449" t="str">
        <f>Configuration!$CT175</f>
        <v>EXPERIMENTAL NAME</v>
      </c>
      <c r="I36" s="437" t="str">
        <f t="shared" si="6"/>
        <v>Product</v>
      </c>
      <c r="J36" s="437" t="str">
        <f>Configuration!$CT$78</f>
        <v>No</v>
      </c>
      <c r="K36" s="437" t="str">
        <f t="shared" si="5"/>
        <v>Character</v>
      </c>
      <c r="L36" s="438" t="str">
        <f>Configuration!$CT$78</f>
        <v>No</v>
      </c>
      <c r="M36" s="148" t="s">
        <v>207</v>
      </c>
      <c r="N36" s="452" t="str">
        <f t="shared" ca="1" si="7"/>
        <v>-</v>
      </c>
      <c r="O36" s="401"/>
      <c r="P36" s="401"/>
      <c r="Q36" s="401"/>
      <c r="R36" s="401"/>
      <c r="S36" s="401"/>
      <c r="T36" s="401"/>
      <c r="U36" s="401"/>
      <c r="V36" s="401"/>
      <c r="W36" s="401"/>
      <c r="X36" s="401"/>
      <c r="Y36" s="401"/>
      <c r="Z36" s="401"/>
      <c r="AA36" s="401"/>
      <c r="AB36" s="401"/>
      <c r="AC36" s="401"/>
      <c r="AD36" s="401"/>
      <c r="AE36" s="401"/>
      <c r="AF36" s="401"/>
      <c r="AG36" s="401"/>
      <c r="AH36" s="401"/>
      <c r="AI36" s="401"/>
      <c r="AJ36" s="401"/>
      <c r="AK36" s="401"/>
      <c r="AL36" s="401"/>
      <c r="AM36" s="401"/>
      <c r="AN36" s="401"/>
      <c r="AO36" s="401"/>
      <c r="AP36" s="401"/>
      <c r="AQ36" s="401"/>
      <c r="AR36" s="401"/>
      <c r="AS36" s="401"/>
      <c r="AT36" s="401"/>
      <c r="AU36" s="401"/>
      <c r="AV36" s="401"/>
      <c r="AW36" s="401"/>
      <c r="AX36" s="401"/>
      <c r="AY36" s="401"/>
      <c r="AZ36" s="401"/>
      <c r="BA36" s="401"/>
      <c r="BB36" s="401"/>
      <c r="BC36" s="401"/>
      <c r="BD36" s="401"/>
      <c r="BE36" s="401"/>
      <c r="BF36" s="401"/>
      <c r="BG36" s="401"/>
      <c r="BH36" s="401"/>
      <c r="BI36" s="401"/>
      <c r="BJ36" s="401"/>
      <c r="BK36" s="401"/>
      <c r="BL36" s="273"/>
      <c r="BM36" s="273"/>
      <c r="BN36" s="273"/>
      <c r="BO36" s="273"/>
      <c r="BP36" s="273"/>
      <c r="BQ36" s="273"/>
      <c r="BR36" s="273"/>
      <c r="BS36" s="273"/>
      <c r="BT36" s="273"/>
      <c r="BU36" s="273"/>
    </row>
    <row r="37" spans="1:73" customFormat="1" ht="13.5" customHeight="1">
      <c r="A37" s="113"/>
      <c r="B37" s="113" t="str">
        <f t="shared" si="0"/>
        <v>Z</v>
      </c>
      <c r="C37" s="126"/>
      <c r="D37" s="126"/>
      <c r="E37" s="126"/>
      <c r="F37" s="433" t="str">
        <f t="shared" ca="1" si="1"/>
        <v>GLOBAL NAME</v>
      </c>
      <c r="G37" s="448"/>
      <c r="H37" s="449" t="str">
        <f>Configuration!$CT176</f>
        <v>GLOBAL NAME</v>
      </c>
      <c r="I37" s="436" t="str">
        <f t="shared" si="6"/>
        <v>Product</v>
      </c>
      <c r="J37" s="437" t="str">
        <f>Configuration!$CT$78</f>
        <v>No</v>
      </c>
      <c r="K37" s="437" t="str">
        <f t="shared" si="5"/>
        <v>Character</v>
      </c>
      <c r="L37" s="438" t="str">
        <f>Configuration!$CT$78</f>
        <v>No</v>
      </c>
      <c r="M37" s="148" t="s">
        <v>207</v>
      </c>
      <c r="N37" s="450" t="str">
        <f t="shared" ca="1" si="7"/>
        <v>NO</v>
      </c>
      <c r="O37" s="401"/>
      <c r="P37" s="401"/>
      <c r="Q37" s="401"/>
      <c r="R37" s="401"/>
      <c r="S37" s="401"/>
      <c r="T37" s="401"/>
      <c r="U37" s="401"/>
      <c r="V37" s="401"/>
      <c r="W37" s="401"/>
      <c r="X37" s="401"/>
      <c r="Y37" s="401"/>
      <c r="Z37" s="401"/>
      <c r="AA37" s="401"/>
      <c r="AB37" s="401"/>
      <c r="AC37" s="401"/>
      <c r="AD37" s="401"/>
      <c r="AE37" s="401"/>
      <c r="AF37" s="401"/>
      <c r="AG37" s="401"/>
      <c r="AH37" s="401"/>
      <c r="AI37" s="401"/>
      <c r="AJ37" s="401"/>
      <c r="AK37" s="401"/>
      <c r="AL37" s="401"/>
      <c r="AM37" s="401"/>
      <c r="AN37" s="401"/>
      <c r="AO37" s="401"/>
      <c r="AP37" s="401"/>
      <c r="AQ37" s="401"/>
      <c r="AR37" s="401"/>
      <c r="AS37" s="401"/>
      <c r="AT37" s="401"/>
      <c r="AU37" s="401"/>
      <c r="AV37" s="401"/>
      <c r="AW37" s="401"/>
      <c r="AX37" s="401"/>
      <c r="AY37" s="401"/>
      <c r="AZ37" s="401"/>
      <c r="BA37" s="401"/>
      <c r="BB37" s="401"/>
      <c r="BC37" s="401"/>
      <c r="BD37" s="401"/>
      <c r="BE37" s="401"/>
      <c r="BF37" s="401"/>
      <c r="BG37" s="401"/>
      <c r="BH37" s="401"/>
      <c r="BI37" s="401"/>
      <c r="BJ37" s="401"/>
      <c r="BK37" s="401"/>
      <c r="BL37" s="273"/>
      <c r="BM37" s="273"/>
      <c r="BN37" s="273"/>
      <c r="BO37" s="273"/>
      <c r="BP37" s="273"/>
      <c r="BQ37" s="273"/>
      <c r="BR37" s="273"/>
      <c r="BS37" s="273"/>
      <c r="BT37" s="273"/>
      <c r="BU37" s="273"/>
    </row>
    <row r="38" spans="1:73" customFormat="1" ht="13.5" customHeight="1">
      <c r="A38" s="113"/>
      <c r="B38" s="113" t="str">
        <f t="shared" si="0"/>
        <v>AA</v>
      </c>
      <c r="C38" s="126"/>
      <c r="D38" s="126"/>
      <c r="E38" s="126"/>
      <c r="F38" s="433" t="str">
        <f t="shared" ca="1" si="1"/>
        <v>RELATIVE_MATURITY</v>
      </c>
      <c r="G38" s="448"/>
      <c r="H38" s="449" t="str">
        <f>Configuration!$CT177</f>
        <v>RELATIVE_MATURITY</v>
      </c>
      <c r="I38" s="437" t="str">
        <f t="shared" si="6"/>
        <v>Product</v>
      </c>
      <c r="J38" s="437" t="str">
        <f>Configuration!$CT$78</f>
        <v>No</v>
      </c>
      <c r="K38" s="437" t="str">
        <f t="shared" si="5"/>
        <v>Character</v>
      </c>
      <c r="L38" s="438" t="str">
        <f>Configuration!$CT$78</f>
        <v>No</v>
      </c>
      <c r="M38" s="148" t="s">
        <v>207</v>
      </c>
      <c r="N38" s="452" t="str">
        <f t="shared" ca="1" si="7"/>
        <v>-</v>
      </c>
      <c r="O38" s="401"/>
      <c r="P38" s="401"/>
      <c r="Q38" s="401"/>
      <c r="R38" s="401"/>
      <c r="S38" s="401"/>
      <c r="T38" s="401"/>
      <c r="U38" s="401"/>
      <c r="V38" s="401"/>
      <c r="W38" s="401"/>
      <c r="X38" s="401"/>
      <c r="Y38" s="401"/>
      <c r="Z38" s="401"/>
      <c r="AA38" s="401"/>
      <c r="AB38" s="401"/>
      <c r="AC38" s="401"/>
      <c r="AD38" s="401"/>
      <c r="AE38" s="401"/>
      <c r="AF38" s="401"/>
      <c r="AG38" s="401"/>
      <c r="AH38" s="401"/>
      <c r="AI38" s="401"/>
      <c r="AJ38" s="401"/>
      <c r="AK38" s="401"/>
      <c r="AL38" s="401"/>
      <c r="AM38" s="401"/>
      <c r="AN38" s="401"/>
      <c r="AO38" s="401"/>
      <c r="AP38" s="401"/>
      <c r="AQ38" s="401"/>
      <c r="AR38" s="401"/>
      <c r="AS38" s="401"/>
      <c r="AT38" s="401"/>
      <c r="AU38" s="401"/>
      <c r="AV38" s="401"/>
      <c r="AW38" s="401"/>
      <c r="AX38" s="401"/>
      <c r="AY38" s="401"/>
      <c r="AZ38" s="401"/>
      <c r="BA38" s="401"/>
      <c r="BB38" s="401"/>
      <c r="BC38" s="401"/>
      <c r="BD38" s="401"/>
      <c r="BE38" s="401"/>
      <c r="BF38" s="401"/>
      <c r="BG38" s="401"/>
      <c r="BH38" s="401"/>
      <c r="BI38" s="401"/>
      <c r="BJ38" s="401"/>
      <c r="BK38" s="401"/>
      <c r="BL38" s="273"/>
      <c r="BM38" s="273"/>
      <c r="BN38" s="273"/>
      <c r="BO38" s="273"/>
      <c r="BP38" s="273"/>
      <c r="BQ38" s="273"/>
      <c r="BR38" s="273"/>
      <c r="BS38" s="273"/>
      <c r="BT38" s="273"/>
      <c r="BU38" s="273"/>
    </row>
    <row r="39" spans="1:73" customFormat="1" ht="13.5" customHeight="1">
      <c r="A39" s="113"/>
      <c r="B39" s="113" t="str">
        <f t="shared" si="0"/>
        <v>AB</v>
      </c>
      <c r="C39" s="126"/>
      <c r="D39" s="126"/>
      <c r="E39" s="126"/>
      <c r="F39" s="433" t="str">
        <f t="shared" ca="1" si="1"/>
        <v>CULTURE</v>
      </c>
      <c r="G39" s="448"/>
      <c r="H39" s="449" t="str">
        <f>Configuration!$CT178</f>
        <v>CULTURE</v>
      </c>
      <c r="I39" s="437" t="str">
        <f t="shared" si="6"/>
        <v>Product</v>
      </c>
      <c r="J39" s="437" t="str">
        <f>Configuration!$CT$78</f>
        <v>No</v>
      </c>
      <c r="K39" s="437" t="str">
        <f t="shared" si="5"/>
        <v>Character</v>
      </c>
      <c r="L39" s="438" t="str">
        <f>Configuration!$CT$78</f>
        <v>No</v>
      </c>
      <c r="M39" s="148" t="s">
        <v>207</v>
      </c>
      <c r="N39" s="450" t="str">
        <f t="shared" ca="1" si="7"/>
        <v>-</v>
      </c>
      <c r="O39" s="401"/>
      <c r="P39" s="401"/>
      <c r="Q39" s="401"/>
      <c r="R39" s="401"/>
      <c r="S39" s="401"/>
      <c r="T39" s="401"/>
      <c r="U39" s="401"/>
      <c r="V39" s="401"/>
      <c r="W39" s="401"/>
      <c r="X39" s="401"/>
      <c r="Y39" s="401"/>
      <c r="Z39" s="401"/>
      <c r="AA39" s="401"/>
      <c r="AB39" s="401"/>
      <c r="AC39" s="401"/>
      <c r="AD39" s="401"/>
      <c r="AE39" s="401"/>
      <c r="AF39" s="401"/>
      <c r="AG39" s="401"/>
      <c r="AH39" s="401"/>
      <c r="AI39" s="401"/>
      <c r="AJ39" s="401"/>
      <c r="AK39" s="401"/>
      <c r="AL39" s="401"/>
      <c r="AM39" s="401"/>
      <c r="AN39" s="401"/>
      <c r="AO39" s="401"/>
      <c r="AP39" s="401"/>
      <c r="AQ39" s="401"/>
      <c r="AR39" s="401"/>
      <c r="AS39" s="401"/>
      <c r="AT39" s="401"/>
      <c r="AU39" s="401"/>
      <c r="AV39" s="401"/>
      <c r="AW39" s="401"/>
      <c r="AX39" s="401"/>
      <c r="AY39" s="401"/>
      <c r="AZ39" s="401"/>
      <c r="BA39" s="401"/>
      <c r="BB39" s="401"/>
      <c r="BC39" s="401"/>
      <c r="BD39" s="401"/>
      <c r="BE39" s="401"/>
      <c r="BF39" s="401"/>
      <c r="BG39" s="401"/>
      <c r="BH39" s="401"/>
      <c r="BI39" s="401"/>
      <c r="BJ39" s="401"/>
      <c r="BK39" s="401"/>
      <c r="BL39" s="273"/>
      <c r="BM39" s="273"/>
      <c r="BN39" s="273"/>
      <c r="BO39" s="273"/>
      <c r="BP39" s="273"/>
      <c r="BQ39" s="273"/>
      <c r="BR39" s="273"/>
      <c r="BS39" s="273"/>
      <c r="BT39" s="273"/>
      <c r="BU39" s="273"/>
    </row>
    <row r="40" spans="1:73" customFormat="1" ht="13.5" customHeight="1">
      <c r="A40" s="113"/>
      <c r="B40" s="113" t="str">
        <f t="shared" si="0"/>
        <v>AC</v>
      </c>
      <c r="C40" s="126"/>
      <c r="D40" s="126"/>
      <c r="E40" s="126"/>
      <c r="F40" s="433" t="str">
        <f t="shared" ca="1" si="1"/>
        <v>HYBRID_LIFECYCLE</v>
      </c>
      <c r="G40" s="448"/>
      <c r="H40" s="449" t="str">
        <f>Configuration!$CT179</f>
        <v>HYBRID_LIFECYCLE</v>
      </c>
      <c r="I40" s="436" t="str">
        <f t="shared" si="6"/>
        <v>Product</v>
      </c>
      <c r="J40" s="437" t="str">
        <f>Configuration!$CT$78</f>
        <v>No</v>
      </c>
      <c r="K40" s="437" t="str">
        <f t="shared" si="5"/>
        <v>Character</v>
      </c>
      <c r="L40" s="438" t="str">
        <f>Configuration!$CT$78</f>
        <v>No</v>
      </c>
      <c r="M40" s="148" t="s">
        <v>207</v>
      </c>
      <c r="N40" s="452" t="str">
        <f t="shared" ca="1" si="7"/>
        <v>-</v>
      </c>
      <c r="O40" s="401"/>
      <c r="P40" s="401"/>
      <c r="Q40" s="401"/>
      <c r="R40" s="401"/>
      <c r="S40" s="401"/>
      <c r="T40" s="401"/>
      <c r="U40" s="401"/>
      <c r="V40" s="401"/>
      <c r="W40" s="401"/>
      <c r="X40" s="401"/>
      <c r="Y40" s="401"/>
      <c r="Z40" s="401"/>
      <c r="AA40" s="401"/>
      <c r="AB40" s="401"/>
      <c r="AC40" s="401"/>
      <c r="AD40" s="401"/>
      <c r="AE40" s="401"/>
      <c r="AF40" s="401"/>
      <c r="AG40" s="401"/>
      <c r="AH40" s="401"/>
      <c r="AI40" s="401"/>
      <c r="AJ40" s="401"/>
      <c r="AK40" s="401"/>
      <c r="AL40" s="401"/>
      <c r="AM40" s="401"/>
      <c r="AN40" s="401"/>
      <c r="AO40" s="401"/>
      <c r="AP40" s="401"/>
      <c r="AQ40" s="401"/>
      <c r="AR40" s="401"/>
      <c r="AS40" s="401"/>
      <c r="AT40" s="401"/>
      <c r="AU40" s="401"/>
      <c r="AV40" s="401"/>
      <c r="AW40" s="401"/>
      <c r="AX40" s="401"/>
      <c r="AY40" s="401"/>
      <c r="AZ40" s="401"/>
      <c r="BA40" s="401"/>
      <c r="BB40" s="401"/>
      <c r="BC40" s="401"/>
      <c r="BD40" s="401"/>
      <c r="BE40" s="401"/>
      <c r="BF40" s="401"/>
      <c r="BG40" s="401"/>
      <c r="BH40" s="401"/>
      <c r="BI40" s="401"/>
      <c r="BJ40" s="401"/>
      <c r="BK40" s="401"/>
      <c r="BL40" s="273"/>
      <c r="BM40" s="273"/>
      <c r="BN40" s="273"/>
      <c r="BO40" s="273"/>
      <c r="BP40" s="273"/>
      <c r="BQ40" s="273"/>
      <c r="BR40" s="273"/>
      <c r="BS40" s="273"/>
      <c r="BT40" s="273"/>
      <c r="BU40" s="273"/>
    </row>
    <row r="41" spans="1:73" customFormat="1" ht="13.5" customHeight="1">
      <c r="A41" s="113"/>
      <c r="B41" s="113" t="str">
        <f t="shared" si="0"/>
        <v>AD</v>
      </c>
      <c r="C41" s="126"/>
      <c r="D41" s="126"/>
      <c r="E41" s="126"/>
      <c r="F41" s="433" t="str">
        <f t="shared" ca="1" si="1"/>
        <v>PARENTAL_FLAG</v>
      </c>
      <c r="G41" s="448"/>
      <c r="H41" s="449" t="str">
        <f>Configuration!$CT180</f>
        <v>PARENTAL_FLAG</v>
      </c>
      <c r="I41" s="437" t="str">
        <f t="shared" si="6"/>
        <v>Product</v>
      </c>
      <c r="J41" s="437" t="str">
        <f>Configuration!$CT$78</f>
        <v>No</v>
      </c>
      <c r="K41" s="437" t="str">
        <f t="shared" si="5"/>
        <v>Character</v>
      </c>
      <c r="L41" s="438" t="str">
        <f>Configuration!$CT$78</f>
        <v>No</v>
      </c>
      <c r="M41" s="148" t="s">
        <v>207</v>
      </c>
      <c r="N41" s="452" t="str">
        <f t="shared" ca="1" si="7"/>
        <v>DISGUISE</v>
      </c>
      <c r="O41" s="401"/>
      <c r="P41" s="401"/>
      <c r="Q41" s="401"/>
      <c r="R41" s="401"/>
      <c r="S41" s="401"/>
      <c r="T41" s="401"/>
      <c r="U41" s="401"/>
      <c r="V41" s="401"/>
      <c r="W41" s="401"/>
      <c r="X41" s="401"/>
      <c r="Y41" s="401"/>
      <c r="Z41" s="401"/>
      <c r="AA41" s="401"/>
      <c r="AB41" s="401"/>
      <c r="AC41" s="401"/>
      <c r="AD41" s="401"/>
      <c r="AE41" s="401"/>
      <c r="AF41" s="401"/>
      <c r="AG41" s="401"/>
      <c r="AH41" s="401"/>
      <c r="AI41" s="401"/>
      <c r="AJ41" s="401"/>
      <c r="AK41" s="401"/>
      <c r="AL41" s="401"/>
      <c r="AM41" s="401"/>
      <c r="AN41" s="401"/>
      <c r="AO41" s="401"/>
      <c r="AP41" s="401"/>
      <c r="AQ41" s="401"/>
      <c r="AR41" s="401"/>
      <c r="AS41" s="401"/>
      <c r="AT41" s="401"/>
      <c r="AU41" s="401"/>
      <c r="AV41" s="401"/>
      <c r="AW41" s="401"/>
      <c r="AX41" s="401"/>
      <c r="AY41" s="401"/>
      <c r="AZ41" s="401"/>
      <c r="BA41" s="401"/>
      <c r="BB41" s="401"/>
      <c r="BC41" s="401"/>
      <c r="BD41" s="401"/>
      <c r="BE41" s="401"/>
      <c r="BF41" s="401"/>
      <c r="BG41" s="401"/>
      <c r="BH41" s="401"/>
      <c r="BI41" s="401"/>
      <c r="BJ41" s="401"/>
      <c r="BK41" s="401"/>
      <c r="BL41" s="273"/>
      <c r="BM41" s="273"/>
      <c r="BN41" s="273"/>
      <c r="BO41" s="273"/>
      <c r="BP41" s="273"/>
      <c r="BQ41" s="273"/>
      <c r="BR41" s="273"/>
      <c r="BS41" s="273"/>
      <c r="BT41" s="273"/>
      <c r="BU41" s="273"/>
    </row>
    <row r="42" spans="1:73" customFormat="1" ht="13.5" customHeight="1">
      <c r="A42" s="113"/>
      <c r="B42" s="113" t="str">
        <f t="shared" si="0"/>
        <v>AE</v>
      </c>
      <c r="C42" s="126"/>
      <c r="D42" s="126"/>
      <c r="E42" s="126"/>
      <c r="F42" s="433" t="str">
        <f t="shared" ca="1" si="1"/>
        <v>FORECAST_YEAR</v>
      </c>
      <c r="G42" s="448"/>
      <c r="H42" s="449" t="str">
        <f>Configuration!$CT181</f>
        <v>FORECAST_YEAR</v>
      </c>
      <c r="I42" s="437" t="str">
        <f t="shared" si="6"/>
        <v>Product</v>
      </c>
      <c r="J42" s="437" t="str">
        <f>Configuration!$CT$78</f>
        <v>No</v>
      </c>
      <c r="K42" s="437" t="str">
        <f t="shared" si="5"/>
        <v>Character</v>
      </c>
      <c r="L42" s="438" t="str">
        <f>Configuration!$CT$78</f>
        <v>No</v>
      </c>
      <c r="M42" s="148" t="s">
        <v>207</v>
      </c>
      <c r="N42" s="452" t="str">
        <f t="shared" ca="1" si="7"/>
        <v>ACETATE</v>
      </c>
      <c r="O42" s="401"/>
      <c r="P42" s="401"/>
      <c r="Q42" s="401"/>
      <c r="R42" s="401"/>
      <c r="S42" s="401"/>
      <c r="T42" s="401"/>
      <c r="U42" s="401"/>
      <c r="V42" s="401"/>
      <c r="W42" s="401"/>
      <c r="X42" s="401"/>
      <c r="Y42" s="401"/>
      <c r="Z42" s="401"/>
      <c r="AA42" s="401"/>
      <c r="AB42" s="401"/>
      <c r="AC42" s="401"/>
      <c r="AD42" s="401"/>
      <c r="AE42" s="401"/>
      <c r="AF42" s="401"/>
      <c r="AG42" s="401"/>
      <c r="AH42" s="401"/>
      <c r="AI42" s="401"/>
      <c r="AJ42" s="401"/>
      <c r="AK42" s="401"/>
      <c r="AL42" s="401"/>
      <c r="AM42" s="401"/>
      <c r="AN42" s="401"/>
      <c r="AO42" s="401"/>
      <c r="AP42" s="401"/>
      <c r="AQ42" s="401"/>
      <c r="AR42" s="401"/>
      <c r="AS42" s="401"/>
      <c r="AT42" s="401"/>
      <c r="AU42" s="401"/>
      <c r="AV42" s="401"/>
      <c r="AW42" s="401"/>
      <c r="AX42" s="401"/>
      <c r="AY42" s="401"/>
      <c r="AZ42" s="401"/>
      <c r="BA42" s="401"/>
      <c r="BB42" s="401"/>
      <c r="BC42" s="401"/>
      <c r="BD42" s="401"/>
      <c r="BE42" s="401"/>
      <c r="BF42" s="401"/>
      <c r="BG42" s="401"/>
      <c r="BH42" s="401"/>
      <c r="BI42" s="401"/>
      <c r="BJ42" s="401"/>
      <c r="BK42" s="401"/>
      <c r="BL42" s="273"/>
      <c r="BM42" s="273"/>
      <c r="BN42" s="273"/>
      <c r="BO42" s="273"/>
      <c r="BP42" s="273"/>
      <c r="BQ42" s="273"/>
      <c r="BR42" s="273"/>
      <c r="BS42" s="273"/>
      <c r="BT42" s="273"/>
      <c r="BU42" s="273"/>
    </row>
    <row r="43" spans="1:73" customFormat="1" ht="13.5" customHeight="1">
      <c r="A43" s="113"/>
      <c r="B43" s="113" t="str">
        <f t="shared" si="0"/>
        <v>AF</v>
      </c>
      <c r="C43" s="126"/>
      <c r="D43" s="126"/>
      <c r="E43" s="126"/>
      <c r="F43" s="433" t="str">
        <f t="shared" ca="1" si="1"/>
        <v>FORECAST_PERIOD</v>
      </c>
      <c r="G43" s="448"/>
      <c r="H43" s="449" t="str">
        <f>Configuration!$CT182</f>
        <v>FORECAST_PERIOD</v>
      </c>
      <c r="I43" s="436" t="str">
        <f t="shared" si="6"/>
        <v>Product</v>
      </c>
      <c r="J43" s="437" t="str">
        <f>Configuration!$CT$78</f>
        <v>No</v>
      </c>
      <c r="K43" s="437" t="str">
        <f t="shared" si="5"/>
        <v>Character</v>
      </c>
      <c r="L43" s="438" t="str">
        <f>Configuration!$CT$78</f>
        <v>No</v>
      </c>
      <c r="M43" s="148" t="s">
        <v>207</v>
      </c>
      <c r="N43" s="452">
        <f t="shared" ca="1" si="7"/>
        <v>41213</v>
      </c>
      <c r="O43" s="401"/>
      <c r="P43" s="401"/>
      <c r="Q43" s="401"/>
      <c r="R43" s="401"/>
      <c r="S43" s="401"/>
      <c r="T43" s="401"/>
      <c r="U43" s="401"/>
      <c r="V43" s="401"/>
      <c r="W43" s="401"/>
      <c r="X43" s="401"/>
      <c r="Y43" s="401"/>
      <c r="Z43" s="401"/>
      <c r="AA43" s="401"/>
      <c r="AB43" s="401"/>
      <c r="AC43" s="401"/>
      <c r="AD43" s="401"/>
      <c r="AE43" s="401"/>
      <c r="AF43" s="401"/>
      <c r="AG43" s="401"/>
      <c r="AH43" s="401"/>
      <c r="AI43" s="401"/>
      <c r="AJ43" s="401"/>
      <c r="AK43" s="401"/>
      <c r="AL43" s="401"/>
      <c r="AM43" s="401"/>
      <c r="AN43" s="401"/>
      <c r="AO43" s="401"/>
      <c r="AP43" s="401"/>
      <c r="AQ43" s="401"/>
      <c r="AR43" s="401"/>
      <c r="AS43" s="401"/>
      <c r="AT43" s="401"/>
      <c r="AU43" s="401"/>
      <c r="AV43" s="401"/>
      <c r="AW43" s="401"/>
      <c r="AX43" s="401"/>
      <c r="AY43" s="401"/>
      <c r="AZ43" s="401"/>
      <c r="BA43" s="401"/>
      <c r="BB43" s="401"/>
      <c r="BC43" s="401"/>
      <c r="BD43" s="401"/>
      <c r="BE43" s="401"/>
      <c r="BF43" s="401"/>
      <c r="BG43" s="401"/>
      <c r="BH43" s="401"/>
      <c r="BI43" s="401"/>
      <c r="BJ43" s="401"/>
      <c r="BK43" s="401"/>
      <c r="BL43" s="273"/>
      <c r="BM43" s="273"/>
      <c r="BN43" s="273"/>
      <c r="BO43" s="273"/>
      <c r="BP43" s="273"/>
      <c r="BQ43" s="273"/>
      <c r="BR43" s="273"/>
      <c r="BS43" s="273"/>
      <c r="BT43" s="273"/>
      <c r="BU43" s="273"/>
    </row>
    <row r="44" spans="1:73" customFormat="1" ht="13.5" customHeight="1">
      <c r="A44" s="113"/>
      <c r="B44" s="113" t="str">
        <f t="shared" si="0"/>
        <v>AG</v>
      </c>
      <c r="C44" s="126"/>
      <c r="D44" s="126"/>
      <c r="E44" s="126"/>
      <c r="F44" s="433" t="str">
        <f t="shared" ca="1" si="1"/>
        <v>IS_FORECASTED</v>
      </c>
      <c r="G44" s="448"/>
      <c r="H44" s="449" t="str">
        <f>Configuration!$CT183</f>
        <v>IS_FORECASTED</v>
      </c>
      <c r="I44" s="436" t="str">
        <f t="shared" si="6"/>
        <v>Product</v>
      </c>
      <c r="J44" s="437" t="str">
        <f>Configuration!$CT$78</f>
        <v>No</v>
      </c>
      <c r="K44" s="437" t="str">
        <f>Configuration!$CT$73</f>
        <v>Numeric</v>
      </c>
      <c r="L44" s="438" t="str">
        <f>Configuration!$CT$78</f>
        <v>No</v>
      </c>
      <c r="M44" s="148" t="s">
        <v>207</v>
      </c>
      <c r="N44" s="452" t="str">
        <f t="shared" ca="1" si="7"/>
        <v>GREY</v>
      </c>
      <c r="O44" s="401"/>
      <c r="P44" s="401"/>
      <c r="Q44" s="401"/>
      <c r="R44" s="401"/>
      <c r="S44" s="401"/>
      <c r="T44" s="401"/>
      <c r="U44" s="401"/>
      <c r="V44" s="401"/>
      <c r="W44" s="401"/>
      <c r="X44" s="401"/>
      <c r="Y44" s="401"/>
      <c r="Z44" s="401"/>
      <c r="AA44" s="401"/>
      <c r="AB44" s="401"/>
      <c r="AC44" s="401"/>
      <c r="AD44" s="401"/>
      <c r="AE44" s="401"/>
      <c r="AF44" s="401"/>
      <c r="AG44" s="401"/>
      <c r="AH44" s="401"/>
      <c r="AI44" s="401"/>
      <c r="AJ44" s="401"/>
      <c r="AK44" s="401"/>
      <c r="AL44" s="401"/>
      <c r="AM44" s="401"/>
      <c r="AN44" s="401"/>
      <c r="AO44" s="401"/>
      <c r="AP44" s="401"/>
      <c r="AQ44" s="401"/>
      <c r="AR44" s="401"/>
      <c r="AS44" s="401"/>
      <c r="AT44" s="401"/>
      <c r="AU44" s="401"/>
      <c r="AV44" s="401"/>
      <c r="AW44" s="401"/>
      <c r="AX44" s="401"/>
      <c r="AY44" s="401"/>
      <c r="AZ44" s="401"/>
      <c r="BA44" s="401"/>
      <c r="BB44" s="401"/>
      <c r="BC44" s="401"/>
      <c r="BD44" s="401"/>
      <c r="BE44" s="401"/>
      <c r="BF44" s="401"/>
      <c r="BG44" s="401"/>
      <c r="BH44" s="401"/>
      <c r="BI44" s="401"/>
      <c r="BJ44" s="401"/>
      <c r="BK44" s="401"/>
      <c r="BL44" s="273"/>
      <c r="BM44" s="273"/>
      <c r="BN44" s="273"/>
      <c r="BO44" s="273"/>
      <c r="BP44" s="273"/>
      <c r="BQ44" s="273"/>
      <c r="BR44" s="273"/>
      <c r="BS44" s="273"/>
      <c r="BT44" s="273"/>
      <c r="BU44" s="273"/>
    </row>
    <row r="45" spans="1:73" customFormat="1" ht="13.5" customHeight="1">
      <c r="A45" s="113"/>
      <c r="B45" s="113" t="str">
        <f t="shared" si="0"/>
        <v>AH</v>
      </c>
      <c r="C45" s="126"/>
      <c r="D45" s="126"/>
      <c r="E45" s="126"/>
      <c r="F45" s="433" t="str">
        <f t="shared" ca="1" si="1"/>
        <v>PROD_DISCONTINUE</v>
      </c>
      <c r="G45" s="448"/>
      <c r="H45" s="449" t="str">
        <f>Configuration!$CT184</f>
        <v>PROD_DISCONTINUE</v>
      </c>
      <c r="I45" s="437" t="str">
        <f t="shared" si="6"/>
        <v>Product</v>
      </c>
      <c r="J45" s="437" t="str">
        <f>Configuration!$CT$78</f>
        <v>No</v>
      </c>
      <c r="K45" s="437" t="str">
        <f t="shared" si="5"/>
        <v>Numeric</v>
      </c>
      <c r="L45" s="438" t="str">
        <f>Configuration!$CT$78</f>
        <v>No</v>
      </c>
      <c r="M45" s="148" t="s">
        <v>207</v>
      </c>
      <c r="N45" s="452" t="str">
        <f t="shared" ca="1" si="7"/>
        <v>-</v>
      </c>
      <c r="O45" s="401"/>
      <c r="P45" s="401"/>
      <c r="Q45" s="401"/>
      <c r="R45" s="401"/>
      <c r="S45" s="401"/>
      <c r="T45" s="401"/>
      <c r="U45" s="401"/>
      <c r="V45" s="401"/>
      <c r="W45" s="401"/>
      <c r="X45" s="401"/>
      <c r="Y45" s="401"/>
      <c r="Z45" s="401"/>
      <c r="AA45" s="401"/>
      <c r="AB45" s="401"/>
      <c r="AC45" s="401"/>
      <c r="AD45" s="401"/>
      <c r="AE45" s="401"/>
      <c r="AF45" s="401"/>
      <c r="AG45" s="401"/>
      <c r="AH45" s="401"/>
      <c r="AI45" s="401"/>
      <c r="AJ45" s="401"/>
      <c r="AK45" s="401"/>
      <c r="AL45" s="401"/>
      <c r="AM45" s="401"/>
      <c r="AN45" s="401"/>
      <c r="AO45" s="401"/>
      <c r="AP45" s="401"/>
      <c r="AQ45" s="401"/>
      <c r="AR45" s="401"/>
      <c r="AS45" s="401"/>
      <c r="AT45" s="401"/>
      <c r="AU45" s="401"/>
      <c r="AV45" s="401"/>
      <c r="AW45" s="401"/>
      <c r="AX45" s="401"/>
      <c r="AY45" s="401"/>
      <c r="AZ45" s="401"/>
      <c r="BA45" s="401"/>
      <c r="BB45" s="401"/>
      <c r="BC45" s="401"/>
      <c r="BD45" s="401"/>
      <c r="BE45" s="401"/>
      <c r="BF45" s="401"/>
      <c r="BG45" s="401"/>
      <c r="BH45" s="401"/>
      <c r="BI45" s="401"/>
      <c r="BJ45" s="401"/>
      <c r="BK45" s="401"/>
      <c r="BL45" s="273"/>
      <c r="BM45" s="273"/>
      <c r="BN45" s="273"/>
      <c r="BO45" s="273"/>
      <c r="BP45" s="273"/>
      <c r="BQ45" s="273"/>
      <c r="BR45" s="273"/>
      <c r="BS45" s="273"/>
      <c r="BT45" s="273"/>
      <c r="BU45" s="273"/>
    </row>
    <row r="46" spans="1:73" customFormat="1" ht="13.5" customHeight="1">
      <c r="A46" s="113"/>
      <c r="B46" s="113" t="str">
        <f t="shared" si="0"/>
        <v>AI</v>
      </c>
      <c r="C46" s="126"/>
      <c r="D46" s="126"/>
      <c r="E46" s="126"/>
      <c r="F46" s="433" t="str">
        <f t="shared" ca="1" si="1"/>
        <v>PROD_DISCONTINUE_DATE</v>
      </c>
      <c r="G46" s="448"/>
      <c r="H46" s="449" t="str">
        <f>Configuration!$CT185</f>
        <v>PROD_DISCONTINUE_DATE</v>
      </c>
      <c r="I46" s="436" t="str">
        <f t="shared" si="6"/>
        <v>Product</v>
      </c>
      <c r="J46" s="437" t="str">
        <f>Configuration!$CT$78</f>
        <v>No</v>
      </c>
      <c r="K46" s="437" t="str">
        <f>Configuration!$CT$23</f>
        <v>Date</v>
      </c>
      <c r="L46" s="438" t="str">
        <f>Configuration!$CT$78</f>
        <v>No</v>
      </c>
      <c r="M46" s="148" t="s">
        <v>207</v>
      </c>
      <c r="N46" s="453" t="str">
        <f t="shared" ca="1" si="7"/>
        <v>-</v>
      </c>
      <c r="O46" s="401"/>
      <c r="P46" s="401"/>
      <c r="Q46" s="401"/>
      <c r="R46" s="401"/>
      <c r="S46" s="401"/>
      <c r="T46" s="401"/>
      <c r="U46" s="401"/>
      <c r="V46" s="401"/>
      <c r="W46" s="401"/>
      <c r="X46" s="401"/>
      <c r="Y46" s="401"/>
      <c r="Z46" s="401"/>
      <c r="AA46" s="401"/>
      <c r="AB46" s="401"/>
      <c r="AC46" s="401"/>
      <c r="AD46" s="401"/>
      <c r="AE46" s="401"/>
      <c r="AF46" s="401"/>
      <c r="AG46" s="401"/>
      <c r="AH46" s="401"/>
      <c r="AI46" s="401"/>
      <c r="AJ46" s="401"/>
      <c r="AK46" s="401"/>
      <c r="AL46" s="401"/>
      <c r="AM46" s="401"/>
      <c r="AN46" s="401"/>
      <c r="AO46" s="401"/>
      <c r="AP46" s="401"/>
      <c r="AQ46" s="401"/>
      <c r="AR46" s="401"/>
      <c r="AS46" s="401"/>
      <c r="AT46" s="401"/>
      <c r="AU46" s="401"/>
      <c r="AV46" s="401"/>
      <c r="AW46" s="401"/>
      <c r="AX46" s="401"/>
      <c r="AY46" s="401"/>
      <c r="AZ46" s="401"/>
      <c r="BA46" s="401"/>
      <c r="BB46" s="401"/>
      <c r="BC46" s="401"/>
      <c r="BD46" s="401"/>
      <c r="BE46" s="401"/>
      <c r="BF46" s="401"/>
      <c r="BG46" s="401"/>
      <c r="BH46" s="401"/>
      <c r="BI46" s="401"/>
      <c r="BJ46" s="401"/>
      <c r="BK46" s="401"/>
      <c r="BL46" s="273"/>
      <c r="BM46" s="273"/>
      <c r="BN46" s="273"/>
      <c r="BO46" s="273"/>
      <c r="BP46" s="273"/>
      <c r="BQ46" s="273"/>
      <c r="BR46" s="273"/>
      <c r="BS46" s="273"/>
      <c r="BT46" s="273"/>
      <c r="BU46" s="273"/>
    </row>
    <row r="47" spans="1:73" customFormat="1" ht="13.5" customHeight="1">
      <c r="A47" s="113"/>
      <c r="B47" s="113" t="str">
        <f t="shared" si="0"/>
        <v>AJ</v>
      </c>
      <c r="C47" s="126"/>
      <c r="D47" s="126"/>
      <c r="E47" s="126"/>
      <c r="F47" s="433" t="str">
        <f t="shared" ca="1" si="1"/>
        <v>MFG NAME</v>
      </c>
      <c r="G47" s="448"/>
      <c r="H47" s="449" t="str">
        <f>Configuration!$CT186</f>
        <v>MFG NAME</v>
      </c>
      <c r="I47" s="437" t="str">
        <f>Configuration!CT81</f>
        <v>Product</v>
      </c>
      <c r="J47" s="437" t="str">
        <f>Configuration!$CT$77</f>
        <v>Yes</v>
      </c>
      <c r="K47" s="437" t="str">
        <f>Configuration!$CT$72</f>
        <v>Character</v>
      </c>
      <c r="L47" s="438" t="str">
        <f>Configuration!$CT$78</f>
        <v>No</v>
      </c>
      <c r="M47" s="148" t="s">
        <v>207</v>
      </c>
      <c r="N47" s="452" t="str">
        <f t="shared" ca="1" si="7"/>
        <v>-</v>
      </c>
      <c r="O47" s="401"/>
      <c r="P47" s="401"/>
      <c r="Q47" s="401"/>
      <c r="R47" s="401"/>
      <c r="S47" s="401"/>
      <c r="T47" s="401"/>
      <c r="U47" s="401"/>
      <c r="V47" s="401"/>
      <c r="W47" s="401"/>
      <c r="X47" s="401"/>
      <c r="Y47" s="401"/>
      <c r="Z47" s="401"/>
      <c r="AA47" s="401"/>
      <c r="AB47" s="401"/>
      <c r="AC47" s="401"/>
      <c r="AD47" s="401"/>
      <c r="AE47" s="401"/>
      <c r="AF47" s="401"/>
      <c r="AG47" s="401"/>
      <c r="AH47" s="401"/>
      <c r="AI47" s="401"/>
      <c r="AJ47" s="401"/>
      <c r="AK47" s="401"/>
      <c r="AL47" s="401"/>
      <c r="AM47" s="401"/>
      <c r="AN47" s="401"/>
      <c r="AO47" s="401"/>
      <c r="AP47" s="401"/>
      <c r="AQ47" s="401"/>
      <c r="AR47" s="401"/>
      <c r="AS47" s="401"/>
      <c r="AT47" s="401"/>
      <c r="AU47" s="401"/>
      <c r="AV47" s="401"/>
      <c r="AW47" s="401"/>
      <c r="AX47" s="401"/>
      <c r="AY47" s="401"/>
      <c r="AZ47" s="401"/>
      <c r="BA47" s="401"/>
      <c r="BB47" s="401"/>
      <c r="BC47" s="401"/>
      <c r="BD47" s="401"/>
      <c r="BE47" s="401"/>
      <c r="BF47" s="401"/>
      <c r="BG47" s="401"/>
      <c r="BH47" s="401"/>
      <c r="BI47" s="401"/>
      <c r="BJ47" s="401"/>
      <c r="BK47" s="401"/>
      <c r="BL47" s="273"/>
      <c r="BM47" s="273"/>
      <c r="BN47" s="273"/>
      <c r="BO47" s="273"/>
      <c r="BP47" s="273"/>
      <c r="BQ47" s="273"/>
      <c r="BR47" s="273"/>
      <c r="BS47" s="273"/>
      <c r="BT47" s="273"/>
      <c r="BU47" s="273"/>
    </row>
    <row r="48" spans="1:73" customFormat="1" ht="13.5" customHeight="1">
      <c r="A48" s="113"/>
      <c r="B48" s="113" t="str">
        <f t="shared" si="0"/>
        <v>AK</v>
      </c>
      <c r="C48" s="126"/>
      <c r="D48" s="126"/>
      <c r="E48" s="126"/>
      <c r="F48" s="433" t="str">
        <f t="shared" ca="1" si="1"/>
        <v>MARKET_PROGRAM_FLAG</v>
      </c>
      <c r="G48" s="448"/>
      <c r="H48" s="449" t="str">
        <f>Configuration!$CT187</f>
        <v>MARKET_PROGRAM_FLAG</v>
      </c>
      <c r="I48" s="437" t="str">
        <f t="shared" ref="I48:I60" si="8">I47</f>
        <v>Product</v>
      </c>
      <c r="J48" s="437" t="str">
        <f>Configuration!$CT$78</f>
        <v>No</v>
      </c>
      <c r="K48" s="437" t="str">
        <f t="shared" ref="K48:K99" si="9">K47</f>
        <v>Character</v>
      </c>
      <c r="L48" s="438" t="str">
        <f>Configuration!$CT$78</f>
        <v>No</v>
      </c>
      <c r="M48" s="148" t="s">
        <v>207</v>
      </c>
      <c r="N48" s="452" t="str">
        <f t="shared" ca="1" si="7"/>
        <v>-</v>
      </c>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273"/>
      <c r="BM48" s="273"/>
      <c r="BN48" s="273"/>
      <c r="BO48" s="273"/>
      <c r="BP48" s="273"/>
      <c r="BQ48" s="273"/>
      <c r="BR48" s="273"/>
      <c r="BS48" s="273"/>
      <c r="BT48" s="273"/>
      <c r="BU48" s="273"/>
    </row>
    <row r="49" spans="1:73" customFormat="1" ht="13.5" customHeight="1">
      <c r="A49" s="113"/>
      <c r="B49" s="113" t="str">
        <f t="shared" si="0"/>
        <v>AL</v>
      </c>
      <c r="C49" s="126"/>
      <c r="D49" s="126"/>
      <c r="E49" s="126"/>
      <c r="F49" s="433" t="str">
        <f t="shared" ca="1" si="1"/>
        <v>BRAND_DESCRIPTION</v>
      </c>
      <c r="G49" s="448"/>
      <c r="H49" s="449" t="str">
        <f>Configuration!$CT188</f>
        <v>BRAND_DESCRIPTION</v>
      </c>
      <c r="I49" s="436" t="str">
        <f t="shared" si="8"/>
        <v>Product</v>
      </c>
      <c r="J49" s="437" t="str">
        <f>Configuration!$CT$78</f>
        <v>No</v>
      </c>
      <c r="K49" s="437" t="str">
        <f t="shared" si="9"/>
        <v>Character</v>
      </c>
      <c r="L49" s="438" t="str">
        <f>Configuration!$CT$78</f>
        <v>No</v>
      </c>
      <c r="M49" s="148" t="s">
        <v>207</v>
      </c>
      <c r="N49" s="452">
        <f t="shared" ref="N49:N64" ca="1" si="10">IF(N$14="","",IF(LEN(INDIRECT("SWMETA!"&amp;$B49&amp;N$14))=0,"",INDIRECT("SWMETA!"&amp;$B49&amp;N$14)))</f>
        <v>46220</v>
      </c>
      <c r="O49" s="401"/>
      <c r="P49" s="401"/>
      <c r="Q49" s="401"/>
      <c r="R49" s="401"/>
      <c r="S49" s="401"/>
      <c r="T49" s="401"/>
      <c r="U49" s="401"/>
      <c r="V49" s="401"/>
      <c r="W49" s="401"/>
      <c r="X49" s="401"/>
      <c r="Y49" s="401"/>
      <c r="Z49" s="401"/>
      <c r="AA49" s="401"/>
      <c r="AB49" s="401"/>
      <c r="AC49" s="401"/>
      <c r="AD49" s="401"/>
      <c r="AE49" s="401"/>
      <c r="AF49" s="401"/>
      <c r="AG49" s="401"/>
      <c r="AH49" s="401"/>
      <c r="AI49" s="401"/>
      <c r="AJ49" s="401"/>
      <c r="AK49" s="401"/>
      <c r="AL49" s="401"/>
      <c r="AM49" s="401"/>
      <c r="AN49" s="401"/>
      <c r="AO49" s="401"/>
      <c r="AP49" s="401"/>
      <c r="AQ49" s="401"/>
      <c r="AR49" s="401"/>
      <c r="AS49" s="401"/>
      <c r="AT49" s="401"/>
      <c r="AU49" s="401"/>
      <c r="AV49" s="401"/>
      <c r="AW49" s="401"/>
      <c r="AX49" s="401"/>
      <c r="AY49" s="401"/>
      <c r="AZ49" s="401"/>
      <c r="BA49" s="401"/>
      <c r="BB49" s="401"/>
      <c r="BC49" s="401"/>
      <c r="BD49" s="401"/>
      <c r="BE49" s="401"/>
      <c r="BF49" s="401"/>
      <c r="BG49" s="401"/>
      <c r="BH49" s="401"/>
      <c r="BI49" s="401"/>
      <c r="BJ49" s="401"/>
      <c r="BK49" s="401"/>
      <c r="BL49" s="273"/>
      <c r="BM49" s="273"/>
      <c r="BN49" s="273"/>
      <c r="BO49" s="273"/>
      <c r="BP49" s="273"/>
      <c r="BQ49" s="273"/>
      <c r="BR49" s="273"/>
      <c r="BS49" s="273"/>
      <c r="BT49" s="273"/>
      <c r="BU49" s="273"/>
    </row>
    <row r="50" spans="1:73" customFormat="1" ht="13.5" customHeight="1">
      <c r="A50" s="113"/>
      <c r="B50" s="113" t="str">
        <f t="shared" si="0"/>
        <v>AM</v>
      </c>
      <c r="C50" s="126"/>
      <c r="D50" s="126"/>
      <c r="E50" s="126"/>
      <c r="F50" s="433" t="str">
        <f t="shared" ca="1" si="1"/>
        <v>ALLOCATION UNIT</v>
      </c>
      <c r="G50" s="448"/>
      <c r="H50" s="449" t="str">
        <f>Configuration!$CT189</f>
        <v>ALLOCATION UNIT</v>
      </c>
      <c r="I50" s="436" t="str">
        <f t="shared" si="8"/>
        <v>Product</v>
      </c>
      <c r="J50" s="437" t="str">
        <f>Configuration!$CT$77</f>
        <v>Yes</v>
      </c>
      <c r="K50" s="437" t="str">
        <f t="shared" si="9"/>
        <v>Character</v>
      </c>
      <c r="L50" s="438" t="str">
        <f>Configuration!$CT$78</f>
        <v>No</v>
      </c>
      <c r="M50" s="148" t="s">
        <v>207</v>
      </c>
      <c r="N50" s="452">
        <f t="shared" ca="1" si="10"/>
        <v>46220</v>
      </c>
      <c r="O50" s="401"/>
      <c r="P50" s="401"/>
      <c r="Q50" s="401"/>
      <c r="R50" s="401"/>
      <c r="S50" s="401"/>
      <c r="T50" s="401"/>
      <c r="U50" s="401"/>
      <c r="V50" s="401"/>
      <c r="W50" s="401"/>
      <c r="X50" s="401"/>
      <c r="Y50" s="401"/>
      <c r="Z50" s="401"/>
      <c r="AA50" s="401"/>
      <c r="AB50" s="401"/>
      <c r="AC50" s="401"/>
      <c r="AD50" s="401"/>
      <c r="AE50" s="401"/>
      <c r="AF50" s="401"/>
      <c r="AG50" s="401"/>
      <c r="AH50" s="401"/>
      <c r="AI50" s="401"/>
      <c r="AJ50" s="401"/>
      <c r="AK50" s="401"/>
      <c r="AL50" s="401"/>
      <c r="AM50" s="401"/>
      <c r="AN50" s="401"/>
      <c r="AO50" s="401"/>
      <c r="AP50" s="401"/>
      <c r="AQ50" s="401"/>
      <c r="AR50" s="401"/>
      <c r="AS50" s="401"/>
      <c r="AT50" s="401"/>
      <c r="AU50" s="401"/>
      <c r="AV50" s="401"/>
      <c r="AW50" s="401"/>
      <c r="AX50" s="401"/>
      <c r="AY50" s="401"/>
      <c r="AZ50" s="401"/>
      <c r="BA50" s="401"/>
      <c r="BB50" s="401"/>
      <c r="BC50" s="401"/>
      <c r="BD50" s="401"/>
      <c r="BE50" s="401"/>
      <c r="BF50" s="401"/>
      <c r="BG50" s="401"/>
      <c r="BH50" s="401"/>
      <c r="BI50" s="401"/>
      <c r="BJ50" s="401"/>
      <c r="BK50" s="401"/>
      <c r="BL50" s="273"/>
      <c r="BM50" s="273"/>
      <c r="BN50" s="273"/>
      <c r="BO50" s="273"/>
      <c r="BP50" s="273"/>
      <c r="BQ50" s="273"/>
      <c r="BR50" s="273"/>
      <c r="BS50" s="273"/>
      <c r="BT50" s="273"/>
      <c r="BU50" s="273"/>
    </row>
    <row r="51" spans="1:73" s="255" customFormat="1" ht="13.5" customHeight="1">
      <c r="A51" s="236"/>
      <c r="B51" s="236" t="str">
        <f t="shared" si="0"/>
        <v>AN</v>
      </c>
      <c r="C51" s="126"/>
      <c r="D51" s="126"/>
      <c r="E51" s="126"/>
      <c r="F51" s="433" t="str">
        <f t="shared" ca="1" si="1"/>
        <v>ORG_L4_ID</v>
      </c>
      <c r="G51" s="448"/>
      <c r="H51" s="449" t="str">
        <f>Configuration!$CT190</f>
        <v>ORG_L4_ID</v>
      </c>
      <c r="I51" s="436" t="str">
        <f>Configuration!$CT$82</f>
        <v>Organization</v>
      </c>
      <c r="J51" s="437" t="str">
        <f>Configuration!$CT$78</f>
        <v>No</v>
      </c>
      <c r="K51" s="437" t="str">
        <f>Configuration!$CT$72</f>
        <v>Character</v>
      </c>
      <c r="L51" s="438" t="str">
        <f>Configuration!$CT$78</f>
        <v>No</v>
      </c>
      <c r="M51" s="148" t="s">
        <v>207</v>
      </c>
      <c r="N51" s="452" t="str">
        <f t="shared" ca="1" si="10"/>
        <v>'34A</v>
      </c>
      <c r="O51" s="401"/>
      <c r="P51" s="401"/>
      <c r="Q51" s="401"/>
      <c r="R51" s="401"/>
      <c r="S51" s="401"/>
      <c r="T51" s="401"/>
      <c r="U51" s="401"/>
      <c r="V51" s="401"/>
      <c r="W51" s="401"/>
      <c r="X51" s="401"/>
      <c r="Y51" s="401"/>
      <c r="Z51" s="401"/>
      <c r="AA51" s="401"/>
      <c r="AB51" s="401"/>
      <c r="AC51" s="401"/>
      <c r="AD51" s="401"/>
      <c r="AE51" s="401"/>
      <c r="AF51" s="401"/>
      <c r="AG51" s="401"/>
      <c r="AH51" s="401"/>
      <c r="AI51" s="401"/>
      <c r="AJ51" s="401"/>
      <c r="AK51" s="401"/>
      <c r="AL51" s="401"/>
      <c r="AM51" s="401"/>
      <c r="AN51" s="401"/>
      <c r="AO51" s="401"/>
      <c r="AP51" s="401"/>
      <c r="AQ51" s="401"/>
      <c r="AR51" s="401"/>
      <c r="AS51" s="401"/>
      <c r="AT51" s="401"/>
      <c r="AU51" s="401"/>
      <c r="AV51" s="401"/>
      <c r="AW51" s="401"/>
      <c r="AX51" s="401"/>
      <c r="AY51" s="401"/>
      <c r="AZ51" s="401"/>
      <c r="BA51" s="401"/>
      <c r="BB51" s="401"/>
      <c r="BC51" s="401"/>
      <c r="BD51" s="401"/>
      <c r="BE51" s="401"/>
      <c r="BF51" s="401"/>
      <c r="BG51" s="401"/>
      <c r="BH51" s="401"/>
      <c r="BI51" s="401"/>
      <c r="BJ51" s="401"/>
      <c r="BK51" s="401"/>
      <c r="BL51" s="273"/>
      <c r="BM51" s="273"/>
      <c r="BN51" s="273"/>
      <c r="BO51" s="273"/>
      <c r="BP51" s="273"/>
      <c r="BQ51" s="273"/>
      <c r="BR51" s="273"/>
      <c r="BS51" s="273"/>
      <c r="BT51" s="273"/>
      <c r="BU51" s="273"/>
    </row>
    <row r="52" spans="1:73" s="255" customFormat="1" ht="13.5" customHeight="1">
      <c r="A52" s="236"/>
      <c r="B52" s="236" t="str">
        <f t="shared" si="0"/>
        <v>AO</v>
      </c>
      <c r="C52" s="126"/>
      <c r="D52" s="126"/>
      <c r="E52" s="126"/>
      <c r="F52" s="433" t="str">
        <f t="shared" ca="1" si="1"/>
        <v>ORG_L4_DESC</v>
      </c>
      <c r="G52" s="448"/>
      <c r="H52" s="449" t="str">
        <f>Configuration!$CT191</f>
        <v>ORG_L4_DESC</v>
      </c>
      <c r="I52" s="436" t="str">
        <f t="shared" si="8"/>
        <v>Organization</v>
      </c>
      <c r="J52" s="437" t="str">
        <f>Configuration!$CT$78</f>
        <v>No</v>
      </c>
      <c r="K52" s="437" t="str">
        <f t="shared" si="9"/>
        <v>Character</v>
      </c>
      <c r="L52" s="438" t="str">
        <f>Configuration!$CT$78</f>
        <v>No</v>
      </c>
      <c r="M52" s="148" t="s">
        <v>207</v>
      </c>
      <c r="N52" s="452" t="str">
        <f t="shared" ca="1" si="10"/>
        <v>34A</v>
      </c>
      <c r="O52" s="401"/>
      <c r="P52" s="401"/>
      <c r="Q52" s="401"/>
      <c r="R52" s="401"/>
      <c r="S52" s="401"/>
      <c r="T52" s="401"/>
      <c r="U52" s="401"/>
      <c r="V52" s="401"/>
      <c r="W52" s="401"/>
      <c r="X52" s="401"/>
      <c r="Y52" s="401"/>
      <c r="Z52" s="401"/>
      <c r="AA52" s="401"/>
      <c r="AB52" s="401"/>
      <c r="AC52" s="401"/>
      <c r="AD52" s="401"/>
      <c r="AE52" s="401"/>
      <c r="AF52" s="401"/>
      <c r="AG52" s="401"/>
      <c r="AH52" s="401"/>
      <c r="AI52" s="401"/>
      <c r="AJ52" s="401"/>
      <c r="AK52" s="401"/>
      <c r="AL52" s="401"/>
      <c r="AM52" s="401"/>
      <c r="AN52" s="401"/>
      <c r="AO52" s="401"/>
      <c r="AP52" s="401"/>
      <c r="AQ52" s="401"/>
      <c r="AR52" s="401"/>
      <c r="AS52" s="401"/>
      <c r="AT52" s="401"/>
      <c r="AU52" s="401"/>
      <c r="AV52" s="401"/>
      <c r="AW52" s="401"/>
      <c r="AX52" s="401"/>
      <c r="AY52" s="401"/>
      <c r="AZ52" s="401"/>
      <c r="BA52" s="401"/>
      <c r="BB52" s="401"/>
      <c r="BC52" s="401"/>
      <c r="BD52" s="401"/>
      <c r="BE52" s="401"/>
      <c r="BF52" s="401"/>
      <c r="BG52" s="401"/>
      <c r="BH52" s="401"/>
      <c r="BI52" s="401"/>
      <c r="BJ52" s="401"/>
      <c r="BK52" s="401"/>
      <c r="BL52" s="273"/>
      <c r="BM52" s="273"/>
      <c r="BN52" s="273"/>
      <c r="BO52" s="273"/>
      <c r="BP52" s="273"/>
      <c r="BQ52" s="273"/>
      <c r="BR52" s="273"/>
      <c r="BS52" s="273"/>
      <c r="BT52" s="273"/>
      <c r="BU52" s="273"/>
    </row>
    <row r="53" spans="1:73" s="255" customFormat="1" ht="13.5" customHeight="1">
      <c r="A53" s="236"/>
      <c r="B53" s="236" t="str">
        <f t="shared" si="0"/>
        <v>AP</v>
      </c>
      <c r="C53" s="126"/>
      <c r="D53" s="126"/>
      <c r="E53" s="126"/>
      <c r="F53" s="433" t="str">
        <f t="shared" ca="1" si="1"/>
        <v>ORG_L3_ID</v>
      </c>
      <c r="G53" s="448"/>
      <c r="H53" s="449" t="str">
        <f>Configuration!$CT192</f>
        <v>ORG_L3_ID</v>
      </c>
      <c r="I53" s="436" t="str">
        <f t="shared" si="8"/>
        <v>Organization</v>
      </c>
      <c r="J53" s="437" t="str">
        <f>Configuration!$CT$78</f>
        <v>No</v>
      </c>
      <c r="K53" s="437" t="str">
        <f t="shared" si="9"/>
        <v>Character</v>
      </c>
      <c r="L53" s="438" t="str">
        <f>Configuration!$CT$78</f>
        <v>No</v>
      </c>
      <c r="M53" s="148" t="s">
        <v>207</v>
      </c>
      <c r="N53" s="452" t="str">
        <f t="shared" ca="1" si="10"/>
        <v>'340</v>
      </c>
      <c r="O53" s="401"/>
      <c r="P53" s="401"/>
      <c r="Q53" s="401"/>
      <c r="R53" s="401"/>
      <c r="S53" s="401"/>
      <c r="T53" s="401"/>
      <c r="U53" s="401"/>
      <c r="V53" s="401"/>
      <c r="W53" s="401"/>
      <c r="X53" s="401"/>
      <c r="Y53" s="401"/>
      <c r="Z53" s="401"/>
      <c r="AA53" s="401"/>
      <c r="AB53" s="401"/>
      <c r="AC53" s="401"/>
      <c r="AD53" s="401"/>
      <c r="AE53" s="401"/>
      <c r="AF53" s="401"/>
      <c r="AG53" s="401"/>
      <c r="AH53" s="401"/>
      <c r="AI53" s="401"/>
      <c r="AJ53" s="401"/>
      <c r="AK53" s="401"/>
      <c r="AL53" s="401"/>
      <c r="AM53" s="401"/>
      <c r="AN53" s="401"/>
      <c r="AO53" s="401"/>
      <c r="AP53" s="401"/>
      <c r="AQ53" s="401"/>
      <c r="AR53" s="401"/>
      <c r="AS53" s="401"/>
      <c r="AT53" s="401"/>
      <c r="AU53" s="401"/>
      <c r="AV53" s="401"/>
      <c r="AW53" s="401"/>
      <c r="AX53" s="401"/>
      <c r="AY53" s="401"/>
      <c r="AZ53" s="401"/>
      <c r="BA53" s="401"/>
      <c r="BB53" s="401"/>
      <c r="BC53" s="401"/>
      <c r="BD53" s="401"/>
      <c r="BE53" s="401"/>
      <c r="BF53" s="401"/>
      <c r="BG53" s="401"/>
      <c r="BH53" s="401"/>
      <c r="BI53" s="401"/>
      <c r="BJ53" s="401"/>
      <c r="BK53" s="401"/>
      <c r="BL53" s="273"/>
      <c r="BM53" s="273"/>
      <c r="BN53" s="273"/>
      <c r="BO53" s="273"/>
      <c r="BP53" s="273"/>
      <c r="BQ53" s="273"/>
      <c r="BR53" s="273"/>
      <c r="BS53" s="273"/>
      <c r="BT53" s="273"/>
      <c r="BU53" s="273"/>
    </row>
    <row r="54" spans="1:73" s="255" customFormat="1" ht="13.5" customHeight="1">
      <c r="A54" s="236"/>
      <c r="B54" s="236" t="str">
        <f t="shared" si="0"/>
        <v>AQ</v>
      </c>
      <c r="C54" s="126"/>
      <c r="D54" s="126"/>
      <c r="E54" s="126"/>
      <c r="F54" s="433" t="str">
        <f t="shared" ca="1" si="1"/>
        <v>ORG_L3_DESC</v>
      </c>
      <c r="G54" s="448"/>
      <c r="H54" s="449" t="str">
        <f>Configuration!$CT193</f>
        <v>ORG_L3_DESC</v>
      </c>
      <c r="I54" s="436" t="str">
        <f t="shared" si="8"/>
        <v>Organization</v>
      </c>
      <c r="J54" s="437" t="str">
        <f>Configuration!$CT$78</f>
        <v>No</v>
      </c>
      <c r="K54" s="437" t="str">
        <f t="shared" si="9"/>
        <v>Character</v>
      </c>
      <c r="L54" s="438" t="str">
        <f>Configuration!$CT$78</f>
        <v>No</v>
      </c>
      <c r="M54" s="148" t="s">
        <v>207</v>
      </c>
      <c r="N54" s="452">
        <f t="shared" ca="1" si="10"/>
        <v>340</v>
      </c>
      <c r="O54" s="401"/>
      <c r="P54" s="401"/>
      <c r="Q54" s="401"/>
      <c r="R54" s="401"/>
      <c r="S54" s="401"/>
      <c r="T54" s="401"/>
      <c r="U54" s="401"/>
      <c r="V54" s="401"/>
      <c r="W54" s="401"/>
      <c r="X54" s="401"/>
      <c r="Y54" s="401"/>
      <c r="Z54" s="401"/>
      <c r="AA54" s="401"/>
      <c r="AB54" s="401"/>
      <c r="AC54" s="401"/>
      <c r="AD54" s="401"/>
      <c r="AE54" s="401"/>
      <c r="AF54" s="401"/>
      <c r="AG54" s="401"/>
      <c r="AH54" s="401"/>
      <c r="AI54" s="401"/>
      <c r="AJ54" s="401"/>
      <c r="AK54" s="401"/>
      <c r="AL54" s="401"/>
      <c r="AM54" s="401"/>
      <c r="AN54" s="401"/>
      <c r="AO54" s="401"/>
      <c r="AP54" s="401"/>
      <c r="AQ54" s="401"/>
      <c r="AR54" s="401"/>
      <c r="AS54" s="401"/>
      <c r="AT54" s="401"/>
      <c r="AU54" s="401"/>
      <c r="AV54" s="401"/>
      <c r="AW54" s="401"/>
      <c r="AX54" s="401"/>
      <c r="AY54" s="401"/>
      <c r="AZ54" s="401"/>
      <c r="BA54" s="401"/>
      <c r="BB54" s="401"/>
      <c r="BC54" s="401"/>
      <c r="BD54" s="401"/>
      <c r="BE54" s="401"/>
      <c r="BF54" s="401"/>
      <c r="BG54" s="401"/>
      <c r="BH54" s="401"/>
      <c r="BI54" s="401"/>
      <c r="BJ54" s="401"/>
      <c r="BK54" s="401"/>
      <c r="BL54" s="273"/>
      <c r="BM54" s="273"/>
      <c r="BN54" s="273"/>
      <c r="BO54" s="273"/>
      <c r="BP54" s="273"/>
      <c r="BQ54" s="273"/>
      <c r="BR54" s="273"/>
      <c r="BS54" s="273"/>
      <c r="BT54" s="273"/>
      <c r="BU54" s="273"/>
    </row>
    <row r="55" spans="1:73" s="255" customFormat="1" ht="13.5" customHeight="1">
      <c r="A55" s="236"/>
      <c r="B55" s="236" t="str">
        <f t="shared" si="0"/>
        <v>AR</v>
      </c>
      <c r="C55" s="126"/>
      <c r="D55" s="126"/>
      <c r="E55" s="126"/>
      <c r="F55" s="433" t="str">
        <f t="shared" ca="1" si="1"/>
        <v>ORG_L2_ID</v>
      </c>
      <c r="G55" s="448"/>
      <c r="H55" s="449" t="str">
        <f>Configuration!$CT194</f>
        <v>ORG_L2_ID</v>
      </c>
      <c r="I55" s="436" t="str">
        <f t="shared" si="8"/>
        <v>Organization</v>
      </c>
      <c r="J55" s="437" t="str">
        <f>Configuration!$CT$78</f>
        <v>No</v>
      </c>
      <c r="K55" s="437" t="str">
        <f t="shared" si="9"/>
        <v>Character</v>
      </c>
      <c r="L55" s="438" t="str">
        <f>Configuration!$CT$78</f>
        <v>No</v>
      </c>
      <c r="M55" s="148" t="s">
        <v>207</v>
      </c>
      <c r="N55" s="452" t="str">
        <f t="shared" ca="1" si="10"/>
        <v>'C</v>
      </c>
      <c r="O55" s="401"/>
      <c r="P55" s="401"/>
      <c r="Q55" s="401"/>
      <c r="R55" s="401"/>
      <c r="S55" s="401"/>
      <c r="T55" s="401"/>
      <c r="U55" s="401"/>
      <c r="V55" s="401"/>
      <c r="W55" s="401"/>
      <c r="X55" s="401"/>
      <c r="Y55" s="401"/>
      <c r="Z55" s="401"/>
      <c r="AA55" s="401"/>
      <c r="AB55" s="401"/>
      <c r="AC55" s="401"/>
      <c r="AD55" s="401"/>
      <c r="AE55" s="401"/>
      <c r="AF55" s="401"/>
      <c r="AG55" s="401"/>
      <c r="AH55" s="401"/>
      <c r="AI55" s="401"/>
      <c r="AJ55" s="401"/>
      <c r="AK55" s="401"/>
      <c r="AL55" s="401"/>
      <c r="AM55" s="401"/>
      <c r="AN55" s="401"/>
      <c r="AO55" s="401"/>
      <c r="AP55" s="401"/>
      <c r="AQ55" s="401"/>
      <c r="AR55" s="401"/>
      <c r="AS55" s="401"/>
      <c r="AT55" s="401"/>
      <c r="AU55" s="401"/>
      <c r="AV55" s="401"/>
      <c r="AW55" s="401"/>
      <c r="AX55" s="401"/>
      <c r="AY55" s="401"/>
      <c r="AZ55" s="401"/>
      <c r="BA55" s="401"/>
      <c r="BB55" s="401"/>
      <c r="BC55" s="401"/>
      <c r="BD55" s="401"/>
      <c r="BE55" s="401"/>
      <c r="BF55" s="401"/>
      <c r="BG55" s="401"/>
      <c r="BH55" s="401"/>
      <c r="BI55" s="401"/>
      <c r="BJ55" s="401"/>
      <c r="BK55" s="401"/>
      <c r="BL55" s="273"/>
      <c r="BM55" s="273"/>
      <c r="BN55" s="273"/>
      <c r="BO55" s="273"/>
      <c r="BP55" s="273"/>
      <c r="BQ55" s="273"/>
      <c r="BR55" s="273"/>
      <c r="BS55" s="273"/>
      <c r="BT55" s="273"/>
      <c r="BU55" s="273"/>
    </row>
    <row r="56" spans="1:73" s="255" customFormat="1" ht="13.5" customHeight="1">
      <c r="A56" s="236"/>
      <c r="B56" s="236" t="str">
        <f t="shared" si="0"/>
        <v>AS</v>
      </c>
      <c r="C56" s="126"/>
      <c r="D56" s="126"/>
      <c r="E56" s="126"/>
      <c r="F56" s="433" t="str">
        <f t="shared" ca="1" si="1"/>
        <v>ORG_L2_DESC</v>
      </c>
      <c r="G56" s="448"/>
      <c r="H56" s="449" t="str">
        <f>Configuration!$CT195</f>
        <v>ORG_L2_DESC</v>
      </c>
      <c r="I56" s="436" t="str">
        <f t="shared" si="8"/>
        <v>Organization</v>
      </c>
      <c r="J56" s="437" t="str">
        <f>Configuration!$CT$78</f>
        <v>No</v>
      </c>
      <c r="K56" s="437" t="str">
        <f t="shared" si="9"/>
        <v>Character</v>
      </c>
      <c r="L56" s="438" t="str">
        <f>Configuration!$CT$78</f>
        <v>No</v>
      </c>
      <c r="M56" s="148" t="s">
        <v>207</v>
      </c>
      <c r="N56" s="452" t="str">
        <f t="shared" ca="1" si="10"/>
        <v>C</v>
      </c>
      <c r="O56" s="401"/>
      <c r="P56" s="401"/>
      <c r="Q56" s="401"/>
      <c r="R56" s="401"/>
      <c r="S56" s="401"/>
      <c r="T56" s="401"/>
      <c r="U56" s="401"/>
      <c r="V56" s="401"/>
      <c r="W56" s="401"/>
      <c r="X56" s="401"/>
      <c r="Y56" s="401"/>
      <c r="Z56" s="401"/>
      <c r="AA56" s="401"/>
      <c r="AB56" s="401"/>
      <c r="AC56" s="401"/>
      <c r="AD56" s="401"/>
      <c r="AE56" s="401"/>
      <c r="AF56" s="401"/>
      <c r="AG56" s="401"/>
      <c r="AH56" s="401"/>
      <c r="AI56" s="401"/>
      <c r="AJ56" s="401"/>
      <c r="AK56" s="401"/>
      <c r="AL56" s="401"/>
      <c r="AM56" s="401"/>
      <c r="AN56" s="401"/>
      <c r="AO56" s="401"/>
      <c r="AP56" s="401"/>
      <c r="AQ56" s="401"/>
      <c r="AR56" s="401"/>
      <c r="AS56" s="401"/>
      <c r="AT56" s="401"/>
      <c r="AU56" s="401"/>
      <c r="AV56" s="401"/>
      <c r="AW56" s="401"/>
      <c r="AX56" s="401"/>
      <c r="AY56" s="401"/>
      <c r="AZ56" s="401"/>
      <c r="BA56" s="401"/>
      <c r="BB56" s="401"/>
      <c r="BC56" s="401"/>
      <c r="BD56" s="401"/>
      <c r="BE56" s="401"/>
      <c r="BF56" s="401"/>
      <c r="BG56" s="401"/>
      <c r="BH56" s="401"/>
      <c r="BI56" s="401"/>
      <c r="BJ56" s="401"/>
      <c r="BK56" s="401"/>
      <c r="BL56" s="273"/>
      <c r="BM56" s="273"/>
      <c r="BN56" s="273"/>
      <c r="BO56" s="273"/>
      <c r="BP56" s="273"/>
      <c r="BQ56" s="273"/>
      <c r="BR56" s="273"/>
      <c r="BS56" s="273"/>
      <c r="BT56" s="273"/>
      <c r="BU56" s="273"/>
    </row>
    <row r="57" spans="1:73" s="255" customFormat="1" ht="13.5" customHeight="1">
      <c r="A57" s="236"/>
      <c r="B57" s="236" t="str">
        <f t="shared" si="0"/>
        <v>AT</v>
      </c>
      <c r="C57" s="126"/>
      <c r="D57" s="126"/>
      <c r="E57" s="126"/>
      <c r="F57" s="433" t="str">
        <f t="shared" ca="1" si="1"/>
        <v>ORG_L1_ID</v>
      </c>
      <c r="G57" s="448"/>
      <c r="H57" s="449" t="str">
        <f>Configuration!$CT196</f>
        <v>ORG_L1_ID</v>
      </c>
      <c r="I57" s="436" t="str">
        <f t="shared" si="8"/>
        <v>Organization</v>
      </c>
      <c r="J57" s="437" t="str">
        <f>Configuration!$CT$78</f>
        <v>No</v>
      </c>
      <c r="K57" s="437" t="str">
        <f t="shared" si="9"/>
        <v>Character</v>
      </c>
      <c r="L57" s="438" t="str">
        <f>Configuration!$CT$78</f>
        <v>No</v>
      </c>
      <c r="M57" s="148" t="s">
        <v>207</v>
      </c>
      <c r="N57" s="452">
        <f t="shared" ca="1" si="10"/>
        <v>5700</v>
      </c>
      <c r="O57" s="401"/>
      <c r="P57" s="401"/>
      <c r="Q57" s="401"/>
      <c r="R57" s="401"/>
      <c r="S57" s="401"/>
      <c r="T57" s="401"/>
      <c r="U57" s="401"/>
      <c r="V57" s="401"/>
      <c r="W57" s="401"/>
      <c r="X57" s="401"/>
      <c r="Y57" s="401"/>
      <c r="Z57" s="401"/>
      <c r="AA57" s="401"/>
      <c r="AB57" s="401"/>
      <c r="AC57" s="401"/>
      <c r="AD57" s="401"/>
      <c r="AE57" s="401"/>
      <c r="AF57" s="401"/>
      <c r="AG57" s="401"/>
      <c r="AH57" s="401"/>
      <c r="AI57" s="401"/>
      <c r="AJ57" s="401"/>
      <c r="AK57" s="401"/>
      <c r="AL57" s="401"/>
      <c r="AM57" s="401"/>
      <c r="AN57" s="401"/>
      <c r="AO57" s="401"/>
      <c r="AP57" s="401"/>
      <c r="AQ57" s="401"/>
      <c r="AR57" s="401"/>
      <c r="AS57" s="401"/>
      <c r="AT57" s="401"/>
      <c r="AU57" s="401"/>
      <c r="AV57" s="401"/>
      <c r="AW57" s="401"/>
      <c r="AX57" s="401"/>
      <c r="AY57" s="401"/>
      <c r="AZ57" s="401"/>
      <c r="BA57" s="401"/>
      <c r="BB57" s="401"/>
      <c r="BC57" s="401"/>
      <c r="BD57" s="401"/>
      <c r="BE57" s="401"/>
      <c r="BF57" s="401"/>
      <c r="BG57" s="401"/>
      <c r="BH57" s="401"/>
      <c r="BI57" s="401"/>
      <c r="BJ57" s="401"/>
      <c r="BK57" s="401"/>
      <c r="BL57" s="273"/>
      <c r="BM57" s="273"/>
      <c r="BN57" s="273"/>
      <c r="BO57" s="273"/>
      <c r="BP57" s="273"/>
      <c r="BQ57" s="273"/>
      <c r="BR57" s="273"/>
      <c r="BS57" s="273"/>
      <c r="BT57" s="273"/>
      <c r="BU57" s="273"/>
    </row>
    <row r="58" spans="1:73" s="255" customFormat="1" ht="13.5" customHeight="1">
      <c r="A58" s="236"/>
      <c r="B58" s="236" t="str">
        <f t="shared" si="0"/>
        <v>AU</v>
      </c>
      <c r="C58" s="126"/>
      <c r="D58" s="126"/>
      <c r="E58" s="126"/>
      <c r="F58" s="433" t="str">
        <f t="shared" ca="1" si="1"/>
        <v>ORG_L1_DESC</v>
      </c>
      <c r="G58" s="448"/>
      <c r="H58" s="449" t="str">
        <f>Configuration!$CT197</f>
        <v>ORG_L1_DESC</v>
      </c>
      <c r="I58" s="436" t="str">
        <f t="shared" si="8"/>
        <v>Organization</v>
      </c>
      <c r="J58" s="437" t="str">
        <f>Configuration!$CT$78</f>
        <v>No</v>
      </c>
      <c r="K58" s="437" t="str">
        <f t="shared" si="9"/>
        <v>Character</v>
      </c>
      <c r="L58" s="438" t="str">
        <f>Configuration!$CT$78</f>
        <v>No</v>
      </c>
      <c r="M58" s="148" t="s">
        <v>207</v>
      </c>
      <c r="N58" s="452">
        <f t="shared" ca="1" si="10"/>
        <v>1</v>
      </c>
      <c r="O58" s="401"/>
      <c r="P58" s="401"/>
      <c r="Q58" s="401"/>
      <c r="R58" s="401"/>
      <c r="S58" s="401"/>
      <c r="T58" s="401"/>
      <c r="U58" s="401"/>
      <c r="V58" s="401"/>
      <c r="W58" s="401"/>
      <c r="X58" s="401"/>
      <c r="Y58" s="401"/>
      <c r="Z58" s="401"/>
      <c r="AA58" s="401"/>
      <c r="AB58" s="401"/>
      <c r="AC58" s="401"/>
      <c r="AD58" s="401"/>
      <c r="AE58" s="401"/>
      <c r="AF58" s="401"/>
      <c r="AG58" s="401"/>
      <c r="AH58" s="401"/>
      <c r="AI58" s="401"/>
      <c r="AJ58" s="401"/>
      <c r="AK58" s="401"/>
      <c r="AL58" s="401"/>
      <c r="AM58" s="401"/>
      <c r="AN58" s="401"/>
      <c r="AO58" s="401"/>
      <c r="AP58" s="401"/>
      <c r="AQ58" s="401"/>
      <c r="AR58" s="401"/>
      <c r="AS58" s="401"/>
      <c r="AT58" s="401"/>
      <c r="AU58" s="401"/>
      <c r="AV58" s="401"/>
      <c r="AW58" s="401"/>
      <c r="AX58" s="401"/>
      <c r="AY58" s="401"/>
      <c r="AZ58" s="401"/>
      <c r="BA58" s="401"/>
      <c r="BB58" s="401"/>
      <c r="BC58" s="401"/>
      <c r="BD58" s="401"/>
      <c r="BE58" s="401"/>
      <c r="BF58" s="401"/>
      <c r="BG58" s="401"/>
      <c r="BH58" s="401"/>
      <c r="BI58" s="401"/>
      <c r="BJ58" s="401"/>
      <c r="BK58" s="401"/>
      <c r="BL58" s="273"/>
      <c r="BM58" s="273"/>
      <c r="BN58" s="273"/>
      <c r="BO58" s="273"/>
      <c r="BP58" s="273"/>
      <c r="BQ58" s="273"/>
      <c r="BR58" s="273"/>
      <c r="BS58" s="273"/>
      <c r="BT58" s="273"/>
      <c r="BU58" s="273"/>
    </row>
    <row r="59" spans="1:73" s="255" customFormat="1" ht="13.5" customHeight="1">
      <c r="A59" s="236"/>
      <c r="B59" s="236" t="str">
        <f t="shared" si="0"/>
        <v>AV</v>
      </c>
      <c r="C59" s="126"/>
      <c r="D59" s="126"/>
      <c r="E59" s="126"/>
      <c r="F59" s="433" t="str">
        <f t="shared" ca="1" si="1"/>
        <v>DEALER_CHANNEL</v>
      </c>
      <c r="G59" s="448"/>
      <c r="H59" s="449" t="str">
        <f>Configuration!$CT198</f>
        <v>DEALER_CHANNEL</v>
      </c>
      <c r="I59" s="436" t="str">
        <f t="shared" si="8"/>
        <v>Organization</v>
      </c>
      <c r="J59" s="437" t="str">
        <f>Configuration!$CT$78</f>
        <v>No</v>
      </c>
      <c r="K59" s="437" t="str">
        <f t="shared" si="9"/>
        <v>Character</v>
      </c>
      <c r="L59" s="438" t="str">
        <f>Configuration!$CT$78</f>
        <v>No</v>
      </c>
      <c r="M59" s="148" t="s">
        <v>207</v>
      </c>
      <c r="N59" s="452" t="str">
        <f t="shared" ca="1" si="10"/>
        <v>-</v>
      </c>
      <c r="O59" s="401"/>
      <c r="P59" s="401"/>
      <c r="Q59" s="401"/>
      <c r="R59" s="401"/>
      <c r="S59" s="401"/>
      <c r="T59" s="401"/>
      <c r="U59" s="401"/>
      <c r="V59" s="401"/>
      <c r="W59" s="401"/>
      <c r="X59" s="401"/>
      <c r="Y59" s="401"/>
      <c r="Z59" s="401"/>
      <c r="AA59" s="401"/>
      <c r="AB59" s="401"/>
      <c r="AC59" s="401"/>
      <c r="AD59" s="401"/>
      <c r="AE59" s="401"/>
      <c r="AF59" s="401"/>
      <c r="AG59" s="401"/>
      <c r="AH59" s="401"/>
      <c r="AI59" s="401"/>
      <c r="AJ59" s="401"/>
      <c r="AK59" s="401"/>
      <c r="AL59" s="401"/>
      <c r="AM59" s="401"/>
      <c r="AN59" s="401"/>
      <c r="AO59" s="401"/>
      <c r="AP59" s="401"/>
      <c r="AQ59" s="401"/>
      <c r="AR59" s="401"/>
      <c r="AS59" s="401"/>
      <c r="AT59" s="401"/>
      <c r="AU59" s="401"/>
      <c r="AV59" s="401"/>
      <c r="AW59" s="401"/>
      <c r="AX59" s="401"/>
      <c r="AY59" s="401"/>
      <c r="AZ59" s="401"/>
      <c r="BA59" s="401"/>
      <c r="BB59" s="401"/>
      <c r="BC59" s="401"/>
      <c r="BD59" s="401"/>
      <c r="BE59" s="401"/>
      <c r="BF59" s="401"/>
      <c r="BG59" s="401"/>
      <c r="BH59" s="401"/>
      <c r="BI59" s="401"/>
      <c r="BJ59" s="401"/>
      <c r="BK59" s="401"/>
      <c r="BL59" s="273"/>
      <c r="BM59" s="273"/>
      <c r="BN59" s="273"/>
      <c r="BO59" s="273"/>
      <c r="BP59" s="273"/>
      <c r="BQ59" s="273"/>
      <c r="BR59" s="273"/>
      <c r="BS59" s="273"/>
      <c r="BT59" s="273"/>
      <c r="BU59" s="273"/>
    </row>
    <row r="60" spans="1:73" s="255" customFormat="1" ht="13.5" customHeight="1">
      <c r="A60" s="236"/>
      <c r="B60" s="236" t="str">
        <f t="shared" si="0"/>
        <v>AW</v>
      </c>
      <c r="C60" s="126"/>
      <c r="D60" s="126"/>
      <c r="E60" s="126"/>
      <c r="F60" s="433" t="str">
        <f t="shared" ca="1" si="1"/>
        <v>SALES_DIRECTOR</v>
      </c>
      <c r="G60" s="448"/>
      <c r="H60" s="449" t="str">
        <f>Configuration!$CT199</f>
        <v>SALES_DIRECTOR</v>
      </c>
      <c r="I60" s="436" t="str">
        <f t="shared" si="8"/>
        <v>Organization</v>
      </c>
      <c r="J60" s="437" t="str">
        <f>Configuration!$CT$78</f>
        <v>No</v>
      </c>
      <c r="K60" s="437" t="str">
        <f t="shared" si="9"/>
        <v>Character</v>
      </c>
      <c r="L60" s="438" t="str">
        <f>Configuration!$CT$78</f>
        <v>No</v>
      </c>
      <c r="M60" s="148" t="s">
        <v>207</v>
      </c>
      <c r="N60" s="452" t="str">
        <f t="shared" ca="1" si="10"/>
        <v>-</v>
      </c>
      <c r="O60" s="401"/>
      <c r="P60" s="401"/>
      <c r="Q60" s="401"/>
      <c r="R60" s="401"/>
      <c r="S60" s="401"/>
      <c r="T60" s="401"/>
      <c r="U60" s="401"/>
      <c r="V60" s="401"/>
      <c r="W60" s="401"/>
      <c r="X60" s="401"/>
      <c r="Y60" s="401"/>
      <c r="Z60" s="401"/>
      <c r="AA60" s="401"/>
      <c r="AB60" s="401"/>
      <c r="AC60" s="401"/>
      <c r="AD60" s="401"/>
      <c r="AE60" s="401"/>
      <c r="AF60" s="401"/>
      <c r="AG60" s="401"/>
      <c r="AH60" s="401"/>
      <c r="AI60" s="401"/>
      <c r="AJ60" s="401"/>
      <c r="AK60" s="401"/>
      <c r="AL60" s="401"/>
      <c r="AM60" s="401"/>
      <c r="AN60" s="401"/>
      <c r="AO60" s="401"/>
      <c r="AP60" s="401"/>
      <c r="AQ60" s="401"/>
      <c r="AR60" s="401"/>
      <c r="AS60" s="401"/>
      <c r="AT60" s="401"/>
      <c r="AU60" s="401"/>
      <c r="AV60" s="401"/>
      <c r="AW60" s="401"/>
      <c r="AX60" s="401"/>
      <c r="AY60" s="401"/>
      <c r="AZ60" s="401"/>
      <c r="BA60" s="401"/>
      <c r="BB60" s="401"/>
      <c r="BC60" s="401"/>
      <c r="BD60" s="401"/>
      <c r="BE60" s="401"/>
      <c r="BF60" s="401"/>
      <c r="BG60" s="401"/>
      <c r="BH60" s="401"/>
      <c r="BI60" s="401"/>
      <c r="BJ60" s="401"/>
      <c r="BK60" s="401"/>
      <c r="BL60" s="273"/>
      <c r="BM60" s="273"/>
      <c r="BN60" s="273"/>
      <c r="BO60" s="273"/>
      <c r="BP60" s="273"/>
      <c r="BQ60" s="273"/>
      <c r="BR60" s="273"/>
      <c r="BS60" s="273"/>
      <c r="BT60" s="273"/>
      <c r="BU60" s="273"/>
    </row>
    <row r="61" spans="1:73" s="255" customFormat="1" ht="13.5" customHeight="1">
      <c r="A61" s="236"/>
      <c r="B61" s="236" t="str">
        <f t="shared" si="0"/>
        <v>AX</v>
      </c>
      <c r="C61" s="126"/>
      <c r="D61" s="126"/>
      <c r="E61" s="126"/>
      <c r="F61" s="433" t="str">
        <f t="shared" ca="1" si="1"/>
        <v>HEAD_OFFICE</v>
      </c>
      <c r="G61" s="448"/>
      <c r="H61" s="449" t="str">
        <f>Configuration!$CT200</f>
        <v>HEAD_OFFICE</v>
      </c>
      <c r="I61" s="437" t="str">
        <f>Configuration!$CT$82</f>
        <v>Organization</v>
      </c>
      <c r="J61" s="437" t="str">
        <f>Configuration!$CT$78</f>
        <v>No</v>
      </c>
      <c r="K61" s="437" t="str">
        <f t="shared" si="9"/>
        <v>Character</v>
      </c>
      <c r="L61" s="438" t="str">
        <f>Configuration!$CT$78</f>
        <v>No</v>
      </c>
      <c r="M61" s="148" t="s">
        <v>207</v>
      </c>
      <c r="N61" s="452" t="str">
        <f t="shared" ca="1" si="10"/>
        <v>-</v>
      </c>
      <c r="O61" s="401"/>
      <c r="P61" s="401"/>
      <c r="Q61" s="401"/>
      <c r="R61" s="401"/>
      <c r="S61" s="401"/>
      <c r="T61" s="401"/>
      <c r="U61" s="401"/>
      <c r="V61" s="401"/>
      <c r="W61" s="401"/>
      <c r="X61" s="401"/>
      <c r="Y61" s="401"/>
      <c r="Z61" s="401"/>
      <c r="AA61" s="401"/>
      <c r="AB61" s="401"/>
      <c r="AC61" s="401"/>
      <c r="AD61" s="401"/>
      <c r="AE61" s="401"/>
      <c r="AF61" s="401"/>
      <c r="AG61" s="401"/>
      <c r="AH61" s="401"/>
      <c r="AI61" s="401"/>
      <c r="AJ61" s="401"/>
      <c r="AK61" s="401"/>
      <c r="AL61" s="401"/>
      <c r="AM61" s="401"/>
      <c r="AN61" s="401"/>
      <c r="AO61" s="401"/>
      <c r="AP61" s="401"/>
      <c r="AQ61" s="401"/>
      <c r="AR61" s="401"/>
      <c r="AS61" s="401"/>
      <c r="AT61" s="401"/>
      <c r="AU61" s="401"/>
      <c r="AV61" s="401"/>
      <c r="AW61" s="401"/>
      <c r="AX61" s="401"/>
      <c r="AY61" s="401"/>
      <c r="AZ61" s="401"/>
      <c r="BA61" s="401"/>
      <c r="BB61" s="401"/>
      <c r="BC61" s="401"/>
      <c r="BD61" s="401"/>
      <c r="BE61" s="401"/>
      <c r="BF61" s="401"/>
      <c r="BG61" s="401"/>
      <c r="BH61" s="401"/>
      <c r="BI61" s="401"/>
      <c r="BJ61" s="401"/>
      <c r="BK61" s="401"/>
      <c r="BL61" s="273"/>
      <c r="BM61" s="273"/>
      <c r="BN61" s="273"/>
      <c r="BO61" s="273"/>
      <c r="BP61" s="273"/>
      <c r="BQ61" s="273"/>
      <c r="BR61" s="273"/>
      <c r="BS61" s="273"/>
      <c r="BT61" s="273"/>
      <c r="BU61" s="273"/>
    </row>
    <row r="62" spans="1:73" s="255" customFormat="1" ht="13.5" customHeight="1">
      <c r="A62" s="236"/>
      <c r="B62" s="236" t="str">
        <f t="shared" si="0"/>
        <v>AY</v>
      </c>
      <c r="C62" s="126"/>
      <c r="D62" s="126"/>
      <c r="E62" s="126"/>
      <c r="F62" s="433" t="str">
        <f t="shared" ca="1" si="1"/>
        <v>BUSINESS_UNIT</v>
      </c>
      <c r="G62" s="448"/>
      <c r="H62" s="449" t="str">
        <f>Configuration!$CT201</f>
        <v>BUSINESS_UNIT</v>
      </c>
      <c r="I62" s="437" t="str">
        <f t="shared" ref="I62:I74" si="11">I61</f>
        <v>Organization</v>
      </c>
      <c r="J62" s="437" t="str">
        <f>Configuration!$CT$78</f>
        <v>No</v>
      </c>
      <c r="K62" s="437" t="str">
        <f t="shared" si="9"/>
        <v>Character</v>
      </c>
      <c r="L62" s="438" t="str">
        <f>Configuration!$CT$78</f>
        <v>No</v>
      </c>
      <c r="M62" s="148" t="s">
        <v>207</v>
      </c>
      <c r="N62" s="452" t="str">
        <f t="shared" ca="1" si="10"/>
        <v>-</v>
      </c>
      <c r="O62" s="401"/>
      <c r="P62" s="401"/>
      <c r="Q62" s="401"/>
      <c r="R62" s="401"/>
      <c r="S62" s="401"/>
      <c r="T62" s="401"/>
      <c r="U62" s="401"/>
      <c r="V62" s="401"/>
      <c r="W62" s="401"/>
      <c r="X62" s="401"/>
      <c r="Y62" s="401"/>
      <c r="Z62" s="401"/>
      <c r="AA62" s="401"/>
      <c r="AB62" s="401"/>
      <c r="AC62" s="401"/>
      <c r="AD62" s="401"/>
      <c r="AE62" s="401"/>
      <c r="AF62" s="401"/>
      <c r="AG62" s="401"/>
      <c r="AH62" s="401"/>
      <c r="AI62" s="401"/>
      <c r="AJ62" s="401"/>
      <c r="AK62" s="401"/>
      <c r="AL62" s="401"/>
      <c r="AM62" s="401"/>
      <c r="AN62" s="401"/>
      <c r="AO62" s="401"/>
      <c r="AP62" s="401"/>
      <c r="AQ62" s="401"/>
      <c r="AR62" s="401"/>
      <c r="AS62" s="401"/>
      <c r="AT62" s="401"/>
      <c r="AU62" s="401"/>
      <c r="AV62" s="401"/>
      <c r="AW62" s="401"/>
      <c r="AX62" s="401"/>
      <c r="AY62" s="401"/>
      <c r="AZ62" s="401"/>
      <c r="BA62" s="401"/>
      <c r="BB62" s="401"/>
      <c r="BC62" s="401"/>
      <c r="BD62" s="401"/>
      <c r="BE62" s="401"/>
      <c r="BF62" s="401"/>
      <c r="BG62" s="401"/>
      <c r="BH62" s="401"/>
      <c r="BI62" s="401"/>
      <c r="BJ62" s="401"/>
      <c r="BK62" s="401"/>
      <c r="BL62" s="273"/>
      <c r="BM62" s="273"/>
      <c r="BN62" s="273"/>
      <c r="BO62" s="273"/>
      <c r="BP62" s="273"/>
      <c r="BQ62" s="273"/>
      <c r="BR62" s="273"/>
      <c r="BS62" s="273"/>
      <c r="BT62" s="273"/>
      <c r="BU62" s="273"/>
    </row>
    <row r="63" spans="1:73" s="255" customFormat="1" ht="13.5" customHeight="1">
      <c r="A63" s="236"/>
      <c r="B63" s="236" t="str">
        <f t="shared" si="0"/>
        <v>AZ</v>
      </c>
      <c r="C63" s="126"/>
      <c r="D63" s="126"/>
      <c r="E63" s="126"/>
      <c r="F63" s="433" t="str">
        <f t="shared" ca="1" si="1"/>
        <v>ORG_DISCONTINUED</v>
      </c>
      <c r="G63" s="448"/>
      <c r="H63" s="449" t="str">
        <f>Configuration!$CT202</f>
        <v>ORG_DISCONTINUED</v>
      </c>
      <c r="I63" s="437" t="str">
        <f t="shared" si="11"/>
        <v>Organization</v>
      </c>
      <c r="J63" s="437" t="str">
        <f>Configuration!$CT$78</f>
        <v>No</v>
      </c>
      <c r="K63" s="437" t="str">
        <f>Configuration!$CT$73</f>
        <v>Numeric</v>
      </c>
      <c r="L63" s="438" t="str">
        <f>Configuration!$CT$78</f>
        <v>No</v>
      </c>
      <c r="M63" s="148" t="s">
        <v>207</v>
      </c>
      <c r="N63" s="452" t="str">
        <f t="shared" ca="1" si="10"/>
        <v>'0000762</v>
      </c>
      <c r="O63" s="401"/>
      <c r="P63" s="401"/>
      <c r="Q63" s="401"/>
      <c r="R63" s="401"/>
      <c r="S63" s="401"/>
      <c r="T63" s="401"/>
      <c r="U63" s="401"/>
      <c r="V63" s="401"/>
      <c r="W63" s="401"/>
      <c r="X63" s="401"/>
      <c r="Y63" s="401"/>
      <c r="Z63" s="401"/>
      <c r="AA63" s="401"/>
      <c r="AB63" s="401"/>
      <c r="AC63" s="401"/>
      <c r="AD63" s="401"/>
      <c r="AE63" s="401"/>
      <c r="AF63" s="401"/>
      <c r="AG63" s="401"/>
      <c r="AH63" s="401"/>
      <c r="AI63" s="401"/>
      <c r="AJ63" s="401"/>
      <c r="AK63" s="401"/>
      <c r="AL63" s="401"/>
      <c r="AM63" s="401"/>
      <c r="AN63" s="401"/>
      <c r="AO63" s="401"/>
      <c r="AP63" s="401"/>
      <c r="AQ63" s="401"/>
      <c r="AR63" s="401"/>
      <c r="AS63" s="401"/>
      <c r="AT63" s="401"/>
      <c r="AU63" s="401"/>
      <c r="AV63" s="401"/>
      <c r="AW63" s="401"/>
      <c r="AX63" s="401"/>
      <c r="AY63" s="401"/>
      <c r="AZ63" s="401"/>
      <c r="BA63" s="401"/>
      <c r="BB63" s="401"/>
      <c r="BC63" s="401"/>
      <c r="BD63" s="401"/>
      <c r="BE63" s="401"/>
      <c r="BF63" s="401"/>
      <c r="BG63" s="401"/>
      <c r="BH63" s="401"/>
      <c r="BI63" s="401"/>
      <c r="BJ63" s="401"/>
      <c r="BK63" s="401"/>
      <c r="BL63" s="273"/>
      <c r="BM63" s="273"/>
      <c r="BN63" s="273"/>
      <c r="BO63" s="273"/>
      <c r="BP63" s="273"/>
      <c r="BQ63" s="273"/>
      <c r="BR63" s="273"/>
      <c r="BS63" s="273"/>
      <c r="BT63" s="273"/>
      <c r="BU63" s="273"/>
    </row>
    <row r="64" spans="1:73" s="255" customFormat="1" ht="13.5" customHeight="1">
      <c r="A64" s="236"/>
      <c r="B64" s="236" t="str">
        <f t="shared" si="0"/>
        <v>BA</v>
      </c>
      <c r="C64" s="126"/>
      <c r="D64" s="126"/>
      <c r="E64" s="126"/>
      <c r="F64" s="433" t="str">
        <f t="shared" ca="1" si="1"/>
        <v>ORG_DISCONTINUED_DATE</v>
      </c>
      <c r="G64" s="448"/>
      <c r="H64" s="449" t="str">
        <f>Configuration!$CT203</f>
        <v>ORG_DISCONTINUED_DATE</v>
      </c>
      <c r="I64" s="437" t="str">
        <f t="shared" si="11"/>
        <v>Organization</v>
      </c>
      <c r="J64" s="437" t="str">
        <f>Configuration!$CT$78</f>
        <v>No</v>
      </c>
      <c r="K64" s="437" t="str">
        <f>Configuration!$CT$23</f>
        <v>Date</v>
      </c>
      <c r="L64" s="438" t="str">
        <f>Configuration!$CT$78</f>
        <v>No</v>
      </c>
      <c r="M64" s="148" t="s">
        <v>207</v>
      </c>
      <c r="N64" s="453" t="str">
        <f t="shared" ca="1" si="10"/>
        <v>End of Line - 5700 - 99 - R3</v>
      </c>
      <c r="O64" s="401"/>
      <c r="P64" s="401"/>
      <c r="Q64" s="401"/>
      <c r="R64" s="401"/>
      <c r="S64" s="401"/>
      <c r="T64" s="401"/>
      <c r="U64" s="401"/>
      <c r="V64" s="401"/>
      <c r="W64" s="401"/>
      <c r="X64" s="401"/>
      <c r="Y64" s="401"/>
      <c r="Z64" s="401"/>
      <c r="AA64" s="401"/>
      <c r="AB64" s="401"/>
      <c r="AC64" s="401"/>
      <c r="AD64" s="401"/>
      <c r="AE64" s="401"/>
      <c r="AF64" s="401"/>
      <c r="AG64" s="401"/>
      <c r="AH64" s="401"/>
      <c r="AI64" s="401"/>
      <c r="AJ64" s="401"/>
      <c r="AK64" s="401"/>
      <c r="AL64" s="401"/>
      <c r="AM64" s="401"/>
      <c r="AN64" s="401"/>
      <c r="AO64" s="401"/>
      <c r="AP64" s="401"/>
      <c r="AQ64" s="401"/>
      <c r="AR64" s="401"/>
      <c r="AS64" s="401"/>
      <c r="AT64" s="401"/>
      <c r="AU64" s="401"/>
      <c r="AV64" s="401"/>
      <c r="AW64" s="401"/>
      <c r="AX64" s="401"/>
      <c r="AY64" s="401"/>
      <c r="AZ64" s="401"/>
      <c r="BA64" s="401"/>
      <c r="BB64" s="401"/>
      <c r="BC64" s="401"/>
      <c r="BD64" s="401"/>
      <c r="BE64" s="401"/>
      <c r="BF64" s="401"/>
      <c r="BG64" s="401"/>
      <c r="BH64" s="401"/>
      <c r="BI64" s="401"/>
      <c r="BJ64" s="401"/>
      <c r="BK64" s="401"/>
      <c r="BL64" s="273"/>
      <c r="BM64" s="273"/>
      <c r="BN64" s="273"/>
      <c r="BO64" s="273"/>
      <c r="BP64" s="273"/>
      <c r="BQ64" s="273"/>
      <c r="BR64" s="273"/>
      <c r="BS64" s="273"/>
      <c r="BT64" s="273"/>
      <c r="BU64" s="273"/>
    </row>
    <row r="65" spans="1:73" s="255" customFormat="1" ht="13.5" customHeight="1">
      <c r="A65" s="236"/>
      <c r="B65" s="236" t="str">
        <f t="shared" si="0"/>
        <v>BB</v>
      </c>
      <c r="C65" s="126"/>
      <c r="D65" s="126"/>
      <c r="E65" s="126"/>
      <c r="F65" s="433" t="str">
        <f t="shared" ca="1" si="1"/>
        <v>PLANTING_PRIORITY</v>
      </c>
      <c r="G65" s="448"/>
      <c r="H65" s="449" t="str">
        <f>Configuration!$CT204</f>
        <v>PLANTING_PRIORITY</v>
      </c>
      <c r="I65" s="437" t="str">
        <f t="shared" si="11"/>
        <v>Organization</v>
      </c>
      <c r="J65" s="437" t="str">
        <f>Configuration!$CT$78</f>
        <v>No</v>
      </c>
      <c r="K65" s="437" t="str">
        <f>Configuration!$CT$72</f>
        <v>Character</v>
      </c>
      <c r="L65" s="438" t="str">
        <f>Configuration!$CT$78</f>
        <v>No</v>
      </c>
      <c r="M65" s="148" t="s">
        <v>207</v>
      </c>
      <c r="N65" s="452" t="str">
        <f t="shared" ref="N65:N80" ca="1" si="12">IF(N$14="","",IF(LEN(INDIRECT("SWMETA!"&amp;$B65&amp;N$14))=0,"",INDIRECT("SWMETA!"&amp;$B65&amp;N$14)))</f>
        <v>'000105</v>
      </c>
      <c r="O65" s="401"/>
      <c r="P65" s="401"/>
      <c r="Q65" s="401"/>
      <c r="R65" s="401"/>
      <c r="S65" s="401"/>
      <c r="T65" s="401"/>
      <c r="U65" s="401"/>
      <c r="V65" s="401"/>
      <c r="W65" s="401"/>
      <c r="X65" s="401"/>
      <c r="Y65" s="401"/>
      <c r="Z65" s="401"/>
      <c r="AA65" s="401"/>
      <c r="AB65" s="401"/>
      <c r="AC65" s="401"/>
      <c r="AD65" s="401"/>
      <c r="AE65" s="401"/>
      <c r="AF65" s="401"/>
      <c r="AG65" s="401"/>
      <c r="AH65" s="401"/>
      <c r="AI65" s="401"/>
      <c r="AJ65" s="401"/>
      <c r="AK65" s="401"/>
      <c r="AL65" s="401"/>
      <c r="AM65" s="401"/>
      <c r="AN65" s="401"/>
      <c r="AO65" s="401"/>
      <c r="AP65" s="401"/>
      <c r="AQ65" s="401"/>
      <c r="AR65" s="401"/>
      <c r="AS65" s="401"/>
      <c r="AT65" s="401"/>
      <c r="AU65" s="401"/>
      <c r="AV65" s="401"/>
      <c r="AW65" s="401"/>
      <c r="AX65" s="401"/>
      <c r="AY65" s="401"/>
      <c r="AZ65" s="401"/>
      <c r="BA65" s="401"/>
      <c r="BB65" s="401"/>
      <c r="BC65" s="401"/>
      <c r="BD65" s="401"/>
      <c r="BE65" s="401"/>
      <c r="BF65" s="401"/>
      <c r="BG65" s="401"/>
      <c r="BH65" s="401"/>
      <c r="BI65" s="401"/>
      <c r="BJ65" s="401"/>
      <c r="BK65" s="401"/>
      <c r="BL65" s="273"/>
      <c r="BM65" s="273"/>
      <c r="BN65" s="273"/>
      <c r="BO65" s="273"/>
      <c r="BP65" s="273"/>
      <c r="BQ65" s="273"/>
      <c r="BR65" s="273"/>
      <c r="BS65" s="273"/>
      <c r="BT65" s="273"/>
      <c r="BU65" s="273"/>
    </row>
    <row r="66" spans="1:73" s="255" customFormat="1" ht="13.5" customHeight="1">
      <c r="A66" s="236"/>
      <c r="B66" s="236" t="str">
        <f t="shared" si="0"/>
        <v>BC</v>
      </c>
      <c r="C66" s="126"/>
      <c r="D66" s="126"/>
      <c r="E66" s="126"/>
      <c r="F66" s="433" t="str">
        <f t="shared" ca="1" si="1"/>
        <v>CUSTOMER_ID</v>
      </c>
      <c r="G66" s="448"/>
      <c r="H66" s="449" t="str">
        <f>Configuration!$CT205</f>
        <v>CUSTOMER_ID</v>
      </c>
      <c r="I66" s="437" t="str">
        <f>Configuration!$CT$83</f>
        <v>Market</v>
      </c>
      <c r="J66" s="437" t="str">
        <f>Configuration!$CT$78</f>
        <v>No</v>
      </c>
      <c r="K66" s="437" t="str">
        <f>Configuration!$CT$72</f>
        <v>Character</v>
      </c>
      <c r="L66" s="438" t="str">
        <f>Configuration!$CT$78</f>
        <v>No</v>
      </c>
      <c r="M66" s="148" t="s">
        <v>207</v>
      </c>
      <c r="N66" s="452" t="str">
        <f t="shared" ca="1" si="12"/>
        <v>End of Line - RCSM 3</v>
      </c>
      <c r="O66" s="401"/>
      <c r="P66" s="401"/>
      <c r="Q66" s="401"/>
      <c r="R66" s="401"/>
      <c r="S66" s="401"/>
      <c r="T66" s="401"/>
      <c r="U66" s="401"/>
      <c r="V66" s="401"/>
      <c r="W66" s="401"/>
      <c r="X66" s="401"/>
      <c r="Y66" s="401"/>
      <c r="Z66" s="401"/>
      <c r="AA66" s="401"/>
      <c r="AB66" s="401"/>
      <c r="AC66" s="401"/>
      <c r="AD66" s="401"/>
      <c r="AE66" s="401"/>
      <c r="AF66" s="401"/>
      <c r="AG66" s="401"/>
      <c r="AH66" s="401"/>
      <c r="AI66" s="401"/>
      <c r="AJ66" s="401"/>
      <c r="AK66" s="401"/>
      <c r="AL66" s="401"/>
      <c r="AM66" s="401"/>
      <c r="AN66" s="401"/>
      <c r="AO66" s="401"/>
      <c r="AP66" s="401"/>
      <c r="AQ66" s="401"/>
      <c r="AR66" s="401"/>
      <c r="AS66" s="401"/>
      <c r="AT66" s="401"/>
      <c r="AU66" s="401"/>
      <c r="AV66" s="401"/>
      <c r="AW66" s="401"/>
      <c r="AX66" s="401"/>
      <c r="AY66" s="401"/>
      <c r="AZ66" s="401"/>
      <c r="BA66" s="401"/>
      <c r="BB66" s="401"/>
      <c r="BC66" s="401"/>
      <c r="BD66" s="401"/>
      <c r="BE66" s="401"/>
      <c r="BF66" s="401"/>
      <c r="BG66" s="401"/>
      <c r="BH66" s="401"/>
      <c r="BI66" s="401"/>
      <c r="BJ66" s="401"/>
      <c r="BK66" s="401"/>
      <c r="BL66" s="273"/>
      <c r="BM66" s="273"/>
      <c r="BN66" s="273"/>
      <c r="BO66" s="273"/>
      <c r="BP66" s="273"/>
      <c r="BQ66" s="273"/>
      <c r="BR66" s="273"/>
      <c r="BS66" s="273"/>
      <c r="BT66" s="273"/>
      <c r="BU66" s="273"/>
    </row>
    <row r="67" spans="1:73" s="255" customFormat="1" ht="13.5" customHeight="1">
      <c r="A67" s="236"/>
      <c r="B67" s="236" t="str">
        <f t="shared" si="0"/>
        <v>BD</v>
      </c>
      <c r="C67" s="126"/>
      <c r="D67" s="126"/>
      <c r="E67" s="126"/>
      <c r="F67" s="433" t="str">
        <f t="shared" ca="1" si="1"/>
        <v>CUSTOMER_DESC</v>
      </c>
      <c r="G67" s="448"/>
      <c r="H67" s="449" t="str">
        <f>Configuration!$CT206</f>
        <v>CUSTOMER_DESC</v>
      </c>
      <c r="I67" s="437" t="str">
        <f t="shared" si="11"/>
        <v>Market</v>
      </c>
      <c r="J67" s="437" t="str">
        <f>Configuration!$CT$78</f>
        <v>No</v>
      </c>
      <c r="K67" s="437" t="str">
        <f t="shared" si="9"/>
        <v>Character</v>
      </c>
      <c r="L67" s="438" t="str">
        <f>Configuration!$CT$78</f>
        <v>No</v>
      </c>
      <c r="M67" s="148" t="s">
        <v>207</v>
      </c>
      <c r="N67" s="452" t="str">
        <f t="shared" ca="1" si="12"/>
        <v>'00040</v>
      </c>
      <c r="O67" s="401"/>
      <c r="P67" s="401"/>
      <c r="Q67" s="401"/>
      <c r="R67" s="401"/>
      <c r="S67" s="401"/>
      <c r="T67" s="401"/>
      <c r="U67" s="401"/>
      <c r="V67" s="401"/>
      <c r="W67" s="401"/>
      <c r="X67" s="401"/>
      <c r="Y67" s="401"/>
      <c r="Z67" s="401"/>
      <c r="AA67" s="401"/>
      <c r="AB67" s="401"/>
      <c r="AC67" s="401"/>
      <c r="AD67" s="401"/>
      <c r="AE67" s="401"/>
      <c r="AF67" s="401"/>
      <c r="AG67" s="401"/>
      <c r="AH67" s="401"/>
      <c r="AI67" s="401"/>
      <c r="AJ67" s="401"/>
      <c r="AK67" s="401"/>
      <c r="AL67" s="401"/>
      <c r="AM67" s="401"/>
      <c r="AN67" s="401"/>
      <c r="AO67" s="401"/>
      <c r="AP67" s="401"/>
      <c r="AQ67" s="401"/>
      <c r="AR67" s="401"/>
      <c r="AS67" s="401"/>
      <c r="AT67" s="401"/>
      <c r="AU67" s="401"/>
      <c r="AV67" s="401"/>
      <c r="AW67" s="401"/>
      <c r="AX67" s="401"/>
      <c r="AY67" s="401"/>
      <c r="AZ67" s="401"/>
      <c r="BA67" s="401"/>
      <c r="BB67" s="401"/>
      <c r="BC67" s="401"/>
      <c r="BD67" s="401"/>
      <c r="BE67" s="401"/>
      <c r="BF67" s="401"/>
      <c r="BG67" s="401"/>
      <c r="BH67" s="401"/>
      <c r="BI67" s="401"/>
      <c r="BJ67" s="401"/>
      <c r="BK67" s="401"/>
      <c r="BL67" s="273"/>
      <c r="BM67" s="273"/>
      <c r="BN67" s="273"/>
      <c r="BO67" s="273"/>
      <c r="BP67" s="273"/>
      <c r="BQ67" s="273"/>
      <c r="BR67" s="273"/>
      <c r="BS67" s="273"/>
      <c r="BT67" s="273"/>
      <c r="BU67" s="273"/>
    </row>
    <row r="68" spans="1:73" s="255" customFormat="1" ht="13.5" customHeight="1">
      <c r="A68" s="236"/>
      <c r="B68" s="236" t="str">
        <f t="shared" si="0"/>
        <v>BE</v>
      </c>
      <c r="C68" s="126"/>
      <c r="D68" s="126"/>
      <c r="E68" s="126"/>
      <c r="F68" s="433" t="str">
        <f t="shared" ca="1" si="1"/>
        <v>COUNTRY_ID</v>
      </c>
      <c r="G68" s="448"/>
      <c r="H68" s="449" t="str">
        <f>Configuration!$CT207</f>
        <v>COUNTRY_ID</v>
      </c>
      <c r="I68" s="437" t="str">
        <f t="shared" si="11"/>
        <v>Market</v>
      </c>
      <c r="J68" s="437" t="str">
        <f>Configuration!$CT$78</f>
        <v>No</v>
      </c>
      <c r="K68" s="437" t="str">
        <f t="shared" si="9"/>
        <v>Character</v>
      </c>
      <c r="L68" s="438" t="str">
        <f>Configuration!$CT$78</f>
        <v>No</v>
      </c>
      <c r="M68" s="148" t="s">
        <v>207</v>
      </c>
      <c r="N68" s="452" t="str">
        <f t="shared" ca="1" si="12"/>
        <v>End of Line</v>
      </c>
      <c r="O68" s="401"/>
      <c r="P68" s="401"/>
      <c r="Q68" s="401"/>
      <c r="R68" s="401"/>
      <c r="S68" s="401"/>
      <c r="T68" s="401"/>
      <c r="U68" s="401"/>
      <c r="V68" s="401"/>
      <c r="W68" s="401"/>
      <c r="X68" s="401"/>
      <c r="Y68" s="401"/>
      <c r="Z68" s="401"/>
      <c r="AA68" s="401"/>
      <c r="AB68" s="401"/>
      <c r="AC68" s="401"/>
      <c r="AD68" s="401"/>
      <c r="AE68" s="401"/>
      <c r="AF68" s="401"/>
      <c r="AG68" s="401"/>
      <c r="AH68" s="401"/>
      <c r="AI68" s="401"/>
      <c r="AJ68" s="401"/>
      <c r="AK68" s="401"/>
      <c r="AL68" s="401"/>
      <c r="AM68" s="401"/>
      <c r="AN68" s="401"/>
      <c r="AO68" s="401"/>
      <c r="AP68" s="401"/>
      <c r="AQ68" s="401"/>
      <c r="AR68" s="401"/>
      <c r="AS68" s="401"/>
      <c r="AT68" s="401"/>
      <c r="AU68" s="401"/>
      <c r="AV68" s="401"/>
      <c r="AW68" s="401"/>
      <c r="AX68" s="401"/>
      <c r="AY68" s="401"/>
      <c r="AZ68" s="401"/>
      <c r="BA68" s="401"/>
      <c r="BB68" s="401"/>
      <c r="BC68" s="401"/>
      <c r="BD68" s="401"/>
      <c r="BE68" s="401"/>
      <c r="BF68" s="401"/>
      <c r="BG68" s="401"/>
      <c r="BH68" s="401"/>
      <c r="BI68" s="401"/>
      <c r="BJ68" s="401"/>
      <c r="BK68" s="401"/>
      <c r="BL68" s="273"/>
      <c r="BM68" s="273"/>
      <c r="BN68" s="273"/>
      <c r="BO68" s="273"/>
      <c r="BP68" s="273"/>
      <c r="BQ68" s="273"/>
      <c r="BR68" s="273"/>
      <c r="BS68" s="273"/>
      <c r="BT68" s="273"/>
      <c r="BU68" s="273"/>
    </row>
    <row r="69" spans="1:73" s="255" customFormat="1" ht="13.5" customHeight="1">
      <c r="A69" s="236"/>
      <c r="B69" s="236" t="str">
        <f t="shared" si="0"/>
        <v>BF</v>
      </c>
      <c r="C69" s="126"/>
      <c r="D69" s="126"/>
      <c r="E69" s="126"/>
      <c r="F69" s="433" t="str">
        <f t="shared" ca="1" si="1"/>
        <v>COUNTRY_DESC</v>
      </c>
      <c r="G69" s="448"/>
      <c r="H69" s="449" t="str">
        <f>Configuration!$CT208</f>
        <v>COUNTRY_DESC</v>
      </c>
      <c r="I69" s="437" t="str">
        <f t="shared" si="11"/>
        <v>Market</v>
      </c>
      <c r="J69" s="437" t="str">
        <f>Configuration!$CT$78</f>
        <v>No</v>
      </c>
      <c r="K69" s="437" t="str">
        <f t="shared" si="9"/>
        <v>Character</v>
      </c>
      <c r="L69" s="438" t="str">
        <f>Configuration!$CT$78</f>
        <v>No</v>
      </c>
      <c r="M69" s="148" t="s">
        <v>207</v>
      </c>
      <c r="N69" s="452" t="str">
        <f t="shared" ca="1" si="12"/>
        <v>'0021</v>
      </c>
      <c r="O69" s="401"/>
      <c r="P69" s="401"/>
      <c r="Q69" s="401"/>
      <c r="R69" s="401"/>
      <c r="S69" s="401"/>
      <c r="T69" s="401"/>
      <c r="U69" s="401"/>
      <c r="V69" s="401"/>
      <c r="W69" s="401"/>
      <c r="X69" s="401"/>
      <c r="Y69" s="401"/>
      <c r="Z69" s="401"/>
      <c r="AA69" s="401"/>
      <c r="AB69" s="401"/>
      <c r="AC69" s="401"/>
      <c r="AD69" s="401"/>
      <c r="AE69" s="401"/>
      <c r="AF69" s="401"/>
      <c r="AG69" s="401"/>
      <c r="AH69" s="401"/>
      <c r="AI69" s="401"/>
      <c r="AJ69" s="401"/>
      <c r="AK69" s="401"/>
      <c r="AL69" s="401"/>
      <c r="AM69" s="401"/>
      <c r="AN69" s="401"/>
      <c r="AO69" s="401"/>
      <c r="AP69" s="401"/>
      <c r="AQ69" s="401"/>
      <c r="AR69" s="401"/>
      <c r="AS69" s="401"/>
      <c r="AT69" s="401"/>
      <c r="AU69" s="401"/>
      <c r="AV69" s="401"/>
      <c r="AW69" s="401"/>
      <c r="AX69" s="401"/>
      <c r="AY69" s="401"/>
      <c r="AZ69" s="401"/>
      <c r="BA69" s="401"/>
      <c r="BB69" s="401"/>
      <c r="BC69" s="401"/>
      <c r="BD69" s="401"/>
      <c r="BE69" s="401"/>
      <c r="BF69" s="401"/>
      <c r="BG69" s="401"/>
      <c r="BH69" s="401"/>
      <c r="BI69" s="401"/>
      <c r="BJ69" s="401"/>
      <c r="BK69" s="401"/>
      <c r="BL69" s="273"/>
      <c r="BM69" s="273"/>
      <c r="BN69" s="273"/>
      <c r="BO69" s="273"/>
      <c r="BP69" s="273"/>
      <c r="BQ69" s="273"/>
      <c r="BR69" s="273"/>
      <c r="BS69" s="273"/>
      <c r="BT69" s="273"/>
      <c r="BU69" s="273"/>
    </row>
    <row r="70" spans="1:73" s="255" customFormat="1" ht="13.5" customHeight="1">
      <c r="A70" s="236"/>
      <c r="B70" s="236" t="str">
        <f t="shared" si="0"/>
        <v>BG</v>
      </c>
      <c r="C70" s="126"/>
      <c r="D70" s="126"/>
      <c r="E70" s="126"/>
      <c r="F70" s="433" t="str">
        <f t="shared" ca="1" si="1"/>
        <v>GROUP_OF_COUNTRY_ID</v>
      </c>
      <c r="G70" s="448"/>
      <c r="H70" s="449" t="str">
        <f>Configuration!$CT209</f>
        <v>GROUP_OF_COUNTRY_ID</v>
      </c>
      <c r="I70" s="437" t="str">
        <f t="shared" si="11"/>
        <v>Market</v>
      </c>
      <c r="J70" s="437" t="str">
        <f>Configuration!$CT$78</f>
        <v>No</v>
      </c>
      <c r="K70" s="437" t="str">
        <f t="shared" si="9"/>
        <v>Character</v>
      </c>
      <c r="L70" s="438" t="str">
        <f>Configuration!$CT$78</f>
        <v>No</v>
      </c>
      <c r="M70" s="148" t="s">
        <v>207</v>
      </c>
      <c r="N70" s="452" t="str">
        <f t="shared" ca="1" si="12"/>
        <v>End of Line</v>
      </c>
      <c r="O70" s="401"/>
      <c r="P70" s="401"/>
      <c r="Q70" s="401"/>
      <c r="R70" s="401"/>
      <c r="S70" s="401"/>
      <c r="T70" s="401"/>
      <c r="U70" s="401"/>
      <c r="V70" s="401"/>
      <c r="W70" s="401"/>
      <c r="X70" s="401"/>
      <c r="Y70" s="401"/>
      <c r="Z70" s="401"/>
      <c r="AA70" s="401"/>
      <c r="AB70" s="401"/>
      <c r="AC70" s="401"/>
      <c r="AD70" s="401"/>
      <c r="AE70" s="401"/>
      <c r="AF70" s="401"/>
      <c r="AG70" s="401"/>
      <c r="AH70" s="401"/>
      <c r="AI70" s="401"/>
      <c r="AJ70" s="401"/>
      <c r="AK70" s="401"/>
      <c r="AL70" s="401"/>
      <c r="AM70" s="401"/>
      <c r="AN70" s="401"/>
      <c r="AO70" s="401"/>
      <c r="AP70" s="401"/>
      <c r="AQ70" s="401"/>
      <c r="AR70" s="401"/>
      <c r="AS70" s="401"/>
      <c r="AT70" s="401"/>
      <c r="AU70" s="401"/>
      <c r="AV70" s="401"/>
      <c r="AW70" s="401"/>
      <c r="AX70" s="401"/>
      <c r="AY70" s="401"/>
      <c r="AZ70" s="401"/>
      <c r="BA70" s="401"/>
      <c r="BB70" s="401"/>
      <c r="BC70" s="401"/>
      <c r="BD70" s="401"/>
      <c r="BE70" s="401"/>
      <c r="BF70" s="401"/>
      <c r="BG70" s="401"/>
      <c r="BH70" s="401"/>
      <c r="BI70" s="401"/>
      <c r="BJ70" s="401"/>
      <c r="BK70" s="401"/>
      <c r="BL70" s="273"/>
      <c r="BM70" s="273"/>
      <c r="BN70" s="273"/>
      <c r="BO70" s="273"/>
      <c r="BP70" s="273"/>
      <c r="BQ70" s="273"/>
      <c r="BR70" s="273"/>
      <c r="BS70" s="273"/>
      <c r="BT70" s="273"/>
      <c r="BU70" s="273"/>
    </row>
    <row r="71" spans="1:73" s="255" customFormat="1" ht="13.5" customHeight="1">
      <c r="A71" s="236"/>
      <c r="B71" s="236" t="str">
        <f t="shared" si="0"/>
        <v>BH</v>
      </c>
      <c r="C71" s="126"/>
      <c r="D71" s="126"/>
      <c r="E71" s="126"/>
      <c r="F71" s="433" t="str">
        <f t="shared" ca="1" si="1"/>
        <v>GROUP_OF_COUNTRY_DESC</v>
      </c>
      <c r="G71" s="448"/>
      <c r="H71" s="449" t="str">
        <f>Configuration!$CT210</f>
        <v>GROUP_OF_COUNTRY_DESC</v>
      </c>
      <c r="I71" s="437" t="str">
        <f t="shared" si="11"/>
        <v>Market</v>
      </c>
      <c r="J71" s="437" t="str">
        <f>Configuration!$CT$78</f>
        <v>No</v>
      </c>
      <c r="K71" s="437" t="str">
        <f t="shared" si="9"/>
        <v>Character</v>
      </c>
      <c r="L71" s="438" t="str">
        <f>Configuration!$CT$78</f>
        <v>No</v>
      </c>
      <c r="M71" s="148" t="s">
        <v>207</v>
      </c>
      <c r="N71" s="452" t="str">
        <f t="shared" ca="1" si="12"/>
        <v>'011</v>
      </c>
      <c r="O71" s="401"/>
      <c r="P71" s="401"/>
      <c r="Q71" s="401"/>
      <c r="R71" s="401"/>
      <c r="S71" s="401"/>
      <c r="T71" s="401"/>
      <c r="U71" s="401"/>
      <c r="V71" s="401"/>
      <c r="W71" s="401"/>
      <c r="X71" s="401"/>
      <c r="Y71" s="401"/>
      <c r="Z71" s="401"/>
      <c r="AA71" s="401"/>
      <c r="AB71" s="401"/>
      <c r="AC71" s="401"/>
      <c r="AD71" s="401"/>
      <c r="AE71" s="401"/>
      <c r="AF71" s="401"/>
      <c r="AG71" s="401"/>
      <c r="AH71" s="401"/>
      <c r="AI71" s="401"/>
      <c r="AJ71" s="401"/>
      <c r="AK71" s="401"/>
      <c r="AL71" s="401"/>
      <c r="AM71" s="401"/>
      <c r="AN71" s="401"/>
      <c r="AO71" s="401"/>
      <c r="AP71" s="401"/>
      <c r="AQ71" s="401"/>
      <c r="AR71" s="401"/>
      <c r="AS71" s="401"/>
      <c r="AT71" s="401"/>
      <c r="AU71" s="401"/>
      <c r="AV71" s="401"/>
      <c r="AW71" s="401"/>
      <c r="AX71" s="401"/>
      <c r="AY71" s="401"/>
      <c r="AZ71" s="401"/>
      <c r="BA71" s="401"/>
      <c r="BB71" s="401"/>
      <c r="BC71" s="401"/>
      <c r="BD71" s="401"/>
      <c r="BE71" s="401"/>
      <c r="BF71" s="401"/>
      <c r="BG71" s="401"/>
      <c r="BH71" s="401"/>
      <c r="BI71" s="401"/>
      <c r="BJ71" s="401"/>
      <c r="BK71" s="401"/>
      <c r="BL71" s="273"/>
      <c r="BM71" s="273"/>
      <c r="BN71" s="273"/>
      <c r="BO71" s="273"/>
      <c r="BP71" s="273"/>
      <c r="BQ71" s="273"/>
      <c r="BR71" s="273"/>
      <c r="BS71" s="273"/>
      <c r="BT71" s="273"/>
      <c r="BU71" s="273"/>
    </row>
    <row r="72" spans="1:73" s="255" customFormat="1" ht="13.5" customHeight="1">
      <c r="A72" s="236"/>
      <c r="B72" s="236" t="str">
        <f t="shared" si="0"/>
        <v>BI</v>
      </c>
      <c r="C72" s="126"/>
      <c r="D72" s="126"/>
      <c r="E72" s="126"/>
      <c r="F72" s="433" t="str">
        <f t="shared" ca="1" si="1"/>
        <v>WORLD_REGION_ID</v>
      </c>
      <c r="G72" s="448"/>
      <c r="H72" s="449" t="str">
        <f>Configuration!$CT211</f>
        <v>WORLD_REGION_ID</v>
      </c>
      <c r="I72" s="437" t="str">
        <f t="shared" si="11"/>
        <v>Market</v>
      </c>
      <c r="J72" s="437" t="str">
        <f>Configuration!$CT$78</f>
        <v>No</v>
      </c>
      <c r="K72" s="437" t="str">
        <f t="shared" si="9"/>
        <v>Character</v>
      </c>
      <c r="L72" s="438" t="str">
        <f>Configuration!$CT$78</f>
        <v>No</v>
      </c>
      <c r="M72" s="148" t="s">
        <v>207</v>
      </c>
      <c r="N72" s="452" t="str">
        <f t="shared" ca="1" si="12"/>
        <v/>
      </c>
      <c r="O72" s="401"/>
      <c r="P72" s="401"/>
      <c r="Q72" s="401"/>
      <c r="R72" s="401"/>
      <c r="S72" s="401"/>
      <c r="T72" s="401"/>
      <c r="U72" s="401"/>
      <c r="V72" s="401"/>
      <c r="W72" s="401"/>
      <c r="X72" s="401"/>
      <c r="Y72" s="401"/>
      <c r="Z72" s="401"/>
      <c r="AA72" s="401"/>
      <c r="AB72" s="401"/>
      <c r="AC72" s="401"/>
      <c r="AD72" s="401"/>
      <c r="AE72" s="401"/>
      <c r="AF72" s="401"/>
      <c r="AG72" s="401"/>
      <c r="AH72" s="401"/>
      <c r="AI72" s="401"/>
      <c r="AJ72" s="401"/>
      <c r="AK72" s="401"/>
      <c r="AL72" s="401"/>
      <c r="AM72" s="401"/>
      <c r="AN72" s="401"/>
      <c r="AO72" s="401"/>
      <c r="AP72" s="401"/>
      <c r="AQ72" s="401"/>
      <c r="AR72" s="401"/>
      <c r="AS72" s="401"/>
      <c r="AT72" s="401"/>
      <c r="AU72" s="401"/>
      <c r="AV72" s="401"/>
      <c r="AW72" s="401"/>
      <c r="AX72" s="401"/>
      <c r="AY72" s="401"/>
      <c r="AZ72" s="401"/>
      <c r="BA72" s="401"/>
      <c r="BB72" s="401"/>
      <c r="BC72" s="401"/>
      <c r="BD72" s="401"/>
      <c r="BE72" s="401"/>
      <c r="BF72" s="401"/>
      <c r="BG72" s="401"/>
      <c r="BH72" s="401"/>
      <c r="BI72" s="401"/>
      <c r="BJ72" s="401"/>
      <c r="BK72" s="401"/>
      <c r="BL72" s="273"/>
      <c r="BM72" s="273"/>
      <c r="BN72" s="273"/>
      <c r="BO72" s="273"/>
      <c r="BP72" s="273"/>
      <c r="BQ72" s="273"/>
      <c r="BR72" s="273"/>
      <c r="BS72" s="273"/>
      <c r="BT72" s="273"/>
      <c r="BU72" s="273"/>
    </row>
    <row r="73" spans="1:73" s="255" customFormat="1" ht="13.5" customHeight="1">
      <c r="A73" s="236"/>
      <c r="B73" s="236" t="str">
        <f t="shared" si="0"/>
        <v>BJ</v>
      </c>
      <c r="C73" s="126"/>
      <c r="D73" s="126"/>
      <c r="E73" s="126"/>
      <c r="F73" s="433" t="str">
        <f t="shared" ca="1" si="1"/>
        <v>WORLD_REGION_DESC</v>
      </c>
      <c r="G73" s="448"/>
      <c r="H73" s="449" t="str">
        <f>Configuration!$CT212</f>
        <v>WORLD_REGION_DESC</v>
      </c>
      <c r="I73" s="437" t="str">
        <f t="shared" si="11"/>
        <v>Market</v>
      </c>
      <c r="J73" s="437" t="str">
        <f>Configuration!$CT$78</f>
        <v>No</v>
      </c>
      <c r="K73" s="437" t="str">
        <f>Configuration!$CT$72</f>
        <v>Character</v>
      </c>
      <c r="L73" s="438" t="str">
        <f>Configuration!$CT$78</f>
        <v>No</v>
      </c>
      <c r="M73" s="148" t="s">
        <v>207</v>
      </c>
      <c r="N73" s="452" t="str">
        <f t="shared" ca="1" si="12"/>
        <v/>
      </c>
      <c r="O73" s="401"/>
      <c r="P73" s="401"/>
      <c r="Q73" s="401"/>
      <c r="R73" s="401"/>
      <c r="S73" s="401"/>
      <c r="T73" s="401"/>
      <c r="U73" s="401"/>
      <c r="V73" s="401"/>
      <c r="W73" s="401"/>
      <c r="X73" s="401"/>
      <c r="Y73" s="401"/>
      <c r="Z73" s="401"/>
      <c r="AA73" s="401"/>
      <c r="AB73" s="401"/>
      <c r="AC73" s="401"/>
      <c r="AD73" s="401"/>
      <c r="AE73" s="401"/>
      <c r="AF73" s="401"/>
      <c r="AG73" s="401"/>
      <c r="AH73" s="401"/>
      <c r="AI73" s="401"/>
      <c r="AJ73" s="401"/>
      <c r="AK73" s="401"/>
      <c r="AL73" s="401"/>
      <c r="AM73" s="401"/>
      <c r="AN73" s="401"/>
      <c r="AO73" s="401"/>
      <c r="AP73" s="401"/>
      <c r="AQ73" s="401"/>
      <c r="AR73" s="401"/>
      <c r="AS73" s="401"/>
      <c r="AT73" s="401"/>
      <c r="AU73" s="401"/>
      <c r="AV73" s="401"/>
      <c r="AW73" s="401"/>
      <c r="AX73" s="401"/>
      <c r="AY73" s="401"/>
      <c r="AZ73" s="401"/>
      <c r="BA73" s="401"/>
      <c r="BB73" s="401"/>
      <c r="BC73" s="401"/>
      <c r="BD73" s="401"/>
      <c r="BE73" s="401"/>
      <c r="BF73" s="401"/>
      <c r="BG73" s="401"/>
      <c r="BH73" s="401"/>
      <c r="BI73" s="401"/>
      <c r="BJ73" s="401"/>
      <c r="BK73" s="401"/>
      <c r="BL73" s="273"/>
      <c r="BM73" s="273"/>
      <c r="BN73" s="273"/>
      <c r="BO73" s="273"/>
      <c r="BP73" s="273"/>
      <c r="BQ73" s="273"/>
      <c r="BR73" s="273"/>
      <c r="BS73" s="273"/>
      <c r="BT73" s="273"/>
      <c r="BU73" s="273"/>
    </row>
    <row r="74" spans="1:73" s="255" customFormat="1" ht="13.5" customHeight="1">
      <c r="A74" s="236"/>
      <c r="B74" s="236" t="str">
        <f t="shared" si="0"/>
        <v>BK</v>
      </c>
      <c r="C74" s="126"/>
      <c r="D74" s="126"/>
      <c r="E74" s="126"/>
      <c r="F74" s="433" t="str">
        <f t="shared" ca="1" si="1"/>
        <v>ALT_GROUP_OF_COUNTRIES</v>
      </c>
      <c r="G74" s="448"/>
      <c r="H74" s="449" t="str">
        <f>Configuration!$CT213</f>
        <v>ALT_GROUP_OF_COUNTRIES</v>
      </c>
      <c r="I74" s="437" t="str">
        <f t="shared" si="11"/>
        <v>Market</v>
      </c>
      <c r="J74" s="437" t="str">
        <f>Configuration!$CT$77</f>
        <v>Yes</v>
      </c>
      <c r="K74" s="437" t="str">
        <f>Configuration!$CT$72</f>
        <v>Character</v>
      </c>
      <c r="L74" s="438" t="str">
        <f>Configuration!$CT$78</f>
        <v>No</v>
      </c>
      <c r="M74" s="148" t="s">
        <v>207</v>
      </c>
      <c r="N74" s="452" t="str">
        <f t="shared" ca="1" si="12"/>
        <v/>
      </c>
      <c r="O74" s="401"/>
      <c r="P74" s="401"/>
      <c r="Q74" s="401"/>
      <c r="R74" s="401"/>
      <c r="S74" s="401"/>
      <c r="T74" s="401"/>
      <c r="U74" s="401"/>
      <c r="V74" s="401"/>
      <c r="W74" s="401"/>
      <c r="X74" s="401"/>
      <c r="Y74" s="401"/>
      <c r="Z74" s="401"/>
      <c r="AA74" s="401"/>
      <c r="AB74" s="401"/>
      <c r="AC74" s="401"/>
      <c r="AD74" s="401"/>
      <c r="AE74" s="401"/>
      <c r="AF74" s="401"/>
      <c r="AG74" s="401"/>
      <c r="AH74" s="401"/>
      <c r="AI74" s="401"/>
      <c r="AJ74" s="401"/>
      <c r="AK74" s="401"/>
      <c r="AL74" s="401"/>
      <c r="AM74" s="401"/>
      <c r="AN74" s="401"/>
      <c r="AO74" s="401"/>
      <c r="AP74" s="401"/>
      <c r="AQ74" s="401"/>
      <c r="AR74" s="401"/>
      <c r="AS74" s="401"/>
      <c r="AT74" s="401"/>
      <c r="AU74" s="401"/>
      <c r="AV74" s="401"/>
      <c r="AW74" s="401"/>
      <c r="AX74" s="401"/>
      <c r="AY74" s="401"/>
      <c r="AZ74" s="401"/>
      <c r="BA74" s="401"/>
      <c r="BB74" s="401"/>
      <c r="BC74" s="401"/>
      <c r="BD74" s="401"/>
      <c r="BE74" s="401"/>
      <c r="BF74" s="401"/>
      <c r="BG74" s="401"/>
      <c r="BH74" s="401"/>
      <c r="BI74" s="401"/>
      <c r="BJ74" s="401"/>
      <c r="BK74" s="401"/>
      <c r="BL74" s="273"/>
      <c r="BM74" s="273"/>
      <c r="BN74" s="273"/>
      <c r="BO74" s="273"/>
      <c r="BP74" s="273"/>
      <c r="BQ74" s="273"/>
      <c r="BR74" s="273"/>
      <c r="BS74" s="273"/>
      <c r="BT74" s="273"/>
      <c r="BU74" s="273"/>
    </row>
    <row r="75" spans="1:73" s="255" customFormat="1" ht="13.5" customHeight="1">
      <c r="A75" s="236"/>
      <c r="B75" s="236" t="str">
        <f t="shared" si="0"/>
        <v>BL</v>
      </c>
      <c r="C75" s="126"/>
      <c r="D75" s="126"/>
      <c r="E75" s="126"/>
      <c r="F75" s="433" t="str">
        <f t="shared" ca="1" si="1"/>
        <v>FIELD_SALES_REP</v>
      </c>
      <c r="G75" s="448"/>
      <c r="H75" s="449" t="str">
        <f>Configuration!$CT214</f>
        <v>FIELD_SALES_REP</v>
      </c>
      <c r="I75" s="437" t="str">
        <f>Configuration!$CT$83</f>
        <v>Market</v>
      </c>
      <c r="J75" s="437" t="str">
        <f>Configuration!$CT$77</f>
        <v>Yes</v>
      </c>
      <c r="K75" s="437" t="str">
        <f>Configuration!$CT$72</f>
        <v>Character</v>
      </c>
      <c r="L75" s="438" t="str">
        <f>Configuration!$CT$78</f>
        <v>No</v>
      </c>
      <c r="M75" s="148" t="s">
        <v>207</v>
      </c>
      <c r="N75" s="452" t="str">
        <f t="shared" ca="1" si="12"/>
        <v/>
      </c>
      <c r="O75" s="401"/>
      <c r="P75" s="401"/>
      <c r="Q75" s="401"/>
      <c r="R75" s="401"/>
      <c r="S75" s="401"/>
      <c r="T75" s="401"/>
      <c r="U75" s="401"/>
      <c r="V75" s="401"/>
      <c r="W75" s="401"/>
      <c r="X75" s="401"/>
      <c r="Y75" s="401"/>
      <c r="Z75" s="401"/>
      <c r="AA75" s="401"/>
      <c r="AB75" s="401"/>
      <c r="AC75" s="401"/>
      <c r="AD75" s="401"/>
      <c r="AE75" s="401"/>
      <c r="AF75" s="401"/>
      <c r="AG75" s="401"/>
      <c r="AH75" s="401"/>
      <c r="AI75" s="401"/>
      <c r="AJ75" s="401"/>
      <c r="AK75" s="401"/>
      <c r="AL75" s="401"/>
      <c r="AM75" s="401"/>
      <c r="AN75" s="401"/>
      <c r="AO75" s="401"/>
      <c r="AP75" s="401"/>
      <c r="AQ75" s="401"/>
      <c r="AR75" s="401"/>
      <c r="AS75" s="401"/>
      <c r="AT75" s="401"/>
      <c r="AU75" s="401"/>
      <c r="AV75" s="401"/>
      <c r="AW75" s="401"/>
      <c r="AX75" s="401"/>
      <c r="AY75" s="401"/>
      <c r="AZ75" s="401"/>
      <c r="BA75" s="401"/>
      <c r="BB75" s="401"/>
      <c r="BC75" s="401"/>
      <c r="BD75" s="401"/>
      <c r="BE75" s="401"/>
      <c r="BF75" s="401"/>
      <c r="BG75" s="401"/>
      <c r="BH75" s="401"/>
      <c r="BI75" s="401"/>
      <c r="BJ75" s="401"/>
      <c r="BK75" s="401"/>
      <c r="BL75" s="273"/>
      <c r="BM75" s="273"/>
      <c r="BN75" s="273"/>
      <c r="BO75" s="273"/>
      <c r="BP75" s="273"/>
      <c r="BQ75" s="273"/>
      <c r="BR75" s="273"/>
      <c r="BS75" s="273"/>
      <c r="BT75" s="273"/>
      <c r="BU75" s="273"/>
    </row>
    <row r="76" spans="1:73" s="255" customFormat="1" ht="13.5" customHeight="1">
      <c r="A76" s="236"/>
      <c r="B76" s="236" t="str">
        <f t="shared" si="0"/>
        <v>BM</v>
      </c>
      <c r="C76" s="126"/>
      <c r="D76" s="126"/>
      <c r="E76" s="126"/>
      <c r="F76" s="433" t="str">
        <f t="shared" ca="1" si="1"/>
        <v>CUSTOMER_GROUP</v>
      </c>
      <c r="G76" s="448"/>
      <c r="H76" s="449" t="str">
        <f>Configuration!$CT215</f>
        <v>CUSTOMER_GROUP</v>
      </c>
      <c r="I76" s="437" t="str">
        <f>I75</f>
        <v>Market</v>
      </c>
      <c r="J76" s="437" t="str">
        <f>Configuration!$CT$77</f>
        <v>Yes</v>
      </c>
      <c r="K76" s="437" t="str">
        <f>Configuration!$CT$72</f>
        <v>Character</v>
      </c>
      <c r="L76" s="438" t="str">
        <f>Configuration!$CT$78</f>
        <v>No</v>
      </c>
      <c r="M76" s="148" t="s">
        <v>207</v>
      </c>
      <c r="N76" s="452" t="str">
        <f t="shared" ca="1" si="12"/>
        <v/>
      </c>
      <c r="O76" s="401"/>
      <c r="P76" s="401"/>
      <c r="Q76" s="401"/>
      <c r="R76" s="401"/>
      <c r="S76" s="401"/>
      <c r="T76" s="401"/>
      <c r="U76" s="401"/>
      <c r="V76" s="401"/>
      <c r="W76" s="401"/>
      <c r="X76" s="401"/>
      <c r="Y76" s="401"/>
      <c r="Z76" s="401"/>
      <c r="AA76" s="401"/>
      <c r="AB76" s="401"/>
      <c r="AC76" s="401"/>
      <c r="AD76" s="401"/>
      <c r="AE76" s="401"/>
      <c r="AF76" s="401"/>
      <c r="AG76" s="401"/>
      <c r="AH76" s="401"/>
      <c r="AI76" s="401"/>
      <c r="AJ76" s="401"/>
      <c r="AK76" s="401"/>
      <c r="AL76" s="401"/>
      <c r="AM76" s="401"/>
      <c r="AN76" s="401"/>
      <c r="AO76" s="401"/>
      <c r="AP76" s="401"/>
      <c r="AQ76" s="401"/>
      <c r="AR76" s="401"/>
      <c r="AS76" s="401"/>
      <c r="AT76" s="401"/>
      <c r="AU76" s="401"/>
      <c r="AV76" s="401"/>
      <c r="AW76" s="401"/>
      <c r="AX76" s="401"/>
      <c r="AY76" s="401"/>
      <c r="AZ76" s="401"/>
      <c r="BA76" s="401"/>
      <c r="BB76" s="401"/>
      <c r="BC76" s="401"/>
      <c r="BD76" s="401"/>
      <c r="BE76" s="401"/>
      <c r="BF76" s="401"/>
      <c r="BG76" s="401"/>
      <c r="BH76" s="401"/>
      <c r="BI76" s="401"/>
      <c r="BJ76" s="401"/>
      <c r="BK76" s="401"/>
      <c r="BL76" s="273"/>
      <c r="BM76" s="273"/>
      <c r="BN76" s="273"/>
      <c r="BO76" s="273"/>
      <c r="BP76" s="273"/>
      <c r="BQ76" s="273"/>
      <c r="BR76" s="273"/>
      <c r="BS76" s="273"/>
      <c r="BT76" s="273"/>
      <c r="BU76" s="273"/>
    </row>
    <row r="77" spans="1:73" s="255" customFormat="1" ht="13.5" customHeight="1">
      <c r="A77" s="236"/>
      <c r="B77" s="236" t="str">
        <f t="shared" si="0"/>
        <v>BN</v>
      </c>
      <c r="C77" s="126"/>
      <c r="D77" s="126"/>
      <c r="E77" s="126"/>
      <c r="F77" s="433" t="str">
        <f t="shared" ca="1" si="1"/>
        <v>CUSTOMER_CLASS</v>
      </c>
      <c r="G77" s="448"/>
      <c r="H77" s="449" t="str">
        <f>Configuration!$CT216</f>
        <v>CUSTOMER_CLASS</v>
      </c>
      <c r="I77" s="437" t="str">
        <f t="shared" ref="I77:I89" si="13">I76</f>
        <v>Market</v>
      </c>
      <c r="J77" s="437" t="str">
        <f>Configuration!$CT$78</f>
        <v>No</v>
      </c>
      <c r="K77" s="437" t="str">
        <f t="shared" si="9"/>
        <v>Character</v>
      </c>
      <c r="L77" s="438" t="str">
        <f>Configuration!$CT$78</f>
        <v>No</v>
      </c>
      <c r="M77" s="148" t="s">
        <v>207</v>
      </c>
      <c r="N77" s="452" t="str">
        <f t="shared" ca="1" si="12"/>
        <v/>
      </c>
      <c r="O77" s="401"/>
      <c r="P77" s="401"/>
      <c r="Q77" s="401"/>
      <c r="R77" s="401"/>
      <c r="S77" s="401"/>
      <c r="T77" s="401"/>
      <c r="U77" s="401"/>
      <c r="V77" s="401"/>
      <c r="W77" s="401"/>
      <c r="X77" s="401"/>
      <c r="Y77" s="401"/>
      <c r="Z77" s="401"/>
      <c r="AA77" s="401"/>
      <c r="AB77" s="401"/>
      <c r="AC77" s="401"/>
      <c r="AD77" s="401"/>
      <c r="AE77" s="401"/>
      <c r="AF77" s="401"/>
      <c r="AG77" s="401"/>
      <c r="AH77" s="401"/>
      <c r="AI77" s="401"/>
      <c r="AJ77" s="401"/>
      <c r="AK77" s="401"/>
      <c r="AL77" s="401"/>
      <c r="AM77" s="401"/>
      <c r="AN77" s="401"/>
      <c r="AO77" s="401"/>
      <c r="AP77" s="401"/>
      <c r="AQ77" s="401"/>
      <c r="AR77" s="401"/>
      <c r="AS77" s="401"/>
      <c r="AT77" s="401"/>
      <c r="AU77" s="401"/>
      <c r="AV77" s="401"/>
      <c r="AW77" s="401"/>
      <c r="AX77" s="401"/>
      <c r="AY77" s="401"/>
      <c r="AZ77" s="401"/>
      <c r="BA77" s="401"/>
      <c r="BB77" s="401"/>
      <c r="BC77" s="401"/>
      <c r="BD77" s="401"/>
      <c r="BE77" s="401"/>
      <c r="BF77" s="401"/>
      <c r="BG77" s="401"/>
      <c r="BH77" s="401"/>
      <c r="BI77" s="401"/>
      <c r="BJ77" s="401"/>
      <c r="BK77" s="401"/>
      <c r="BL77" s="273"/>
      <c r="BM77" s="273"/>
      <c r="BN77" s="273"/>
      <c r="BO77" s="273"/>
      <c r="BP77" s="273"/>
      <c r="BQ77" s="273"/>
      <c r="BR77" s="273"/>
      <c r="BS77" s="273"/>
      <c r="BT77" s="273"/>
      <c r="BU77" s="273"/>
    </row>
    <row r="78" spans="1:73" s="255" customFormat="1" ht="13.5" customHeight="1">
      <c r="A78" s="236"/>
      <c r="B78" s="236" t="str">
        <f t="shared" si="0"/>
        <v>BO</v>
      </c>
      <c r="C78" s="126"/>
      <c r="D78" s="126"/>
      <c r="E78" s="126"/>
      <c r="F78" s="433" t="str">
        <f t="shared" ca="1" si="1"/>
        <v>CUSTOMER_DISCONTINUED</v>
      </c>
      <c r="G78" s="448"/>
      <c r="H78" s="449" t="str">
        <f>Configuration!$CT217</f>
        <v>CUSTOMER_DISCONTINUED</v>
      </c>
      <c r="I78" s="437" t="str">
        <f t="shared" si="13"/>
        <v>Market</v>
      </c>
      <c r="J78" s="437" t="str">
        <f>Configuration!$CT$78</f>
        <v>No</v>
      </c>
      <c r="K78" s="437" t="str">
        <f>Configuration!$CT$73</f>
        <v>Numeric</v>
      </c>
      <c r="L78" s="438" t="str">
        <f>Configuration!$CT$78</f>
        <v>No</v>
      </c>
      <c r="M78" s="148" t="s">
        <v>207</v>
      </c>
      <c r="N78" s="452" t="str">
        <f t="shared" ca="1" si="12"/>
        <v/>
      </c>
      <c r="O78" s="401"/>
      <c r="P78" s="401"/>
      <c r="Q78" s="401"/>
      <c r="R78" s="401"/>
      <c r="S78" s="401"/>
      <c r="T78" s="401"/>
      <c r="U78" s="401"/>
      <c r="V78" s="401"/>
      <c r="W78" s="401"/>
      <c r="X78" s="401"/>
      <c r="Y78" s="401"/>
      <c r="Z78" s="401"/>
      <c r="AA78" s="401"/>
      <c r="AB78" s="401"/>
      <c r="AC78" s="401"/>
      <c r="AD78" s="401"/>
      <c r="AE78" s="401"/>
      <c r="AF78" s="401"/>
      <c r="AG78" s="401"/>
      <c r="AH78" s="401"/>
      <c r="AI78" s="401"/>
      <c r="AJ78" s="401"/>
      <c r="AK78" s="401"/>
      <c r="AL78" s="401"/>
      <c r="AM78" s="401"/>
      <c r="AN78" s="401"/>
      <c r="AO78" s="401"/>
      <c r="AP78" s="401"/>
      <c r="AQ78" s="401"/>
      <c r="AR78" s="401"/>
      <c r="AS78" s="401"/>
      <c r="AT78" s="401"/>
      <c r="AU78" s="401"/>
      <c r="AV78" s="401"/>
      <c r="AW78" s="401"/>
      <c r="AX78" s="401"/>
      <c r="AY78" s="401"/>
      <c r="AZ78" s="401"/>
      <c r="BA78" s="401"/>
      <c r="BB78" s="401"/>
      <c r="BC78" s="401"/>
      <c r="BD78" s="401"/>
      <c r="BE78" s="401"/>
      <c r="BF78" s="401"/>
      <c r="BG78" s="401"/>
      <c r="BH78" s="401"/>
      <c r="BI78" s="401"/>
      <c r="BJ78" s="401"/>
      <c r="BK78" s="401"/>
      <c r="BL78" s="273"/>
      <c r="BM78" s="273"/>
      <c r="BN78" s="273"/>
      <c r="BO78" s="273"/>
      <c r="BP78" s="273"/>
      <c r="BQ78" s="273"/>
      <c r="BR78" s="273"/>
      <c r="BS78" s="273"/>
      <c r="BT78" s="273"/>
      <c r="BU78" s="273"/>
    </row>
    <row r="79" spans="1:73" s="255" customFormat="1" ht="13.5" customHeight="1">
      <c r="A79" s="236"/>
      <c r="B79" s="236" t="str">
        <f t="shared" si="0"/>
        <v>BP</v>
      </c>
      <c r="C79" s="126"/>
      <c r="D79" s="126"/>
      <c r="E79" s="126"/>
      <c r="F79" s="433" t="str">
        <f t="shared" ca="1" si="1"/>
        <v>CUSTOMER_DISCONTINUED_DATE</v>
      </c>
      <c r="G79" s="448"/>
      <c r="H79" s="449" t="str">
        <f>Configuration!$CT218</f>
        <v>CUSTOMER_DISCONTINUED_DATE</v>
      </c>
      <c r="I79" s="437" t="str">
        <f t="shared" si="13"/>
        <v>Market</v>
      </c>
      <c r="J79" s="437" t="str">
        <f>Configuration!$CT$78</f>
        <v>No</v>
      </c>
      <c r="K79" s="437" t="str">
        <f>Configuration!$CT$23</f>
        <v>Date</v>
      </c>
      <c r="L79" s="438" t="str">
        <f>Configuration!$CT$78</f>
        <v>No</v>
      </c>
      <c r="M79" s="148" t="s">
        <v>207</v>
      </c>
      <c r="N79" s="453" t="str">
        <f t="shared" ca="1" si="12"/>
        <v/>
      </c>
      <c r="O79" s="401"/>
      <c r="P79" s="401"/>
      <c r="Q79" s="401"/>
      <c r="R79" s="401"/>
      <c r="S79" s="401"/>
      <c r="T79" s="401"/>
      <c r="U79" s="401"/>
      <c r="V79" s="401"/>
      <c r="W79" s="401"/>
      <c r="X79" s="401"/>
      <c r="Y79" s="401"/>
      <c r="Z79" s="401"/>
      <c r="AA79" s="401"/>
      <c r="AB79" s="401"/>
      <c r="AC79" s="401"/>
      <c r="AD79" s="401"/>
      <c r="AE79" s="401"/>
      <c r="AF79" s="401"/>
      <c r="AG79" s="401"/>
      <c r="AH79" s="401"/>
      <c r="AI79" s="401"/>
      <c r="AJ79" s="401"/>
      <c r="AK79" s="401"/>
      <c r="AL79" s="401"/>
      <c r="AM79" s="401"/>
      <c r="AN79" s="401"/>
      <c r="AO79" s="401"/>
      <c r="AP79" s="401"/>
      <c r="AQ79" s="401"/>
      <c r="AR79" s="401"/>
      <c r="AS79" s="401"/>
      <c r="AT79" s="401"/>
      <c r="AU79" s="401"/>
      <c r="AV79" s="401"/>
      <c r="AW79" s="401"/>
      <c r="AX79" s="401"/>
      <c r="AY79" s="401"/>
      <c r="AZ79" s="401"/>
      <c r="BA79" s="401"/>
      <c r="BB79" s="401"/>
      <c r="BC79" s="401"/>
      <c r="BD79" s="401"/>
      <c r="BE79" s="401"/>
      <c r="BF79" s="401"/>
      <c r="BG79" s="401"/>
      <c r="BH79" s="401"/>
      <c r="BI79" s="401"/>
      <c r="BJ79" s="401"/>
      <c r="BK79" s="401"/>
      <c r="BL79" s="273"/>
      <c r="BM79" s="273"/>
      <c r="BN79" s="273"/>
      <c r="BO79" s="273"/>
      <c r="BP79" s="273"/>
      <c r="BQ79" s="273"/>
      <c r="BR79" s="273"/>
      <c r="BS79" s="273"/>
      <c r="BT79" s="273"/>
      <c r="BU79" s="273"/>
    </row>
    <row r="80" spans="1:73" s="255" customFormat="1" ht="13.5" customHeight="1">
      <c r="A80" s="236"/>
      <c r="B80" s="236" t="str">
        <f t="shared" si="0"/>
        <v>BQ</v>
      </c>
      <c r="C80" s="126"/>
      <c r="D80" s="126"/>
      <c r="E80" s="126"/>
      <c r="F80" s="433" t="str">
        <f t="shared" ca="1" si="1"/>
        <v>SUPPLY_REGION_ID</v>
      </c>
      <c r="G80" s="448"/>
      <c r="H80" s="449" t="str">
        <f>Configuration!$CT219</f>
        <v>SUPPLY_REGION_ID</v>
      </c>
      <c r="I80" s="437" t="str">
        <f>Configuration!$CT$84</f>
        <v>Supply</v>
      </c>
      <c r="J80" s="437" t="str">
        <f>Configuration!$CT$78</f>
        <v>No</v>
      </c>
      <c r="K80" s="437" t="str">
        <f>Configuration!$CT$72</f>
        <v>Character</v>
      </c>
      <c r="L80" s="438" t="str">
        <f>Configuration!$CT$78</f>
        <v>No</v>
      </c>
      <c r="M80" s="148" t="s">
        <v>207</v>
      </c>
      <c r="N80" s="452" t="str">
        <f t="shared" ca="1" si="12"/>
        <v/>
      </c>
      <c r="O80" s="401"/>
      <c r="P80" s="401"/>
      <c r="Q80" s="401"/>
      <c r="R80" s="401"/>
      <c r="S80" s="401"/>
      <c r="T80" s="401"/>
      <c r="U80" s="401"/>
      <c r="V80" s="401"/>
      <c r="W80" s="401"/>
      <c r="X80" s="401"/>
      <c r="Y80" s="401"/>
      <c r="Z80" s="401"/>
      <c r="AA80" s="401"/>
      <c r="AB80" s="401"/>
      <c r="AC80" s="401"/>
      <c r="AD80" s="401"/>
      <c r="AE80" s="401"/>
      <c r="AF80" s="401"/>
      <c r="AG80" s="401"/>
      <c r="AH80" s="401"/>
      <c r="AI80" s="401"/>
      <c r="AJ80" s="401"/>
      <c r="AK80" s="401"/>
      <c r="AL80" s="401"/>
      <c r="AM80" s="401"/>
      <c r="AN80" s="401"/>
      <c r="AO80" s="401"/>
      <c r="AP80" s="401"/>
      <c r="AQ80" s="401"/>
      <c r="AR80" s="401"/>
      <c r="AS80" s="401"/>
      <c r="AT80" s="401"/>
      <c r="AU80" s="401"/>
      <c r="AV80" s="401"/>
      <c r="AW80" s="401"/>
      <c r="AX80" s="401"/>
      <c r="AY80" s="401"/>
      <c r="AZ80" s="401"/>
      <c r="BA80" s="401"/>
      <c r="BB80" s="401"/>
      <c r="BC80" s="401"/>
      <c r="BD80" s="401"/>
      <c r="BE80" s="401"/>
      <c r="BF80" s="401"/>
      <c r="BG80" s="401"/>
      <c r="BH80" s="401"/>
      <c r="BI80" s="401"/>
      <c r="BJ80" s="401"/>
      <c r="BK80" s="401"/>
      <c r="BL80" s="273"/>
      <c r="BM80" s="273"/>
      <c r="BN80" s="273"/>
      <c r="BO80" s="273"/>
      <c r="BP80" s="273"/>
      <c r="BQ80" s="273"/>
      <c r="BR80" s="273"/>
      <c r="BS80" s="273"/>
      <c r="BT80" s="273"/>
      <c r="BU80" s="273"/>
    </row>
    <row r="81" spans="1:77" s="255" customFormat="1" ht="13.5" customHeight="1">
      <c r="A81" s="236"/>
      <c r="B81" s="236" t="str">
        <f t="shared" si="0"/>
        <v>BR</v>
      </c>
      <c r="C81" s="126"/>
      <c r="D81" s="126"/>
      <c r="E81" s="126"/>
      <c r="F81" s="433" t="str">
        <f t="shared" ca="1" si="1"/>
        <v>SUPPLY_REGION_DESC</v>
      </c>
      <c r="G81" s="448"/>
      <c r="H81" s="449" t="str">
        <f>Configuration!$CT220</f>
        <v>SUPPLY_REGION_DESC</v>
      </c>
      <c r="I81" s="437" t="str">
        <f t="shared" si="13"/>
        <v>Supply</v>
      </c>
      <c r="J81" s="437" t="str">
        <f>Configuration!$CT$78</f>
        <v>No</v>
      </c>
      <c r="K81" s="437" t="str">
        <f t="shared" si="9"/>
        <v>Character</v>
      </c>
      <c r="L81" s="438" t="str">
        <f>Configuration!$CT$78</f>
        <v>No</v>
      </c>
      <c r="M81" s="148" t="s">
        <v>207</v>
      </c>
      <c r="N81" s="452" t="str">
        <f t="shared" ref="N81:N96" ca="1" si="14">IF(N$14="","",IF(LEN(INDIRECT("SWMETA!"&amp;$B81&amp;N$14))=0,"",INDIRECT("SWMETA!"&amp;$B81&amp;N$14)))</f>
        <v/>
      </c>
      <c r="O81" s="401"/>
      <c r="P81" s="401"/>
      <c r="Q81" s="401"/>
      <c r="R81" s="401"/>
      <c r="S81" s="401"/>
      <c r="T81" s="401"/>
      <c r="U81" s="401"/>
      <c r="V81" s="401"/>
      <c r="W81" s="401"/>
      <c r="X81" s="401"/>
      <c r="Y81" s="401"/>
      <c r="Z81" s="401"/>
      <c r="AA81" s="401"/>
      <c r="AB81" s="401"/>
      <c r="AC81" s="401"/>
      <c r="AD81" s="401"/>
      <c r="AE81" s="401"/>
      <c r="AF81" s="401"/>
      <c r="AG81" s="401"/>
      <c r="AH81" s="401"/>
      <c r="AI81" s="401"/>
      <c r="AJ81" s="401"/>
      <c r="AK81" s="401"/>
      <c r="AL81" s="401"/>
      <c r="AM81" s="401"/>
      <c r="AN81" s="401"/>
      <c r="AO81" s="401"/>
      <c r="AP81" s="401"/>
      <c r="AQ81" s="401"/>
      <c r="AR81" s="401"/>
      <c r="AS81" s="401"/>
      <c r="AT81" s="401"/>
      <c r="AU81" s="401"/>
      <c r="AV81" s="401"/>
      <c r="AW81" s="401"/>
      <c r="AX81" s="401"/>
      <c r="AY81" s="401"/>
      <c r="AZ81" s="401"/>
      <c r="BA81" s="401"/>
      <c r="BB81" s="401"/>
      <c r="BC81" s="401"/>
      <c r="BD81" s="401"/>
      <c r="BE81" s="401"/>
      <c r="BF81" s="401"/>
      <c r="BG81" s="401"/>
      <c r="BH81" s="401"/>
      <c r="BI81" s="401"/>
      <c r="BJ81" s="401"/>
      <c r="BK81" s="401"/>
      <c r="BL81" s="273"/>
      <c r="BM81" s="273"/>
      <c r="BN81" s="273"/>
      <c r="BO81" s="273"/>
      <c r="BP81" s="273"/>
      <c r="BQ81" s="273"/>
      <c r="BR81" s="273"/>
      <c r="BS81" s="273"/>
      <c r="BT81" s="273"/>
      <c r="BU81" s="273"/>
    </row>
    <row r="82" spans="1:77" s="255" customFormat="1" ht="13.5" customHeight="1">
      <c r="A82" s="236"/>
      <c r="B82" s="236" t="str">
        <f t="shared" si="0"/>
        <v>BS</v>
      </c>
      <c r="C82" s="126"/>
      <c r="D82" s="126"/>
      <c r="E82" s="126"/>
      <c r="F82" s="433" t="str">
        <f t="shared" ca="1" si="1"/>
        <v>SUPPLY_COUNTRY_ID</v>
      </c>
      <c r="G82" s="448"/>
      <c r="H82" s="449" t="str">
        <f>Configuration!$CT221</f>
        <v>SUPPLY_COUNTRY_ID</v>
      </c>
      <c r="I82" s="437" t="str">
        <f t="shared" si="13"/>
        <v>Supply</v>
      </c>
      <c r="J82" s="437" t="str">
        <f>Configuration!$CT$78</f>
        <v>No</v>
      </c>
      <c r="K82" s="437" t="str">
        <f t="shared" si="9"/>
        <v>Character</v>
      </c>
      <c r="L82" s="438" t="str">
        <f>Configuration!$CT$78</f>
        <v>No</v>
      </c>
      <c r="M82" s="148" t="s">
        <v>207</v>
      </c>
      <c r="N82" s="452" t="str">
        <f t="shared" ca="1" si="14"/>
        <v/>
      </c>
      <c r="O82" s="401"/>
      <c r="P82" s="401"/>
      <c r="Q82" s="401"/>
      <c r="R82" s="401"/>
      <c r="S82" s="401"/>
      <c r="T82" s="401"/>
      <c r="U82" s="401"/>
      <c r="V82" s="401"/>
      <c r="W82" s="401"/>
      <c r="X82" s="401"/>
      <c r="Y82" s="401"/>
      <c r="Z82" s="401"/>
      <c r="AA82" s="401"/>
      <c r="AB82" s="401"/>
      <c r="AC82" s="401"/>
      <c r="AD82" s="401"/>
      <c r="AE82" s="401"/>
      <c r="AF82" s="401"/>
      <c r="AG82" s="401"/>
      <c r="AH82" s="401"/>
      <c r="AI82" s="401"/>
      <c r="AJ82" s="401"/>
      <c r="AK82" s="401"/>
      <c r="AL82" s="401"/>
      <c r="AM82" s="401"/>
      <c r="AN82" s="401"/>
      <c r="AO82" s="401"/>
      <c r="AP82" s="401"/>
      <c r="AQ82" s="401"/>
      <c r="AR82" s="401"/>
      <c r="AS82" s="401"/>
      <c r="AT82" s="401"/>
      <c r="AU82" s="401"/>
      <c r="AV82" s="401"/>
      <c r="AW82" s="401"/>
      <c r="AX82" s="401"/>
      <c r="AY82" s="401"/>
      <c r="AZ82" s="401"/>
      <c r="BA82" s="401"/>
      <c r="BB82" s="401"/>
      <c r="BC82" s="401"/>
      <c r="BD82" s="401"/>
      <c r="BE82" s="401"/>
      <c r="BF82" s="401"/>
      <c r="BG82" s="401"/>
      <c r="BH82" s="401"/>
      <c r="BI82" s="401"/>
      <c r="BJ82" s="401"/>
      <c r="BK82" s="401"/>
      <c r="BL82" s="273"/>
      <c r="BM82" s="273"/>
      <c r="BN82" s="273"/>
      <c r="BO82" s="273"/>
      <c r="BP82" s="273"/>
      <c r="BQ82" s="273"/>
      <c r="BR82" s="273"/>
      <c r="BS82" s="273"/>
      <c r="BT82" s="273"/>
      <c r="BU82" s="273"/>
    </row>
    <row r="83" spans="1:77" s="255" customFormat="1" ht="13.5" customHeight="1">
      <c r="A83" s="236"/>
      <c r="B83" s="236" t="str">
        <f t="shared" ref="B83:B100" si="15">IF(ROW()-$A$15&gt;26, CHAR(64+INT((ROW()-$A$15-1)/26)),"")&amp;CHAR(65+MOD(ROW()-$A$15-1, 26))</f>
        <v>BT</v>
      </c>
      <c r="C83" s="126"/>
      <c r="D83" s="126"/>
      <c r="E83" s="126"/>
      <c r="F83" s="433" t="str">
        <f t="shared" ref="F83:F100" ca="1" si="16">IF(LEN(INDIRECT("SWMETA!"&amp;$B83&amp;F$14))=0,"",INDIRECT("SWMETA!"&amp;$B83&amp;F$14))</f>
        <v>SUPPLY_COUNTRY_DESC</v>
      </c>
      <c r="G83" s="448"/>
      <c r="H83" s="449" t="str">
        <f>Configuration!$CT222</f>
        <v>SUPPLY_COUNTRY_DESC</v>
      </c>
      <c r="I83" s="437" t="str">
        <f t="shared" si="13"/>
        <v>Supply</v>
      </c>
      <c r="J83" s="437" t="str">
        <f>Configuration!$CT$78</f>
        <v>No</v>
      </c>
      <c r="K83" s="437" t="str">
        <f t="shared" si="9"/>
        <v>Character</v>
      </c>
      <c r="L83" s="438" t="str">
        <f>Configuration!$CT$78</f>
        <v>No</v>
      </c>
      <c r="M83" s="148" t="s">
        <v>207</v>
      </c>
      <c r="N83" s="452" t="str">
        <f t="shared" ca="1" si="14"/>
        <v/>
      </c>
      <c r="O83" s="401"/>
      <c r="P83" s="401"/>
      <c r="Q83" s="401"/>
      <c r="R83" s="401"/>
      <c r="S83" s="401"/>
      <c r="T83" s="401"/>
      <c r="U83" s="401"/>
      <c r="V83" s="401"/>
      <c r="W83" s="401"/>
      <c r="X83" s="401"/>
      <c r="Y83" s="401"/>
      <c r="Z83" s="401"/>
      <c r="AA83" s="401"/>
      <c r="AB83" s="401"/>
      <c r="AC83" s="401"/>
      <c r="AD83" s="401"/>
      <c r="AE83" s="401"/>
      <c r="AF83" s="401"/>
      <c r="AG83" s="401"/>
      <c r="AH83" s="401"/>
      <c r="AI83" s="401"/>
      <c r="AJ83" s="401"/>
      <c r="AK83" s="401"/>
      <c r="AL83" s="401"/>
      <c r="AM83" s="401"/>
      <c r="AN83" s="401"/>
      <c r="AO83" s="401"/>
      <c r="AP83" s="401"/>
      <c r="AQ83" s="401"/>
      <c r="AR83" s="401"/>
      <c r="AS83" s="401"/>
      <c r="AT83" s="401"/>
      <c r="AU83" s="401"/>
      <c r="AV83" s="401"/>
      <c r="AW83" s="401"/>
      <c r="AX83" s="401"/>
      <c r="AY83" s="401"/>
      <c r="AZ83" s="401"/>
      <c r="BA83" s="401"/>
      <c r="BB83" s="401"/>
      <c r="BC83" s="401"/>
      <c r="BD83" s="401"/>
      <c r="BE83" s="401"/>
      <c r="BF83" s="401"/>
      <c r="BG83" s="401"/>
      <c r="BH83" s="401"/>
      <c r="BI83" s="401"/>
      <c r="BJ83" s="401"/>
      <c r="BK83" s="401"/>
      <c r="BL83" s="273"/>
      <c r="BM83" s="273"/>
      <c r="BN83" s="273"/>
      <c r="BO83" s="273"/>
      <c r="BP83" s="273"/>
      <c r="BQ83" s="273"/>
      <c r="BR83" s="273"/>
      <c r="BS83" s="273"/>
      <c r="BT83" s="273"/>
      <c r="BU83" s="273"/>
    </row>
    <row r="84" spans="1:77" s="11" customFormat="1" ht="13.5" customHeight="1">
      <c r="A84" s="301"/>
      <c r="B84" s="301" t="str">
        <f t="shared" si="15"/>
        <v>BU</v>
      </c>
      <c r="C84" s="134"/>
      <c r="D84" s="134"/>
      <c r="E84" s="134"/>
      <c r="F84" s="433" t="str">
        <f t="shared" ca="1" si="16"/>
        <v>SUPPLY_PLANT_ID</v>
      </c>
      <c r="G84" s="451"/>
      <c r="H84" s="454" t="str">
        <f>Configuration!$CT223</f>
        <v>SUPPLY_PLANT_ID</v>
      </c>
      <c r="I84" s="437" t="str">
        <f t="shared" si="13"/>
        <v>Supply</v>
      </c>
      <c r="J84" s="437" t="str">
        <f>Configuration!$CT$78</f>
        <v>No</v>
      </c>
      <c r="K84" s="437" t="str">
        <f t="shared" si="9"/>
        <v>Character</v>
      </c>
      <c r="L84" s="438" t="str">
        <f>Configuration!$CT$78</f>
        <v>No</v>
      </c>
      <c r="M84" s="149" t="s">
        <v>207</v>
      </c>
      <c r="N84" s="439" t="str">
        <f t="shared" ca="1" si="14"/>
        <v/>
      </c>
      <c r="BX84" s="302"/>
      <c r="BY84" s="303"/>
    </row>
    <row r="85" spans="1:77" s="11" customFormat="1" ht="13.5" customHeight="1">
      <c r="A85" s="301"/>
      <c r="B85" s="301" t="str">
        <f t="shared" si="15"/>
        <v>BV</v>
      </c>
      <c r="C85" s="134"/>
      <c r="D85" s="134"/>
      <c r="E85" s="134"/>
      <c r="F85" s="433" t="str">
        <f t="shared" ca="1" si="16"/>
        <v>SUPPLY_PLANT_DESC</v>
      </c>
      <c r="G85" s="451"/>
      <c r="H85" s="454" t="str">
        <f>Configuration!$CT224</f>
        <v>SUPPLY_PLANT_DESC</v>
      </c>
      <c r="I85" s="437" t="str">
        <f t="shared" si="13"/>
        <v>Supply</v>
      </c>
      <c r="J85" s="437" t="str">
        <f>Configuration!$CT$78</f>
        <v>No</v>
      </c>
      <c r="K85" s="437" t="str">
        <f t="shared" si="9"/>
        <v>Character</v>
      </c>
      <c r="L85" s="438" t="str">
        <f>Configuration!$CT$78</f>
        <v>No</v>
      </c>
      <c r="M85" s="149" t="s">
        <v>207</v>
      </c>
      <c r="N85" s="439" t="str">
        <f t="shared" ca="1" si="14"/>
        <v/>
      </c>
      <c r="BX85" s="302"/>
      <c r="BY85" s="303"/>
    </row>
    <row r="86" spans="1:77" s="273" customFormat="1" ht="13.5" customHeight="1">
      <c r="A86" s="236"/>
      <c r="B86" s="236" t="str">
        <f t="shared" si="15"/>
        <v>BW</v>
      </c>
      <c r="C86" s="126"/>
      <c r="D86" s="126"/>
      <c r="E86" s="126"/>
      <c r="F86" s="433" t="str">
        <f t="shared" ca="1" si="16"/>
        <v>SUPPLY_PLANT_SLOC_ID</v>
      </c>
      <c r="G86" s="451"/>
      <c r="H86" s="454" t="str">
        <f>Configuration!$CT225</f>
        <v>SUPPLY_PLANT_SLOC_ID</v>
      </c>
      <c r="I86" s="437" t="str">
        <f t="shared" si="13"/>
        <v>Supply</v>
      </c>
      <c r="J86" s="437" t="str">
        <f>Configuration!$CT$78</f>
        <v>No</v>
      </c>
      <c r="K86" s="437" t="str">
        <f t="shared" si="9"/>
        <v>Character</v>
      </c>
      <c r="L86" s="438" t="str">
        <f>Configuration!$CT$78</f>
        <v>No</v>
      </c>
      <c r="M86" s="149" t="s">
        <v>207</v>
      </c>
      <c r="N86" s="439" t="str">
        <f t="shared" ca="1" si="14"/>
        <v/>
      </c>
      <c r="O86" s="401"/>
      <c r="P86" s="401"/>
      <c r="Q86" s="401"/>
      <c r="R86" s="401"/>
      <c r="S86" s="401"/>
      <c r="T86" s="401"/>
      <c r="U86" s="401"/>
      <c r="V86" s="401"/>
      <c r="W86" s="401"/>
      <c r="X86" s="401"/>
      <c r="Y86" s="401"/>
      <c r="Z86" s="401"/>
      <c r="AA86" s="401"/>
      <c r="AB86" s="401"/>
      <c r="AC86" s="401"/>
      <c r="AD86" s="401"/>
      <c r="AE86" s="401"/>
      <c r="AF86" s="401"/>
      <c r="AG86" s="401"/>
      <c r="AH86" s="401"/>
      <c r="AI86" s="401"/>
      <c r="AJ86" s="401"/>
      <c r="AK86" s="401"/>
      <c r="AL86" s="401"/>
      <c r="AM86" s="401"/>
      <c r="AN86" s="401"/>
      <c r="AO86" s="401"/>
      <c r="AP86" s="401"/>
      <c r="AQ86" s="401"/>
      <c r="AR86" s="401"/>
      <c r="AS86" s="401"/>
      <c r="AT86" s="401"/>
      <c r="AU86" s="401"/>
      <c r="AV86" s="401"/>
      <c r="AW86" s="401"/>
      <c r="AX86" s="401"/>
      <c r="AY86" s="401"/>
      <c r="AZ86" s="401"/>
      <c r="BA86" s="401"/>
      <c r="BB86" s="401"/>
      <c r="BC86" s="401"/>
      <c r="BD86" s="401"/>
      <c r="BE86" s="401"/>
      <c r="BF86" s="401"/>
      <c r="BG86" s="401"/>
      <c r="BH86" s="401"/>
      <c r="BI86" s="401"/>
      <c r="BJ86" s="401"/>
      <c r="BK86" s="401"/>
      <c r="BX86" s="128"/>
      <c r="BY86" s="132"/>
    </row>
    <row r="87" spans="1:77">
      <c r="B87" s="236" t="str">
        <f t="shared" si="15"/>
        <v>BX</v>
      </c>
      <c r="F87" s="433" t="str">
        <f t="shared" ca="1" si="16"/>
        <v>SUPPLY_PLANT_SLOC_DESC</v>
      </c>
      <c r="G87" s="62"/>
      <c r="H87" s="454" t="str">
        <f>Configuration!$CT226</f>
        <v>SUPPLY_PLANT_SLOC_DESC</v>
      </c>
      <c r="I87" s="437" t="str">
        <f t="shared" si="13"/>
        <v>Supply</v>
      </c>
      <c r="J87" s="437" t="str">
        <f>Configuration!$CT$78</f>
        <v>No</v>
      </c>
      <c r="K87" s="437" t="str">
        <f t="shared" si="9"/>
        <v>Character</v>
      </c>
      <c r="L87" s="438" t="str">
        <f>Configuration!$CT$78</f>
        <v>No</v>
      </c>
      <c r="N87" s="439" t="str">
        <f t="shared" ca="1" si="14"/>
        <v/>
      </c>
    </row>
    <row r="88" spans="1:77">
      <c r="B88" s="236" t="str">
        <f t="shared" si="15"/>
        <v>BY</v>
      </c>
      <c r="F88" s="433" t="str">
        <f t="shared" ca="1" si="16"/>
        <v>SLOC_DISCONTINUED</v>
      </c>
      <c r="G88" s="62"/>
      <c r="H88" s="454" t="str">
        <f>Configuration!$CT227</f>
        <v>SLOC_DISCONTINUED</v>
      </c>
      <c r="I88" s="437" t="str">
        <f t="shared" si="13"/>
        <v>Supply</v>
      </c>
      <c r="J88" s="437" t="str">
        <f>Configuration!$CT$78</f>
        <v>No</v>
      </c>
      <c r="K88" s="437" t="str">
        <f>Configuration!$CT$73</f>
        <v>Numeric</v>
      </c>
      <c r="L88" s="438" t="str">
        <f>Configuration!$CT$78</f>
        <v>No</v>
      </c>
      <c r="N88" s="439" t="str">
        <f t="shared" ca="1" si="14"/>
        <v/>
      </c>
    </row>
    <row r="89" spans="1:77">
      <c r="B89" s="236" t="str">
        <f t="shared" si="15"/>
        <v>BZ</v>
      </c>
      <c r="F89" s="433" t="str">
        <f t="shared" ca="1" si="16"/>
        <v>SLOC_DISCONTINUED_DATE</v>
      </c>
      <c r="G89" s="62"/>
      <c r="H89" s="454" t="str">
        <f>Configuration!$CT228</f>
        <v>SLOC_DISCONTINUED_DATE</v>
      </c>
      <c r="I89" s="437" t="str">
        <f t="shared" si="13"/>
        <v>Supply</v>
      </c>
      <c r="J89" s="437" t="str">
        <f>Configuration!$CT$78</f>
        <v>No</v>
      </c>
      <c r="K89" s="437" t="str">
        <f>Configuration!$CT$23</f>
        <v>Date</v>
      </c>
      <c r="L89" s="438" t="str">
        <f>Configuration!$CT$78</f>
        <v>No</v>
      </c>
      <c r="N89" s="455" t="str">
        <f t="shared" ca="1" si="14"/>
        <v/>
      </c>
    </row>
    <row r="90" spans="1:77">
      <c r="B90" s="236" t="str">
        <f t="shared" si="15"/>
        <v>CA</v>
      </c>
      <c r="F90" s="433" t="str">
        <f t="shared" ca="1" si="16"/>
        <v>CROP_YEAR_START_MONTH</v>
      </c>
      <c r="G90" s="62"/>
      <c r="H90" s="454" t="str">
        <f>Configuration!$CT229</f>
        <v>CROP_YEAR_START_MONTH</v>
      </c>
      <c r="I90" s="437" t="str">
        <f>Configuration!$CT$89</f>
        <v>Prod x Mkt</v>
      </c>
      <c r="J90" s="437" t="str">
        <f>Configuration!$CT$78</f>
        <v>No</v>
      </c>
      <c r="K90" s="437" t="str">
        <f>Configuration!$CT$73</f>
        <v>Numeric</v>
      </c>
      <c r="L90" s="438" t="str">
        <f>Configuration!$CT$78</f>
        <v>No</v>
      </c>
      <c r="N90" s="439" t="str">
        <f t="shared" ca="1" si="14"/>
        <v/>
      </c>
    </row>
    <row r="91" spans="1:77">
      <c r="B91" s="236" t="str">
        <f t="shared" si="15"/>
        <v>CB</v>
      </c>
      <c r="F91" s="433" t="str">
        <f t="shared" ca="1" si="16"/>
        <v>CROP_YEAR_END_MONTH</v>
      </c>
      <c r="G91" s="62"/>
      <c r="H91" s="454" t="str">
        <f>Configuration!$CT230</f>
        <v>CROP_YEAR_END_MONTH</v>
      </c>
      <c r="I91" s="437" t="str">
        <f>I90</f>
        <v>Prod x Mkt</v>
      </c>
      <c r="J91" s="437" t="str">
        <f>Configuration!$CT$78</f>
        <v>No</v>
      </c>
      <c r="K91" s="437" t="str">
        <f t="shared" si="9"/>
        <v>Numeric</v>
      </c>
      <c r="L91" s="438" t="str">
        <f>Configuration!$CT$78</f>
        <v>No</v>
      </c>
      <c r="N91" s="439" t="str">
        <f t="shared" ca="1" si="14"/>
        <v/>
      </c>
    </row>
    <row r="92" spans="1:77">
      <c r="B92" s="236" t="str">
        <f t="shared" si="15"/>
        <v>CC</v>
      </c>
      <c r="F92" s="433" t="str">
        <f t="shared" ca="1" si="16"/>
        <v>CROP_SEASON1_START_MONTH</v>
      </c>
      <c r="G92" s="62"/>
      <c r="H92" s="454" t="str">
        <f>Configuration!$CT231</f>
        <v>CROP_SEASON1_START_MONTH</v>
      </c>
      <c r="I92" s="437" t="str">
        <f t="shared" ref="I92:I99" si="17">I91</f>
        <v>Prod x Mkt</v>
      </c>
      <c r="J92" s="437" t="str">
        <f>Configuration!$CT$78</f>
        <v>No</v>
      </c>
      <c r="K92" s="437" t="str">
        <f t="shared" si="9"/>
        <v>Numeric</v>
      </c>
      <c r="L92" s="438" t="str">
        <f>Configuration!$CT$78</f>
        <v>No</v>
      </c>
      <c r="N92" s="439" t="str">
        <f t="shared" ca="1" si="14"/>
        <v/>
      </c>
    </row>
    <row r="93" spans="1:77">
      <c r="B93" s="236" t="str">
        <f t="shared" si="15"/>
        <v>CD</v>
      </c>
      <c r="F93" s="433" t="str">
        <f t="shared" ca="1" si="16"/>
        <v>CROP_SEASON1_END_MONTH</v>
      </c>
      <c r="G93" s="62"/>
      <c r="H93" s="454" t="str">
        <f>Configuration!$CT232</f>
        <v>CROP_SEASON1_END_MONTH</v>
      </c>
      <c r="I93" s="437" t="str">
        <f t="shared" si="17"/>
        <v>Prod x Mkt</v>
      </c>
      <c r="J93" s="437" t="str">
        <f>Configuration!$CT$78</f>
        <v>No</v>
      </c>
      <c r="K93" s="437" t="str">
        <f t="shared" si="9"/>
        <v>Numeric</v>
      </c>
      <c r="L93" s="438" t="str">
        <f>Configuration!$CT$78</f>
        <v>No</v>
      </c>
      <c r="N93" s="439" t="str">
        <f t="shared" ca="1" si="14"/>
        <v/>
      </c>
    </row>
    <row r="94" spans="1:77">
      <c r="B94" s="236" t="str">
        <f t="shared" si="15"/>
        <v>CE</v>
      </c>
      <c r="F94" s="433" t="str">
        <f t="shared" ca="1" si="16"/>
        <v>CROP_SEASON2_START_MONTH</v>
      </c>
      <c r="G94" s="62"/>
      <c r="H94" s="454" t="str">
        <f>Configuration!$CT233</f>
        <v>CROP_SEASON2_START_MONTH</v>
      </c>
      <c r="I94" s="437" t="str">
        <f t="shared" si="17"/>
        <v>Prod x Mkt</v>
      </c>
      <c r="J94" s="437" t="str">
        <f>Configuration!$CT$78</f>
        <v>No</v>
      </c>
      <c r="K94" s="437" t="str">
        <f t="shared" si="9"/>
        <v>Numeric</v>
      </c>
      <c r="L94" s="438" t="str">
        <f>Configuration!$CT$78</f>
        <v>No</v>
      </c>
      <c r="N94" s="439" t="str">
        <f t="shared" ca="1" si="14"/>
        <v/>
      </c>
    </row>
    <row r="95" spans="1:77">
      <c r="B95" s="236" t="str">
        <f t="shared" si="15"/>
        <v>CF</v>
      </c>
      <c r="F95" s="433" t="str">
        <f t="shared" ca="1" si="16"/>
        <v>CROP_SEASON2_END_MONTH</v>
      </c>
      <c r="G95" s="62"/>
      <c r="H95" s="454" t="str">
        <f>Configuration!$CT234</f>
        <v>CROP_SEASON2_END_MONTH</v>
      </c>
      <c r="I95" s="437" t="str">
        <f t="shared" si="17"/>
        <v>Prod x Mkt</v>
      </c>
      <c r="J95" s="437" t="str">
        <f>Configuration!$CT$78</f>
        <v>No</v>
      </c>
      <c r="K95" s="437" t="str">
        <f t="shared" si="9"/>
        <v>Numeric</v>
      </c>
      <c r="L95" s="438" t="str">
        <f>Configuration!$CT$78</f>
        <v>No</v>
      </c>
      <c r="N95" s="439" t="str">
        <f t="shared" ca="1" si="14"/>
        <v/>
      </c>
    </row>
    <row r="96" spans="1:77">
      <c r="B96" s="236" t="str">
        <f t="shared" si="15"/>
        <v>CG</v>
      </c>
      <c r="F96" s="433" t="str">
        <f t="shared" ca="1" si="16"/>
        <v>CROP_SEASON3_START_MONTH</v>
      </c>
      <c r="G96" s="62"/>
      <c r="H96" s="454" t="str">
        <f>Configuration!$CT235</f>
        <v>CROP_SEASON3_START_MONTH</v>
      </c>
      <c r="I96" s="437" t="str">
        <f t="shared" si="17"/>
        <v>Prod x Mkt</v>
      </c>
      <c r="J96" s="437" t="str">
        <f>Configuration!$CT$78</f>
        <v>No</v>
      </c>
      <c r="K96" s="437" t="str">
        <f t="shared" si="9"/>
        <v>Numeric</v>
      </c>
      <c r="L96" s="438" t="str">
        <f>Configuration!$CT$78</f>
        <v>No</v>
      </c>
      <c r="N96" s="439" t="str">
        <f t="shared" ca="1" si="14"/>
        <v/>
      </c>
    </row>
    <row r="97" spans="2:14">
      <c r="B97" s="236" t="str">
        <f t="shared" si="15"/>
        <v>CH</v>
      </c>
      <c r="F97" s="433" t="str">
        <f t="shared" ca="1" si="16"/>
        <v>CROP_SEASON3_END_MONTH</v>
      </c>
      <c r="G97" s="62"/>
      <c r="H97" s="454" t="str">
        <f>Configuration!$CT236</f>
        <v>CROP_SEASON3_END_MONTH</v>
      </c>
      <c r="I97" s="437" t="str">
        <f t="shared" si="17"/>
        <v>Prod x Mkt</v>
      </c>
      <c r="J97" s="437" t="str">
        <f>Configuration!$CT$78</f>
        <v>No</v>
      </c>
      <c r="K97" s="437" t="str">
        <f t="shared" si="9"/>
        <v>Numeric</v>
      </c>
      <c r="L97" s="438" t="str">
        <f>Configuration!$CT$78</f>
        <v>No</v>
      </c>
      <c r="N97" s="439" t="str">
        <f t="shared" ref="N97:N99" ca="1" si="18">IF(N$14="","",IF(LEN(INDIRECT("SWMETA!"&amp;$B97&amp;N$14))=0,"",INDIRECT("SWMETA!"&amp;$B97&amp;N$14)))</f>
        <v/>
      </c>
    </row>
    <row r="98" spans="2:14">
      <c r="B98" s="236" t="str">
        <f t="shared" si="15"/>
        <v>CI</v>
      </c>
      <c r="F98" s="433" t="str">
        <f t="shared" ca="1" si="16"/>
        <v>CROP_SEASON4_START_MONTH</v>
      </c>
      <c r="G98" s="62"/>
      <c r="H98" s="454" t="str">
        <f>Configuration!$CT237</f>
        <v>CROP_SEASON4_START_MONTH</v>
      </c>
      <c r="I98" s="437" t="str">
        <f t="shared" si="17"/>
        <v>Prod x Mkt</v>
      </c>
      <c r="J98" s="437" t="str">
        <f>Configuration!$CT$78</f>
        <v>No</v>
      </c>
      <c r="K98" s="437" t="str">
        <f t="shared" si="9"/>
        <v>Numeric</v>
      </c>
      <c r="L98" s="438" t="str">
        <f>Configuration!$CT$78</f>
        <v>No</v>
      </c>
      <c r="N98" s="439" t="str">
        <f t="shared" ca="1" si="18"/>
        <v/>
      </c>
    </row>
    <row r="99" spans="2:14">
      <c r="B99" s="236" t="str">
        <f t="shared" si="15"/>
        <v>CJ</v>
      </c>
      <c r="F99" s="433" t="str">
        <f t="shared" ca="1" si="16"/>
        <v>CROP_SEASON4_END_MONTH</v>
      </c>
      <c r="G99" s="62"/>
      <c r="H99" s="454" t="str">
        <f>Configuration!$CT238</f>
        <v>CROP_SEASON4_END_MONTH</v>
      </c>
      <c r="I99" s="437" t="str">
        <f t="shared" si="17"/>
        <v>Prod x Mkt</v>
      </c>
      <c r="J99" s="437" t="str">
        <f>Configuration!$CT$78</f>
        <v>No</v>
      </c>
      <c r="K99" s="437" t="str">
        <f t="shared" si="9"/>
        <v>Numeric</v>
      </c>
      <c r="L99" s="438" t="str">
        <f>Configuration!$CT$78</f>
        <v>No</v>
      </c>
      <c r="N99" s="439" t="str">
        <f t="shared" ca="1" si="18"/>
        <v/>
      </c>
    </row>
    <row r="100" spans="2:14">
      <c r="B100" s="236" t="str">
        <f t="shared" si="15"/>
        <v>CK</v>
      </c>
      <c r="F100" s="440" t="str">
        <f t="shared" ca="1" si="16"/>
        <v/>
      </c>
      <c r="G100" s="340"/>
      <c r="H100" s="456"/>
      <c r="I100" s="442"/>
      <c r="J100" s="442"/>
      <c r="K100" s="442"/>
      <c r="L100" s="443"/>
      <c r="N100" s="444"/>
    </row>
  </sheetData>
  <phoneticPr fontId="16"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sqref="F16:F100">
      <formula1>LEN(INDIRECT("SWMETA!"&amp;$B16&amp;F$14))-1</formula1>
      <formula2>LEN(INDIRECT("SWMETA!"&amp;$B16&amp;F$14))+1</formula2>
    </dataValidation>
    <dataValidation type="textLength" allowBlank="1" showInputMessage="1" showErrorMessage="1" error="You are not allwed to modify this field." sqref="N15:N100">
      <formula1>LEN(INDIRECT("SWMETA!"&amp;$B15&amp;N$14))-1</formula1>
      <formula2>LEN(INDIRECT("SWMETA!"&amp;$B15&amp;N$14))+1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9"/>
  <dimension ref="A1:J1"/>
  <sheetViews>
    <sheetView workbookViewId="0"/>
  </sheetViews>
  <sheetFormatPr defaultRowHeight="12.75"/>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c r="A1" t="s">
        <v>12</v>
      </c>
      <c r="B1" t="s">
        <v>328</v>
      </c>
      <c r="C1" t="s">
        <v>331</v>
      </c>
      <c r="D1" t="s">
        <v>332</v>
      </c>
      <c r="E1" t="s">
        <v>333</v>
      </c>
      <c r="F1" t="s">
        <v>334</v>
      </c>
      <c r="G1" t="s">
        <v>335</v>
      </c>
      <c r="H1" t="s">
        <v>336</v>
      </c>
      <c r="I1" t="s">
        <v>328</v>
      </c>
      <c r="J1" t="s">
        <v>337</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sheetPr codeName="Sheet11" enableFormatConditionsCalculation="0">
    <tabColor theme="3" tint="-0.249977111117893"/>
  </sheetPr>
  <dimension ref="A1:BM1292"/>
  <sheetViews>
    <sheetView showGridLines="0" workbookViewId="0">
      <pane xSplit="5" ySplit="10" topLeftCell="F11" activePane="bottomRight" state="frozen"/>
      <selection activeCell="BA18" sqref="BA18:BI18"/>
      <selection pane="topRight" activeCell="BA18" sqref="BA18:BI18"/>
      <selection pane="bottomLeft" activeCell="BA18" sqref="BA18:BI18"/>
      <selection pane="bottomRight" activeCell="D3" sqref="D3"/>
    </sheetView>
  </sheetViews>
  <sheetFormatPr defaultRowHeight="12.75"/>
  <cols>
    <col min="1" max="2" width="2.7109375" customWidth="1"/>
    <col min="3" max="3" width="12.28515625" hidden="1" customWidth="1"/>
    <col min="4" max="4" width="15.7109375" style="168" customWidth="1"/>
    <col min="5" max="21" width="20.7109375" style="168" customWidth="1"/>
    <col min="22" max="37" width="20.7109375" style="168" hidden="1" customWidth="1"/>
    <col min="38" max="39" width="9.28515625" style="168" bestFit="1" customWidth="1"/>
    <col min="40" max="16384" width="9.140625" style="168"/>
  </cols>
  <sheetData>
    <row r="1" spans="1:65" customFormat="1">
      <c r="A1" s="110"/>
      <c r="B1" s="110"/>
      <c r="C1" s="110"/>
      <c r="D1" s="110"/>
      <c r="E1" s="110"/>
      <c r="F1" s="110"/>
      <c r="G1" s="110"/>
      <c r="H1" s="110"/>
      <c r="I1" s="110"/>
      <c r="J1" s="110"/>
      <c r="K1" s="110"/>
      <c r="L1" s="110"/>
      <c r="M1" s="110"/>
      <c r="N1" s="145"/>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c r="A2" s="110"/>
      <c r="B2" s="110"/>
      <c r="C2" s="110" t="b">
        <v>0</v>
      </c>
      <c r="D2" s="110"/>
      <c r="E2" s="110"/>
      <c r="F2" s="110"/>
      <c r="G2" s="110"/>
      <c r="H2" s="110"/>
      <c r="I2" s="110"/>
      <c r="J2" s="110"/>
      <c r="K2" s="110"/>
      <c r="L2" s="110"/>
      <c r="M2" s="110"/>
      <c r="N2" s="145"/>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c r="A3" s="110"/>
      <c r="B3" s="110"/>
      <c r="C3" s="110" t="s">
        <v>105</v>
      </c>
      <c r="D3" s="160" t="str">
        <f>Configuration!$CT$27</f>
        <v>Description</v>
      </c>
      <c r="E3" s="178"/>
      <c r="F3" s="179"/>
      <c r="G3" s="110"/>
      <c r="H3" s="110"/>
      <c r="I3" s="110"/>
      <c r="J3" s="110"/>
      <c r="K3" s="110"/>
      <c r="L3" s="110"/>
      <c r="M3" s="110"/>
      <c r="N3" s="145"/>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c r="A4" s="110"/>
      <c r="B4" s="110"/>
      <c r="C4" s="110" t="s">
        <v>106</v>
      </c>
      <c r="D4" s="161" t="str">
        <f>Configuration!$CT$28</f>
        <v>Cell Type</v>
      </c>
      <c r="E4" s="180"/>
      <c r="F4" s="181"/>
      <c r="G4" s="110"/>
      <c r="H4" s="110"/>
      <c r="I4" s="110"/>
      <c r="J4" s="110"/>
      <c r="K4" s="110"/>
      <c r="L4" s="110"/>
      <c r="M4" s="110"/>
      <c r="N4" s="145"/>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c r="A5" s="110"/>
      <c r="B5" s="110"/>
      <c r="C5" s="110" t="s">
        <v>108</v>
      </c>
      <c r="D5" s="161" t="str">
        <f>Configuration!$CT$17</f>
        <v>Time Series</v>
      </c>
      <c r="E5" s="180"/>
      <c r="F5" s="181"/>
      <c r="G5" s="110"/>
      <c r="H5" s="110"/>
      <c r="I5" s="110"/>
      <c r="J5" s="110"/>
      <c r="K5" s="110"/>
      <c r="L5" s="110"/>
      <c r="M5" s="110"/>
      <c r="N5" s="145"/>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c r="A6" s="110"/>
      <c r="B6" s="110"/>
      <c r="C6" s="110" t="s">
        <v>109</v>
      </c>
      <c r="D6" s="161" t="str">
        <f>Configuration!$CT$29</f>
        <v>Period</v>
      </c>
      <c r="E6" s="241"/>
      <c r="F6" s="182"/>
      <c r="G6" s="110"/>
      <c r="H6" s="110"/>
      <c r="I6" s="110"/>
      <c r="J6" s="110"/>
      <c r="K6" s="110"/>
      <c r="L6" s="110"/>
      <c r="M6" s="110"/>
      <c r="N6" s="145"/>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c r="A7" s="110"/>
      <c r="B7" s="110"/>
      <c r="C7" s="110" t="s">
        <v>111</v>
      </c>
      <c r="D7" s="161" t="str">
        <f>Configuration!$CT$30</f>
        <v>Start Date</v>
      </c>
      <c r="E7" s="183"/>
      <c r="F7" s="184"/>
      <c r="G7" s="110"/>
      <c r="H7" s="271" t="str">
        <f ca="1">HYPERLINK(Current_Period_Link,Configuration!CT35)</f>
        <v>Current Period</v>
      </c>
      <c r="I7" s="110"/>
      <c r="J7" s="110"/>
      <c r="K7" s="110"/>
      <c r="L7" s="110"/>
      <c r="M7" s="110"/>
      <c r="N7" s="145"/>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c r="A8" s="110"/>
      <c r="B8" s="110"/>
      <c r="C8" s="110" t="s">
        <v>113</v>
      </c>
      <c r="D8" s="162" t="str">
        <f>Configuration!$CT$31</f>
        <v>End Date</v>
      </c>
      <c r="E8" s="185"/>
      <c r="F8" s="186"/>
      <c r="G8" s="110"/>
      <c r="H8" s="110"/>
      <c r="I8" s="110"/>
      <c r="J8" s="110"/>
      <c r="K8" s="110"/>
      <c r="L8" s="110"/>
      <c r="M8" s="110"/>
      <c r="N8" s="145"/>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c r="A9" s="110"/>
      <c r="B9" s="110"/>
      <c r="C9" s="110"/>
      <c r="D9" s="110"/>
      <c r="E9" s="110"/>
      <c r="F9" s="110"/>
      <c r="G9" s="110"/>
      <c r="H9" s="146"/>
      <c r="I9" s="110"/>
      <c r="J9" s="110"/>
      <c r="K9" s="110"/>
      <c r="L9" s="110"/>
      <c r="M9" s="110"/>
      <c r="N9" s="145"/>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6" customFormat="1" ht="14.25" thickTop="1" thickBot="1">
      <c r="A10" s="138"/>
      <c r="B10" s="138"/>
      <c r="C10" s="138"/>
      <c r="D10" s="163"/>
      <c r="E10" s="163"/>
      <c r="F10" s="163"/>
      <c r="G10" s="163"/>
      <c r="H10" s="163"/>
      <c r="I10" s="163"/>
      <c r="J10" s="163"/>
      <c r="K10" s="163"/>
      <c r="L10" s="163"/>
      <c r="M10" s="163"/>
      <c r="N10" s="164"/>
      <c r="O10" s="163"/>
      <c r="P10" s="163"/>
      <c r="Q10" s="163"/>
      <c r="R10" s="163"/>
      <c r="S10" s="163"/>
      <c r="T10" s="163"/>
      <c r="U10" s="163"/>
      <c r="V10" s="163" t="s">
        <v>115</v>
      </c>
      <c r="W10" s="163" t="s">
        <v>116</v>
      </c>
      <c r="X10" s="163" t="s">
        <v>117</v>
      </c>
      <c r="Y10" s="163" t="s">
        <v>118</v>
      </c>
      <c r="Z10" s="163" t="s">
        <v>119</v>
      </c>
      <c r="AA10" s="163" t="s">
        <v>120</v>
      </c>
      <c r="AB10" s="163" t="s">
        <v>121</v>
      </c>
      <c r="AC10" s="163" t="s">
        <v>122</v>
      </c>
      <c r="AD10" s="163" t="s">
        <v>123</v>
      </c>
      <c r="AE10" s="163" t="s">
        <v>124</v>
      </c>
      <c r="AF10" s="163" t="s">
        <v>125</v>
      </c>
      <c r="AG10" s="163" t="s">
        <v>126</v>
      </c>
      <c r="AH10" s="163" t="s">
        <v>127</v>
      </c>
      <c r="AI10" s="163" t="s">
        <v>128</v>
      </c>
      <c r="AJ10" s="163" t="s">
        <v>129</v>
      </c>
      <c r="AK10" s="163" t="s">
        <v>130</v>
      </c>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5"/>
      <c r="BI10" s="165"/>
      <c r="BJ10" s="165"/>
      <c r="BK10" s="165"/>
      <c r="BL10" s="165"/>
      <c r="BM10" s="165"/>
    </row>
    <row r="11" spans="1:65" ht="13.5" thickTop="1">
      <c r="A11" s="110"/>
      <c r="B11" s="110"/>
      <c r="C11" s="110"/>
      <c r="D11" s="187"/>
      <c r="E11" s="187"/>
      <c r="F11" s="187"/>
      <c r="G11" s="187"/>
      <c r="H11" s="187"/>
      <c r="I11" s="187"/>
      <c r="J11" s="187"/>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row>
    <row r="12" spans="1:65">
      <c r="A12" s="110"/>
      <c r="B12" s="110"/>
      <c r="C12" s="110"/>
      <c r="D12" s="187"/>
      <c r="E12" s="187"/>
      <c r="F12" s="187"/>
      <c r="G12" s="187"/>
      <c r="H12" s="187"/>
      <c r="I12" s="187"/>
      <c r="J12" s="187"/>
      <c r="K12" s="187"/>
      <c r="L12" s="187"/>
      <c r="M12" s="187"/>
      <c r="N12" s="187"/>
      <c r="O12" s="187"/>
      <c r="P12" s="187"/>
      <c r="Q12" s="187"/>
      <c r="R12" s="187"/>
      <c r="S12" s="187"/>
      <c r="T12" s="187"/>
      <c r="U12" s="187"/>
      <c r="V12" s="187"/>
      <c r="W12" s="187"/>
      <c r="X12" s="187"/>
      <c r="Y12" s="187"/>
      <c r="Z12" s="187"/>
      <c r="AA12" s="187"/>
      <c r="AB12" s="187"/>
      <c r="AC12" s="187"/>
      <c r="AD12" s="187"/>
      <c r="AE12" s="187"/>
      <c r="AF12" s="187"/>
      <c r="AG12" s="187"/>
      <c r="AH12" s="187"/>
      <c r="AI12" s="187"/>
      <c r="AJ12" s="187"/>
      <c r="AK12" s="187"/>
      <c r="AL12" s="187"/>
      <c r="AM12" s="187"/>
      <c r="AN12" s="187"/>
      <c r="AO12" s="187"/>
      <c r="AP12" s="187"/>
      <c r="AQ12" s="187"/>
      <c r="AR12" s="187"/>
      <c r="AS12" s="187"/>
      <c r="AT12" s="187"/>
      <c r="AU12" s="187"/>
      <c r="AV12" s="187"/>
      <c r="AW12" s="187"/>
      <c r="AX12" s="187"/>
      <c r="AY12" s="187"/>
      <c r="AZ12" s="187"/>
      <c r="BA12" s="187"/>
      <c r="BB12" s="187"/>
      <c r="BC12" s="187"/>
      <c r="BD12" s="187"/>
      <c r="BE12" s="187"/>
      <c r="BF12" s="187"/>
      <c r="BG12" s="187"/>
      <c r="BH12" s="187"/>
      <c r="BI12" s="187"/>
      <c r="BJ12" s="187"/>
      <c r="BK12" s="187"/>
      <c r="BL12" s="187"/>
      <c r="BM12" s="187"/>
    </row>
    <row r="13" spans="1:65">
      <c r="A13" s="110"/>
      <c r="B13" s="110"/>
      <c r="C13" s="110"/>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187"/>
      <c r="AC13" s="187"/>
      <c r="AD13" s="187"/>
      <c r="AE13" s="187"/>
      <c r="AF13" s="187"/>
      <c r="AG13" s="187"/>
      <c r="AH13" s="187"/>
      <c r="AI13" s="187"/>
      <c r="AJ13" s="187"/>
      <c r="AK13" s="187"/>
      <c r="AL13" s="187"/>
      <c r="AM13" s="187"/>
      <c r="AN13" s="187"/>
      <c r="AO13" s="187"/>
      <c r="AP13" s="187"/>
      <c r="AQ13" s="187"/>
      <c r="AR13" s="187"/>
      <c r="AS13" s="187"/>
      <c r="AT13" s="187"/>
      <c r="AU13" s="187"/>
      <c r="AV13" s="187"/>
      <c r="AW13" s="187"/>
      <c r="AX13" s="187"/>
      <c r="AY13" s="187"/>
      <c r="AZ13" s="187"/>
      <c r="BA13" s="187"/>
      <c r="BB13" s="187"/>
      <c r="BC13" s="187"/>
      <c r="BD13" s="187"/>
      <c r="BE13" s="187"/>
      <c r="BF13" s="187"/>
      <c r="BG13" s="187"/>
      <c r="BH13" s="187"/>
      <c r="BI13" s="187"/>
      <c r="BJ13" s="187"/>
      <c r="BK13" s="187"/>
      <c r="BL13" s="187"/>
      <c r="BM13" s="187"/>
    </row>
    <row r="14" spans="1:65">
      <c r="A14" s="110"/>
      <c r="B14" s="110"/>
      <c r="C14" s="110"/>
      <c r="D14" s="187"/>
      <c r="E14" s="187"/>
      <c r="F14" s="187"/>
      <c r="G14" s="187"/>
      <c r="H14" s="187"/>
      <c r="I14" s="187"/>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c r="AY14" s="187"/>
      <c r="AZ14" s="187"/>
      <c r="BA14" s="187"/>
      <c r="BB14" s="187"/>
      <c r="BC14" s="187"/>
      <c r="BD14" s="187"/>
      <c r="BE14" s="187"/>
      <c r="BF14" s="187"/>
      <c r="BG14" s="187"/>
      <c r="BH14" s="187"/>
      <c r="BI14" s="187"/>
      <c r="BJ14" s="187"/>
      <c r="BK14" s="187"/>
      <c r="BL14" s="187"/>
      <c r="BM14" s="187"/>
    </row>
    <row r="15" spans="1:65">
      <c r="A15" s="110"/>
      <c r="B15" s="110"/>
      <c r="C15" s="110"/>
      <c r="D15" s="187"/>
      <c r="E15" s="187"/>
      <c r="F15" s="187"/>
      <c r="G15" s="187"/>
      <c r="H15" s="187"/>
      <c r="I15" s="187"/>
      <c r="J15" s="187"/>
      <c r="K15" s="187"/>
      <c r="L15" s="187"/>
      <c r="M15" s="187"/>
      <c r="N15" s="187"/>
      <c r="O15" s="187"/>
      <c r="P15" s="187"/>
      <c r="Q15" s="187"/>
      <c r="R15" s="187"/>
      <c r="S15" s="187"/>
      <c r="T15" s="187"/>
      <c r="U15" s="187"/>
      <c r="V15" s="187"/>
      <c r="W15" s="187"/>
      <c r="X15" s="187"/>
      <c r="Y15" s="187"/>
      <c r="Z15" s="187"/>
      <c r="AA15" s="187"/>
      <c r="AB15" s="187"/>
      <c r="AC15" s="187"/>
      <c r="AD15" s="187"/>
      <c r="AE15" s="187"/>
      <c r="AF15" s="187"/>
      <c r="AG15" s="187"/>
      <c r="AH15" s="187"/>
      <c r="AI15" s="187"/>
      <c r="AJ15" s="187"/>
      <c r="AK15" s="187"/>
      <c r="AL15" s="187"/>
      <c r="AM15" s="187"/>
      <c r="AN15" s="187"/>
      <c r="AO15" s="187"/>
      <c r="AP15" s="187"/>
      <c r="AQ15" s="187"/>
      <c r="AR15" s="187"/>
      <c r="AS15" s="187"/>
      <c r="AT15" s="187"/>
      <c r="AU15" s="187"/>
      <c r="AV15" s="187"/>
      <c r="AW15" s="187"/>
      <c r="AX15" s="187"/>
      <c r="AY15" s="187"/>
      <c r="AZ15" s="187"/>
      <c r="BA15" s="187"/>
      <c r="BB15" s="187"/>
      <c r="BC15" s="187"/>
      <c r="BD15" s="187"/>
      <c r="BE15" s="187"/>
      <c r="BF15" s="187"/>
      <c r="BG15" s="187"/>
      <c r="BH15" s="187"/>
      <c r="BI15" s="187"/>
      <c r="BJ15" s="187"/>
      <c r="BK15" s="187"/>
      <c r="BL15" s="187"/>
      <c r="BM15" s="187"/>
    </row>
    <row r="16" spans="1:65">
      <c r="A16" s="110"/>
      <c r="B16" s="110"/>
      <c r="C16" s="110"/>
      <c r="D16" s="187"/>
      <c r="E16" s="187"/>
      <c r="F16" s="187"/>
      <c r="G16" s="187"/>
      <c r="H16" s="187"/>
      <c r="I16" s="187"/>
      <c r="J16" s="187"/>
      <c r="K16" s="187"/>
      <c r="L16" s="187"/>
      <c r="M16" s="187"/>
      <c r="N16" s="187"/>
      <c r="O16" s="187"/>
      <c r="P16" s="187"/>
      <c r="Q16" s="187"/>
      <c r="R16" s="187"/>
      <c r="S16" s="187"/>
      <c r="T16" s="187"/>
      <c r="U16" s="187"/>
      <c r="V16" s="187"/>
      <c r="W16" s="187"/>
      <c r="X16" s="187"/>
      <c r="Y16" s="187"/>
      <c r="Z16" s="187"/>
      <c r="AA16" s="187"/>
      <c r="AB16" s="187"/>
      <c r="AC16" s="187"/>
      <c r="AD16" s="187"/>
      <c r="AE16" s="187"/>
      <c r="AF16" s="187"/>
      <c r="AG16" s="187"/>
      <c r="AH16" s="187"/>
      <c r="AI16" s="187"/>
      <c r="AJ16" s="187"/>
      <c r="AK16" s="187"/>
      <c r="AL16" s="187"/>
      <c r="AM16" s="187"/>
      <c r="AN16" s="187"/>
      <c r="AO16" s="187"/>
      <c r="AP16" s="187"/>
      <c r="AQ16" s="187"/>
      <c r="AR16" s="187"/>
      <c r="AS16" s="187"/>
      <c r="AT16" s="187"/>
      <c r="AU16" s="187"/>
      <c r="AV16" s="187"/>
      <c r="AW16" s="187"/>
      <c r="AX16" s="187"/>
      <c r="AY16" s="187"/>
      <c r="AZ16" s="187"/>
      <c r="BA16" s="187"/>
      <c r="BB16" s="187"/>
      <c r="BC16" s="187"/>
      <c r="BD16" s="187"/>
      <c r="BE16" s="187"/>
      <c r="BF16" s="187"/>
      <c r="BG16" s="187"/>
      <c r="BH16" s="187"/>
      <c r="BI16" s="187"/>
      <c r="BJ16" s="187"/>
      <c r="BK16" s="187"/>
      <c r="BL16" s="187"/>
      <c r="BM16" s="187"/>
    </row>
    <row r="17" spans="1:65">
      <c r="A17" s="110"/>
      <c r="B17" s="110"/>
      <c r="C17" s="110"/>
      <c r="D17" s="187"/>
      <c r="E17" s="187"/>
      <c r="F17" s="187"/>
      <c r="G17" s="187"/>
      <c r="H17" s="187"/>
      <c r="I17" s="187"/>
      <c r="J17" s="187"/>
      <c r="K17" s="187"/>
      <c r="L17" s="187"/>
      <c r="M17" s="187"/>
      <c r="N17" s="187"/>
      <c r="O17" s="187"/>
      <c r="P17" s="187"/>
      <c r="Q17" s="187"/>
      <c r="R17" s="187"/>
      <c r="S17" s="187"/>
      <c r="T17" s="187"/>
      <c r="U17" s="187"/>
      <c r="V17" s="187"/>
      <c r="W17" s="187"/>
      <c r="X17" s="187"/>
      <c r="Y17" s="187"/>
      <c r="Z17" s="187"/>
      <c r="AA17" s="187"/>
      <c r="AB17" s="187"/>
      <c r="AC17" s="187"/>
      <c r="AD17" s="187"/>
      <c r="AE17" s="187"/>
      <c r="AF17" s="187"/>
      <c r="AG17" s="187"/>
      <c r="AH17" s="187"/>
      <c r="AI17" s="187"/>
      <c r="AJ17" s="187"/>
      <c r="AK17" s="187"/>
      <c r="AL17" s="187"/>
      <c r="AM17" s="187"/>
      <c r="AN17" s="187"/>
      <c r="AO17" s="187"/>
      <c r="AP17" s="187"/>
      <c r="AQ17" s="187"/>
      <c r="AR17" s="187"/>
      <c r="AS17" s="187"/>
      <c r="AT17" s="187"/>
      <c r="AU17" s="187"/>
      <c r="AV17" s="187"/>
      <c r="AW17" s="187"/>
      <c r="AX17" s="187"/>
      <c r="AY17" s="187"/>
      <c r="AZ17" s="187"/>
      <c r="BA17" s="187"/>
      <c r="BB17" s="187"/>
      <c r="BC17" s="187"/>
      <c r="BD17" s="187"/>
      <c r="BE17" s="187"/>
      <c r="BF17" s="187"/>
      <c r="BG17" s="187"/>
      <c r="BH17" s="187"/>
      <c r="BI17" s="187"/>
      <c r="BJ17" s="187"/>
      <c r="BK17" s="187"/>
      <c r="BL17" s="187"/>
      <c r="BM17" s="187"/>
    </row>
    <row r="18" spans="1:65">
      <c r="A18" s="110"/>
      <c r="B18" s="110"/>
      <c r="C18" s="110"/>
      <c r="D18" s="187"/>
      <c r="E18" s="187"/>
      <c r="F18" s="187"/>
      <c r="G18" s="187"/>
      <c r="H18" s="187"/>
      <c r="I18" s="187"/>
      <c r="J18" s="187"/>
      <c r="K18" s="187"/>
      <c r="L18" s="187"/>
      <c r="M18" s="187"/>
      <c r="N18" s="187"/>
      <c r="O18" s="187"/>
      <c r="P18" s="187"/>
      <c r="Q18" s="187"/>
      <c r="R18" s="187"/>
      <c r="S18" s="187"/>
      <c r="T18" s="187"/>
      <c r="U18" s="187"/>
      <c r="V18" s="187"/>
      <c r="W18" s="187"/>
      <c r="X18" s="187"/>
      <c r="Y18" s="187"/>
      <c r="Z18" s="187"/>
      <c r="AA18" s="187"/>
      <c r="AB18" s="187"/>
      <c r="AC18" s="187"/>
      <c r="AD18" s="187"/>
      <c r="AE18" s="187"/>
      <c r="AF18" s="187"/>
      <c r="AG18" s="187"/>
      <c r="AH18" s="187"/>
      <c r="AI18" s="187"/>
      <c r="AJ18" s="187"/>
      <c r="AK18" s="187"/>
      <c r="AL18" s="187"/>
      <c r="AM18" s="187"/>
      <c r="AN18" s="187"/>
      <c r="AO18" s="187"/>
      <c r="AP18" s="187"/>
      <c r="AQ18" s="187"/>
      <c r="AR18" s="187"/>
      <c r="AS18" s="187"/>
      <c r="AT18" s="187"/>
      <c r="AU18" s="187"/>
      <c r="AV18" s="187"/>
      <c r="AW18" s="187"/>
      <c r="AX18" s="187"/>
      <c r="AY18" s="187"/>
      <c r="AZ18" s="187"/>
      <c r="BA18" s="187"/>
      <c r="BB18" s="187"/>
      <c r="BC18" s="187"/>
      <c r="BD18" s="187"/>
      <c r="BE18" s="187"/>
      <c r="BF18" s="187"/>
      <c r="BG18" s="187"/>
      <c r="BH18" s="187"/>
      <c r="BI18" s="187"/>
      <c r="BJ18" s="187"/>
      <c r="BK18" s="187"/>
      <c r="BL18" s="187"/>
      <c r="BM18" s="187"/>
    </row>
    <row r="19" spans="1:65">
      <c r="A19" s="110"/>
      <c r="B19" s="110"/>
      <c r="C19" s="110"/>
      <c r="D19" s="187"/>
      <c r="E19" s="187"/>
      <c r="F19" s="187"/>
      <c r="G19" s="187"/>
      <c r="H19" s="187"/>
      <c r="I19" s="187"/>
      <c r="J19" s="187"/>
      <c r="K19" s="187"/>
      <c r="L19" s="187"/>
      <c r="M19" s="187"/>
      <c r="N19" s="187"/>
      <c r="O19" s="187"/>
      <c r="P19" s="187"/>
      <c r="Q19" s="187"/>
      <c r="R19" s="187"/>
      <c r="S19" s="187"/>
      <c r="T19" s="187"/>
      <c r="U19" s="187"/>
      <c r="V19" s="187"/>
      <c r="W19" s="187"/>
      <c r="X19" s="187"/>
      <c r="Y19" s="187"/>
      <c r="Z19" s="187"/>
      <c r="AA19" s="187"/>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187"/>
      <c r="AY19" s="187"/>
      <c r="AZ19" s="187"/>
      <c r="BA19" s="187"/>
      <c r="BB19" s="187"/>
      <c r="BC19" s="187"/>
      <c r="BD19" s="187"/>
      <c r="BE19" s="187"/>
      <c r="BF19" s="187"/>
      <c r="BG19" s="187"/>
      <c r="BH19" s="187"/>
      <c r="BI19" s="187"/>
      <c r="BJ19" s="187"/>
      <c r="BK19" s="187"/>
      <c r="BL19" s="187"/>
      <c r="BM19" s="187"/>
    </row>
    <row r="20" spans="1:65">
      <c r="A20" s="110"/>
      <c r="B20" s="110"/>
      <c r="C20" s="110"/>
      <c r="D20" s="187"/>
      <c r="E20" s="187"/>
      <c r="F20" s="187"/>
      <c r="G20" s="187"/>
      <c r="H20" s="187"/>
      <c r="I20" s="187"/>
      <c r="J20" s="187"/>
      <c r="K20" s="187"/>
      <c r="L20" s="187"/>
      <c r="M20" s="187"/>
      <c r="N20" s="187"/>
      <c r="O20" s="187"/>
      <c r="P20" s="187"/>
      <c r="Q20" s="187"/>
      <c r="R20" s="187"/>
      <c r="S20" s="187"/>
      <c r="T20" s="187"/>
      <c r="U20" s="187"/>
      <c r="V20" s="187"/>
      <c r="W20" s="187"/>
      <c r="X20" s="187"/>
      <c r="Y20" s="187"/>
      <c r="Z20" s="187"/>
      <c r="AA20" s="187"/>
      <c r="AB20" s="187"/>
      <c r="AC20" s="187"/>
      <c r="AD20" s="187"/>
      <c r="AE20" s="187"/>
      <c r="AF20" s="187"/>
      <c r="AG20" s="187"/>
      <c r="AH20" s="187"/>
      <c r="AI20" s="187"/>
      <c r="AJ20" s="187"/>
      <c r="AK20" s="187"/>
      <c r="AL20" s="187"/>
      <c r="AM20" s="187"/>
      <c r="AN20" s="187"/>
      <c r="AO20" s="187"/>
      <c r="AP20" s="187"/>
      <c r="AQ20" s="187"/>
      <c r="AR20" s="187"/>
      <c r="AS20" s="187"/>
      <c r="AT20" s="187"/>
      <c r="AU20" s="187"/>
      <c r="AV20" s="187"/>
      <c r="AW20" s="187"/>
      <c r="AX20" s="187"/>
      <c r="AY20" s="187"/>
      <c r="AZ20" s="187"/>
      <c r="BA20" s="187"/>
      <c r="BB20" s="187"/>
      <c r="BC20" s="187"/>
      <c r="BD20" s="187"/>
      <c r="BE20" s="187"/>
      <c r="BF20" s="187"/>
      <c r="BG20" s="187"/>
      <c r="BH20" s="187"/>
      <c r="BI20" s="187"/>
      <c r="BJ20" s="187"/>
      <c r="BK20" s="187"/>
      <c r="BL20" s="187"/>
      <c r="BM20" s="187"/>
    </row>
    <row r="21" spans="1:65">
      <c r="A21" s="110"/>
      <c r="B21" s="110"/>
      <c r="C21" s="110"/>
      <c r="D21" s="187"/>
      <c r="E21" s="187"/>
      <c r="F21" s="187"/>
      <c r="G21" s="187"/>
      <c r="H21" s="187"/>
      <c r="I21" s="187"/>
      <c r="J21" s="187"/>
      <c r="K21" s="187"/>
      <c r="L21" s="187"/>
      <c r="M21" s="187"/>
      <c r="N21" s="187"/>
      <c r="O21" s="187"/>
      <c r="P21" s="187"/>
      <c r="Q21" s="187"/>
      <c r="R21" s="187"/>
      <c r="S21" s="187"/>
      <c r="T21" s="187"/>
      <c r="U21" s="187"/>
      <c r="V21" s="187"/>
      <c r="W21" s="187"/>
      <c r="X21" s="187"/>
      <c r="Y21" s="187"/>
      <c r="Z21" s="187"/>
      <c r="AA21" s="187"/>
      <c r="AB21" s="187"/>
      <c r="AC21" s="187"/>
      <c r="AD21" s="187"/>
      <c r="AE21" s="187"/>
      <c r="AF21" s="187"/>
      <c r="AG21" s="187"/>
      <c r="AH21" s="187"/>
      <c r="AI21" s="187"/>
      <c r="AJ21" s="187"/>
      <c r="AK21" s="187"/>
      <c r="AL21" s="187"/>
      <c r="AM21" s="187"/>
      <c r="AN21" s="187"/>
      <c r="AO21" s="187"/>
      <c r="AP21" s="187"/>
      <c r="AQ21" s="187"/>
      <c r="AR21" s="187"/>
      <c r="AS21" s="187"/>
      <c r="AT21" s="187"/>
      <c r="AU21" s="187"/>
      <c r="AV21" s="187"/>
      <c r="AW21" s="187"/>
      <c r="AX21" s="187"/>
      <c r="AY21" s="187"/>
      <c r="AZ21" s="187"/>
      <c r="BA21" s="187"/>
      <c r="BB21" s="187"/>
      <c r="BC21" s="187"/>
      <c r="BD21" s="187"/>
      <c r="BE21" s="187"/>
      <c r="BF21" s="187"/>
      <c r="BG21" s="187"/>
      <c r="BH21" s="187"/>
      <c r="BI21" s="187"/>
      <c r="BJ21" s="187"/>
      <c r="BK21" s="187"/>
      <c r="BL21" s="187"/>
      <c r="BM21" s="187"/>
    </row>
    <row r="22" spans="1:65">
      <c r="A22" s="110"/>
      <c r="B22" s="110"/>
      <c r="C22" s="110"/>
      <c r="D22" s="187"/>
      <c r="E22" s="187"/>
      <c r="F22" s="187"/>
      <c r="G22" s="187"/>
      <c r="H22" s="187"/>
      <c r="I22" s="187"/>
      <c r="J22" s="187"/>
      <c r="K22" s="187"/>
      <c r="L22" s="187"/>
      <c r="M22" s="187"/>
      <c r="N22" s="187"/>
      <c r="O22" s="187"/>
      <c r="P22" s="187"/>
      <c r="Q22" s="187"/>
      <c r="R22" s="187"/>
      <c r="S22" s="187"/>
      <c r="T22" s="187"/>
      <c r="U22" s="187"/>
      <c r="V22" s="187"/>
      <c r="W22" s="187"/>
      <c r="X22" s="187"/>
      <c r="Y22" s="187"/>
      <c r="Z22" s="187"/>
      <c r="AA22" s="187"/>
      <c r="AB22" s="187"/>
      <c r="AC22" s="187"/>
      <c r="AD22" s="187"/>
      <c r="AE22" s="187"/>
      <c r="AF22" s="187"/>
      <c r="AG22" s="187"/>
      <c r="AH22" s="187"/>
      <c r="AI22" s="187"/>
      <c r="AJ22" s="187"/>
      <c r="AK22" s="187"/>
      <c r="AL22" s="187"/>
      <c r="AM22" s="187"/>
      <c r="AN22" s="187"/>
      <c r="AO22" s="187"/>
      <c r="AP22" s="187"/>
      <c r="AQ22" s="187"/>
      <c r="AR22" s="187"/>
      <c r="AS22" s="187"/>
      <c r="AT22" s="187"/>
      <c r="AU22" s="187"/>
      <c r="AV22" s="187"/>
      <c r="AW22" s="187"/>
      <c r="AX22" s="187"/>
      <c r="AY22" s="187"/>
      <c r="AZ22" s="187"/>
      <c r="BA22" s="187"/>
      <c r="BB22" s="187"/>
      <c r="BC22" s="187"/>
      <c r="BD22" s="187"/>
      <c r="BE22" s="187"/>
      <c r="BF22" s="187"/>
      <c r="BG22" s="187"/>
      <c r="BH22" s="187"/>
      <c r="BI22" s="187"/>
      <c r="BJ22" s="187"/>
      <c r="BK22" s="187"/>
      <c r="BL22" s="187"/>
      <c r="BM22" s="187"/>
    </row>
    <row r="23" spans="1:65">
      <c r="A23" s="110"/>
      <c r="B23" s="110"/>
      <c r="C23" s="110"/>
      <c r="D23" s="187"/>
      <c r="E23" s="187"/>
      <c r="F23" s="187"/>
      <c r="G23" s="187"/>
      <c r="H23" s="187"/>
      <c r="I23" s="187"/>
      <c r="J23" s="187"/>
      <c r="K23" s="187"/>
      <c r="L23" s="187"/>
      <c r="M23" s="187"/>
      <c r="N23" s="187"/>
      <c r="O23" s="187"/>
      <c r="P23" s="187"/>
      <c r="Q23" s="187"/>
      <c r="R23" s="187"/>
      <c r="S23" s="187"/>
      <c r="T23" s="187"/>
      <c r="U23" s="187"/>
      <c r="V23" s="187"/>
      <c r="W23" s="187"/>
      <c r="X23" s="187"/>
      <c r="Y23" s="187"/>
      <c r="Z23" s="187"/>
      <c r="AA23" s="187"/>
      <c r="AB23" s="187"/>
      <c r="AC23" s="187"/>
      <c r="AD23" s="187"/>
      <c r="AE23" s="187"/>
      <c r="AF23" s="187"/>
      <c r="AG23" s="187"/>
      <c r="AH23" s="187"/>
      <c r="AI23" s="187"/>
      <c r="AJ23" s="187"/>
      <c r="AK23" s="187"/>
      <c r="AL23" s="187"/>
      <c r="AM23" s="187"/>
      <c r="AN23" s="187"/>
      <c r="AO23" s="187"/>
      <c r="AP23" s="187"/>
      <c r="AQ23" s="187"/>
      <c r="AR23" s="187"/>
      <c r="AS23" s="187"/>
      <c r="AT23" s="187"/>
      <c r="AU23" s="187"/>
      <c r="AV23" s="187"/>
      <c r="AW23" s="187"/>
      <c r="AX23" s="187"/>
      <c r="AY23" s="187"/>
      <c r="AZ23" s="187"/>
      <c r="BA23" s="187"/>
      <c r="BB23" s="187"/>
      <c r="BC23" s="187"/>
      <c r="BD23" s="187"/>
      <c r="BE23" s="187"/>
      <c r="BF23" s="187"/>
      <c r="BG23" s="187"/>
      <c r="BH23" s="187"/>
      <c r="BI23" s="187"/>
      <c r="BJ23" s="187"/>
      <c r="BK23" s="187"/>
      <c r="BL23" s="187"/>
      <c r="BM23" s="187"/>
    </row>
    <row r="24" spans="1:65">
      <c r="A24" s="110"/>
      <c r="B24" s="110"/>
      <c r="C24" s="110"/>
      <c r="D24" s="187"/>
      <c r="E24" s="187"/>
      <c r="F24" s="187"/>
      <c r="G24" s="187"/>
      <c r="H24" s="187"/>
      <c r="I24" s="187"/>
      <c r="J24" s="187"/>
      <c r="K24" s="187"/>
      <c r="L24" s="187"/>
      <c r="M24" s="187"/>
      <c r="N24" s="187"/>
      <c r="O24" s="187"/>
      <c r="P24" s="187"/>
      <c r="Q24" s="187"/>
      <c r="R24" s="187"/>
      <c r="S24" s="187"/>
      <c r="T24" s="187"/>
      <c r="U24" s="187"/>
      <c r="V24" s="187"/>
      <c r="W24" s="187"/>
      <c r="X24" s="187"/>
      <c r="Y24" s="187"/>
      <c r="Z24" s="187"/>
      <c r="AA24" s="187"/>
      <c r="AB24" s="187"/>
      <c r="AC24" s="187"/>
      <c r="AD24" s="187"/>
      <c r="AE24" s="187"/>
      <c r="AF24" s="187"/>
      <c r="AG24" s="187"/>
      <c r="AH24" s="187"/>
      <c r="AI24" s="187"/>
      <c r="AJ24" s="187"/>
      <c r="AK24" s="187"/>
      <c r="AL24" s="187"/>
      <c r="AM24" s="187"/>
      <c r="AN24" s="187"/>
      <c r="AO24" s="187"/>
      <c r="AP24" s="187"/>
      <c r="AQ24" s="187"/>
      <c r="AR24" s="187"/>
      <c r="AS24" s="187"/>
      <c r="AT24" s="187"/>
      <c r="AU24" s="187"/>
      <c r="AV24" s="187"/>
      <c r="AW24" s="187"/>
      <c r="AX24" s="187"/>
      <c r="AY24" s="187"/>
      <c r="AZ24" s="187"/>
      <c r="BA24" s="187"/>
      <c r="BB24" s="187"/>
      <c r="BC24" s="187"/>
      <c r="BD24" s="187"/>
      <c r="BE24" s="187"/>
      <c r="BF24" s="187"/>
      <c r="BG24" s="187"/>
      <c r="BH24" s="187"/>
      <c r="BI24" s="187"/>
      <c r="BJ24" s="187"/>
      <c r="BK24" s="187"/>
      <c r="BL24" s="187"/>
      <c r="BM24" s="187"/>
    </row>
    <row r="25" spans="1:65">
      <c r="A25" s="110"/>
      <c r="B25" s="110"/>
      <c r="C25" s="110"/>
      <c r="D25" s="187"/>
      <c r="E25" s="187"/>
      <c r="F25" s="187"/>
      <c r="G25" s="187"/>
      <c r="H25" s="187"/>
      <c r="I25" s="187"/>
      <c r="J25" s="187"/>
      <c r="K25" s="187"/>
      <c r="L25" s="187"/>
      <c r="M25" s="187"/>
      <c r="N25" s="187"/>
      <c r="O25" s="187"/>
      <c r="P25" s="187"/>
      <c r="Q25" s="187"/>
      <c r="R25" s="187"/>
      <c r="S25" s="187"/>
      <c r="T25" s="187"/>
      <c r="U25" s="187"/>
      <c r="V25" s="187"/>
      <c r="W25" s="187"/>
      <c r="X25" s="187"/>
      <c r="Y25" s="187"/>
      <c r="Z25" s="187"/>
      <c r="AA25" s="187"/>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c r="AY25" s="187"/>
      <c r="AZ25" s="187"/>
      <c r="BA25" s="187"/>
      <c r="BB25" s="187"/>
      <c r="BC25" s="187"/>
      <c r="BD25" s="187"/>
      <c r="BE25" s="187"/>
      <c r="BF25" s="187"/>
      <c r="BG25" s="187"/>
      <c r="BH25" s="187"/>
      <c r="BI25" s="187"/>
      <c r="BJ25" s="187"/>
      <c r="BK25" s="187"/>
      <c r="BL25" s="187"/>
      <c r="BM25" s="187"/>
    </row>
    <row r="26" spans="1:65">
      <c r="A26" s="110"/>
      <c r="B26" s="110"/>
      <c r="C26" s="110"/>
      <c r="D26" s="187"/>
      <c r="E26" s="187"/>
      <c r="F26" s="187"/>
      <c r="G26" s="187"/>
      <c r="H26" s="187"/>
      <c r="I26" s="187"/>
      <c r="J26" s="187"/>
      <c r="K26" s="187"/>
      <c r="L26" s="187"/>
      <c r="M26" s="187"/>
      <c r="N26" s="187"/>
      <c r="O26" s="187"/>
      <c r="P26" s="187"/>
      <c r="Q26" s="187"/>
      <c r="R26" s="187"/>
      <c r="S26" s="187"/>
      <c r="T26" s="187"/>
      <c r="U26" s="187"/>
      <c r="V26" s="187"/>
      <c r="W26" s="187"/>
      <c r="X26" s="187"/>
      <c r="Y26" s="187"/>
      <c r="Z26" s="187"/>
      <c r="AA26" s="187"/>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c r="AY26" s="187"/>
      <c r="AZ26" s="187"/>
      <c r="BA26" s="187"/>
      <c r="BB26" s="187"/>
      <c r="BC26" s="187"/>
      <c r="BD26" s="187"/>
      <c r="BE26" s="187"/>
      <c r="BF26" s="187"/>
      <c r="BG26" s="187"/>
      <c r="BH26" s="187"/>
      <c r="BI26" s="187"/>
      <c r="BJ26" s="187"/>
      <c r="BK26" s="187"/>
      <c r="BL26" s="187"/>
      <c r="BM26" s="187"/>
    </row>
    <row r="27" spans="1:65">
      <c r="A27" s="110"/>
      <c r="B27" s="110"/>
      <c r="C27" s="110"/>
      <c r="D27" s="187"/>
      <c r="E27" s="187"/>
      <c r="F27" s="187"/>
      <c r="G27" s="187"/>
      <c r="H27" s="187"/>
      <c r="I27" s="187"/>
      <c r="J27" s="187"/>
      <c r="K27" s="187"/>
      <c r="L27" s="187"/>
      <c r="M27" s="187"/>
      <c r="N27" s="187"/>
      <c r="O27" s="187"/>
      <c r="P27" s="187"/>
      <c r="Q27" s="187"/>
      <c r="R27" s="187"/>
      <c r="S27" s="187"/>
      <c r="T27" s="187"/>
      <c r="U27" s="187"/>
      <c r="V27" s="187"/>
      <c r="W27" s="187"/>
      <c r="X27" s="187"/>
      <c r="Y27" s="187"/>
      <c r="Z27" s="187"/>
      <c r="AA27" s="187"/>
      <c r="AB27" s="187"/>
      <c r="AC27" s="187"/>
      <c r="AD27" s="187"/>
      <c r="AE27" s="187"/>
      <c r="AF27" s="187"/>
      <c r="AG27" s="187"/>
      <c r="AH27" s="187"/>
      <c r="AI27" s="187"/>
      <c r="AJ27" s="187"/>
      <c r="AK27" s="187"/>
      <c r="AL27" s="187"/>
      <c r="AM27" s="187"/>
      <c r="AN27" s="187"/>
      <c r="AO27" s="187"/>
      <c r="AP27" s="187"/>
      <c r="AQ27" s="187"/>
      <c r="AR27" s="187"/>
      <c r="AS27" s="187"/>
      <c r="AT27" s="187"/>
      <c r="AU27" s="187"/>
      <c r="AV27" s="187"/>
      <c r="AW27" s="187"/>
      <c r="AX27" s="187"/>
      <c r="AY27" s="187"/>
      <c r="AZ27" s="187"/>
      <c r="BA27" s="187"/>
      <c r="BB27" s="187"/>
      <c r="BC27" s="187"/>
      <c r="BD27" s="187"/>
      <c r="BE27" s="187"/>
      <c r="BF27" s="187"/>
      <c r="BG27" s="187"/>
      <c r="BH27" s="187"/>
      <c r="BI27" s="187"/>
      <c r="BJ27" s="187"/>
      <c r="BK27" s="187"/>
      <c r="BL27" s="187"/>
      <c r="BM27" s="187"/>
    </row>
    <row r="28" spans="1:65">
      <c r="A28" s="110"/>
      <c r="B28" s="110"/>
      <c r="C28" s="110"/>
      <c r="D28" s="187"/>
      <c r="E28" s="187"/>
      <c r="F28" s="187"/>
      <c r="G28" s="187"/>
      <c r="H28" s="187"/>
      <c r="I28" s="187"/>
      <c r="J28" s="187"/>
      <c r="K28" s="187"/>
      <c r="L28" s="187"/>
      <c r="M28" s="187"/>
      <c r="N28" s="187"/>
      <c r="O28" s="187"/>
      <c r="P28" s="187"/>
      <c r="Q28" s="187"/>
      <c r="R28" s="187"/>
      <c r="S28" s="187"/>
      <c r="T28" s="187"/>
      <c r="U28" s="187"/>
      <c r="V28" s="187"/>
      <c r="W28" s="187"/>
      <c r="X28" s="187"/>
      <c r="Y28" s="187"/>
      <c r="Z28" s="187"/>
      <c r="AA28" s="187"/>
      <c r="AB28" s="187"/>
      <c r="AC28" s="187"/>
      <c r="AD28" s="187"/>
      <c r="AE28" s="187"/>
      <c r="AF28" s="187"/>
      <c r="AG28" s="187"/>
      <c r="AH28" s="187"/>
      <c r="AI28" s="187"/>
      <c r="AJ28" s="187"/>
      <c r="AK28" s="187"/>
      <c r="AL28" s="187"/>
      <c r="AM28" s="187"/>
      <c r="AN28" s="187"/>
      <c r="AO28" s="187"/>
      <c r="AP28" s="187"/>
      <c r="AQ28" s="187"/>
      <c r="AR28" s="187"/>
      <c r="AS28" s="187"/>
      <c r="AT28" s="187"/>
      <c r="AU28" s="187"/>
      <c r="AV28" s="187"/>
      <c r="AW28" s="187"/>
      <c r="AX28" s="187"/>
      <c r="AY28" s="187"/>
      <c r="AZ28" s="187"/>
      <c r="BA28" s="187"/>
      <c r="BB28" s="187"/>
      <c r="BC28" s="187"/>
      <c r="BD28" s="187"/>
      <c r="BE28" s="187"/>
      <c r="BF28" s="187"/>
      <c r="BG28" s="187"/>
      <c r="BH28" s="187"/>
      <c r="BI28" s="187"/>
      <c r="BJ28" s="187"/>
      <c r="BK28" s="187"/>
      <c r="BL28" s="187"/>
      <c r="BM28" s="187"/>
    </row>
    <row r="29" spans="1:65">
      <c r="A29" s="110"/>
      <c r="B29" s="110"/>
      <c r="C29" s="110"/>
      <c r="D29" s="187"/>
      <c r="E29" s="187"/>
      <c r="F29" s="187"/>
      <c r="G29" s="187"/>
      <c r="H29" s="187"/>
      <c r="I29" s="187"/>
      <c r="J29" s="187"/>
      <c r="K29" s="187"/>
      <c r="L29" s="187"/>
      <c r="M29" s="187"/>
      <c r="N29" s="187"/>
      <c r="O29" s="187"/>
      <c r="P29" s="187"/>
      <c r="Q29" s="187"/>
      <c r="R29" s="187"/>
      <c r="S29" s="187"/>
      <c r="T29" s="187"/>
      <c r="U29" s="187"/>
      <c r="V29" s="187"/>
      <c r="W29" s="187"/>
      <c r="X29" s="187"/>
      <c r="Y29" s="187"/>
      <c r="Z29" s="187"/>
      <c r="AA29" s="187"/>
      <c r="AB29" s="187"/>
      <c r="AC29" s="187"/>
      <c r="AD29" s="187"/>
      <c r="AE29" s="187"/>
      <c r="AF29" s="187"/>
      <c r="AG29" s="187"/>
      <c r="AH29" s="187"/>
      <c r="AI29" s="187"/>
      <c r="AJ29" s="187"/>
      <c r="AK29" s="187"/>
      <c r="AL29" s="187"/>
      <c r="AM29" s="187"/>
      <c r="AN29" s="187"/>
      <c r="AO29" s="187"/>
      <c r="AP29" s="187"/>
      <c r="AQ29" s="187"/>
      <c r="AR29" s="187"/>
      <c r="AS29" s="187"/>
      <c r="AT29" s="187"/>
      <c r="AU29" s="187"/>
      <c r="AV29" s="187"/>
      <c r="AW29" s="187"/>
      <c r="AX29" s="187"/>
      <c r="AY29" s="187"/>
      <c r="AZ29" s="187"/>
      <c r="BA29" s="187"/>
      <c r="BB29" s="187"/>
      <c r="BC29" s="187"/>
      <c r="BD29" s="187"/>
      <c r="BE29" s="187"/>
      <c r="BF29" s="187"/>
      <c r="BG29" s="187"/>
      <c r="BH29" s="187"/>
      <c r="BI29" s="187"/>
      <c r="BJ29" s="187"/>
      <c r="BK29" s="187"/>
      <c r="BL29" s="187"/>
      <c r="BM29" s="187"/>
    </row>
    <row r="30" spans="1:65">
      <c r="A30" s="110"/>
      <c r="B30" s="110"/>
      <c r="C30" s="110"/>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c r="AB30" s="187"/>
      <c r="AC30" s="187"/>
      <c r="AD30" s="187"/>
      <c r="AE30" s="187"/>
      <c r="AF30" s="187"/>
      <c r="AG30" s="187"/>
      <c r="AH30" s="187"/>
      <c r="AI30" s="187"/>
      <c r="AJ30" s="187"/>
      <c r="AK30" s="187"/>
      <c r="AL30" s="187"/>
      <c r="AM30" s="187"/>
      <c r="AN30" s="187"/>
      <c r="AO30" s="187"/>
      <c r="AP30" s="187"/>
      <c r="AQ30" s="187"/>
      <c r="AR30" s="187"/>
      <c r="AS30" s="187"/>
      <c r="AT30" s="187"/>
      <c r="AU30" s="187"/>
      <c r="AV30" s="187"/>
      <c r="AW30" s="187"/>
      <c r="AX30" s="187"/>
      <c r="AY30" s="187"/>
      <c r="AZ30" s="187"/>
      <c r="BA30" s="187"/>
      <c r="BB30" s="187"/>
      <c r="BC30" s="187"/>
      <c r="BD30" s="187"/>
      <c r="BE30" s="187"/>
      <c r="BF30" s="187"/>
      <c r="BG30" s="187"/>
      <c r="BH30" s="187"/>
      <c r="BI30" s="187"/>
      <c r="BJ30" s="187"/>
      <c r="BK30" s="187"/>
      <c r="BL30" s="187"/>
      <c r="BM30" s="187"/>
    </row>
    <row r="31" spans="1:65">
      <c r="A31" s="110"/>
      <c r="B31" s="110"/>
      <c r="C31" s="110"/>
      <c r="D31" s="187"/>
      <c r="E31" s="187"/>
      <c r="F31" s="187"/>
      <c r="G31" s="187"/>
      <c r="H31" s="187"/>
      <c r="I31" s="187"/>
      <c r="J31" s="187"/>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row>
    <row r="32" spans="1:65">
      <c r="A32" s="110"/>
      <c r="B32" s="110"/>
      <c r="C32" s="110"/>
      <c r="D32" s="187"/>
      <c r="E32" s="187"/>
      <c r="F32" s="187"/>
      <c r="G32" s="187"/>
      <c r="H32" s="187"/>
      <c r="I32" s="187"/>
      <c r="J32" s="187"/>
      <c r="K32" s="187"/>
      <c r="L32" s="187"/>
      <c r="M32" s="187"/>
      <c r="N32" s="187"/>
      <c r="O32" s="187"/>
      <c r="P32" s="187"/>
      <c r="Q32" s="187"/>
      <c r="R32" s="187"/>
      <c r="S32" s="187"/>
      <c r="T32" s="187"/>
      <c r="U32" s="187"/>
      <c r="V32" s="187"/>
      <c r="W32" s="187"/>
      <c r="X32" s="187"/>
      <c r="Y32" s="187"/>
      <c r="Z32" s="187"/>
      <c r="AA32" s="187"/>
      <c r="AB32" s="187"/>
      <c r="AC32" s="187"/>
      <c r="AD32" s="187"/>
      <c r="AE32" s="187"/>
      <c r="AF32" s="187"/>
      <c r="AG32" s="187"/>
      <c r="AH32" s="187"/>
      <c r="AI32" s="187"/>
      <c r="AJ32" s="187"/>
      <c r="AK32" s="187"/>
      <c r="AL32" s="187"/>
      <c r="AM32" s="187"/>
      <c r="AN32" s="187"/>
      <c r="AO32" s="187"/>
      <c r="AP32" s="187"/>
      <c r="AQ32" s="187"/>
      <c r="AR32" s="187"/>
      <c r="AS32" s="187"/>
      <c r="AT32" s="187"/>
      <c r="AU32" s="187"/>
      <c r="AV32" s="187"/>
      <c r="AW32" s="187"/>
      <c r="AX32" s="187"/>
      <c r="AY32" s="187"/>
      <c r="AZ32" s="187"/>
      <c r="BA32" s="187"/>
      <c r="BB32" s="187"/>
      <c r="BC32" s="187"/>
      <c r="BD32" s="187"/>
      <c r="BE32" s="187"/>
      <c r="BF32" s="187"/>
      <c r="BG32" s="187"/>
      <c r="BH32" s="187"/>
      <c r="BI32" s="187"/>
      <c r="BJ32" s="187"/>
      <c r="BK32" s="187"/>
      <c r="BL32" s="187"/>
      <c r="BM32" s="187"/>
    </row>
    <row r="33" spans="1:65">
      <c r="A33" s="110"/>
      <c r="B33" s="110"/>
      <c r="C33" s="110"/>
      <c r="D33" s="187"/>
      <c r="E33" s="187"/>
      <c r="F33" s="187"/>
      <c r="G33" s="187"/>
      <c r="H33" s="187"/>
      <c r="I33" s="187"/>
      <c r="J33" s="187"/>
      <c r="K33" s="187"/>
      <c r="L33" s="187"/>
      <c r="M33" s="187"/>
      <c r="N33" s="187"/>
      <c r="O33" s="187"/>
      <c r="P33" s="187"/>
      <c r="Q33" s="187"/>
      <c r="R33" s="187"/>
      <c r="S33" s="187"/>
      <c r="T33" s="187"/>
      <c r="U33" s="187"/>
      <c r="V33" s="187"/>
      <c r="W33" s="187"/>
      <c r="X33" s="187"/>
      <c r="Y33" s="187"/>
      <c r="Z33" s="187"/>
      <c r="AA33" s="187"/>
      <c r="AB33" s="187"/>
      <c r="AC33" s="187"/>
      <c r="AD33" s="187"/>
      <c r="AE33" s="187"/>
      <c r="AF33" s="187"/>
      <c r="AG33" s="187"/>
      <c r="AH33" s="187"/>
      <c r="AI33" s="187"/>
      <c r="AJ33" s="187"/>
      <c r="AK33" s="187"/>
      <c r="AL33" s="187"/>
      <c r="AM33" s="187"/>
      <c r="AN33" s="187"/>
      <c r="AO33" s="187"/>
      <c r="AP33" s="187"/>
      <c r="AQ33" s="187"/>
      <c r="AR33" s="187"/>
      <c r="AS33" s="187"/>
      <c r="AT33" s="187"/>
      <c r="AU33" s="187"/>
      <c r="AV33" s="187"/>
      <c r="AW33" s="187"/>
      <c r="AX33" s="187"/>
      <c r="AY33" s="187"/>
      <c r="AZ33" s="187"/>
      <c r="BA33" s="187"/>
      <c r="BB33" s="187"/>
      <c r="BC33" s="187"/>
      <c r="BD33" s="187"/>
      <c r="BE33" s="187"/>
      <c r="BF33" s="187"/>
      <c r="BG33" s="187"/>
      <c r="BH33" s="187"/>
      <c r="BI33" s="187"/>
      <c r="BJ33" s="187"/>
      <c r="BK33" s="187"/>
      <c r="BL33" s="187"/>
      <c r="BM33" s="187"/>
    </row>
    <row r="34" spans="1:65">
      <c r="A34" s="110"/>
      <c r="B34" s="110"/>
      <c r="C34" s="110"/>
      <c r="D34" s="187"/>
      <c r="E34" s="187"/>
      <c r="F34" s="187"/>
      <c r="G34" s="187"/>
      <c r="H34" s="187"/>
      <c r="I34" s="187"/>
      <c r="J34" s="187"/>
      <c r="K34" s="187"/>
      <c r="L34" s="187"/>
      <c r="M34" s="187"/>
      <c r="N34" s="187"/>
      <c r="O34" s="187"/>
      <c r="P34" s="187"/>
      <c r="Q34" s="187"/>
      <c r="R34" s="187"/>
      <c r="S34" s="187"/>
      <c r="T34" s="187"/>
      <c r="U34" s="187"/>
      <c r="V34" s="187"/>
      <c r="W34" s="187"/>
      <c r="X34" s="187"/>
      <c r="Y34" s="187"/>
      <c r="Z34" s="187"/>
      <c r="AA34" s="187"/>
      <c r="AB34" s="187"/>
      <c r="AC34" s="187"/>
      <c r="AD34" s="187"/>
      <c r="AE34" s="187"/>
      <c r="AF34" s="187"/>
      <c r="AG34" s="187"/>
      <c r="AH34" s="187"/>
      <c r="AI34" s="187"/>
      <c r="AJ34" s="187"/>
      <c r="AK34" s="187"/>
      <c r="AL34" s="187"/>
      <c r="AM34" s="187"/>
      <c r="AN34" s="187"/>
      <c r="AO34" s="187"/>
      <c r="AP34" s="187"/>
      <c r="AQ34" s="187"/>
      <c r="AR34" s="187"/>
      <c r="AS34" s="187"/>
      <c r="AT34" s="187"/>
      <c r="AU34" s="187"/>
      <c r="AV34" s="187"/>
      <c r="AW34" s="187"/>
      <c r="AX34" s="187"/>
      <c r="AY34" s="187"/>
      <c r="AZ34" s="187"/>
      <c r="BA34" s="187"/>
      <c r="BB34" s="187"/>
      <c r="BC34" s="187"/>
      <c r="BD34" s="187"/>
      <c r="BE34" s="187"/>
      <c r="BF34" s="187"/>
      <c r="BG34" s="187"/>
      <c r="BH34" s="187"/>
      <c r="BI34" s="187"/>
      <c r="BJ34" s="187"/>
      <c r="BK34" s="187"/>
      <c r="BL34" s="187"/>
      <c r="BM34" s="187"/>
    </row>
    <row r="35" spans="1:65">
      <c r="A35" s="110"/>
      <c r="B35" s="110"/>
      <c r="C35" s="110"/>
      <c r="D35" s="187"/>
      <c r="E35" s="187"/>
      <c r="F35" s="187"/>
      <c r="G35" s="187"/>
      <c r="H35" s="187"/>
      <c r="I35" s="187"/>
      <c r="J35" s="187"/>
      <c r="K35" s="187"/>
      <c r="L35" s="187"/>
      <c r="M35" s="187"/>
      <c r="N35" s="187"/>
      <c r="O35" s="187"/>
      <c r="P35" s="187"/>
      <c r="Q35" s="187"/>
      <c r="R35" s="187"/>
      <c r="S35" s="187"/>
      <c r="T35" s="187"/>
      <c r="U35" s="187"/>
      <c r="V35" s="187"/>
      <c r="W35" s="187"/>
      <c r="X35" s="187"/>
      <c r="Y35" s="187"/>
      <c r="Z35" s="187"/>
      <c r="AA35" s="187"/>
      <c r="AB35" s="187"/>
      <c r="AC35" s="187"/>
      <c r="AD35" s="187"/>
      <c r="AE35" s="187"/>
      <c r="AF35" s="187"/>
      <c r="AG35" s="187"/>
      <c r="AH35" s="187"/>
      <c r="AI35" s="187"/>
      <c r="AJ35" s="187"/>
      <c r="AK35" s="187"/>
      <c r="AL35" s="187"/>
      <c r="AM35" s="187"/>
      <c r="AN35" s="187"/>
      <c r="AO35" s="187"/>
      <c r="AP35" s="187"/>
      <c r="AQ35" s="187"/>
      <c r="AR35" s="187"/>
      <c r="AS35" s="187"/>
      <c r="AT35" s="187"/>
      <c r="AU35" s="187"/>
      <c r="AV35" s="187"/>
      <c r="AW35" s="187"/>
      <c r="AX35" s="187"/>
      <c r="AY35" s="187"/>
      <c r="AZ35" s="187"/>
      <c r="BA35" s="187"/>
      <c r="BB35" s="187"/>
      <c r="BC35" s="187"/>
      <c r="BD35" s="187"/>
      <c r="BE35" s="187"/>
      <c r="BF35" s="187"/>
      <c r="BG35" s="187"/>
      <c r="BH35" s="187"/>
      <c r="BI35" s="187"/>
      <c r="BJ35" s="187"/>
      <c r="BK35" s="187"/>
      <c r="BL35" s="187"/>
      <c r="BM35" s="187"/>
    </row>
    <row r="36" spans="1:65">
      <c r="A36" s="110"/>
      <c r="B36" s="110"/>
      <c r="C36" s="110"/>
      <c r="D36" s="187"/>
      <c r="E36" s="187"/>
      <c r="F36" s="187"/>
      <c r="G36" s="187"/>
      <c r="H36" s="187"/>
      <c r="I36" s="187"/>
      <c r="J36" s="187"/>
      <c r="K36" s="187"/>
      <c r="L36" s="187"/>
      <c r="M36" s="187"/>
      <c r="N36" s="187"/>
      <c r="O36" s="187"/>
      <c r="P36" s="187"/>
      <c r="Q36" s="187"/>
      <c r="R36" s="187"/>
      <c r="S36" s="187"/>
      <c r="T36" s="187"/>
      <c r="U36" s="187"/>
      <c r="V36" s="187"/>
      <c r="W36" s="187"/>
      <c r="X36" s="187"/>
      <c r="Y36" s="187"/>
      <c r="Z36" s="187"/>
      <c r="AA36" s="187"/>
      <c r="AB36" s="187"/>
      <c r="AC36" s="187"/>
      <c r="AD36" s="187"/>
      <c r="AE36" s="187"/>
      <c r="AF36" s="187"/>
      <c r="AG36" s="187"/>
      <c r="AH36" s="187"/>
      <c r="AI36" s="187"/>
      <c r="AJ36" s="187"/>
      <c r="AK36" s="187"/>
      <c r="AL36" s="187"/>
      <c r="AM36" s="187"/>
      <c r="AN36" s="187"/>
      <c r="AO36" s="187"/>
      <c r="AP36" s="187"/>
      <c r="AQ36" s="187"/>
      <c r="AR36" s="187"/>
      <c r="AS36" s="187"/>
      <c r="AT36" s="187"/>
      <c r="AU36" s="187"/>
      <c r="AV36" s="187"/>
      <c r="AW36" s="187"/>
      <c r="AX36" s="187"/>
      <c r="AY36" s="187"/>
      <c r="AZ36" s="187"/>
      <c r="BA36" s="187"/>
      <c r="BB36" s="187"/>
      <c r="BC36" s="187"/>
      <c r="BD36" s="187"/>
      <c r="BE36" s="187"/>
      <c r="BF36" s="187"/>
      <c r="BG36" s="187"/>
      <c r="BH36" s="187"/>
      <c r="BI36" s="187"/>
      <c r="BJ36" s="187"/>
      <c r="BK36" s="187"/>
      <c r="BL36" s="187"/>
      <c r="BM36" s="187"/>
    </row>
    <row r="37" spans="1:65">
      <c r="A37" s="110"/>
      <c r="B37" s="110"/>
      <c r="C37" s="110"/>
      <c r="D37" s="187"/>
      <c r="E37" s="187"/>
      <c r="F37" s="187"/>
      <c r="G37" s="187"/>
      <c r="H37" s="187"/>
      <c r="I37" s="187"/>
      <c r="J37" s="187"/>
      <c r="K37" s="187"/>
      <c r="L37" s="187"/>
      <c r="M37" s="187"/>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87"/>
      <c r="BE37" s="187"/>
      <c r="BF37" s="187"/>
      <c r="BG37" s="187"/>
      <c r="BH37" s="187"/>
      <c r="BI37" s="187"/>
      <c r="BJ37" s="187"/>
      <c r="BK37" s="187"/>
      <c r="BL37" s="187"/>
      <c r="BM37" s="187"/>
    </row>
    <row r="38" spans="1:65">
      <c r="A38" s="110"/>
      <c r="B38" s="110"/>
      <c r="C38" s="110"/>
      <c r="D38" s="187"/>
      <c r="E38" s="187"/>
      <c r="F38" s="187"/>
      <c r="G38" s="187"/>
      <c r="H38" s="187"/>
      <c r="I38" s="187"/>
      <c r="J38" s="187"/>
      <c r="K38" s="187"/>
      <c r="L38" s="187"/>
      <c r="M38" s="187"/>
      <c r="N38" s="187"/>
      <c r="O38" s="187"/>
      <c r="P38" s="187"/>
      <c r="Q38" s="187"/>
      <c r="R38" s="187"/>
      <c r="S38" s="187"/>
      <c r="T38" s="187"/>
      <c r="U38" s="187"/>
      <c r="V38" s="187"/>
      <c r="W38" s="187"/>
      <c r="X38" s="187"/>
      <c r="Y38" s="187"/>
      <c r="Z38" s="187"/>
      <c r="AA38" s="187"/>
      <c r="AB38" s="187"/>
      <c r="AC38" s="187"/>
      <c r="AD38" s="187"/>
      <c r="AE38" s="187"/>
      <c r="AF38" s="187"/>
      <c r="AG38" s="187"/>
      <c r="AH38" s="187"/>
      <c r="AI38" s="187"/>
      <c r="AJ38" s="187"/>
      <c r="AK38" s="187"/>
      <c r="AL38" s="187"/>
      <c r="AM38" s="187"/>
      <c r="AN38" s="187"/>
      <c r="AO38" s="187"/>
      <c r="AP38" s="187"/>
      <c r="AQ38" s="187"/>
      <c r="AR38" s="187"/>
      <c r="AS38" s="187"/>
      <c r="AT38" s="187"/>
      <c r="AU38" s="187"/>
      <c r="AV38" s="187"/>
      <c r="AW38" s="187"/>
      <c r="AX38" s="187"/>
      <c r="AY38" s="187"/>
      <c r="AZ38" s="187"/>
      <c r="BA38" s="187"/>
      <c r="BB38" s="187"/>
      <c r="BC38" s="187"/>
      <c r="BD38" s="187"/>
      <c r="BE38" s="187"/>
      <c r="BF38" s="187"/>
      <c r="BG38" s="187"/>
      <c r="BH38" s="187"/>
      <c r="BI38" s="187"/>
      <c r="BJ38" s="187"/>
      <c r="BK38" s="187"/>
      <c r="BL38" s="187"/>
      <c r="BM38" s="187"/>
    </row>
    <row r="39" spans="1:65">
      <c r="A39" s="110"/>
      <c r="B39" s="110"/>
      <c r="C39" s="110"/>
      <c r="D39" s="187"/>
      <c r="E39" s="187"/>
      <c r="F39" s="187"/>
      <c r="G39" s="187"/>
      <c r="H39" s="187"/>
      <c r="I39" s="187"/>
      <c r="J39" s="187"/>
      <c r="K39" s="187"/>
      <c r="L39" s="187"/>
      <c r="M39" s="187"/>
      <c r="N39" s="187"/>
      <c r="O39" s="187"/>
      <c r="P39" s="187"/>
      <c r="Q39" s="187"/>
      <c r="R39" s="187"/>
      <c r="S39" s="187"/>
      <c r="T39" s="187"/>
      <c r="U39" s="187"/>
      <c r="V39" s="187"/>
      <c r="W39" s="187"/>
      <c r="X39" s="187"/>
      <c r="Y39" s="187"/>
      <c r="Z39" s="187"/>
      <c r="AA39" s="187"/>
      <c r="AB39" s="187"/>
      <c r="AC39" s="187"/>
      <c r="AD39" s="187"/>
      <c r="AE39" s="187"/>
      <c r="AF39" s="187"/>
      <c r="AG39" s="187"/>
      <c r="AH39" s="187"/>
      <c r="AI39" s="187"/>
      <c r="AJ39" s="187"/>
      <c r="AK39" s="187"/>
      <c r="AL39" s="187"/>
      <c r="AM39" s="187"/>
      <c r="AN39" s="187"/>
      <c r="AO39" s="187"/>
      <c r="AP39" s="187"/>
      <c r="AQ39" s="187"/>
      <c r="AR39" s="187"/>
      <c r="AS39" s="187"/>
      <c r="AT39" s="187"/>
      <c r="AU39" s="187"/>
      <c r="AV39" s="187"/>
      <c r="AW39" s="187"/>
      <c r="AX39" s="187"/>
      <c r="AY39" s="187"/>
      <c r="AZ39" s="187"/>
      <c r="BA39" s="187"/>
      <c r="BB39" s="187"/>
      <c r="BC39" s="187"/>
      <c r="BD39" s="187"/>
      <c r="BE39" s="187"/>
      <c r="BF39" s="187"/>
      <c r="BG39" s="187"/>
      <c r="BH39" s="187"/>
      <c r="BI39" s="187"/>
      <c r="BJ39" s="187"/>
      <c r="BK39" s="187"/>
      <c r="BL39" s="187"/>
      <c r="BM39" s="187"/>
    </row>
    <row r="40" spans="1:65">
      <c r="A40" s="110"/>
      <c r="B40" s="110"/>
      <c r="C40" s="110"/>
      <c r="D40" s="187"/>
      <c r="E40" s="187"/>
      <c r="F40" s="187"/>
      <c r="G40" s="187"/>
      <c r="H40" s="187"/>
      <c r="I40" s="187"/>
      <c r="J40" s="187"/>
      <c r="K40" s="187"/>
      <c r="L40" s="187"/>
      <c r="M40" s="187"/>
      <c r="N40" s="187"/>
      <c r="O40" s="187"/>
      <c r="P40" s="187"/>
      <c r="Q40" s="187"/>
      <c r="R40" s="187"/>
      <c r="S40" s="187"/>
      <c r="T40" s="187"/>
      <c r="U40" s="187"/>
      <c r="V40" s="187"/>
      <c r="W40" s="187"/>
      <c r="X40" s="187"/>
      <c r="Y40" s="187"/>
      <c r="Z40" s="187"/>
      <c r="AA40" s="187"/>
      <c r="AB40" s="187"/>
      <c r="AC40" s="187"/>
      <c r="AD40" s="187"/>
      <c r="AE40" s="187"/>
      <c r="AF40" s="187"/>
      <c r="AG40" s="187"/>
      <c r="AH40" s="187"/>
      <c r="AI40" s="187"/>
      <c r="AJ40" s="187"/>
      <c r="AK40" s="187"/>
      <c r="AL40" s="187"/>
      <c r="AM40" s="187"/>
      <c r="AN40" s="187"/>
      <c r="AO40" s="187"/>
      <c r="AP40" s="187"/>
      <c r="AQ40" s="187"/>
      <c r="AR40" s="187"/>
      <c r="AS40" s="187"/>
      <c r="AT40" s="187"/>
      <c r="AU40" s="187"/>
      <c r="AV40" s="187"/>
      <c r="AW40" s="187"/>
      <c r="AX40" s="187"/>
      <c r="AY40" s="187"/>
      <c r="AZ40" s="187"/>
      <c r="BA40" s="187"/>
      <c r="BB40" s="187"/>
      <c r="BC40" s="187"/>
      <c r="BD40" s="187"/>
      <c r="BE40" s="187"/>
      <c r="BF40" s="187"/>
      <c r="BG40" s="187"/>
      <c r="BH40" s="187"/>
      <c r="BI40" s="187"/>
      <c r="BJ40" s="187"/>
      <c r="BK40" s="187"/>
      <c r="BL40" s="187"/>
      <c r="BM40" s="187"/>
    </row>
    <row r="41" spans="1:65">
      <c r="A41" s="110"/>
      <c r="B41" s="110"/>
      <c r="C41" s="110"/>
      <c r="D41" s="187"/>
      <c r="E41" s="187"/>
      <c r="F41" s="187"/>
      <c r="G41" s="187"/>
      <c r="H41" s="187"/>
      <c r="I41" s="187"/>
      <c r="J41" s="187"/>
      <c r="K41" s="187"/>
      <c r="L41" s="187"/>
      <c r="M41" s="187"/>
      <c r="N41" s="187"/>
      <c r="O41" s="187"/>
      <c r="P41" s="187"/>
      <c r="Q41" s="187"/>
      <c r="R41" s="187"/>
      <c r="S41" s="187"/>
      <c r="T41" s="187"/>
      <c r="U41" s="187"/>
      <c r="V41" s="187"/>
      <c r="W41" s="187"/>
      <c r="X41" s="187"/>
      <c r="Y41" s="187"/>
      <c r="Z41" s="187"/>
      <c r="AA41" s="187"/>
      <c r="AB41" s="187"/>
      <c r="AC41" s="187"/>
      <c r="AD41" s="187"/>
      <c r="AE41" s="187"/>
      <c r="AF41" s="187"/>
      <c r="AG41" s="187"/>
      <c r="AH41" s="187"/>
      <c r="AI41" s="187"/>
      <c r="AJ41" s="187"/>
      <c r="AK41" s="187"/>
      <c r="AL41" s="187"/>
      <c r="AM41" s="187"/>
      <c r="AN41" s="187"/>
      <c r="AO41" s="187"/>
      <c r="AP41" s="187"/>
      <c r="AQ41" s="187"/>
      <c r="AR41" s="187"/>
      <c r="AS41" s="187"/>
      <c r="AT41" s="187"/>
      <c r="AU41" s="187"/>
      <c r="AV41" s="187"/>
      <c r="AW41" s="187"/>
      <c r="AX41" s="187"/>
      <c r="AY41" s="187"/>
      <c r="AZ41" s="187"/>
      <c r="BA41" s="187"/>
      <c r="BB41" s="187"/>
      <c r="BC41" s="187"/>
      <c r="BD41" s="187"/>
      <c r="BE41" s="187"/>
      <c r="BF41" s="187"/>
      <c r="BG41" s="187"/>
      <c r="BH41" s="187"/>
      <c r="BI41" s="187"/>
      <c r="BJ41" s="187"/>
      <c r="BK41" s="187"/>
      <c r="BL41" s="187"/>
      <c r="BM41" s="187"/>
    </row>
    <row r="42" spans="1:65">
      <c r="A42" s="110"/>
      <c r="B42" s="110"/>
      <c r="C42" s="110"/>
      <c r="D42" s="187"/>
      <c r="E42" s="187"/>
      <c r="F42" s="187"/>
      <c r="G42" s="187"/>
      <c r="H42" s="187"/>
      <c r="I42" s="187"/>
      <c r="J42" s="187"/>
      <c r="K42" s="187"/>
      <c r="L42" s="187"/>
      <c r="M42" s="187"/>
      <c r="N42" s="187"/>
      <c r="O42" s="187"/>
      <c r="P42" s="187"/>
      <c r="Q42" s="187"/>
      <c r="R42" s="187"/>
      <c r="S42" s="187"/>
      <c r="T42" s="187"/>
      <c r="U42" s="187"/>
      <c r="V42" s="187"/>
      <c r="W42" s="187"/>
      <c r="X42" s="187"/>
      <c r="Y42" s="187"/>
      <c r="Z42" s="187"/>
      <c r="AA42" s="187"/>
      <c r="AB42" s="187"/>
      <c r="AC42" s="187"/>
      <c r="AD42" s="187"/>
      <c r="AE42" s="187"/>
      <c r="AF42" s="187"/>
      <c r="AG42" s="187"/>
      <c r="AH42" s="187"/>
      <c r="AI42" s="187"/>
      <c r="AJ42" s="187"/>
      <c r="AK42" s="187"/>
      <c r="AL42" s="187"/>
      <c r="AM42" s="187"/>
      <c r="AN42" s="187"/>
      <c r="AO42" s="187"/>
      <c r="AP42" s="187"/>
      <c r="AQ42" s="187"/>
      <c r="AR42" s="187"/>
      <c r="AS42" s="187"/>
      <c r="AT42" s="187"/>
      <c r="AU42" s="187"/>
      <c r="AV42" s="187"/>
      <c r="AW42" s="187"/>
      <c r="AX42" s="187"/>
      <c r="AY42" s="187"/>
      <c r="AZ42" s="187"/>
      <c r="BA42" s="187"/>
      <c r="BB42" s="187"/>
      <c r="BC42" s="187"/>
      <c r="BD42" s="187"/>
      <c r="BE42" s="187"/>
      <c r="BF42" s="187"/>
      <c r="BG42" s="187"/>
      <c r="BH42" s="187"/>
      <c r="BI42" s="187"/>
      <c r="BJ42" s="187"/>
      <c r="BK42" s="187"/>
      <c r="BL42" s="187"/>
      <c r="BM42" s="187"/>
    </row>
    <row r="43" spans="1:65">
      <c r="A43" s="110"/>
      <c r="B43" s="110"/>
      <c r="C43" s="110"/>
      <c r="D43" s="187"/>
      <c r="E43" s="187"/>
      <c r="F43" s="187"/>
      <c r="G43" s="187"/>
      <c r="H43" s="187"/>
      <c r="I43" s="187"/>
      <c r="J43" s="187"/>
      <c r="K43" s="187"/>
      <c r="L43" s="187"/>
      <c r="M43" s="187"/>
      <c r="N43" s="187"/>
      <c r="O43" s="187"/>
      <c r="P43" s="187"/>
      <c r="Q43" s="187"/>
      <c r="R43" s="187"/>
      <c r="S43" s="187"/>
      <c r="T43" s="187"/>
      <c r="U43" s="187"/>
      <c r="V43" s="187"/>
      <c r="W43" s="187"/>
      <c r="X43" s="187"/>
      <c r="Y43" s="187"/>
      <c r="Z43" s="187"/>
      <c r="AA43" s="187"/>
      <c r="AB43" s="187"/>
      <c r="AC43" s="187"/>
      <c r="AD43" s="187"/>
      <c r="AE43" s="187"/>
      <c r="AF43" s="187"/>
      <c r="AG43" s="187"/>
      <c r="AH43" s="187"/>
      <c r="AI43" s="187"/>
      <c r="AJ43" s="187"/>
      <c r="AK43" s="187"/>
      <c r="AL43" s="187"/>
      <c r="AM43" s="187"/>
      <c r="AN43" s="187"/>
      <c r="AO43" s="187"/>
      <c r="AP43" s="187"/>
      <c r="AQ43" s="187"/>
      <c r="AR43" s="187"/>
      <c r="AS43" s="187"/>
      <c r="AT43" s="187"/>
      <c r="AU43" s="187"/>
      <c r="AV43" s="187"/>
      <c r="AW43" s="187"/>
      <c r="AX43" s="187"/>
      <c r="AY43" s="187"/>
      <c r="AZ43" s="187"/>
      <c r="BA43" s="187"/>
      <c r="BB43" s="187"/>
      <c r="BC43" s="187"/>
      <c r="BD43" s="187"/>
      <c r="BE43" s="187"/>
      <c r="BF43" s="187"/>
      <c r="BG43" s="187"/>
      <c r="BH43" s="187"/>
      <c r="BI43" s="187"/>
      <c r="BJ43" s="187"/>
      <c r="BK43" s="187"/>
      <c r="BL43" s="187"/>
      <c r="BM43" s="187"/>
    </row>
    <row r="44" spans="1:65">
      <c r="A44" s="110"/>
      <c r="B44" s="110"/>
      <c r="C44" s="110"/>
      <c r="D44" s="187"/>
      <c r="E44" s="187"/>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c r="AG44" s="187"/>
      <c r="AH44" s="187"/>
      <c r="AI44" s="187"/>
      <c r="AJ44" s="187"/>
      <c r="AK44" s="187"/>
      <c r="AL44" s="187"/>
      <c r="AM44" s="187"/>
      <c r="AN44" s="187"/>
      <c r="AO44" s="187"/>
      <c r="AP44" s="187"/>
      <c r="AQ44" s="187"/>
      <c r="AR44" s="187"/>
      <c r="AS44" s="187"/>
      <c r="AT44" s="187"/>
      <c r="AU44" s="187"/>
      <c r="AV44" s="187"/>
      <c r="AW44" s="187"/>
      <c r="AX44" s="187"/>
      <c r="AY44" s="187"/>
      <c r="AZ44" s="187"/>
      <c r="BA44" s="187"/>
      <c r="BB44" s="187"/>
      <c r="BC44" s="187"/>
      <c r="BD44" s="187"/>
      <c r="BE44" s="187"/>
      <c r="BF44" s="187"/>
      <c r="BG44" s="187"/>
      <c r="BH44" s="187"/>
      <c r="BI44" s="187"/>
      <c r="BJ44" s="187"/>
      <c r="BK44" s="187"/>
      <c r="BL44" s="187"/>
      <c r="BM44" s="187"/>
    </row>
    <row r="45" spans="1:65">
      <c r="A45" s="110"/>
      <c r="B45" s="110"/>
      <c r="C45" s="110"/>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c r="AB45" s="187"/>
      <c r="AC45" s="187"/>
      <c r="AD45" s="187"/>
      <c r="AE45" s="187"/>
      <c r="AF45" s="187"/>
      <c r="AG45" s="187"/>
      <c r="AH45" s="187"/>
      <c r="AI45" s="187"/>
      <c r="AJ45" s="187"/>
      <c r="AK45" s="187"/>
      <c r="AL45" s="187"/>
      <c r="AM45" s="187"/>
      <c r="AN45" s="187"/>
      <c r="AO45" s="187"/>
      <c r="AP45" s="187"/>
      <c r="AQ45" s="187"/>
      <c r="AR45" s="187"/>
      <c r="AS45" s="187"/>
      <c r="AT45" s="187"/>
      <c r="AU45" s="187"/>
      <c r="AV45" s="187"/>
      <c r="AW45" s="187"/>
      <c r="AX45" s="187"/>
      <c r="AY45" s="187"/>
      <c r="AZ45" s="187"/>
      <c r="BA45" s="187"/>
      <c r="BB45" s="187"/>
      <c r="BC45" s="187"/>
      <c r="BD45" s="187"/>
      <c r="BE45" s="187"/>
      <c r="BF45" s="187"/>
      <c r="BG45" s="187"/>
      <c r="BH45" s="187"/>
      <c r="BI45" s="187"/>
      <c r="BJ45" s="187"/>
      <c r="BK45" s="187"/>
      <c r="BL45" s="187"/>
      <c r="BM45" s="187"/>
    </row>
    <row r="46" spans="1:65">
      <c r="A46" s="110"/>
      <c r="B46" s="110"/>
      <c r="C46" s="110"/>
      <c r="D46" s="187"/>
      <c r="E46" s="187"/>
      <c r="F46" s="187"/>
      <c r="G46" s="187"/>
      <c r="H46" s="187"/>
      <c r="I46" s="187"/>
      <c r="J46" s="187"/>
      <c r="K46" s="187"/>
      <c r="L46" s="187"/>
      <c r="M46" s="187"/>
      <c r="N46" s="187"/>
      <c r="O46" s="187"/>
      <c r="P46" s="187"/>
      <c r="Q46" s="187"/>
      <c r="R46" s="187"/>
      <c r="S46" s="187"/>
      <c r="T46" s="187"/>
      <c r="U46" s="187"/>
      <c r="V46" s="187"/>
      <c r="W46" s="187"/>
      <c r="X46" s="187"/>
      <c r="Y46" s="187"/>
      <c r="Z46" s="187"/>
      <c r="AA46" s="187"/>
      <c r="AB46" s="187"/>
      <c r="AC46" s="187"/>
      <c r="AD46" s="187"/>
      <c r="AE46" s="187"/>
      <c r="AF46" s="187"/>
      <c r="AG46" s="187"/>
      <c r="AH46" s="187"/>
      <c r="AI46" s="187"/>
      <c r="AJ46" s="187"/>
      <c r="AK46" s="187"/>
      <c r="AL46" s="187"/>
      <c r="AM46" s="187"/>
      <c r="AN46" s="187"/>
      <c r="AO46" s="187"/>
      <c r="AP46" s="187"/>
      <c r="AQ46" s="187"/>
      <c r="AR46" s="187"/>
      <c r="AS46" s="187"/>
      <c r="AT46" s="187"/>
      <c r="AU46" s="187"/>
      <c r="AV46" s="187"/>
      <c r="AW46" s="187"/>
      <c r="AX46" s="187"/>
      <c r="AY46" s="187"/>
      <c r="AZ46" s="187"/>
      <c r="BA46" s="187"/>
      <c r="BB46" s="187"/>
      <c r="BC46" s="187"/>
      <c r="BD46" s="187"/>
      <c r="BE46" s="187"/>
      <c r="BF46" s="187"/>
      <c r="BG46" s="187"/>
      <c r="BH46" s="187"/>
      <c r="BI46" s="187"/>
      <c r="BJ46" s="187"/>
      <c r="BK46" s="187"/>
      <c r="BL46" s="187"/>
      <c r="BM46" s="187"/>
    </row>
    <row r="47" spans="1:65">
      <c r="A47" s="110"/>
      <c r="B47" s="110"/>
      <c r="C47" s="110"/>
      <c r="D47" s="187"/>
      <c r="E47" s="187"/>
      <c r="F47" s="187"/>
      <c r="G47" s="187"/>
      <c r="H47" s="187"/>
      <c r="I47" s="187"/>
      <c r="J47" s="187"/>
      <c r="K47" s="187"/>
      <c r="L47" s="187"/>
      <c r="M47" s="187"/>
      <c r="N47" s="187"/>
      <c r="O47" s="187"/>
      <c r="P47" s="187"/>
      <c r="Q47" s="187"/>
      <c r="R47" s="187"/>
      <c r="S47" s="187"/>
      <c r="T47" s="187"/>
      <c r="U47" s="187"/>
      <c r="V47" s="187"/>
      <c r="W47" s="187"/>
      <c r="X47" s="187"/>
      <c r="Y47" s="187"/>
      <c r="Z47" s="187"/>
      <c r="AA47" s="187"/>
      <c r="AB47" s="187"/>
      <c r="AC47" s="187"/>
      <c r="AD47" s="187"/>
      <c r="AE47" s="187"/>
      <c r="AF47" s="187"/>
      <c r="AG47" s="187"/>
      <c r="AH47" s="187"/>
      <c r="AI47" s="187"/>
      <c r="AJ47" s="187"/>
      <c r="AK47" s="187"/>
      <c r="AL47" s="187"/>
      <c r="AM47" s="187"/>
      <c r="AN47" s="187"/>
      <c r="AO47" s="187"/>
      <c r="AP47" s="187"/>
      <c r="AQ47" s="187"/>
      <c r="AR47" s="187"/>
      <c r="AS47" s="187"/>
      <c r="AT47" s="187"/>
      <c r="AU47" s="187"/>
      <c r="AV47" s="187"/>
      <c r="AW47" s="187"/>
      <c r="AX47" s="187"/>
      <c r="AY47" s="187"/>
      <c r="AZ47" s="187"/>
      <c r="BA47" s="187"/>
      <c r="BB47" s="187"/>
      <c r="BC47" s="187"/>
      <c r="BD47" s="187"/>
      <c r="BE47" s="187"/>
      <c r="BF47" s="187"/>
      <c r="BG47" s="187"/>
      <c r="BH47" s="187"/>
      <c r="BI47" s="187"/>
      <c r="BJ47" s="187"/>
      <c r="BK47" s="187"/>
      <c r="BL47" s="187"/>
      <c r="BM47" s="187"/>
    </row>
    <row r="48" spans="1:65">
      <c r="A48" s="110"/>
      <c r="B48" s="110"/>
      <c r="C48" s="110"/>
      <c r="D48" s="187"/>
      <c r="E48" s="187"/>
      <c r="F48" s="187"/>
      <c r="G48" s="187"/>
      <c r="H48" s="187"/>
      <c r="I48" s="187"/>
      <c r="J48" s="187"/>
      <c r="K48" s="187"/>
      <c r="L48" s="187"/>
      <c r="M48" s="187"/>
      <c r="N48" s="187"/>
      <c r="O48" s="187"/>
      <c r="P48" s="187"/>
      <c r="Q48" s="187"/>
      <c r="R48" s="187"/>
      <c r="S48" s="187"/>
      <c r="T48" s="187"/>
      <c r="U48" s="187"/>
      <c r="V48" s="187"/>
      <c r="W48" s="187"/>
      <c r="X48" s="187"/>
      <c r="Y48" s="187"/>
      <c r="Z48" s="187"/>
      <c r="AA48" s="187"/>
      <c r="AB48" s="187"/>
      <c r="AC48" s="187"/>
      <c r="AD48" s="187"/>
      <c r="AE48" s="187"/>
      <c r="AF48" s="187"/>
      <c r="AG48" s="187"/>
      <c r="AH48" s="187"/>
      <c r="AI48" s="187"/>
      <c r="AJ48" s="187"/>
      <c r="AK48" s="187"/>
      <c r="AL48" s="187"/>
      <c r="AM48" s="187"/>
      <c r="AN48" s="187"/>
      <c r="AO48" s="187"/>
      <c r="AP48" s="187"/>
      <c r="AQ48" s="187"/>
      <c r="AR48" s="187"/>
      <c r="AS48" s="187"/>
      <c r="AT48" s="187"/>
      <c r="AU48" s="187"/>
      <c r="AV48" s="187"/>
      <c r="AW48" s="187"/>
      <c r="AX48" s="187"/>
      <c r="AY48" s="187"/>
      <c r="AZ48" s="187"/>
      <c r="BA48" s="187"/>
      <c r="BB48" s="187"/>
      <c r="BC48" s="187"/>
      <c r="BD48" s="187"/>
      <c r="BE48" s="187"/>
      <c r="BF48" s="187"/>
      <c r="BG48" s="187"/>
      <c r="BH48" s="187"/>
      <c r="BI48" s="187"/>
      <c r="BJ48" s="187"/>
      <c r="BK48" s="187"/>
      <c r="BL48" s="187"/>
      <c r="BM48" s="187"/>
    </row>
    <row r="49" spans="1:65">
      <c r="A49" s="110"/>
      <c r="B49" s="110"/>
      <c r="C49" s="110"/>
      <c r="D49" s="187"/>
      <c r="E49" s="187"/>
      <c r="F49" s="187"/>
      <c r="G49" s="187"/>
      <c r="H49" s="187"/>
      <c r="I49" s="187"/>
      <c r="J49" s="187"/>
      <c r="K49" s="187"/>
      <c r="L49" s="187"/>
      <c r="M49" s="187"/>
      <c r="N49" s="187"/>
      <c r="O49" s="187"/>
      <c r="P49" s="187"/>
      <c r="Q49" s="187"/>
      <c r="R49" s="187"/>
      <c r="S49" s="187"/>
      <c r="T49" s="187"/>
      <c r="U49" s="187"/>
      <c r="V49" s="187"/>
      <c r="W49" s="187"/>
      <c r="X49" s="187"/>
      <c r="Y49" s="187"/>
      <c r="Z49" s="187"/>
      <c r="AA49" s="187"/>
      <c r="AB49" s="187"/>
      <c r="AC49" s="187"/>
      <c r="AD49" s="187"/>
      <c r="AE49" s="187"/>
      <c r="AF49" s="187"/>
      <c r="AG49" s="187"/>
      <c r="AH49" s="187"/>
      <c r="AI49" s="187"/>
      <c r="AJ49" s="187"/>
      <c r="AK49" s="187"/>
      <c r="AL49" s="187"/>
      <c r="AM49" s="187"/>
      <c r="AN49" s="187"/>
      <c r="AO49" s="187"/>
      <c r="AP49" s="187"/>
      <c r="AQ49" s="187"/>
      <c r="AR49" s="187"/>
      <c r="AS49" s="187"/>
      <c r="AT49" s="187"/>
      <c r="AU49" s="187"/>
      <c r="AV49" s="187"/>
      <c r="AW49" s="187"/>
      <c r="AX49" s="187"/>
      <c r="AY49" s="187"/>
      <c r="AZ49" s="187"/>
      <c r="BA49" s="187"/>
      <c r="BB49" s="187"/>
      <c r="BC49" s="187"/>
      <c r="BD49" s="187"/>
      <c r="BE49" s="187"/>
      <c r="BF49" s="187"/>
      <c r="BG49" s="187"/>
      <c r="BH49" s="187"/>
      <c r="BI49" s="187"/>
      <c r="BJ49" s="187"/>
      <c r="BK49" s="187"/>
      <c r="BL49" s="187"/>
      <c r="BM49" s="187"/>
    </row>
    <row r="50" spans="1:65">
      <c r="A50" s="110"/>
      <c r="B50" s="110"/>
      <c r="C50" s="110"/>
      <c r="D50" s="187"/>
      <c r="E50" s="187"/>
      <c r="F50" s="187"/>
      <c r="G50" s="187"/>
      <c r="H50" s="187"/>
      <c r="I50" s="187"/>
      <c r="J50" s="187"/>
      <c r="K50" s="187"/>
      <c r="L50" s="187"/>
      <c r="M50" s="187"/>
      <c r="N50" s="187"/>
      <c r="O50" s="187"/>
      <c r="P50" s="187"/>
      <c r="Q50" s="187"/>
      <c r="R50" s="187"/>
      <c r="S50" s="187"/>
      <c r="T50" s="187"/>
      <c r="U50" s="187"/>
      <c r="V50" s="187"/>
      <c r="W50" s="187"/>
      <c r="X50" s="187"/>
      <c r="Y50" s="187"/>
      <c r="Z50" s="187"/>
      <c r="AA50" s="187"/>
      <c r="AB50" s="187"/>
      <c r="AC50" s="187"/>
      <c r="AD50" s="187"/>
      <c r="AE50" s="187"/>
      <c r="AF50" s="187"/>
      <c r="AG50" s="187"/>
      <c r="AH50" s="187"/>
      <c r="AI50" s="187"/>
      <c r="AJ50" s="187"/>
      <c r="AK50" s="187"/>
      <c r="AL50" s="187"/>
      <c r="AM50" s="187"/>
      <c r="AN50" s="187"/>
      <c r="AO50" s="187"/>
      <c r="AP50" s="187"/>
      <c r="AQ50" s="187"/>
      <c r="AR50" s="187"/>
      <c r="AS50" s="187"/>
      <c r="AT50" s="187"/>
      <c r="AU50" s="187"/>
      <c r="AV50" s="187"/>
      <c r="AW50" s="187"/>
      <c r="AX50" s="187"/>
      <c r="AY50" s="187"/>
      <c r="AZ50" s="187"/>
      <c r="BA50" s="187"/>
      <c r="BB50" s="187"/>
      <c r="BC50" s="187"/>
      <c r="BD50" s="187"/>
      <c r="BE50" s="187"/>
      <c r="BF50" s="187"/>
      <c r="BG50" s="187"/>
      <c r="BH50" s="187"/>
      <c r="BI50" s="187"/>
      <c r="BJ50" s="187"/>
      <c r="BK50" s="187"/>
      <c r="BL50" s="187"/>
      <c r="BM50" s="187"/>
    </row>
    <row r="51" spans="1:65">
      <c r="A51" s="110"/>
      <c r="B51" s="110"/>
      <c r="C51" s="110"/>
      <c r="D51" s="187"/>
      <c r="E51" s="187"/>
      <c r="F51" s="187"/>
      <c r="G51" s="187"/>
      <c r="H51" s="187"/>
      <c r="I51" s="187"/>
      <c r="J51" s="187"/>
      <c r="K51" s="187"/>
      <c r="L51" s="187"/>
      <c r="M51" s="187"/>
      <c r="N51" s="187"/>
      <c r="O51" s="187"/>
      <c r="P51" s="187"/>
      <c r="Q51" s="187"/>
      <c r="R51" s="187"/>
      <c r="S51" s="187"/>
      <c r="T51" s="187"/>
      <c r="U51" s="187"/>
      <c r="V51" s="187"/>
      <c r="W51" s="187"/>
      <c r="X51" s="187"/>
      <c r="Y51" s="187"/>
      <c r="Z51" s="187"/>
      <c r="AA51" s="187"/>
      <c r="AB51" s="187"/>
      <c r="AC51" s="187"/>
      <c r="AD51" s="187"/>
      <c r="AE51" s="187"/>
      <c r="AF51" s="187"/>
      <c r="AG51" s="187"/>
      <c r="AH51" s="187"/>
      <c r="AI51" s="187"/>
      <c r="AJ51" s="187"/>
      <c r="AK51" s="187"/>
      <c r="AL51" s="187"/>
      <c r="AM51" s="187"/>
      <c r="AN51" s="187"/>
      <c r="AO51" s="187"/>
      <c r="AP51" s="187"/>
      <c r="AQ51" s="187"/>
      <c r="AR51" s="187"/>
      <c r="AS51" s="187"/>
      <c r="AT51" s="187"/>
      <c r="AU51" s="187"/>
      <c r="AV51" s="187"/>
      <c r="AW51" s="187"/>
      <c r="AX51" s="187"/>
      <c r="AY51" s="187"/>
      <c r="AZ51" s="187"/>
      <c r="BA51" s="187"/>
      <c r="BB51" s="187"/>
      <c r="BC51" s="187"/>
      <c r="BD51" s="187"/>
      <c r="BE51" s="187"/>
      <c r="BF51" s="187"/>
      <c r="BG51" s="187"/>
      <c r="BH51" s="187"/>
      <c r="BI51" s="187"/>
      <c r="BJ51" s="187"/>
      <c r="BK51" s="187"/>
      <c r="BL51" s="187"/>
      <c r="BM51" s="187"/>
    </row>
    <row r="52" spans="1:65">
      <c r="A52" s="110"/>
      <c r="B52" s="110"/>
      <c r="C52" s="110"/>
      <c r="D52" s="187"/>
      <c r="E52" s="187"/>
      <c r="F52" s="187"/>
      <c r="G52" s="187"/>
      <c r="H52" s="187"/>
      <c r="I52" s="187"/>
      <c r="J52" s="187"/>
      <c r="K52" s="187"/>
      <c r="L52" s="187"/>
      <c r="M52" s="187"/>
      <c r="N52" s="187"/>
      <c r="O52" s="187"/>
      <c r="P52" s="187"/>
      <c r="Q52" s="187"/>
      <c r="R52" s="187"/>
      <c r="S52" s="187"/>
      <c r="T52" s="187"/>
      <c r="U52" s="187"/>
      <c r="V52" s="187"/>
      <c r="W52" s="187"/>
      <c r="X52" s="187"/>
      <c r="Y52" s="187"/>
      <c r="Z52" s="187"/>
      <c r="AA52" s="187"/>
      <c r="AB52" s="187"/>
      <c r="AC52" s="187"/>
      <c r="AD52" s="187"/>
      <c r="AE52" s="187"/>
      <c r="AF52" s="187"/>
      <c r="AG52" s="187"/>
      <c r="AH52" s="187"/>
      <c r="AI52" s="187"/>
      <c r="AJ52" s="187"/>
      <c r="AK52" s="187"/>
      <c r="AL52" s="187"/>
      <c r="AM52" s="187"/>
      <c r="AN52" s="187"/>
      <c r="AO52" s="187"/>
      <c r="AP52" s="187"/>
      <c r="AQ52" s="187"/>
      <c r="AR52" s="187"/>
      <c r="AS52" s="187"/>
      <c r="AT52" s="187"/>
      <c r="AU52" s="187"/>
      <c r="AV52" s="187"/>
      <c r="AW52" s="187"/>
      <c r="AX52" s="187"/>
      <c r="AY52" s="187"/>
      <c r="AZ52" s="187"/>
      <c r="BA52" s="187"/>
      <c r="BB52" s="187"/>
      <c r="BC52" s="187"/>
      <c r="BD52" s="187"/>
      <c r="BE52" s="187"/>
      <c r="BF52" s="187"/>
      <c r="BG52" s="187"/>
      <c r="BH52" s="187"/>
      <c r="BI52" s="187"/>
      <c r="BJ52" s="187"/>
      <c r="BK52" s="187"/>
      <c r="BL52" s="187"/>
      <c r="BM52" s="187"/>
    </row>
    <row r="53" spans="1:65">
      <c r="A53" s="110"/>
      <c r="B53" s="110"/>
      <c r="C53" s="110"/>
      <c r="D53" s="187"/>
      <c r="E53" s="187"/>
      <c r="F53" s="187"/>
      <c r="G53" s="187"/>
      <c r="H53" s="187"/>
      <c r="I53" s="187"/>
      <c r="J53" s="187"/>
      <c r="K53" s="187"/>
      <c r="L53" s="187"/>
      <c r="M53" s="187"/>
      <c r="N53" s="187"/>
      <c r="O53" s="187"/>
      <c r="P53" s="187"/>
      <c r="Q53" s="187"/>
      <c r="R53" s="187"/>
      <c r="S53" s="187"/>
      <c r="T53" s="187"/>
      <c r="U53" s="187"/>
      <c r="V53" s="187"/>
      <c r="W53" s="187"/>
      <c r="X53" s="187"/>
      <c r="Y53" s="187"/>
      <c r="Z53" s="187"/>
      <c r="AA53" s="187"/>
      <c r="AB53" s="187"/>
      <c r="AC53" s="187"/>
      <c r="AD53" s="187"/>
      <c r="AE53" s="187"/>
      <c r="AF53" s="187"/>
      <c r="AG53" s="187"/>
      <c r="AH53" s="187"/>
      <c r="AI53" s="187"/>
      <c r="AJ53" s="187"/>
      <c r="AK53" s="187"/>
      <c r="AL53" s="187"/>
      <c r="AM53" s="187"/>
      <c r="AN53" s="187"/>
      <c r="AO53" s="187"/>
      <c r="AP53" s="187"/>
      <c r="AQ53" s="187"/>
      <c r="AR53" s="187"/>
      <c r="AS53" s="187"/>
      <c r="AT53" s="187"/>
      <c r="AU53" s="187"/>
      <c r="AV53" s="187"/>
      <c r="AW53" s="187"/>
      <c r="AX53" s="187"/>
      <c r="AY53" s="187"/>
      <c r="AZ53" s="187"/>
      <c r="BA53" s="187"/>
      <c r="BB53" s="187"/>
      <c r="BC53" s="187"/>
      <c r="BD53" s="187"/>
      <c r="BE53" s="187"/>
      <c r="BF53" s="187"/>
      <c r="BG53" s="187"/>
      <c r="BH53" s="187"/>
      <c r="BI53" s="187"/>
      <c r="BJ53" s="187"/>
      <c r="BK53" s="187"/>
      <c r="BL53" s="187"/>
      <c r="BM53" s="187"/>
    </row>
    <row r="54" spans="1:65">
      <c r="A54" s="110"/>
      <c r="B54" s="110"/>
      <c r="C54" s="110"/>
      <c r="D54" s="187"/>
      <c r="E54" s="187"/>
      <c r="F54" s="187"/>
      <c r="G54" s="187"/>
      <c r="H54" s="187"/>
      <c r="I54" s="187"/>
      <c r="J54" s="187"/>
      <c r="K54" s="187"/>
      <c r="L54" s="187"/>
      <c r="M54" s="187"/>
      <c r="N54" s="187"/>
      <c r="O54" s="187"/>
      <c r="P54" s="187"/>
      <c r="Q54" s="187"/>
      <c r="R54" s="187"/>
      <c r="S54" s="187"/>
      <c r="T54" s="187"/>
      <c r="U54" s="187"/>
      <c r="V54" s="187"/>
      <c r="W54" s="187"/>
      <c r="X54" s="187"/>
      <c r="Y54" s="187"/>
      <c r="Z54" s="187"/>
      <c r="AA54" s="187"/>
      <c r="AB54" s="187"/>
      <c r="AC54" s="187"/>
      <c r="AD54" s="187"/>
      <c r="AE54" s="187"/>
      <c r="AF54" s="187"/>
      <c r="AG54" s="187"/>
      <c r="AH54" s="187"/>
      <c r="AI54" s="187"/>
      <c r="AJ54" s="187"/>
      <c r="AK54" s="187"/>
      <c r="AL54" s="187"/>
      <c r="AM54" s="187"/>
      <c r="AN54" s="187"/>
      <c r="AO54" s="187"/>
      <c r="AP54" s="187"/>
      <c r="AQ54" s="187"/>
      <c r="AR54" s="187"/>
      <c r="AS54" s="187"/>
      <c r="AT54" s="187"/>
      <c r="AU54" s="187"/>
      <c r="AV54" s="187"/>
      <c r="AW54" s="187"/>
      <c r="AX54" s="187"/>
      <c r="AY54" s="187"/>
      <c r="AZ54" s="187"/>
      <c r="BA54" s="187"/>
      <c r="BB54" s="187"/>
      <c r="BC54" s="187"/>
      <c r="BD54" s="187"/>
      <c r="BE54" s="187"/>
      <c r="BF54" s="187"/>
      <c r="BG54" s="187"/>
      <c r="BH54" s="187"/>
      <c r="BI54" s="187"/>
      <c r="BJ54" s="187"/>
      <c r="BK54" s="187"/>
      <c r="BL54" s="187"/>
      <c r="BM54" s="187"/>
    </row>
    <row r="55" spans="1:65">
      <c r="A55" s="110"/>
      <c r="B55" s="110"/>
      <c r="C55" s="110"/>
      <c r="D55" s="187"/>
      <c r="E55" s="187"/>
      <c r="F55" s="187"/>
      <c r="G55" s="187"/>
      <c r="H55" s="187"/>
      <c r="I55" s="187"/>
      <c r="J55" s="187"/>
      <c r="K55" s="187"/>
      <c r="L55" s="187"/>
      <c r="M55" s="187"/>
      <c r="N55" s="187"/>
      <c r="O55" s="187"/>
      <c r="P55" s="187"/>
      <c r="Q55" s="187"/>
      <c r="R55" s="187"/>
      <c r="S55" s="187"/>
      <c r="T55" s="187"/>
      <c r="U55" s="187"/>
      <c r="V55" s="187"/>
      <c r="W55" s="187"/>
      <c r="X55" s="187"/>
      <c r="Y55" s="187"/>
      <c r="Z55" s="187"/>
      <c r="AA55" s="187"/>
      <c r="AB55" s="187"/>
      <c r="AC55" s="187"/>
      <c r="AD55" s="187"/>
      <c r="AE55" s="187"/>
      <c r="AF55" s="187"/>
      <c r="AG55" s="187"/>
      <c r="AH55" s="187"/>
      <c r="AI55" s="187"/>
      <c r="AJ55" s="187"/>
      <c r="AK55" s="187"/>
      <c r="AL55" s="187"/>
      <c r="AM55" s="187"/>
      <c r="AN55" s="187"/>
      <c r="AO55" s="187"/>
      <c r="AP55" s="187"/>
      <c r="AQ55" s="187"/>
      <c r="AR55" s="187"/>
      <c r="AS55" s="187"/>
      <c r="AT55" s="187"/>
      <c r="AU55" s="187"/>
      <c r="AV55" s="187"/>
      <c r="AW55" s="187"/>
      <c r="AX55" s="187"/>
      <c r="AY55" s="187"/>
      <c r="AZ55" s="187"/>
      <c r="BA55" s="187"/>
      <c r="BB55" s="187"/>
      <c r="BC55" s="187"/>
      <c r="BD55" s="187"/>
      <c r="BE55" s="187"/>
      <c r="BF55" s="187"/>
      <c r="BG55" s="187"/>
      <c r="BH55" s="187"/>
      <c r="BI55" s="187"/>
      <c r="BJ55" s="187"/>
      <c r="BK55" s="187"/>
      <c r="BL55" s="187"/>
      <c r="BM55" s="187"/>
    </row>
    <row r="56" spans="1:65">
      <c r="A56" s="110"/>
      <c r="B56" s="110"/>
      <c r="C56" s="110"/>
      <c r="D56" s="187"/>
      <c r="E56" s="187"/>
      <c r="F56" s="187"/>
      <c r="G56" s="187"/>
      <c r="H56" s="187"/>
      <c r="I56" s="187"/>
      <c r="J56" s="187"/>
      <c r="K56" s="187"/>
      <c r="L56" s="187"/>
      <c r="M56" s="187"/>
      <c r="N56" s="187"/>
      <c r="O56" s="187"/>
      <c r="P56" s="187"/>
      <c r="Q56" s="187"/>
      <c r="R56" s="187"/>
      <c r="S56" s="187"/>
      <c r="T56" s="187"/>
      <c r="U56" s="187"/>
      <c r="V56" s="187"/>
      <c r="W56" s="187"/>
      <c r="X56" s="187"/>
      <c r="Y56" s="187"/>
      <c r="Z56" s="187"/>
      <c r="AA56" s="187"/>
      <c r="AB56" s="187"/>
      <c r="AC56" s="187"/>
      <c r="AD56" s="187"/>
      <c r="AE56" s="187"/>
      <c r="AF56" s="187"/>
      <c r="AG56" s="187"/>
      <c r="AH56" s="187"/>
      <c r="AI56" s="187"/>
      <c r="AJ56" s="187"/>
      <c r="AK56" s="187"/>
      <c r="AL56" s="187"/>
      <c r="AM56" s="187"/>
      <c r="AN56" s="187"/>
      <c r="AO56" s="187"/>
      <c r="AP56" s="187"/>
      <c r="AQ56" s="187"/>
      <c r="AR56" s="187"/>
      <c r="AS56" s="187"/>
      <c r="AT56" s="187"/>
      <c r="AU56" s="187"/>
      <c r="AV56" s="187"/>
      <c r="AW56" s="187"/>
      <c r="AX56" s="187"/>
      <c r="AY56" s="187"/>
      <c r="AZ56" s="187"/>
      <c r="BA56" s="187"/>
      <c r="BB56" s="187"/>
      <c r="BC56" s="187"/>
      <c r="BD56" s="187"/>
      <c r="BE56" s="187"/>
      <c r="BF56" s="187"/>
      <c r="BG56" s="187"/>
      <c r="BH56" s="187"/>
      <c r="BI56" s="187"/>
      <c r="BJ56" s="187"/>
      <c r="BK56" s="187"/>
      <c r="BL56" s="187"/>
      <c r="BM56" s="187"/>
    </row>
    <row r="57" spans="1:65">
      <c r="A57" s="110"/>
      <c r="B57" s="110"/>
      <c r="C57" s="110"/>
      <c r="D57" s="187"/>
      <c r="E57" s="187"/>
      <c r="F57" s="187"/>
      <c r="G57" s="187"/>
      <c r="H57" s="187"/>
      <c r="I57" s="187"/>
      <c r="J57" s="187"/>
      <c r="K57" s="187"/>
      <c r="L57" s="187"/>
      <c r="M57" s="187"/>
      <c r="N57" s="187"/>
      <c r="O57" s="187"/>
      <c r="P57" s="187"/>
      <c r="Q57" s="187"/>
      <c r="R57" s="187"/>
      <c r="S57" s="187"/>
      <c r="T57" s="187"/>
      <c r="U57" s="187"/>
      <c r="V57" s="187"/>
      <c r="W57" s="187"/>
      <c r="X57" s="187"/>
      <c r="Y57" s="187"/>
      <c r="Z57" s="187"/>
      <c r="AA57" s="187"/>
      <c r="AB57" s="187"/>
      <c r="AC57" s="187"/>
      <c r="AD57" s="187"/>
      <c r="AE57" s="187"/>
      <c r="AF57" s="187"/>
      <c r="AG57" s="187"/>
      <c r="AH57" s="187"/>
      <c r="AI57" s="187"/>
      <c r="AJ57" s="187"/>
      <c r="AK57" s="187"/>
      <c r="AL57" s="187"/>
      <c r="AM57" s="187"/>
      <c r="AN57" s="187"/>
      <c r="AO57" s="187"/>
      <c r="AP57" s="187"/>
      <c r="AQ57" s="187"/>
      <c r="AR57" s="187"/>
      <c r="AS57" s="187"/>
      <c r="AT57" s="187"/>
      <c r="AU57" s="187"/>
      <c r="AV57" s="187"/>
      <c r="AW57" s="187"/>
      <c r="AX57" s="187"/>
      <c r="AY57" s="187"/>
      <c r="AZ57" s="187"/>
      <c r="BA57" s="187"/>
      <c r="BB57" s="187"/>
      <c r="BC57" s="187"/>
      <c r="BD57" s="187"/>
      <c r="BE57" s="187"/>
      <c r="BF57" s="187"/>
      <c r="BG57" s="187"/>
      <c r="BH57" s="187"/>
      <c r="BI57" s="187"/>
      <c r="BJ57" s="187"/>
      <c r="BK57" s="187"/>
      <c r="BL57" s="187"/>
      <c r="BM57" s="187"/>
    </row>
    <row r="58" spans="1:65">
      <c r="A58" s="110"/>
      <c r="B58" s="110"/>
      <c r="C58" s="110"/>
      <c r="D58" s="187"/>
      <c r="E58" s="187"/>
      <c r="F58" s="187"/>
      <c r="G58" s="187"/>
      <c r="H58" s="187"/>
      <c r="I58" s="187"/>
      <c r="J58" s="187"/>
      <c r="K58" s="187"/>
      <c r="L58" s="187"/>
      <c r="M58" s="187"/>
      <c r="N58" s="187"/>
      <c r="O58" s="187"/>
      <c r="P58" s="187"/>
      <c r="Q58" s="187"/>
      <c r="R58" s="187"/>
      <c r="S58" s="187"/>
      <c r="T58" s="187"/>
      <c r="U58" s="187"/>
      <c r="V58" s="187"/>
      <c r="W58" s="187"/>
      <c r="X58" s="187"/>
      <c r="Y58" s="187"/>
      <c r="Z58" s="187"/>
      <c r="AA58" s="187"/>
      <c r="AB58" s="187"/>
      <c r="AC58" s="187"/>
      <c r="AD58" s="187"/>
      <c r="AE58" s="187"/>
      <c r="AF58" s="187"/>
      <c r="AG58" s="187"/>
      <c r="AH58" s="187"/>
      <c r="AI58" s="187"/>
      <c r="AJ58" s="187"/>
      <c r="AK58" s="187"/>
      <c r="AL58" s="187"/>
      <c r="AM58" s="187"/>
      <c r="AN58" s="187"/>
      <c r="AO58" s="187"/>
      <c r="AP58" s="187"/>
      <c r="AQ58" s="187"/>
      <c r="AR58" s="187"/>
      <c r="AS58" s="187"/>
      <c r="AT58" s="187"/>
      <c r="AU58" s="187"/>
      <c r="AV58" s="187"/>
      <c r="AW58" s="187"/>
      <c r="AX58" s="187"/>
      <c r="AY58" s="187"/>
      <c r="AZ58" s="187"/>
      <c r="BA58" s="187"/>
      <c r="BB58" s="187"/>
      <c r="BC58" s="187"/>
      <c r="BD58" s="187"/>
      <c r="BE58" s="187"/>
      <c r="BF58" s="187"/>
      <c r="BG58" s="187"/>
      <c r="BH58" s="187"/>
      <c r="BI58" s="187"/>
      <c r="BJ58" s="187"/>
      <c r="BK58" s="187"/>
      <c r="BL58" s="187"/>
      <c r="BM58" s="187"/>
    </row>
    <row r="59" spans="1:65">
      <c r="A59" s="110"/>
      <c r="B59" s="110"/>
      <c r="C59" s="110"/>
      <c r="D59" s="187"/>
      <c r="E59" s="187"/>
      <c r="F59" s="187"/>
      <c r="G59" s="187"/>
      <c r="H59" s="187"/>
      <c r="I59" s="187"/>
      <c r="J59" s="187"/>
      <c r="K59" s="187"/>
      <c r="L59" s="187"/>
      <c r="M59" s="187"/>
      <c r="N59" s="187"/>
      <c r="O59" s="187"/>
      <c r="P59" s="187"/>
      <c r="Q59" s="187"/>
      <c r="R59" s="187"/>
      <c r="S59" s="187"/>
      <c r="T59" s="187"/>
      <c r="U59" s="187"/>
      <c r="V59" s="187"/>
      <c r="W59" s="187"/>
      <c r="X59" s="187"/>
      <c r="Y59" s="187"/>
      <c r="Z59" s="187"/>
      <c r="AA59" s="187"/>
      <c r="AB59" s="187"/>
      <c r="AC59" s="187"/>
      <c r="AD59" s="187"/>
      <c r="AE59" s="187"/>
      <c r="AF59" s="187"/>
      <c r="AG59" s="187"/>
      <c r="AH59" s="187"/>
      <c r="AI59" s="187"/>
      <c r="AJ59" s="187"/>
      <c r="AK59" s="187"/>
      <c r="AL59" s="187"/>
      <c r="AM59" s="187"/>
      <c r="AN59" s="187"/>
      <c r="AO59" s="187"/>
      <c r="AP59" s="187"/>
      <c r="AQ59" s="187"/>
      <c r="AR59" s="187"/>
      <c r="AS59" s="187"/>
      <c r="AT59" s="187"/>
      <c r="AU59" s="187"/>
      <c r="AV59" s="187"/>
      <c r="AW59" s="187"/>
      <c r="AX59" s="187"/>
      <c r="AY59" s="187"/>
      <c r="AZ59" s="187"/>
      <c r="BA59" s="187"/>
      <c r="BB59" s="187"/>
      <c r="BC59" s="187"/>
      <c r="BD59" s="187"/>
      <c r="BE59" s="187"/>
      <c r="BF59" s="187"/>
      <c r="BG59" s="187"/>
      <c r="BH59" s="187"/>
      <c r="BI59" s="187"/>
      <c r="BJ59" s="187"/>
      <c r="BK59" s="187"/>
      <c r="BL59" s="187"/>
      <c r="BM59" s="187"/>
    </row>
    <row r="60" spans="1:65">
      <c r="A60" s="110"/>
      <c r="B60" s="110"/>
      <c r="C60" s="110"/>
      <c r="D60" s="187"/>
      <c r="E60" s="187"/>
      <c r="F60" s="187"/>
      <c r="G60" s="187"/>
      <c r="H60" s="187"/>
      <c r="I60" s="187"/>
      <c r="J60" s="187"/>
      <c r="K60" s="187"/>
      <c r="L60" s="187"/>
      <c r="M60" s="187"/>
      <c r="N60" s="187"/>
      <c r="O60" s="187"/>
      <c r="P60" s="187"/>
      <c r="Q60" s="187"/>
      <c r="R60" s="187"/>
      <c r="S60" s="187"/>
      <c r="T60" s="187"/>
      <c r="U60" s="187"/>
      <c r="V60" s="187"/>
      <c r="W60" s="187"/>
      <c r="X60" s="187"/>
      <c r="Y60" s="187"/>
      <c r="Z60" s="187"/>
      <c r="AA60" s="187"/>
      <c r="AB60" s="187"/>
      <c r="AC60" s="187"/>
      <c r="AD60" s="187"/>
      <c r="AE60" s="187"/>
      <c r="AF60" s="187"/>
      <c r="AG60" s="187"/>
      <c r="AH60" s="187"/>
      <c r="AI60" s="187"/>
      <c r="AJ60" s="187"/>
      <c r="AK60" s="187"/>
      <c r="AL60" s="187"/>
      <c r="AM60" s="187"/>
      <c r="AN60" s="187"/>
      <c r="AO60" s="187"/>
      <c r="AP60" s="187"/>
      <c r="AQ60" s="187"/>
      <c r="AR60" s="187"/>
      <c r="AS60" s="187"/>
      <c r="AT60" s="187"/>
      <c r="AU60" s="187"/>
      <c r="AV60" s="187"/>
      <c r="AW60" s="187"/>
      <c r="AX60" s="187"/>
      <c r="AY60" s="187"/>
      <c r="AZ60" s="187"/>
      <c r="BA60" s="187"/>
      <c r="BB60" s="187"/>
      <c r="BC60" s="187"/>
      <c r="BD60" s="187"/>
      <c r="BE60" s="187"/>
      <c r="BF60" s="187"/>
      <c r="BG60" s="187"/>
      <c r="BH60" s="187"/>
      <c r="BI60" s="187"/>
      <c r="BJ60" s="187"/>
      <c r="BK60" s="187"/>
      <c r="BL60" s="187"/>
      <c r="BM60" s="187"/>
    </row>
    <row r="61" spans="1:65">
      <c r="A61" s="110"/>
      <c r="B61" s="110"/>
      <c r="C61" s="110"/>
      <c r="D61" s="187"/>
      <c r="E61" s="187"/>
      <c r="F61" s="187"/>
      <c r="G61" s="187"/>
      <c r="H61" s="187"/>
      <c r="I61" s="187"/>
      <c r="J61" s="187"/>
      <c r="K61" s="187"/>
      <c r="L61" s="187"/>
      <c r="M61" s="187"/>
      <c r="N61" s="187"/>
      <c r="O61" s="187"/>
      <c r="P61" s="187"/>
      <c r="Q61" s="187"/>
      <c r="R61" s="187"/>
      <c r="S61" s="187"/>
      <c r="T61" s="187"/>
      <c r="U61" s="187"/>
      <c r="V61" s="187"/>
      <c r="W61" s="187"/>
      <c r="X61" s="187"/>
      <c r="Y61" s="187"/>
      <c r="Z61" s="187"/>
      <c r="AA61" s="187"/>
      <c r="AB61" s="187"/>
      <c r="AC61" s="187"/>
      <c r="AD61" s="187"/>
      <c r="AE61" s="187"/>
      <c r="AF61" s="187"/>
      <c r="AG61" s="187"/>
      <c r="AH61" s="187"/>
      <c r="AI61" s="187"/>
      <c r="AJ61" s="187"/>
      <c r="AK61" s="187"/>
      <c r="AL61" s="187"/>
      <c r="AM61" s="187"/>
      <c r="AN61" s="187"/>
      <c r="AO61" s="187"/>
      <c r="AP61" s="187"/>
      <c r="AQ61" s="187"/>
      <c r="AR61" s="187"/>
      <c r="AS61" s="187"/>
      <c r="AT61" s="187"/>
      <c r="AU61" s="187"/>
      <c r="AV61" s="187"/>
      <c r="AW61" s="187"/>
      <c r="AX61" s="187"/>
      <c r="AY61" s="187"/>
      <c r="AZ61" s="187"/>
      <c r="BA61" s="187"/>
      <c r="BB61" s="187"/>
      <c r="BC61" s="187"/>
      <c r="BD61" s="187"/>
      <c r="BE61" s="187"/>
      <c r="BF61" s="187"/>
      <c r="BG61" s="187"/>
      <c r="BH61" s="187"/>
      <c r="BI61" s="187"/>
      <c r="BJ61" s="187"/>
      <c r="BK61" s="187"/>
      <c r="BL61" s="187"/>
      <c r="BM61" s="187"/>
    </row>
    <row r="62" spans="1:65">
      <c r="A62" s="110"/>
      <c r="B62" s="110"/>
      <c r="C62" s="110"/>
      <c r="D62" s="187"/>
      <c r="E62" s="187"/>
      <c r="F62" s="187"/>
      <c r="G62" s="187"/>
      <c r="H62" s="187"/>
      <c r="I62" s="187"/>
      <c r="J62" s="187"/>
      <c r="K62" s="187"/>
      <c r="L62" s="187"/>
      <c r="M62" s="187"/>
      <c r="N62" s="187"/>
      <c r="O62" s="187"/>
      <c r="P62" s="187"/>
      <c r="Q62" s="187"/>
      <c r="R62" s="187"/>
      <c r="S62" s="187"/>
      <c r="T62" s="187"/>
      <c r="U62" s="187"/>
      <c r="V62" s="187"/>
      <c r="W62" s="187"/>
      <c r="X62" s="187"/>
      <c r="Y62" s="187"/>
      <c r="Z62" s="187"/>
      <c r="AA62" s="187"/>
      <c r="AB62" s="187"/>
      <c r="AC62" s="187"/>
      <c r="AD62" s="187"/>
      <c r="AE62" s="187"/>
      <c r="AF62" s="187"/>
      <c r="AG62" s="187"/>
      <c r="AH62" s="187"/>
      <c r="AI62" s="187"/>
      <c r="AJ62" s="187"/>
      <c r="AK62" s="187"/>
      <c r="AL62" s="187"/>
      <c r="AM62" s="187"/>
      <c r="AN62" s="187"/>
      <c r="AO62" s="187"/>
      <c r="AP62" s="187"/>
      <c r="AQ62" s="187"/>
      <c r="AR62" s="187"/>
      <c r="AS62" s="187"/>
      <c r="AT62" s="187"/>
      <c r="AU62" s="187"/>
      <c r="AV62" s="187"/>
      <c r="AW62" s="187"/>
      <c r="AX62" s="187"/>
      <c r="AY62" s="187"/>
      <c r="AZ62" s="187"/>
      <c r="BA62" s="187"/>
      <c r="BB62" s="187"/>
      <c r="BC62" s="187"/>
      <c r="BD62" s="187"/>
      <c r="BE62" s="187"/>
      <c r="BF62" s="187"/>
      <c r="BG62" s="187"/>
      <c r="BH62" s="187"/>
      <c r="BI62" s="187"/>
      <c r="BJ62" s="187"/>
      <c r="BK62" s="187"/>
      <c r="BL62" s="187"/>
      <c r="BM62" s="187"/>
    </row>
    <row r="63" spans="1:65">
      <c r="A63" s="110"/>
      <c r="B63" s="110"/>
      <c r="C63" s="110"/>
      <c r="D63" s="187"/>
      <c r="E63" s="187"/>
      <c r="F63" s="187"/>
      <c r="G63" s="187"/>
      <c r="H63" s="187"/>
      <c r="I63" s="187"/>
      <c r="J63" s="187"/>
      <c r="K63" s="187"/>
      <c r="L63" s="187"/>
      <c r="M63" s="187"/>
      <c r="N63" s="187"/>
      <c r="O63" s="187"/>
      <c r="P63" s="187"/>
      <c r="Q63" s="187"/>
      <c r="R63" s="187"/>
      <c r="S63" s="187"/>
      <c r="T63" s="187"/>
      <c r="U63" s="187"/>
      <c r="V63" s="187"/>
      <c r="W63" s="187"/>
      <c r="X63" s="187"/>
      <c r="Y63" s="187"/>
      <c r="Z63" s="187"/>
      <c r="AA63" s="187"/>
      <c r="AB63" s="187"/>
      <c r="AC63" s="187"/>
      <c r="AD63" s="187"/>
      <c r="AE63" s="187"/>
      <c r="AF63" s="187"/>
      <c r="AG63" s="187"/>
      <c r="AH63" s="187"/>
      <c r="AI63" s="187"/>
      <c r="AJ63" s="187"/>
      <c r="AK63" s="187"/>
      <c r="AL63" s="187"/>
      <c r="AM63" s="187"/>
      <c r="AN63" s="187"/>
      <c r="AO63" s="187"/>
      <c r="AP63" s="187"/>
      <c r="AQ63" s="187"/>
      <c r="AR63" s="187"/>
      <c r="AS63" s="187"/>
      <c r="AT63" s="187"/>
      <c r="AU63" s="187"/>
      <c r="AV63" s="187"/>
      <c r="AW63" s="187"/>
      <c r="AX63" s="187"/>
      <c r="AY63" s="187"/>
      <c r="AZ63" s="187"/>
      <c r="BA63" s="187"/>
      <c r="BB63" s="187"/>
      <c r="BC63" s="187"/>
      <c r="BD63" s="187"/>
      <c r="BE63" s="187"/>
      <c r="BF63" s="187"/>
      <c r="BG63" s="187"/>
      <c r="BH63" s="187"/>
      <c r="BI63" s="187"/>
      <c r="BJ63" s="187"/>
      <c r="BK63" s="187"/>
      <c r="BL63" s="187"/>
      <c r="BM63" s="187"/>
    </row>
    <row r="64" spans="1:65">
      <c r="A64" s="110"/>
      <c r="B64" s="110"/>
      <c r="C64" s="110"/>
      <c r="D64" s="187"/>
      <c r="E64" s="187"/>
      <c r="F64" s="187"/>
      <c r="G64" s="187"/>
      <c r="H64" s="187"/>
      <c r="I64" s="187"/>
      <c r="J64" s="187"/>
      <c r="K64" s="187"/>
      <c r="L64" s="187"/>
      <c r="M64" s="187"/>
      <c r="N64" s="187"/>
      <c r="O64" s="187"/>
      <c r="P64" s="187"/>
      <c r="Q64" s="187"/>
      <c r="R64" s="187"/>
      <c r="S64" s="187"/>
      <c r="T64" s="187"/>
      <c r="U64" s="187"/>
      <c r="V64" s="187"/>
      <c r="W64" s="187"/>
      <c r="X64" s="187"/>
      <c r="Y64" s="187"/>
      <c r="Z64" s="187"/>
      <c r="AA64" s="187"/>
      <c r="AB64" s="187"/>
      <c r="AC64" s="187"/>
      <c r="AD64" s="187"/>
      <c r="AE64" s="187"/>
      <c r="AF64" s="187"/>
      <c r="AG64" s="187"/>
      <c r="AH64" s="187"/>
      <c r="AI64" s="187"/>
      <c r="AJ64" s="187"/>
      <c r="AK64" s="187"/>
      <c r="AL64" s="187"/>
      <c r="AM64" s="187"/>
      <c r="AN64" s="187"/>
      <c r="AO64" s="187"/>
      <c r="AP64" s="187"/>
      <c r="AQ64" s="187"/>
      <c r="AR64" s="187"/>
      <c r="AS64" s="187"/>
      <c r="AT64" s="187"/>
      <c r="AU64" s="187"/>
      <c r="AV64" s="187"/>
      <c r="AW64" s="187"/>
      <c r="AX64" s="187"/>
      <c r="AY64" s="187"/>
      <c r="AZ64" s="187"/>
      <c r="BA64" s="187"/>
      <c r="BB64" s="187"/>
      <c r="BC64" s="187"/>
      <c r="BD64" s="187"/>
      <c r="BE64" s="187"/>
      <c r="BF64" s="187"/>
      <c r="BG64" s="187"/>
      <c r="BH64" s="187"/>
      <c r="BI64" s="187"/>
      <c r="BJ64" s="187"/>
      <c r="BK64" s="187"/>
      <c r="BL64" s="187"/>
      <c r="BM64" s="187"/>
    </row>
    <row r="65" spans="1:65">
      <c r="A65" s="110"/>
      <c r="B65" s="110"/>
      <c r="C65" s="110"/>
      <c r="D65" s="187"/>
      <c r="E65" s="187"/>
      <c r="F65" s="187"/>
      <c r="G65" s="187"/>
      <c r="H65" s="187"/>
      <c r="I65" s="187"/>
      <c r="J65" s="187"/>
      <c r="K65" s="187"/>
      <c r="L65" s="187"/>
      <c r="M65" s="187"/>
      <c r="N65" s="187"/>
      <c r="O65" s="187"/>
      <c r="P65" s="187"/>
      <c r="Q65" s="187"/>
      <c r="R65" s="187"/>
      <c r="S65" s="187"/>
      <c r="T65" s="187"/>
      <c r="U65" s="187"/>
      <c r="V65" s="187"/>
      <c r="W65" s="187"/>
      <c r="X65" s="187"/>
      <c r="Y65" s="187"/>
      <c r="Z65" s="187"/>
      <c r="AA65" s="187"/>
      <c r="AB65" s="187"/>
      <c r="AC65" s="187"/>
      <c r="AD65" s="187"/>
      <c r="AE65" s="187"/>
      <c r="AF65" s="187"/>
      <c r="AG65" s="187"/>
      <c r="AH65" s="187"/>
      <c r="AI65" s="187"/>
      <c r="AJ65" s="187"/>
      <c r="AK65" s="187"/>
      <c r="AL65" s="187"/>
      <c r="AM65" s="187"/>
      <c r="AN65" s="187"/>
      <c r="AO65" s="187"/>
      <c r="AP65" s="187"/>
      <c r="AQ65" s="187"/>
      <c r="AR65" s="187"/>
      <c r="AS65" s="187"/>
      <c r="AT65" s="187"/>
      <c r="AU65" s="187"/>
      <c r="AV65" s="187"/>
      <c r="AW65" s="187"/>
      <c r="AX65" s="187"/>
      <c r="AY65" s="187"/>
      <c r="AZ65" s="187"/>
      <c r="BA65" s="187"/>
      <c r="BB65" s="187"/>
      <c r="BC65" s="187"/>
      <c r="BD65" s="187"/>
      <c r="BE65" s="187"/>
      <c r="BF65" s="187"/>
      <c r="BG65" s="187"/>
      <c r="BH65" s="187"/>
      <c r="BI65" s="187"/>
      <c r="BJ65" s="187"/>
      <c r="BK65" s="187"/>
      <c r="BL65" s="187"/>
      <c r="BM65" s="187"/>
    </row>
    <row r="66" spans="1:65">
      <c r="A66" s="110"/>
      <c r="B66" s="110"/>
      <c r="C66" s="110"/>
      <c r="D66" s="187"/>
      <c r="E66" s="187"/>
      <c r="F66" s="187"/>
      <c r="G66" s="187"/>
      <c r="H66" s="187"/>
      <c r="I66" s="187"/>
      <c r="J66" s="187"/>
      <c r="K66" s="187"/>
      <c r="L66" s="187"/>
      <c r="M66" s="187"/>
      <c r="N66" s="187"/>
      <c r="O66" s="187"/>
      <c r="P66" s="187"/>
      <c r="Q66" s="187"/>
      <c r="R66" s="187"/>
      <c r="S66" s="187"/>
      <c r="T66" s="187"/>
      <c r="U66" s="187"/>
      <c r="V66" s="187"/>
      <c r="W66" s="187"/>
      <c r="X66" s="187"/>
      <c r="Y66" s="187"/>
      <c r="Z66" s="187"/>
      <c r="AA66" s="187"/>
      <c r="AB66" s="187"/>
      <c r="AC66" s="187"/>
      <c r="AD66" s="187"/>
      <c r="AE66" s="187"/>
      <c r="AF66" s="187"/>
      <c r="AG66" s="187"/>
      <c r="AH66" s="187"/>
      <c r="AI66" s="187"/>
      <c r="AJ66" s="187"/>
      <c r="AK66" s="187"/>
      <c r="AL66" s="187"/>
      <c r="AM66" s="187"/>
      <c r="AN66" s="187"/>
      <c r="AO66" s="187"/>
      <c r="AP66" s="187"/>
      <c r="AQ66" s="187"/>
      <c r="AR66" s="187"/>
      <c r="AS66" s="187"/>
      <c r="AT66" s="187"/>
      <c r="AU66" s="187"/>
      <c r="AV66" s="187"/>
      <c r="AW66" s="187"/>
      <c r="AX66" s="187"/>
      <c r="AY66" s="187"/>
      <c r="AZ66" s="187"/>
      <c r="BA66" s="187"/>
      <c r="BB66" s="187"/>
      <c r="BC66" s="187"/>
      <c r="BD66" s="187"/>
      <c r="BE66" s="187"/>
      <c r="BF66" s="187"/>
      <c r="BG66" s="187"/>
      <c r="BH66" s="187"/>
      <c r="BI66" s="187"/>
      <c r="BJ66" s="187"/>
      <c r="BK66" s="187"/>
      <c r="BL66" s="187"/>
      <c r="BM66" s="187"/>
    </row>
    <row r="67" spans="1:65">
      <c r="A67" s="110"/>
      <c r="B67" s="110"/>
      <c r="C67" s="110"/>
      <c r="D67" s="187"/>
      <c r="E67" s="187"/>
      <c r="F67" s="187"/>
      <c r="G67" s="187"/>
      <c r="H67" s="187"/>
      <c r="I67" s="187"/>
      <c r="J67" s="187"/>
      <c r="K67" s="187"/>
      <c r="L67" s="187"/>
      <c r="M67" s="187"/>
      <c r="N67" s="187"/>
      <c r="O67" s="187"/>
      <c r="P67" s="187"/>
      <c r="Q67" s="187"/>
      <c r="R67" s="187"/>
      <c r="S67" s="187"/>
      <c r="T67" s="187"/>
      <c r="U67" s="187"/>
      <c r="V67" s="187"/>
      <c r="W67" s="187"/>
      <c r="X67" s="187"/>
      <c r="Y67" s="187"/>
      <c r="Z67" s="187"/>
      <c r="AA67" s="187"/>
      <c r="AB67" s="187"/>
      <c r="AC67" s="187"/>
      <c r="AD67" s="187"/>
      <c r="AE67" s="187"/>
      <c r="AF67" s="187"/>
      <c r="AG67" s="187"/>
      <c r="AH67" s="187"/>
      <c r="AI67" s="187"/>
      <c r="AJ67" s="187"/>
      <c r="AK67" s="187"/>
      <c r="AL67" s="187"/>
      <c r="AM67" s="187"/>
      <c r="AN67" s="187"/>
      <c r="AO67" s="187"/>
      <c r="AP67" s="187"/>
      <c r="AQ67" s="187"/>
      <c r="AR67" s="187"/>
      <c r="AS67" s="187"/>
      <c r="AT67" s="187"/>
      <c r="AU67" s="187"/>
      <c r="AV67" s="187"/>
      <c r="AW67" s="187"/>
      <c r="AX67" s="187"/>
      <c r="AY67" s="187"/>
      <c r="AZ67" s="187"/>
      <c r="BA67" s="187"/>
      <c r="BB67" s="187"/>
      <c r="BC67" s="187"/>
      <c r="BD67" s="187"/>
      <c r="BE67" s="187"/>
      <c r="BF67" s="187"/>
      <c r="BG67" s="187"/>
      <c r="BH67" s="187"/>
      <c r="BI67" s="187"/>
      <c r="BJ67" s="187"/>
      <c r="BK67" s="187"/>
      <c r="BL67" s="187"/>
      <c r="BM67" s="187"/>
    </row>
    <row r="68" spans="1:65">
      <c r="A68" s="110"/>
      <c r="B68" s="110"/>
      <c r="C68" s="110"/>
      <c r="D68" s="187"/>
      <c r="E68" s="187"/>
      <c r="F68" s="187"/>
      <c r="G68" s="187"/>
      <c r="H68" s="187"/>
      <c r="I68" s="187"/>
      <c r="J68" s="187"/>
      <c r="K68" s="187"/>
      <c r="L68" s="187"/>
      <c r="M68" s="187"/>
      <c r="N68" s="187"/>
      <c r="O68" s="187"/>
      <c r="P68" s="187"/>
      <c r="Q68" s="187"/>
      <c r="R68" s="187"/>
      <c r="S68" s="187"/>
      <c r="T68" s="187"/>
      <c r="U68" s="187"/>
      <c r="V68" s="187"/>
      <c r="W68" s="187"/>
      <c r="X68" s="187"/>
      <c r="Y68" s="187"/>
      <c r="Z68" s="187"/>
      <c r="AA68" s="187"/>
      <c r="AB68" s="187"/>
      <c r="AC68" s="187"/>
      <c r="AD68" s="187"/>
      <c r="AE68" s="187"/>
      <c r="AF68" s="187"/>
      <c r="AG68" s="187"/>
      <c r="AH68" s="187"/>
      <c r="AI68" s="187"/>
      <c r="AJ68" s="187"/>
      <c r="AK68" s="187"/>
      <c r="AL68" s="187"/>
      <c r="AM68" s="187"/>
      <c r="AN68" s="187"/>
      <c r="AO68" s="187"/>
      <c r="AP68" s="187"/>
      <c r="AQ68" s="187"/>
      <c r="AR68" s="187"/>
      <c r="AS68" s="187"/>
      <c r="AT68" s="187"/>
      <c r="AU68" s="187"/>
      <c r="AV68" s="187"/>
      <c r="AW68" s="187"/>
      <c r="AX68" s="187"/>
      <c r="AY68" s="187"/>
      <c r="AZ68" s="187"/>
      <c r="BA68" s="187"/>
      <c r="BB68" s="187"/>
      <c r="BC68" s="187"/>
      <c r="BD68" s="187"/>
      <c r="BE68" s="187"/>
      <c r="BF68" s="187"/>
      <c r="BG68" s="187"/>
      <c r="BH68" s="187"/>
      <c r="BI68" s="187"/>
      <c r="BJ68" s="187"/>
      <c r="BK68" s="187"/>
      <c r="BL68" s="187"/>
      <c r="BM68" s="187"/>
    </row>
    <row r="69" spans="1:65">
      <c r="A69" s="110"/>
      <c r="B69" s="110"/>
      <c r="C69" s="110"/>
      <c r="D69" s="187"/>
      <c r="E69" s="187"/>
      <c r="F69" s="187"/>
      <c r="G69" s="187"/>
      <c r="H69" s="187"/>
      <c r="I69" s="187"/>
      <c r="J69" s="187"/>
      <c r="K69" s="187"/>
      <c r="L69" s="187"/>
      <c r="M69" s="187"/>
      <c r="N69" s="187"/>
      <c r="O69" s="187"/>
      <c r="P69" s="187"/>
      <c r="Q69" s="187"/>
      <c r="R69" s="187"/>
      <c r="S69" s="187"/>
      <c r="T69" s="187"/>
      <c r="U69" s="187"/>
      <c r="V69" s="187"/>
      <c r="W69" s="187"/>
      <c r="X69" s="187"/>
      <c r="Y69" s="187"/>
      <c r="Z69" s="187"/>
      <c r="AA69" s="187"/>
      <c r="AB69" s="187"/>
      <c r="AC69" s="187"/>
      <c r="AD69" s="187"/>
      <c r="AE69" s="187"/>
      <c r="AF69" s="187"/>
      <c r="AG69" s="187"/>
      <c r="AH69" s="187"/>
      <c r="AI69" s="187"/>
      <c r="AJ69" s="187"/>
      <c r="AK69" s="187"/>
      <c r="AL69" s="187"/>
      <c r="AM69" s="187"/>
      <c r="AN69" s="187"/>
      <c r="AO69" s="187"/>
      <c r="AP69" s="187"/>
      <c r="AQ69" s="187"/>
      <c r="AR69" s="187"/>
      <c r="AS69" s="187"/>
      <c r="AT69" s="187"/>
      <c r="AU69" s="187"/>
      <c r="AV69" s="187"/>
      <c r="AW69" s="187"/>
      <c r="AX69" s="187"/>
      <c r="AY69" s="187"/>
      <c r="AZ69" s="187"/>
      <c r="BA69" s="187"/>
      <c r="BB69" s="187"/>
      <c r="BC69" s="187"/>
      <c r="BD69" s="187"/>
      <c r="BE69" s="187"/>
      <c r="BF69" s="187"/>
      <c r="BG69" s="187"/>
      <c r="BH69" s="187"/>
      <c r="BI69" s="187"/>
      <c r="BJ69" s="187"/>
      <c r="BK69" s="187"/>
      <c r="BL69" s="187"/>
      <c r="BM69" s="187"/>
    </row>
    <row r="70" spans="1:65">
      <c r="A70" s="110"/>
      <c r="B70" s="110"/>
      <c r="C70" s="110"/>
      <c r="D70" s="187"/>
      <c r="E70" s="187"/>
      <c r="F70" s="187"/>
      <c r="G70" s="187"/>
      <c r="H70" s="187"/>
      <c r="I70" s="187"/>
      <c r="J70" s="187"/>
      <c r="K70" s="187"/>
      <c r="L70" s="187"/>
      <c r="M70" s="187"/>
      <c r="N70" s="187"/>
      <c r="O70" s="187"/>
      <c r="P70" s="187"/>
      <c r="Q70" s="187"/>
      <c r="R70" s="187"/>
      <c r="S70" s="187"/>
      <c r="T70" s="187"/>
      <c r="U70" s="187"/>
      <c r="V70" s="187"/>
      <c r="W70" s="187"/>
      <c r="X70" s="187"/>
      <c r="Y70" s="187"/>
      <c r="Z70" s="187"/>
      <c r="AA70" s="187"/>
      <c r="AB70" s="187"/>
      <c r="AC70" s="187"/>
      <c r="AD70" s="187"/>
      <c r="AE70" s="187"/>
      <c r="AF70" s="187"/>
      <c r="AG70" s="187"/>
      <c r="AH70" s="187"/>
      <c r="AI70" s="187"/>
      <c r="AJ70" s="187"/>
      <c r="AK70" s="187"/>
      <c r="AL70" s="187"/>
      <c r="AM70" s="187"/>
      <c r="AN70" s="187"/>
      <c r="AO70" s="187"/>
      <c r="AP70" s="187"/>
      <c r="AQ70" s="187"/>
      <c r="AR70" s="187"/>
      <c r="AS70" s="187"/>
      <c r="AT70" s="187"/>
      <c r="AU70" s="187"/>
      <c r="AV70" s="187"/>
      <c r="AW70" s="187"/>
      <c r="AX70" s="187"/>
      <c r="AY70" s="187"/>
      <c r="AZ70" s="187"/>
      <c r="BA70" s="187"/>
      <c r="BB70" s="187"/>
      <c r="BC70" s="187"/>
      <c r="BD70" s="187"/>
      <c r="BE70" s="187"/>
      <c r="BF70" s="187"/>
      <c r="BG70" s="187"/>
      <c r="BH70" s="187"/>
      <c r="BI70" s="187"/>
      <c r="BJ70" s="187"/>
      <c r="BK70" s="187"/>
      <c r="BL70" s="187"/>
      <c r="BM70" s="187"/>
    </row>
    <row r="71" spans="1:65">
      <c r="A71" s="110"/>
      <c r="B71" s="110"/>
      <c r="C71" s="110"/>
      <c r="D71" s="187"/>
      <c r="E71" s="187"/>
      <c r="F71" s="187"/>
      <c r="G71" s="187"/>
      <c r="H71" s="187"/>
      <c r="I71" s="187"/>
      <c r="J71" s="187"/>
      <c r="K71" s="187"/>
      <c r="L71" s="187"/>
      <c r="M71" s="187"/>
      <c r="N71" s="187"/>
      <c r="O71" s="187"/>
      <c r="P71" s="187"/>
      <c r="Q71" s="187"/>
      <c r="R71" s="187"/>
      <c r="S71" s="187"/>
      <c r="T71" s="187"/>
      <c r="U71" s="187"/>
      <c r="V71" s="187"/>
      <c r="W71" s="187"/>
      <c r="X71" s="187"/>
      <c r="Y71" s="187"/>
      <c r="Z71" s="187"/>
      <c r="AA71" s="187"/>
      <c r="AB71" s="187"/>
      <c r="AC71" s="187"/>
      <c r="AD71" s="187"/>
      <c r="AE71" s="187"/>
      <c r="AF71" s="187"/>
      <c r="AG71" s="187"/>
      <c r="AH71" s="187"/>
      <c r="AI71" s="187"/>
      <c r="AJ71" s="187"/>
      <c r="AK71" s="187"/>
      <c r="AL71" s="187"/>
      <c r="AM71" s="187"/>
      <c r="AN71" s="187"/>
      <c r="AO71" s="187"/>
      <c r="AP71" s="187"/>
      <c r="AQ71" s="187"/>
      <c r="AR71" s="187"/>
      <c r="AS71" s="187"/>
      <c r="AT71" s="187"/>
      <c r="AU71" s="187"/>
      <c r="AV71" s="187"/>
      <c r="AW71" s="187"/>
      <c r="AX71" s="187"/>
      <c r="AY71" s="187"/>
      <c r="AZ71" s="187"/>
      <c r="BA71" s="187"/>
      <c r="BB71" s="187"/>
      <c r="BC71" s="187"/>
      <c r="BD71" s="187"/>
      <c r="BE71" s="187"/>
      <c r="BF71" s="187"/>
      <c r="BG71" s="187"/>
      <c r="BH71" s="187"/>
      <c r="BI71" s="187"/>
      <c r="BJ71" s="187"/>
      <c r="BK71" s="187"/>
      <c r="BL71" s="187"/>
      <c r="BM71" s="187"/>
    </row>
    <row r="72" spans="1:65">
      <c r="A72" s="110"/>
      <c r="B72" s="110"/>
      <c r="C72" s="110"/>
      <c r="D72" s="187"/>
      <c r="E72" s="187"/>
      <c r="F72" s="187"/>
      <c r="G72" s="187"/>
      <c r="H72" s="187"/>
      <c r="I72" s="187"/>
      <c r="J72" s="187"/>
      <c r="K72" s="187"/>
      <c r="L72" s="187"/>
      <c r="M72" s="187"/>
      <c r="N72" s="187"/>
      <c r="O72" s="187"/>
      <c r="P72" s="187"/>
      <c r="Q72" s="187"/>
      <c r="R72" s="187"/>
      <c r="S72" s="187"/>
      <c r="T72" s="187"/>
      <c r="U72" s="187"/>
      <c r="V72" s="187"/>
      <c r="W72" s="187"/>
      <c r="X72" s="187"/>
      <c r="Y72" s="187"/>
      <c r="Z72" s="187"/>
      <c r="AA72" s="187"/>
      <c r="AB72" s="187"/>
      <c r="AC72" s="187"/>
      <c r="AD72" s="187"/>
      <c r="AE72" s="187"/>
      <c r="AF72" s="187"/>
      <c r="AG72" s="187"/>
      <c r="AH72" s="187"/>
      <c r="AI72" s="187"/>
      <c r="AJ72" s="187"/>
      <c r="AK72" s="187"/>
      <c r="AL72" s="187"/>
      <c r="AM72" s="187"/>
      <c r="AN72" s="187"/>
      <c r="AO72" s="187"/>
      <c r="AP72" s="187"/>
      <c r="AQ72" s="187"/>
      <c r="AR72" s="187"/>
      <c r="AS72" s="187"/>
      <c r="AT72" s="187"/>
      <c r="AU72" s="187"/>
      <c r="AV72" s="187"/>
      <c r="AW72" s="187"/>
      <c r="AX72" s="187"/>
      <c r="AY72" s="187"/>
      <c r="AZ72" s="187"/>
      <c r="BA72" s="187"/>
      <c r="BB72" s="187"/>
      <c r="BC72" s="187"/>
      <c r="BD72" s="187"/>
      <c r="BE72" s="187"/>
      <c r="BF72" s="187"/>
      <c r="BG72" s="187"/>
      <c r="BH72" s="187"/>
      <c r="BI72" s="187"/>
      <c r="BJ72" s="187"/>
      <c r="BK72" s="187"/>
      <c r="BL72" s="187"/>
      <c r="BM72" s="187"/>
    </row>
    <row r="73" spans="1:65">
      <c r="A73" s="110"/>
      <c r="B73" s="110"/>
      <c r="C73" s="110"/>
      <c r="D73" s="187"/>
      <c r="E73" s="187"/>
      <c r="F73" s="187"/>
      <c r="G73" s="187"/>
      <c r="H73" s="187"/>
      <c r="I73" s="187"/>
      <c r="J73" s="187"/>
      <c r="K73" s="187"/>
      <c r="L73" s="187"/>
      <c r="M73" s="187"/>
      <c r="N73" s="187"/>
      <c r="O73" s="187"/>
      <c r="P73" s="187"/>
      <c r="Q73" s="187"/>
      <c r="R73" s="187"/>
      <c r="S73" s="187"/>
      <c r="T73" s="187"/>
      <c r="U73" s="187"/>
      <c r="V73" s="187"/>
      <c r="W73" s="187"/>
      <c r="X73" s="187"/>
      <c r="Y73" s="187"/>
      <c r="Z73" s="187"/>
      <c r="AA73" s="187"/>
      <c r="AB73" s="187"/>
      <c r="AC73" s="187"/>
      <c r="AD73" s="187"/>
      <c r="AE73" s="187"/>
      <c r="AF73" s="187"/>
      <c r="AG73" s="187"/>
      <c r="AH73" s="187"/>
      <c r="AI73" s="187"/>
      <c r="AJ73" s="187"/>
      <c r="AK73" s="187"/>
      <c r="AL73" s="187"/>
      <c r="AM73" s="187"/>
      <c r="AN73" s="187"/>
      <c r="AO73" s="187"/>
      <c r="AP73" s="187"/>
      <c r="AQ73" s="187"/>
      <c r="AR73" s="187"/>
      <c r="AS73" s="187"/>
      <c r="AT73" s="187"/>
      <c r="AU73" s="187"/>
      <c r="AV73" s="187"/>
      <c r="AW73" s="187"/>
      <c r="AX73" s="187"/>
      <c r="AY73" s="187"/>
      <c r="AZ73" s="187"/>
      <c r="BA73" s="187"/>
      <c r="BB73" s="187"/>
      <c r="BC73" s="187"/>
      <c r="BD73" s="187"/>
      <c r="BE73" s="187"/>
      <c r="BF73" s="187"/>
      <c r="BG73" s="187"/>
      <c r="BH73" s="187"/>
      <c r="BI73" s="187"/>
      <c r="BJ73" s="187"/>
      <c r="BK73" s="187"/>
      <c r="BL73" s="187"/>
      <c r="BM73" s="187"/>
    </row>
    <row r="74" spans="1:65">
      <c r="A74" s="110"/>
      <c r="B74" s="110"/>
      <c r="C74" s="110"/>
      <c r="D74" s="187"/>
      <c r="E74" s="187"/>
      <c r="F74" s="187"/>
      <c r="G74" s="187"/>
      <c r="H74" s="187"/>
      <c r="I74" s="187"/>
      <c r="J74" s="187"/>
      <c r="K74" s="187"/>
      <c r="L74" s="187"/>
      <c r="M74" s="187"/>
      <c r="N74" s="187"/>
      <c r="O74" s="187"/>
      <c r="P74" s="187"/>
      <c r="Q74" s="187"/>
      <c r="R74" s="187"/>
      <c r="S74" s="187"/>
      <c r="T74" s="187"/>
      <c r="U74" s="187"/>
      <c r="V74" s="187"/>
      <c r="W74" s="187"/>
      <c r="X74" s="187"/>
      <c r="Y74" s="187"/>
      <c r="Z74" s="187"/>
      <c r="AA74" s="187"/>
      <c r="AB74" s="187"/>
      <c r="AC74" s="187"/>
      <c r="AD74" s="187"/>
      <c r="AE74" s="187"/>
      <c r="AF74" s="187"/>
      <c r="AG74" s="187"/>
      <c r="AH74" s="187"/>
      <c r="AI74" s="187"/>
      <c r="AJ74" s="187"/>
      <c r="AK74" s="187"/>
      <c r="AL74" s="187"/>
      <c r="AM74" s="187"/>
      <c r="AN74" s="187"/>
      <c r="AO74" s="187"/>
      <c r="AP74" s="187"/>
      <c r="AQ74" s="187"/>
      <c r="AR74" s="187"/>
      <c r="AS74" s="187"/>
      <c r="AT74" s="187"/>
      <c r="AU74" s="187"/>
      <c r="AV74" s="187"/>
      <c r="AW74" s="187"/>
      <c r="AX74" s="187"/>
      <c r="AY74" s="187"/>
      <c r="AZ74" s="187"/>
      <c r="BA74" s="187"/>
      <c r="BB74" s="187"/>
      <c r="BC74" s="187"/>
      <c r="BD74" s="187"/>
      <c r="BE74" s="187"/>
      <c r="BF74" s="187"/>
      <c r="BG74" s="187"/>
      <c r="BH74" s="187"/>
      <c r="BI74" s="187"/>
      <c r="BJ74" s="187"/>
      <c r="BK74" s="187"/>
      <c r="BL74" s="187"/>
      <c r="BM74" s="187"/>
    </row>
    <row r="75" spans="1:65">
      <c r="A75" s="110"/>
      <c r="B75" s="110"/>
      <c r="C75" s="110"/>
      <c r="D75" s="187"/>
      <c r="E75" s="187"/>
      <c r="F75" s="187"/>
      <c r="G75" s="187"/>
      <c r="H75" s="187"/>
      <c r="I75" s="187"/>
      <c r="J75" s="187"/>
      <c r="K75" s="187"/>
      <c r="L75" s="187"/>
      <c r="M75" s="187"/>
      <c r="N75" s="187"/>
      <c r="O75" s="187"/>
      <c r="P75" s="187"/>
      <c r="Q75" s="187"/>
      <c r="R75" s="187"/>
      <c r="S75" s="187"/>
      <c r="T75" s="187"/>
      <c r="U75" s="187"/>
      <c r="V75" s="187"/>
      <c r="W75" s="187"/>
      <c r="X75" s="187"/>
      <c r="Y75" s="187"/>
      <c r="Z75" s="187"/>
      <c r="AA75" s="187"/>
      <c r="AB75" s="187"/>
      <c r="AC75" s="187"/>
      <c r="AD75" s="187"/>
      <c r="AE75" s="187"/>
      <c r="AF75" s="187"/>
      <c r="AG75" s="187"/>
      <c r="AH75" s="187"/>
      <c r="AI75" s="187"/>
      <c r="AJ75" s="187"/>
      <c r="AK75" s="187"/>
      <c r="AL75" s="187"/>
      <c r="AM75" s="187"/>
      <c r="AN75" s="187"/>
      <c r="AO75" s="187"/>
      <c r="AP75" s="187"/>
      <c r="AQ75" s="187"/>
      <c r="AR75" s="187"/>
      <c r="AS75" s="187"/>
      <c r="AT75" s="187"/>
      <c r="AU75" s="187"/>
      <c r="AV75" s="187"/>
      <c r="AW75" s="187"/>
      <c r="AX75" s="187"/>
      <c r="AY75" s="187"/>
      <c r="AZ75" s="187"/>
      <c r="BA75" s="187"/>
      <c r="BB75" s="187"/>
      <c r="BC75" s="187"/>
      <c r="BD75" s="187"/>
      <c r="BE75" s="187"/>
      <c r="BF75" s="187"/>
      <c r="BG75" s="187"/>
      <c r="BH75" s="187"/>
      <c r="BI75" s="187"/>
      <c r="BJ75" s="187"/>
      <c r="BK75" s="187"/>
      <c r="BL75" s="187"/>
      <c r="BM75" s="187"/>
    </row>
    <row r="76" spans="1:65">
      <c r="A76" s="110"/>
      <c r="B76" s="110"/>
      <c r="C76" s="110"/>
      <c r="D76" s="187"/>
      <c r="E76" s="187"/>
      <c r="F76" s="187"/>
      <c r="G76" s="187"/>
      <c r="H76" s="187"/>
      <c r="I76" s="187"/>
      <c r="J76" s="187"/>
      <c r="K76" s="187"/>
      <c r="L76" s="187"/>
      <c r="M76" s="187"/>
      <c r="N76" s="187"/>
      <c r="O76" s="187"/>
      <c r="P76" s="187"/>
      <c r="Q76" s="187"/>
      <c r="R76" s="187"/>
      <c r="S76" s="187"/>
      <c r="T76" s="187"/>
      <c r="U76" s="187"/>
      <c r="V76" s="187"/>
      <c r="W76" s="187"/>
      <c r="X76" s="187"/>
      <c r="Y76" s="187"/>
      <c r="Z76" s="187"/>
      <c r="AA76" s="187"/>
      <c r="AB76" s="187"/>
      <c r="AC76" s="187"/>
      <c r="AD76" s="187"/>
      <c r="AE76" s="187"/>
      <c r="AF76" s="187"/>
      <c r="AG76" s="187"/>
      <c r="AH76" s="187"/>
      <c r="AI76" s="187"/>
      <c r="AJ76" s="187"/>
      <c r="AK76" s="187"/>
      <c r="AL76" s="187"/>
      <c r="AM76" s="187"/>
      <c r="AN76" s="187"/>
      <c r="AO76" s="187"/>
      <c r="AP76" s="187"/>
      <c r="AQ76" s="187"/>
      <c r="AR76" s="187"/>
      <c r="AS76" s="187"/>
      <c r="AT76" s="187"/>
      <c r="AU76" s="187"/>
      <c r="AV76" s="187"/>
      <c r="AW76" s="187"/>
      <c r="AX76" s="187"/>
      <c r="AY76" s="187"/>
      <c r="AZ76" s="187"/>
      <c r="BA76" s="187"/>
      <c r="BB76" s="187"/>
      <c r="BC76" s="187"/>
      <c r="BD76" s="187"/>
      <c r="BE76" s="187"/>
      <c r="BF76" s="187"/>
      <c r="BG76" s="187"/>
      <c r="BH76" s="187"/>
      <c r="BI76" s="187"/>
      <c r="BJ76" s="187"/>
      <c r="BK76" s="187"/>
      <c r="BL76" s="187"/>
      <c r="BM76" s="187"/>
    </row>
    <row r="77" spans="1:65">
      <c r="A77" s="110"/>
      <c r="B77" s="110"/>
      <c r="C77" s="110"/>
      <c r="D77" s="187"/>
      <c r="E77" s="187"/>
      <c r="F77" s="187"/>
      <c r="G77" s="187"/>
      <c r="H77" s="187"/>
      <c r="I77" s="187"/>
      <c r="J77" s="187"/>
      <c r="K77" s="187"/>
      <c r="L77" s="187"/>
      <c r="M77" s="187"/>
      <c r="N77" s="187"/>
      <c r="O77" s="187"/>
      <c r="P77" s="187"/>
      <c r="Q77" s="187"/>
      <c r="R77" s="187"/>
      <c r="S77" s="187"/>
      <c r="T77" s="187"/>
      <c r="U77" s="187"/>
      <c r="V77" s="187"/>
      <c r="W77" s="187"/>
      <c r="X77" s="187"/>
      <c r="Y77" s="187"/>
      <c r="Z77" s="187"/>
      <c r="AA77" s="187"/>
      <c r="AB77" s="187"/>
      <c r="AC77" s="187"/>
      <c r="AD77" s="187"/>
      <c r="AE77" s="187"/>
      <c r="AF77" s="187"/>
      <c r="AG77" s="187"/>
      <c r="AH77" s="187"/>
      <c r="AI77" s="187"/>
      <c r="AJ77" s="187"/>
      <c r="AK77" s="187"/>
      <c r="AL77" s="187"/>
      <c r="AM77" s="187"/>
      <c r="AN77" s="187"/>
      <c r="AO77" s="187"/>
      <c r="AP77" s="187"/>
      <c r="AQ77" s="187"/>
      <c r="AR77" s="187"/>
      <c r="AS77" s="187"/>
      <c r="AT77" s="187"/>
      <c r="AU77" s="187"/>
      <c r="AV77" s="187"/>
      <c r="AW77" s="187"/>
      <c r="AX77" s="187"/>
      <c r="AY77" s="187"/>
      <c r="AZ77" s="187"/>
      <c r="BA77" s="187"/>
      <c r="BB77" s="187"/>
      <c r="BC77" s="187"/>
      <c r="BD77" s="187"/>
      <c r="BE77" s="187"/>
      <c r="BF77" s="187"/>
      <c r="BG77" s="187"/>
      <c r="BH77" s="187"/>
      <c r="BI77" s="187"/>
      <c r="BJ77" s="187"/>
      <c r="BK77" s="187"/>
      <c r="BL77" s="187"/>
      <c r="BM77" s="187"/>
    </row>
    <row r="78" spans="1:65">
      <c r="A78" s="110"/>
      <c r="B78" s="110"/>
      <c r="C78" s="110"/>
      <c r="D78" s="187"/>
      <c r="E78" s="187"/>
      <c r="F78" s="187"/>
      <c r="G78" s="187"/>
      <c r="H78" s="187"/>
      <c r="I78" s="187"/>
      <c r="J78" s="187"/>
      <c r="K78" s="187"/>
      <c r="L78" s="187"/>
      <c r="M78" s="187"/>
      <c r="N78" s="187"/>
      <c r="O78" s="187"/>
      <c r="P78" s="187"/>
      <c r="Q78" s="187"/>
      <c r="R78" s="187"/>
      <c r="S78" s="187"/>
      <c r="T78" s="187"/>
      <c r="U78" s="187"/>
      <c r="V78" s="187"/>
      <c r="W78" s="187"/>
      <c r="X78" s="187"/>
      <c r="Y78" s="187"/>
      <c r="Z78" s="187"/>
      <c r="AA78" s="187"/>
      <c r="AB78" s="187"/>
      <c r="AC78" s="187"/>
      <c r="AD78" s="187"/>
      <c r="AE78" s="187"/>
      <c r="AF78" s="187"/>
      <c r="AG78" s="187"/>
      <c r="AH78" s="187"/>
      <c r="AI78" s="187"/>
      <c r="AJ78" s="187"/>
      <c r="AK78" s="187"/>
      <c r="AL78" s="187"/>
      <c r="AM78" s="187"/>
      <c r="AN78" s="187"/>
      <c r="AO78" s="187"/>
      <c r="AP78" s="187"/>
      <c r="AQ78" s="187"/>
      <c r="AR78" s="187"/>
      <c r="AS78" s="187"/>
      <c r="AT78" s="187"/>
      <c r="AU78" s="187"/>
      <c r="AV78" s="187"/>
      <c r="AW78" s="187"/>
      <c r="AX78" s="187"/>
      <c r="AY78" s="187"/>
      <c r="AZ78" s="187"/>
      <c r="BA78" s="187"/>
      <c r="BB78" s="187"/>
      <c r="BC78" s="187"/>
      <c r="BD78" s="187"/>
      <c r="BE78" s="187"/>
      <c r="BF78" s="187"/>
      <c r="BG78" s="187"/>
      <c r="BH78" s="187"/>
      <c r="BI78" s="187"/>
      <c r="BJ78" s="187"/>
      <c r="BK78" s="187"/>
      <c r="BL78" s="187"/>
      <c r="BM78" s="187"/>
    </row>
    <row r="79" spans="1:65">
      <c r="A79" s="110"/>
      <c r="B79" s="110"/>
      <c r="C79" s="110"/>
      <c r="D79" s="187"/>
      <c r="E79" s="187"/>
      <c r="F79" s="187"/>
      <c r="G79" s="187"/>
      <c r="H79" s="187"/>
      <c r="I79" s="187"/>
      <c r="J79" s="187"/>
      <c r="K79" s="187"/>
      <c r="L79" s="187"/>
      <c r="M79" s="187"/>
      <c r="N79" s="187"/>
      <c r="O79" s="187"/>
      <c r="P79" s="187"/>
      <c r="Q79" s="187"/>
      <c r="R79" s="187"/>
      <c r="S79" s="187"/>
      <c r="T79" s="187"/>
      <c r="U79" s="187"/>
      <c r="V79" s="187"/>
      <c r="W79" s="187"/>
      <c r="X79" s="187"/>
      <c r="Y79" s="187"/>
      <c r="Z79" s="187"/>
      <c r="AA79" s="187"/>
      <c r="AB79" s="187"/>
      <c r="AC79" s="187"/>
      <c r="AD79" s="187"/>
      <c r="AE79" s="187"/>
      <c r="AF79" s="187"/>
      <c r="AG79" s="187"/>
      <c r="AH79" s="187"/>
      <c r="AI79" s="187"/>
      <c r="AJ79" s="187"/>
      <c r="AK79" s="187"/>
      <c r="AL79" s="187"/>
      <c r="AM79" s="187"/>
      <c r="AN79" s="187"/>
      <c r="AO79" s="187"/>
      <c r="AP79" s="187"/>
      <c r="AQ79" s="187"/>
      <c r="AR79" s="187"/>
      <c r="AS79" s="187"/>
      <c r="AT79" s="187"/>
      <c r="AU79" s="187"/>
      <c r="AV79" s="187"/>
      <c r="AW79" s="187"/>
      <c r="AX79" s="187"/>
      <c r="AY79" s="187"/>
      <c r="AZ79" s="187"/>
      <c r="BA79" s="187"/>
      <c r="BB79" s="187"/>
      <c r="BC79" s="187"/>
      <c r="BD79" s="187"/>
      <c r="BE79" s="187"/>
      <c r="BF79" s="187"/>
      <c r="BG79" s="187"/>
      <c r="BH79" s="187"/>
      <c r="BI79" s="187"/>
      <c r="BJ79" s="187"/>
      <c r="BK79" s="187"/>
      <c r="BL79" s="187"/>
      <c r="BM79" s="187"/>
    </row>
    <row r="80" spans="1:65">
      <c r="A80" s="110"/>
      <c r="B80" s="110"/>
      <c r="C80" s="110"/>
      <c r="D80" s="187"/>
      <c r="E80" s="187"/>
      <c r="F80" s="187"/>
      <c r="G80" s="187"/>
      <c r="H80" s="187"/>
      <c r="I80" s="187"/>
      <c r="J80" s="187"/>
      <c r="K80" s="187"/>
      <c r="L80" s="187"/>
      <c r="M80" s="187"/>
      <c r="N80" s="187"/>
      <c r="O80" s="187"/>
      <c r="P80" s="187"/>
      <c r="Q80" s="187"/>
      <c r="R80" s="187"/>
      <c r="S80" s="187"/>
      <c r="T80" s="187"/>
      <c r="U80" s="187"/>
      <c r="V80" s="187"/>
      <c r="W80" s="187"/>
      <c r="X80" s="187"/>
      <c r="Y80" s="187"/>
      <c r="Z80" s="187"/>
      <c r="AA80" s="187"/>
      <c r="AB80" s="187"/>
      <c r="AC80" s="187"/>
      <c r="AD80" s="187"/>
      <c r="AE80" s="187"/>
      <c r="AF80" s="187"/>
      <c r="AG80" s="187"/>
      <c r="AH80" s="187"/>
      <c r="AI80" s="187"/>
      <c r="AJ80" s="187"/>
      <c r="AK80" s="187"/>
      <c r="AL80" s="187"/>
      <c r="AM80" s="187"/>
      <c r="AN80" s="187"/>
      <c r="AO80" s="187"/>
      <c r="AP80" s="187"/>
      <c r="AQ80" s="187"/>
      <c r="AR80" s="187"/>
      <c r="AS80" s="187"/>
      <c r="AT80" s="187"/>
      <c r="AU80" s="187"/>
      <c r="AV80" s="187"/>
      <c r="AW80" s="187"/>
      <c r="AX80" s="187"/>
      <c r="AY80" s="187"/>
      <c r="AZ80" s="187"/>
      <c r="BA80" s="187"/>
      <c r="BB80" s="187"/>
      <c r="BC80" s="187"/>
      <c r="BD80" s="187"/>
      <c r="BE80" s="187"/>
      <c r="BF80" s="187"/>
      <c r="BG80" s="187"/>
      <c r="BH80" s="187"/>
      <c r="BI80" s="187"/>
      <c r="BJ80" s="187"/>
      <c r="BK80" s="187"/>
      <c r="BL80" s="187"/>
      <c r="BM80" s="187"/>
    </row>
    <row r="81" spans="1:65">
      <c r="A81" s="110"/>
      <c r="B81" s="110"/>
      <c r="C81" s="110"/>
      <c r="D81" s="187"/>
      <c r="E81" s="187"/>
      <c r="F81" s="187"/>
      <c r="G81" s="187"/>
      <c r="H81" s="187"/>
      <c r="I81" s="187"/>
      <c r="J81" s="187"/>
      <c r="K81" s="187"/>
      <c r="L81" s="187"/>
      <c r="M81" s="187"/>
      <c r="N81" s="187"/>
      <c r="O81" s="187"/>
      <c r="P81" s="187"/>
      <c r="Q81" s="187"/>
      <c r="R81" s="187"/>
      <c r="S81" s="187"/>
      <c r="T81" s="187"/>
      <c r="U81" s="187"/>
      <c r="V81" s="187"/>
      <c r="W81" s="187"/>
      <c r="X81" s="187"/>
      <c r="Y81" s="187"/>
      <c r="Z81" s="187"/>
      <c r="AA81" s="187"/>
      <c r="AB81" s="187"/>
      <c r="AC81" s="187"/>
      <c r="AD81" s="187"/>
      <c r="AE81" s="187"/>
      <c r="AF81" s="187"/>
      <c r="AG81" s="187"/>
      <c r="AH81" s="187"/>
      <c r="AI81" s="187"/>
      <c r="AJ81" s="187"/>
      <c r="AK81" s="187"/>
      <c r="AL81" s="187"/>
      <c r="AM81" s="187"/>
      <c r="AN81" s="187"/>
      <c r="AO81" s="187"/>
      <c r="AP81" s="187"/>
      <c r="AQ81" s="187"/>
      <c r="AR81" s="187"/>
      <c r="AS81" s="187"/>
      <c r="AT81" s="187"/>
      <c r="AU81" s="187"/>
      <c r="AV81" s="187"/>
      <c r="AW81" s="187"/>
      <c r="AX81" s="187"/>
      <c r="AY81" s="187"/>
      <c r="AZ81" s="187"/>
      <c r="BA81" s="187"/>
      <c r="BB81" s="187"/>
      <c r="BC81" s="187"/>
      <c r="BD81" s="187"/>
      <c r="BE81" s="187"/>
      <c r="BF81" s="187"/>
      <c r="BG81" s="187"/>
      <c r="BH81" s="187"/>
      <c r="BI81" s="187"/>
      <c r="BJ81" s="187"/>
      <c r="BK81" s="187"/>
      <c r="BL81" s="187"/>
      <c r="BM81" s="187"/>
    </row>
    <row r="82" spans="1:65">
      <c r="A82" s="110"/>
      <c r="B82" s="110"/>
      <c r="C82" s="110"/>
      <c r="D82" s="187"/>
      <c r="E82" s="187"/>
      <c r="F82" s="187"/>
      <c r="G82" s="187"/>
      <c r="H82" s="187"/>
      <c r="I82" s="187"/>
      <c r="J82" s="187"/>
      <c r="K82" s="187"/>
      <c r="L82" s="187"/>
      <c r="M82" s="187"/>
      <c r="N82" s="187"/>
      <c r="O82" s="187"/>
      <c r="P82" s="187"/>
      <c r="Q82" s="187"/>
      <c r="R82" s="187"/>
      <c r="S82" s="187"/>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row>
    <row r="83" spans="1:65">
      <c r="A83" s="110"/>
      <c r="B83" s="110"/>
      <c r="C83" s="110"/>
      <c r="D83" s="187"/>
      <c r="E83" s="187"/>
      <c r="F83" s="187"/>
      <c r="G83" s="187"/>
      <c r="H83" s="187"/>
      <c r="I83" s="187"/>
      <c r="J83" s="187"/>
      <c r="K83" s="187"/>
      <c r="L83" s="187"/>
      <c r="M83" s="187"/>
      <c r="N83" s="187"/>
      <c r="O83" s="187"/>
      <c r="P83" s="187"/>
      <c r="Q83" s="187"/>
      <c r="R83" s="187"/>
      <c r="S83" s="187"/>
      <c r="T83" s="187"/>
      <c r="U83" s="187"/>
      <c r="V83" s="187"/>
      <c r="W83" s="187"/>
      <c r="X83" s="187"/>
      <c r="Y83" s="187"/>
      <c r="Z83" s="187"/>
      <c r="AA83" s="187"/>
      <c r="AB83" s="187"/>
      <c r="AC83" s="187"/>
      <c r="AD83" s="187"/>
      <c r="AE83" s="187"/>
      <c r="AF83" s="187"/>
      <c r="AG83" s="187"/>
      <c r="AH83" s="187"/>
      <c r="AI83" s="187"/>
      <c r="AJ83" s="187"/>
      <c r="AK83" s="187"/>
      <c r="AL83" s="187"/>
      <c r="AM83" s="187"/>
      <c r="AN83" s="187"/>
      <c r="AO83" s="187"/>
      <c r="AP83" s="187"/>
      <c r="AQ83" s="187"/>
      <c r="AR83" s="187"/>
      <c r="AS83" s="187"/>
      <c r="AT83" s="187"/>
      <c r="AU83" s="187"/>
      <c r="AV83" s="187"/>
      <c r="AW83" s="187"/>
      <c r="AX83" s="187"/>
      <c r="AY83" s="187"/>
      <c r="AZ83" s="187"/>
      <c r="BA83" s="187"/>
      <c r="BB83" s="187"/>
      <c r="BC83" s="187"/>
      <c r="BD83" s="187"/>
      <c r="BE83" s="187"/>
      <c r="BF83" s="187"/>
      <c r="BG83" s="187"/>
      <c r="BH83" s="187"/>
      <c r="BI83" s="187"/>
      <c r="BJ83" s="187"/>
      <c r="BK83" s="187"/>
      <c r="BL83" s="187"/>
      <c r="BM83" s="187"/>
    </row>
    <row r="84" spans="1:65">
      <c r="A84" s="110"/>
      <c r="B84" s="110"/>
      <c r="C84" s="110"/>
      <c r="D84" s="187"/>
      <c r="E84" s="187"/>
      <c r="F84" s="187"/>
      <c r="G84" s="187"/>
      <c r="H84" s="187"/>
      <c r="I84" s="187"/>
      <c r="J84" s="187"/>
      <c r="K84" s="187"/>
      <c r="L84" s="187"/>
      <c r="M84" s="187"/>
      <c r="N84" s="187"/>
      <c r="O84" s="187"/>
      <c r="P84" s="187"/>
      <c r="Q84" s="187"/>
      <c r="R84" s="187"/>
      <c r="S84" s="187"/>
      <c r="T84" s="187"/>
      <c r="U84" s="187"/>
      <c r="V84" s="187"/>
      <c r="W84" s="187"/>
      <c r="X84" s="187"/>
      <c r="Y84" s="187"/>
      <c r="Z84" s="187"/>
      <c r="AA84" s="187"/>
      <c r="AB84" s="187"/>
      <c r="AC84" s="187"/>
      <c r="AD84" s="187"/>
      <c r="AE84" s="187"/>
      <c r="AF84" s="187"/>
      <c r="AG84" s="187"/>
      <c r="AH84" s="187"/>
      <c r="AI84" s="187"/>
      <c r="AJ84" s="187"/>
      <c r="AK84" s="187"/>
      <c r="AL84" s="187"/>
      <c r="AM84" s="187"/>
      <c r="AN84" s="187"/>
      <c r="AO84" s="187"/>
      <c r="AP84" s="187"/>
      <c r="AQ84" s="187"/>
      <c r="AR84" s="187"/>
      <c r="AS84" s="187"/>
      <c r="AT84" s="187"/>
      <c r="AU84" s="187"/>
      <c r="AV84" s="187"/>
      <c r="AW84" s="187"/>
      <c r="AX84" s="187"/>
      <c r="AY84" s="187"/>
      <c r="AZ84" s="187"/>
      <c r="BA84" s="187"/>
      <c r="BB84" s="187"/>
      <c r="BC84" s="187"/>
      <c r="BD84" s="187"/>
      <c r="BE84" s="187"/>
      <c r="BF84" s="187"/>
      <c r="BG84" s="187"/>
      <c r="BH84" s="187"/>
      <c r="BI84" s="187"/>
      <c r="BJ84" s="187"/>
      <c r="BK84" s="187"/>
      <c r="BL84" s="187"/>
      <c r="BM84" s="187"/>
    </row>
    <row r="85" spans="1:65">
      <c r="A85" s="110"/>
      <c r="B85" s="110"/>
      <c r="C85" s="110"/>
      <c r="D85" s="187"/>
      <c r="E85" s="187"/>
      <c r="F85" s="187"/>
      <c r="G85" s="187"/>
      <c r="H85" s="187"/>
      <c r="I85" s="187"/>
      <c r="J85" s="187"/>
      <c r="K85" s="187"/>
      <c r="L85" s="187"/>
      <c r="M85" s="187"/>
      <c r="N85" s="187"/>
      <c r="O85" s="187"/>
      <c r="P85" s="187"/>
      <c r="Q85" s="187"/>
      <c r="R85" s="187"/>
      <c r="S85" s="187"/>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row>
    <row r="86" spans="1:65">
      <c r="A86" s="110"/>
      <c r="B86" s="110"/>
      <c r="C86" s="110"/>
      <c r="D86" s="187"/>
      <c r="E86" s="187"/>
      <c r="F86" s="187"/>
      <c r="G86" s="187"/>
      <c r="H86" s="187"/>
      <c r="I86" s="187"/>
      <c r="J86" s="187"/>
      <c r="K86" s="187"/>
      <c r="L86" s="187"/>
      <c r="M86" s="187"/>
      <c r="N86" s="187"/>
      <c r="O86" s="187"/>
      <c r="P86" s="187"/>
      <c r="Q86" s="187"/>
      <c r="R86" s="187"/>
      <c r="S86" s="187"/>
      <c r="T86" s="187"/>
      <c r="U86" s="187"/>
      <c r="V86" s="187"/>
      <c r="W86" s="187"/>
      <c r="X86" s="187"/>
      <c r="Y86" s="187"/>
      <c r="Z86" s="187"/>
      <c r="AA86" s="187"/>
      <c r="AB86" s="187"/>
      <c r="AC86" s="187"/>
      <c r="AD86" s="187"/>
      <c r="AE86" s="187"/>
      <c r="AF86" s="187"/>
      <c r="AG86" s="187"/>
      <c r="AH86" s="187"/>
      <c r="AI86" s="187"/>
      <c r="AJ86" s="187"/>
      <c r="AK86" s="187"/>
      <c r="AL86" s="187"/>
      <c r="AM86" s="187"/>
      <c r="AN86" s="187"/>
      <c r="AO86" s="187"/>
      <c r="AP86" s="187"/>
      <c r="AQ86" s="187"/>
      <c r="AR86" s="187"/>
      <c r="AS86" s="187"/>
      <c r="AT86" s="187"/>
      <c r="AU86" s="187"/>
      <c r="AV86" s="187"/>
      <c r="AW86" s="187"/>
      <c r="AX86" s="187"/>
      <c r="AY86" s="187"/>
      <c r="AZ86" s="187"/>
      <c r="BA86" s="187"/>
      <c r="BB86" s="187"/>
      <c r="BC86" s="187"/>
      <c r="BD86" s="187"/>
      <c r="BE86" s="187"/>
      <c r="BF86" s="187"/>
      <c r="BG86" s="187"/>
      <c r="BH86" s="187"/>
      <c r="BI86" s="187"/>
      <c r="BJ86" s="187"/>
      <c r="BK86" s="187"/>
      <c r="BL86" s="187"/>
      <c r="BM86" s="187"/>
    </row>
    <row r="87" spans="1:65">
      <c r="A87" s="110"/>
      <c r="B87" s="110"/>
      <c r="C87" s="110"/>
      <c r="D87" s="187"/>
      <c r="E87" s="187"/>
      <c r="F87" s="187"/>
      <c r="G87" s="187"/>
      <c r="H87" s="187"/>
      <c r="I87" s="187"/>
      <c r="J87" s="187"/>
      <c r="K87" s="187"/>
      <c r="L87" s="187"/>
      <c r="M87" s="187"/>
      <c r="N87" s="187"/>
      <c r="O87" s="187"/>
      <c r="P87" s="187"/>
      <c r="Q87" s="187"/>
      <c r="R87" s="187"/>
      <c r="S87" s="187"/>
      <c r="T87" s="187"/>
      <c r="U87" s="187"/>
      <c r="V87" s="187"/>
      <c r="W87" s="187"/>
      <c r="X87" s="187"/>
      <c r="Y87" s="187"/>
      <c r="Z87" s="187"/>
      <c r="AA87" s="187"/>
      <c r="AB87" s="187"/>
      <c r="AC87" s="187"/>
      <c r="AD87" s="187"/>
      <c r="AE87" s="187"/>
      <c r="AF87" s="187"/>
      <c r="AG87" s="187"/>
      <c r="AH87" s="187"/>
      <c r="AI87" s="187"/>
      <c r="AJ87" s="187"/>
      <c r="AK87" s="187"/>
      <c r="AL87" s="187"/>
      <c r="AM87" s="187"/>
      <c r="AN87" s="187"/>
      <c r="AO87" s="187"/>
      <c r="AP87" s="187"/>
      <c r="AQ87" s="187"/>
      <c r="AR87" s="187"/>
      <c r="AS87" s="187"/>
      <c r="AT87" s="187"/>
      <c r="AU87" s="187"/>
      <c r="AV87" s="187"/>
      <c r="AW87" s="187"/>
      <c r="AX87" s="187"/>
      <c r="AY87" s="187"/>
      <c r="AZ87" s="187"/>
      <c r="BA87" s="187"/>
      <c r="BB87" s="187"/>
      <c r="BC87" s="187"/>
      <c r="BD87" s="187"/>
      <c r="BE87" s="187"/>
      <c r="BF87" s="187"/>
      <c r="BG87" s="187"/>
      <c r="BH87" s="187"/>
      <c r="BI87" s="187"/>
      <c r="BJ87" s="187"/>
      <c r="BK87" s="187"/>
      <c r="BL87" s="187"/>
      <c r="BM87" s="187"/>
    </row>
    <row r="88" spans="1:65">
      <c r="A88" s="110"/>
      <c r="B88" s="110"/>
      <c r="C88" s="110"/>
      <c r="D88" s="187"/>
      <c r="E88" s="187"/>
      <c r="F88" s="187"/>
      <c r="G88" s="187"/>
      <c r="H88" s="187"/>
      <c r="I88" s="187"/>
      <c r="J88" s="187"/>
      <c r="K88" s="187"/>
      <c r="L88" s="187"/>
      <c r="M88" s="187"/>
      <c r="N88" s="187"/>
      <c r="O88" s="187"/>
      <c r="P88" s="187"/>
      <c r="Q88" s="187"/>
      <c r="R88" s="187"/>
      <c r="S88" s="187"/>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row>
    <row r="89" spans="1:65">
      <c r="A89" s="110"/>
      <c r="B89" s="110"/>
      <c r="C89" s="110"/>
      <c r="D89" s="187"/>
      <c r="E89" s="187"/>
      <c r="F89" s="187"/>
      <c r="G89" s="187"/>
      <c r="H89" s="187"/>
      <c r="I89" s="187"/>
      <c r="J89" s="187"/>
      <c r="K89" s="187"/>
      <c r="L89" s="187"/>
      <c r="M89" s="187"/>
      <c r="N89" s="187"/>
      <c r="O89" s="187"/>
      <c r="P89" s="187"/>
      <c r="Q89" s="187"/>
      <c r="R89" s="187"/>
      <c r="S89" s="187"/>
      <c r="T89" s="187"/>
      <c r="U89" s="187"/>
      <c r="V89" s="187"/>
      <c r="W89" s="187"/>
      <c r="X89" s="187"/>
      <c r="Y89" s="187"/>
      <c r="Z89" s="187"/>
      <c r="AA89" s="187"/>
      <c r="AB89" s="187"/>
      <c r="AC89" s="187"/>
      <c r="AD89" s="187"/>
      <c r="AE89" s="187"/>
      <c r="AF89" s="187"/>
      <c r="AG89" s="187"/>
      <c r="AH89" s="187"/>
      <c r="AI89" s="187"/>
      <c r="AJ89" s="187"/>
      <c r="AK89" s="187"/>
      <c r="AL89" s="187"/>
      <c r="AM89" s="187"/>
      <c r="AN89" s="187"/>
      <c r="AO89" s="187"/>
      <c r="AP89" s="187"/>
      <c r="AQ89" s="187"/>
      <c r="AR89" s="187"/>
      <c r="AS89" s="187"/>
      <c r="AT89" s="187"/>
      <c r="AU89" s="187"/>
      <c r="AV89" s="187"/>
      <c r="AW89" s="187"/>
      <c r="AX89" s="187"/>
      <c r="AY89" s="187"/>
      <c r="AZ89" s="187"/>
      <c r="BA89" s="187"/>
      <c r="BB89" s="187"/>
      <c r="BC89" s="187"/>
      <c r="BD89" s="187"/>
      <c r="BE89" s="187"/>
      <c r="BF89" s="187"/>
      <c r="BG89" s="187"/>
      <c r="BH89" s="187"/>
      <c r="BI89" s="187"/>
      <c r="BJ89" s="187"/>
      <c r="BK89" s="187"/>
      <c r="BL89" s="187"/>
      <c r="BM89" s="187"/>
    </row>
    <row r="90" spans="1:65">
      <c r="A90" s="110"/>
      <c r="B90" s="110"/>
      <c r="C90" s="110"/>
      <c r="D90" s="187"/>
      <c r="E90" s="187"/>
      <c r="F90" s="187"/>
      <c r="G90" s="187"/>
      <c r="H90" s="187"/>
      <c r="I90" s="187"/>
      <c r="J90" s="187"/>
      <c r="K90" s="187"/>
      <c r="L90" s="187"/>
      <c r="M90" s="187"/>
      <c r="N90" s="187"/>
      <c r="O90" s="187"/>
      <c r="P90" s="187"/>
      <c r="Q90" s="187"/>
      <c r="R90" s="187"/>
      <c r="S90" s="187"/>
      <c r="T90" s="187"/>
      <c r="U90" s="187"/>
      <c r="V90" s="187"/>
      <c r="W90" s="187"/>
      <c r="X90" s="187"/>
      <c r="Y90" s="187"/>
      <c r="Z90" s="187"/>
      <c r="AA90" s="187"/>
      <c r="AB90" s="187"/>
      <c r="AC90" s="187"/>
      <c r="AD90" s="187"/>
      <c r="AE90" s="187"/>
      <c r="AF90" s="187"/>
      <c r="AG90" s="187"/>
      <c r="AH90" s="187"/>
      <c r="AI90" s="187"/>
      <c r="AJ90" s="187"/>
      <c r="AK90" s="187"/>
      <c r="AL90" s="187"/>
      <c r="AM90" s="187"/>
      <c r="AN90" s="187"/>
      <c r="AO90" s="187"/>
      <c r="AP90" s="187"/>
      <c r="AQ90" s="187"/>
      <c r="AR90" s="187"/>
      <c r="AS90" s="187"/>
      <c r="AT90" s="187"/>
      <c r="AU90" s="187"/>
      <c r="AV90" s="187"/>
      <c r="AW90" s="187"/>
      <c r="AX90" s="187"/>
      <c r="AY90" s="187"/>
      <c r="AZ90" s="187"/>
      <c r="BA90" s="187"/>
      <c r="BB90" s="187"/>
      <c r="BC90" s="187"/>
      <c r="BD90" s="187"/>
      <c r="BE90" s="187"/>
      <c r="BF90" s="187"/>
      <c r="BG90" s="187"/>
      <c r="BH90" s="187"/>
      <c r="BI90" s="187"/>
      <c r="BJ90" s="187"/>
      <c r="BK90" s="187"/>
      <c r="BL90" s="187"/>
      <c r="BM90" s="187"/>
    </row>
    <row r="91" spans="1:65">
      <c r="A91" s="110"/>
      <c r="B91" s="110"/>
      <c r="C91" s="110"/>
      <c r="D91" s="187"/>
      <c r="E91" s="187"/>
      <c r="F91" s="187"/>
      <c r="G91" s="187"/>
      <c r="H91" s="187"/>
      <c r="I91" s="187"/>
      <c r="J91" s="187"/>
      <c r="K91" s="187"/>
      <c r="L91" s="187"/>
      <c r="M91" s="187"/>
      <c r="N91" s="187"/>
      <c r="O91" s="187"/>
      <c r="P91" s="187"/>
      <c r="Q91" s="187"/>
      <c r="R91" s="187"/>
      <c r="S91" s="187"/>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row>
    <row r="92" spans="1:65">
      <c r="A92" s="110"/>
      <c r="B92" s="110"/>
      <c r="C92" s="110"/>
      <c r="D92" s="187"/>
      <c r="E92" s="187"/>
      <c r="F92" s="187"/>
      <c r="G92" s="187"/>
      <c r="H92" s="187"/>
      <c r="I92" s="187"/>
      <c r="J92" s="187"/>
      <c r="K92" s="187"/>
      <c r="L92" s="187"/>
      <c r="M92" s="187"/>
      <c r="N92" s="187"/>
      <c r="O92" s="187"/>
      <c r="P92" s="187"/>
      <c r="Q92" s="187"/>
      <c r="R92" s="187"/>
      <c r="S92" s="187"/>
      <c r="T92" s="187"/>
      <c r="U92" s="187"/>
      <c r="V92" s="187"/>
      <c r="W92" s="187"/>
      <c r="X92" s="187"/>
      <c r="Y92" s="187"/>
      <c r="Z92" s="187"/>
      <c r="AA92" s="187"/>
      <c r="AB92" s="187"/>
      <c r="AC92" s="187"/>
      <c r="AD92" s="187"/>
      <c r="AE92" s="187"/>
      <c r="AF92" s="187"/>
      <c r="AG92" s="187"/>
      <c r="AH92" s="187"/>
      <c r="AI92" s="187"/>
      <c r="AJ92" s="187"/>
      <c r="AK92" s="187"/>
      <c r="AL92" s="187"/>
      <c r="AM92" s="187"/>
      <c r="AN92" s="187"/>
      <c r="AO92" s="187"/>
      <c r="AP92" s="187"/>
      <c r="AQ92" s="187"/>
      <c r="AR92" s="187"/>
      <c r="AS92" s="187"/>
      <c r="AT92" s="187"/>
      <c r="AU92" s="187"/>
      <c r="AV92" s="187"/>
      <c r="AW92" s="187"/>
      <c r="AX92" s="187"/>
      <c r="AY92" s="187"/>
      <c r="AZ92" s="187"/>
      <c r="BA92" s="187"/>
      <c r="BB92" s="187"/>
      <c r="BC92" s="187"/>
      <c r="BD92" s="187"/>
      <c r="BE92" s="187"/>
      <c r="BF92" s="187"/>
      <c r="BG92" s="187"/>
      <c r="BH92" s="187"/>
      <c r="BI92" s="187"/>
      <c r="BJ92" s="187"/>
      <c r="BK92" s="187"/>
      <c r="BL92" s="187"/>
      <c r="BM92" s="187"/>
    </row>
    <row r="93" spans="1:65">
      <c r="A93" s="110"/>
      <c r="B93" s="110"/>
      <c r="C93" s="110"/>
      <c r="D93" s="187"/>
      <c r="E93" s="187"/>
      <c r="F93" s="187"/>
      <c r="G93" s="187"/>
      <c r="H93" s="187"/>
      <c r="I93" s="187"/>
      <c r="J93" s="187"/>
      <c r="K93" s="187"/>
      <c r="L93" s="187"/>
      <c r="M93" s="187"/>
      <c r="N93" s="187"/>
      <c r="O93" s="187"/>
      <c r="P93" s="187"/>
      <c r="Q93" s="187"/>
      <c r="R93" s="187"/>
      <c r="S93" s="187"/>
      <c r="T93" s="187"/>
      <c r="U93" s="187"/>
      <c r="V93" s="187"/>
      <c r="W93" s="187"/>
      <c r="X93" s="187"/>
      <c r="Y93" s="187"/>
      <c r="Z93" s="187"/>
      <c r="AA93" s="187"/>
      <c r="AB93" s="187"/>
      <c r="AC93" s="187"/>
      <c r="AD93" s="187"/>
      <c r="AE93" s="187"/>
      <c r="AF93" s="187"/>
      <c r="AG93" s="187"/>
      <c r="AH93" s="187"/>
      <c r="AI93" s="187"/>
      <c r="AJ93" s="187"/>
      <c r="AK93" s="187"/>
      <c r="AL93" s="187"/>
      <c r="AM93" s="187"/>
      <c r="AN93" s="187"/>
      <c r="AO93" s="187"/>
      <c r="AP93" s="187"/>
      <c r="AQ93" s="187"/>
      <c r="AR93" s="187"/>
      <c r="AS93" s="187"/>
      <c r="AT93" s="187"/>
      <c r="AU93" s="187"/>
      <c r="AV93" s="187"/>
      <c r="AW93" s="187"/>
      <c r="AX93" s="187"/>
      <c r="AY93" s="187"/>
      <c r="AZ93" s="187"/>
      <c r="BA93" s="187"/>
      <c r="BB93" s="187"/>
      <c r="BC93" s="187"/>
      <c r="BD93" s="187"/>
      <c r="BE93" s="187"/>
      <c r="BF93" s="187"/>
      <c r="BG93" s="187"/>
      <c r="BH93" s="187"/>
      <c r="BI93" s="187"/>
      <c r="BJ93" s="187"/>
      <c r="BK93" s="187"/>
      <c r="BL93" s="187"/>
      <c r="BM93" s="187"/>
    </row>
    <row r="94" spans="1:65">
      <c r="A94" s="110"/>
      <c r="B94" s="110"/>
      <c r="C94" s="110"/>
      <c r="D94" s="187"/>
      <c r="E94" s="187"/>
      <c r="F94" s="187"/>
      <c r="G94" s="187"/>
      <c r="H94" s="187"/>
      <c r="I94" s="187"/>
      <c r="J94" s="187"/>
      <c r="K94" s="187"/>
      <c r="L94" s="187"/>
      <c r="M94" s="187"/>
      <c r="N94" s="187"/>
      <c r="O94" s="187"/>
      <c r="P94" s="187"/>
      <c r="Q94" s="187"/>
      <c r="R94" s="187"/>
      <c r="S94" s="187"/>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row>
    <row r="95" spans="1:65">
      <c r="A95" s="110"/>
      <c r="B95" s="110"/>
      <c r="C95" s="110"/>
      <c r="D95" s="187"/>
      <c r="E95" s="187"/>
      <c r="F95" s="187"/>
      <c r="G95" s="187"/>
      <c r="H95" s="187"/>
      <c r="I95" s="187"/>
      <c r="J95" s="187"/>
      <c r="K95" s="187"/>
      <c r="L95" s="187"/>
      <c r="M95" s="187"/>
      <c r="N95" s="187"/>
      <c r="O95" s="187"/>
      <c r="P95" s="187"/>
      <c r="Q95" s="187"/>
      <c r="R95" s="187"/>
      <c r="S95" s="187"/>
      <c r="T95" s="187"/>
      <c r="U95" s="187"/>
      <c r="V95" s="187"/>
      <c r="W95" s="187"/>
      <c r="X95" s="187"/>
      <c r="Y95" s="187"/>
      <c r="Z95" s="187"/>
      <c r="AA95" s="187"/>
      <c r="AB95" s="187"/>
      <c r="AC95" s="187"/>
      <c r="AD95" s="187"/>
      <c r="AE95" s="187"/>
      <c r="AF95" s="187"/>
      <c r="AG95" s="187"/>
      <c r="AH95" s="187"/>
      <c r="AI95" s="187"/>
      <c r="AJ95" s="187"/>
      <c r="AK95" s="187"/>
      <c r="AL95" s="187"/>
      <c r="AM95" s="187"/>
      <c r="AN95" s="187"/>
      <c r="AO95" s="187"/>
      <c r="AP95" s="187"/>
      <c r="AQ95" s="187"/>
      <c r="AR95" s="187"/>
      <c r="AS95" s="187"/>
      <c r="AT95" s="187"/>
      <c r="AU95" s="187"/>
      <c r="AV95" s="187"/>
      <c r="AW95" s="187"/>
      <c r="AX95" s="187"/>
      <c r="AY95" s="187"/>
      <c r="AZ95" s="187"/>
      <c r="BA95" s="187"/>
      <c r="BB95" s="187"/>
      <c r="BC95" s="187"/>
      <c r="BD95" s="187"/>
      <c r="BE95" s="187"/>
      <c r="BF95" s="187"/>
      <c r="BG95" s="187"/>
      <c r="BH95" s="187"/>
      <c r="BI95" s="187"/>
      <c r="BJ95" s="187"/>
      <c r="BK95" s="187"/>
      <c r="BL95" s="187"/>
      <c r="BM95" s="187"/>
    </row>
    <row r="96" spans="1:65">
      <c r="A96" s="110"/>
      <c r="B96" s="110"/>
      <c r="C96" s="110"/>
      <c r="D96" s="187"/>
      <c r="E96" s="187"/>
      <c r="F96" s="187"/>
      <c r="G96" s="187"/>
      <c r="H96" s="187"/>
      <c r="I96" s="187"/>
      <c r="J96" s="187"/>
      <c r="K96" s="187"/>
      <c r="L96" s="187"/>
      <c r="M96" s="187"/>
      <c r="N96" s="187"/>
      <c r="O96" s="187"/>
      <c r="P96" s="187"/>
      <c r="Q96" s="187"/>
      <c r="R96" s="187"/>
      <c r="S96" s="187"/>
      <c r="T96" s="187"/>
      <c r="U96" s="187"/>
      <c r="V96" s="187"/>
      <c r="W96" s="187"/>
      <c r="X96" s="187"/>
      <c r="Y96" s="187"/>
      <c r="Z96" s="187"/>
      <c r="AA96" s="187"/>
      <c r="AB96" s="187"/>
      <c r="AC96" s="187"/>
      <c r="AD96" s="187"/>
      <c r="AE96" s="187"/>
      <c r="AF96" s="187"/>
      <c r="AG96" s="187"/>
      <c r="AH96" s="187"/>
      <c r="AI96" s="187"/>
      <c r="AJ96" s="187"/>
      <c r="AK96" s="187"/>
      <c r="AL96" s="187"/>
      <c r="AM96" s="187"/>
      <c r="AN96" s="187"/>
      <c r="AO96" s="187"/>
      <c r="AP96" s="187"/>
      <c r="AQ96" s="187"/>
      <c r="AR96" s="187"/>
      <c r="AS96" s="187"/>
      <c r="AT96" s="187"/>
      <c r="AU96" s="187"/>
      <c r="AV96" s="187"/>
      <c r="AW96" s="187"/>
      <c r="AX96" s="187"/>
      <c r="AY96" s="187"/>
      <c r="AZ96" s="187"/>
      <c r="BA96" s="187"/>
      <c r="BB96" s="187"/>
      <c r="BC96" s="187"/>
      <c r="BD96" s="187"/>
      <c r="BE96" s="187"/>
      <c r="BF96" s="187"/>
      <c r="BG96" s="187"/>
      <c r="BH96" s="187"/>
      <c r="BI96" s="187"/>
      <c r="BJ96" s="187"/>
      <c r="BK96" s="187"/>
      <c r="BL96" s="187"/>
      <c r="BM96" s="187"/>
    </row>
    <row r="97" spans="1:65">
      <c r="A97" s="110"/>
      <c r="B97" s="110"/>
      <c r="C97" s="110"/>
      <c r="D97" s="187"/>
      <c r="E97" s="187"/>
      <c r="F97" s="187"/>
      <c r="G97" s="187"/>
      <c r="H97" s="187"/>
      <c r="I97" s="187"/>
      <c r="J97" s="187"/>
      <c r="K97" s="187"/>
      <c r="L97" s="187"/>
      <c r="M97" s="187"/>
      <c r="N97" s="187"/>
      <c r="O97" s="187"/>
      <c r="P97" s="187"/>
      <c r="Q97" s="187"/>
      <c r="R97" s="187"/>
      <c r="S97" s="187"/>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row>
    <row r="98" spans="1:65">
      <c r="A98" s="110"/>
      <c r="B98" s="110"/>
      <c r="C98" s="110"/>
      <c r="D98" s="187"/>
      <c r="E98" s="187"/>
      <c r="F98" s="187"/>
      <c r="G98" s="187"/>
      <c r="H98" s="187"/>
      <c r="I98" s="187"/>
      <c r="J98" s="187"/>
      <c r="K98" s="187"/>
      <c r="L98" s="187"/>
      <c r="M98" s="187"/>
      <c r="N98" s="187"/>
      <c r="O98" s="187"/>
      <c r="P98" s="187"/>
      <c r="Q98" s="187"/>
      <c r="R98" s="187"/>
      <c r="S98" s="187"/>
      <c r="T98" s="187"/>
      <c r="U98" s="187"/>
      <c r="V98" s="187"/>
      <c r="W98" s="187"/>
      <c r="X98" s="187"/>
      <c r="Y98" s="187"/>
      <c r="Z98" s="187"/>
      <c r="AA98" s="187"/>
      <c r="AB98" s="187"/>
      <c r="AC98" s="187"/>
      <c r="AD98" s="187"/>
      <c r="AE98" s="187"/>
      <c r="AF98" s="187"/>
      <c r="AG98" s="187"/>
      <c r="AH98" s="187"/>
      <c r="AI98" s="187"/>
      <c r="AJ98" s="187"/>
      <c r="AK98" s="187"/>
      <c r="AL98" s="187"/>
      <c r="AM98" s="187"/>
      <c r="AN98" s="187"/>
      <c r="AO98" s="187"/>
      <c r="AP98" s="187"/>
      <c r="AQ98" s="187"/>
      <c r="AR98" s="187"/>
      <c r="AS98" s="187"/>
      <c r="AT98" s="187"/>
      <c r="AU98" s="187"/>
      <c r="AV98" s="187"/>
      <c r="AW98" s="187"/>
      <c r="AX98" s="187"/>
      <c r="AY98" s="187"/>
      <c r="AZ98" s="187"/>
      <c r="BA98" s="187"/>
      <c r="BB98" s="187"/>
      <c r="BC98" s="187"/>
      <c r="BD98" s="187"/>
      <c r="BE98" s="187"/>
      <c r="BF98" s="187"/>
      <c r="BG98" s="187"/>
      <c r="BH98" s="187"/>
      <c r="BI98" s="187"/>
      <c r="BJ98" s="187"/>
      <c r="BK98" s="187"/>
      <c r="BL98" s="187"/>
      <c r="BM98" s="187"/>
    </row>
    <row r="99" spans="1:65">
      <c r="A99" s="110"/>
      <c r="B99" s="110"/>
      <c r="C99" s="110"/>
      <c r="D99" s="187"/>
      <c r="E99" s="187"/>
      <c r="F99" s="187"/>
      <c r="G99" s="187"/>
      <c r="H99" s="187"/>
      <c r="I99" s="187"/>
      <c r="J99" s="187"/>
      <c r="K99" s="187"/>
      <c r="L99" s="187"/>
      <c r="M99" s="187"/>
      <c r="N99" s="187"/>
      <c r="O99" s="187"/>
      <c r="P99" s="187"/>
      <c r="Q99" s="187"/>
      <c r="R99" s="187"/>
      <c r="S99" s="187"/>
      <c r="T99" s="187"/>
      <c r="U99" s="187"/>
      <c r="V99" s="187"/>
      <c r="W99" s="187"/>
      <c r="X99" s="187"/>
      <c r="Y99" s="187"/>
      <c r="Z99" s="187"/>
      <c r="AA99" s="187"/>
      <c r="AB99" s="187"/>
      <c r="AC99" s="187"/>
      <c r="AD99" s="187"/>
      <c r="AE99" s="187"/>
      <c r="AF99" s="187"/>
      <c r="AG99" s="187"/>
      <c r="AH99" s="187"/>
      <c r="AI99" s="187"/>
      <c r="AJ99" s="187"/>
      <c r="AK99" s="187"/>
      <c r="AL99" s="187"/>
      <c r="AM99" s="187"/>
      <c r="AN99" s="187"/>
      <c r="AO99" s="187"/>
      <c r="AP99" s="187"/>
      <c r="AQ99" s="187"/>
      <c r="AR99" s="187"/>
      <c r="AS99" s="187"/>
      <c r="AT99" s="187"/>
      <c r="AU99" s="187"/>
      <c r="AV99" s="187"/>
      <c r="AW99" s="187"/>
      <c r="AX99" s="187"/>
      <c r="AY99" s="187"/>
      <c r="AZ99" s="187"/>
      <c r="BA99" s="187"/>
      <c r="BB99" s="187"/>
      <c r="BC99" s="187"/>
      <c r="BD99" s="187"/>
      <c r="BE99" s="187"/>
      <c r="BF99" s="187"/>
      <c r="BG99" s="187"/>
      <c r="BH99" s="187"/>
      <c r="BI99" s="187"/>
      <c r="BJ99" s="187"/>
      <c r="BK99" s="187"/>
      <c r="BL99" s="187"/>
      <c r="BM99" s="187"/>
    </row>
    <row r="100" spans="1:65">
      <c r="A100" s="110"/>
      <c r="B100" s="110"/>
      <c r="C100" s="110"/>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row>
    <row r="101" spans="1:65">
      <c r="A101" s="110"/>
      <c r="B101" s="110"/>
      <c r="C101" s="110"/>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row>
    <row r="102" spans="1:65">
      <c r="A102" s="110"/>
      <c r="B102" s="110"/>
      <c r="C102" s="110"/>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c r="AD102" s="187"/>
      <c r="AE102" s="187"/>
      <c r="AF102" s="187"/>
      <c r="AG102" s="187"/>
      <c r="AH102" s="187"/>
      <c r="AI102" s="187"/>
      <c r="AJ102" s="187"/>
      <c r="AK102" s="187"/>
      <c r="AL102" s="187"/>
      <c r="AM102" s="187"/>
      <c r="AN102" s="187"/>
      <c r="AO102" s="187"/>
      <c r="AP102" s="187"/>
      <c r="AQ102" s="187"/>
      <c r="AR102" s="187"/>
      <c r="AS102" s="187"/>
      <c r="AT102" s="187"/>
      <c r="AU102" s="187"/>
      <c r="AV102" s="187"/>
      <c r="AW102" s="187"/>
      <c r="AX102" s="187"/>
      <c r="AY102" s="187"/>
      <c r="AZ102" s="187"/>
      <c r="BA102" s="187"/>
      <c r="BB102" s="187"/>
      <c r="BC102" s="187"/>
      <c r="BD102" s="187"/>
      <c r="BE102" s="187"/>
      <c r="BF102" s="187"/>
      <c r="BG102" s="187"/>
      <c r="BH102" s="187"/>
      <c r="BI102" s="187"/>
      <c r="BJ102" s="187"/>
      <c r="BK102" s="187"/>
      <c r="BL102" s="187"/>
      <c r="BM102" s="187"/>
    </row>
    <row r="103" spans="1:65">
      <c r="A103" s="110"/>
      <c r="B103" s="110"/>
      <c r="C103" s="110"/>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row>
    <row r="104" spans="1:65">
      <c r="A104" s="110"/>
      <c r="B104" s="110"/>
      <c r="C104" s="110"/>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row>
    <row r="105" spans="1:65">
      <c r="A105" s="110"/>
      <c r="B105" s="110"/>
      <c r="C105" s="110"/>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c r="AA105" s="187"/>
      <c r="AB105" s="187"/>
      <c r="AC105" s="187"/>
      <c r="AD105" s="187"/>
      <c r="AE105" s="187"/>
      <c r="AF105" s="187"/>
      <c r="AG105" s="187"/>
      <c r="AH105" s="187"/>
      <c r="AI105" s="187"/>
      <c r="AJ105" s="187"/>
      <c r="AK105" s="187"/>
      <c r="AL105" s="187"/>
      <c r="AM105" s="187"/>
      <c r="AN105" s="187"/>
      <c r="AO105" s="187"/>
      <c r="AP105" s="187"/>
      <c r="AQ105" s="187"/>
      <c r="AR105" s="187"/>
      <c r="AS105" s="187"/>
      <c r="AT105" s="187"/>
      <c r="AU105" s="187"/>
      <c r="AV105" s="187"/>
      <c r="AW105" s="187"/>
      <c r="AX105" s="187"/>
      <c r="AY105" s="187"/>
      <c r="AZ105" s="187"/>
      <c r="BA105" s="187"/>
      <c r="BB105" s="187"/>
      <c r="BC105" s="187"/>
      <c r="BD105" s="187"/>
      <c r="BE105" s="187"/>
      <c r="BF105" s="187"/>
      <c r="BG105" s="187"/>
      <c r="BH105" s="187"/>
      <c r="BI105" s="187"/>
      <c r="BJ105" s="187"/>
      <c r="BK105" s="187"/>
      <c r="BL105" s="187"/>
      <c r="BM105" s="187"/>
    </row>
    <row r="106" spans="1:65">
      <c r="A106" s="110"/>
      <c r="B106" s="110"/>
      <c r="C106" s="110"/>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c r="AA106" s="187"/>
      <c r="AB106" s="187"/>
      <c r="AC106" s="187"/>
      <c r="AD106" s="187"/>
      <c r="AE106" s="187"/>
      <c r="AF106" s="187"/>
      <c r="AG106" s="187"/>
      <c r="AH106" s="187"/>
      <c r="AI106" s="187"/>
      <c r="AJ106" s="187"/>
      <c r="AK106" s="187"/>
      <c r="AL106" s="187"/>
      <c r="AM106" s="187"/>
      <c r="AN106" s="187"/>
      <c r="AO106" s="187"/>
      <c r="AP106" s="187"/>
      <c r="AQ106" s="187"/>
      <c r="AR106" s="187"/>
      <c r="AS106" s="187"/>
      <c r="AT106" s="187"/>
      <c r="AU106" s="187"/>
      <c r="AV106" s="187"/>
      <c r="AW106" s="187"/>
      <c r="AX106" s="187"/>
      <c r="AY106" s="187"/>
      <c r="AZ106" s="187"/>
      <c r="BA106" s="187"/>
      <c r="BB106" s="187"/>
      <c r="BC106" s="187"/>
      <c r="BD106" s="187"/>
      <c r="BE106" s="187"/>
      <c r="BF106" s="187"/>
      <c r="BG106" s="187"/>
      <c r="BH106" s="187"/>
      <c r="BI106" s="187"/>
      <c r="BJ106" s="187"/>
      <c r="BK106" s="187"/>
      <c r="BL106" s="187"/>
      <c r="BM106" s="187"/>
    </row>
    <row r="107" spans="1:65">
      <c r="A107" s="110"/>
      <c r="B107" s="110"/>
      <c r="C107" s="110"/>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187"/>
      <c r="AA107" s="187"/>
      <c r="AB107" s="187"/>
      <c r="AC107" s="187"/>
      <c r="AD107" s="187"/>
      <c r="AE107" s="187"/>
      <c r="AF107" s="187"/>
      <c r="AG107" s="187"/>
      <c r="AH107" s="187"/>
      <c r="AI107" s="187"/>
      <c r="AJ107" s="187"/>
      <c r="AK107" s="187"/>
      <c r="AL107" s="187"/>
      <c r="AM107" s="187"/>
      <c r="AN107" s="187"/>
      <c r="AO107" s="187"/>
      <c r="AP107" s="187"/>
      <c r="AQ107" s="187"/>
      <c r="AR107" s="187"/>
      <c r="AS107" s="187"/>
      <c r="AT107" s="187"/>
      <c r="AU107" s="187"/>
      <c r="AV107" s="187"/>
      <c r="AW107" s="187"/>
      <c r="AX107" s="187"/>
      <c r="AY107" s="187"/>
      <c r="AZ107" s="187"/>
      <c r="BA107" s="187"/>
      <c r="BB107" s="187"/>
      <c r="BC107" s="187"/>
      <c r="BD107" s="187"/>
      <c r="BE107" s="187"/>
      <c r="BF107" s="187"/>
      <c r="BG107" s="187"/>
      <c r="BH107" s="187"/>
      <c r="BI107" s="187"/>
      <c r="BJ107" s="187"/>
      <c r="BK107" s="187"/>
      <c r="BL107" s="187"/>
      <c r="BM107" s="187"/>
    </row>
    <row r="108" spans="1:65">
      <c r="A108" s="110"/>
      <c r="B108" s="110"/>
      <c r="C108" s="110"/>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c r="AA108" s="187"/>
      <c r="AB108" s="187"/>
      <c r="AC108" s="187"/>
      <c r="AD108" s="187"/>
      <c r="AE108" s="187"/>
      <c r="AF108" s="187"/>
      <c r="AG108" s="187"/>
      <c r="AH108" s="187"/>
      <c r="AI108" s="187"/>
      <c r="AJ108" s="187"/>
      <c r="AK108" s="187"/>
      <c r="AL108" s="187"/>
      <c r="AM108" s="187"/>
      <c r="AN108" s="187"/>
      <c r="AO108" s="187"/>
      <c r="AP108" s="187"/>
      <c r="AQ108" s="187"/>
      <c r="AR108" s="187"/>
      <c r="AS108" s="187"/>
      <c r="AT108" s="187"/>
      <c r="AU108" s="187"/>
      <c r="AV108" s="187"/>
      <c r="AW108" s="187"/>
      <c r="AX108" s="187"/>
      <c r="AY108" s="187"/>
      <c r="AZ108" s="187"/>
      <c r="BA108" s="187"/>
      <c r="BB108" s="187"/>
      <c r="BC108" s="187"/>
      <c r="BD108" s="187"/>
      <c r="BE108" s="187"/>
      <c r="BF108" s="187"/>
      <c r="BG108" s="187"/>
      <c r="BH108" s="187"/>
      <c r="BI108" s="187"/>
      <c r="BJ108" s="187"/>
      <c r="BK108" s="187"/>
      <c r="BL108" s="187"/>
      <c r="BM108" s="187"/>
    </row>
    <row r="109" spans="1:65">
      <c r="A109" s="110"/>
      <c r="B109" s="110"/>
      <c r="C109" s="110"/>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187"/>
      <c r="AA109" s="187"/>
      <c r="AB109" s="187"/>
      <c r="AC109" s="187"/>
      <c r="AD109" s="187"/>
      <c r="AE109" s="187"/>
      <c r="AF109" s="187"/>
      <c r="AG109" s="187"/>
      <c r="AH109" s="187"/>
      <c r="AI109" s="187"/>
      <c r="AJ109" s="187"/>
      <c r="AK109" s="187"/>
      <c r="AL109" s="187"/>
      <c r="AM109" s="187"/>
      <c r="AN109" s="187"/>
      <c r="AO109" s="187"/>
      <c r="AP109" s="187"/>
      <c r="AQ109" s="187"/>
      <c r="AR109" s="187"/>
      <c r="AS109" s="187"/>
      <c r="AT109" s="187"/>
      <c r="AU109" s="187"/>
      <c r="AV109" s="187"/>
      <c r="AW109" s="187"/>
      <c r="AX109" s="187"/>
      <c r="AY109" s="187"/>
      <c r="AZ109" s="187"/>
      <c r="BA109" s="187"/>
      <c r="BB109" s="187"/>
      <c r="BC109" s="187"/>
      <c r="BD109" s="187"/>
      <c r="BE109" s="187"/>
      <c r="BF109" s="187"/>
      <c r="BG109" s="187"/>
      <c r="BH109" s="187"/>
      <c r="BI109" s="187"/>
      <c r="BJ109" s="187"/>
      <c r="BK109" s="187"/>
      <c r="BL109" s="187"/>
      <c r="BM109" s="187"/>
    </row>
    <row r="110" spans="1:65">
      <c r="A110" s="110"/>
      <c r="B110" s="110"/>
      <c r="C110" s="110"/>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row>
    <row r="111" spans="1:65">
      <c r="A111" s="110"/>
      <c r="B111" s="110"/>
      <c r="C111" s="110"/>
      <c r="D111" s="187"/>
      <c r="E111" s="187"/>
      <c r="F111" s="187"/>
      <c r="G111" s="187"/>
      <c r="H111" s="187"/>
      <c r="I111" s="187"/>
      <c r="J111" s="187"/>
      <c r="K111" s="187"/>
      <c r="L111" s="187"/>
      <c r="M111" s="187"/>
      <c r="N111" s="187"/>
      <c r="O111" s="187"/>
      <c r="P111" s="187"/>
      <c r="Q111" s="187"/>
      <c r="R111" s="187"/>
      <c r="S111" s="187"/>
      <c r="T111" s="187"/>
      <c r="U111" s="187"/>
      <c r="V111" s="187"/>
      <c r="W111" s="187"/>
      <c r="X111" s="187"/>
      <c r="Y111" s="187"/>
      <c r="Z111" s="187"/>
      <c r="AA111" s="187"/>
      <c r="AB111" s="187"/>
      <c r="AC111" s="187"/>
      <c r="AD111" s="187"/>
      <c r="AE111" s="187"/>
      <c r="AF111" s="187"/>
      <c r="AG111" s="187"/>
      <c r="AH111" s="187"/>
      <c r="AI111" s="187"/>
      <c r="AJ111" s="187"/>
      <c r="AK111" s="187"/>
      <c r="AL111" s="187"/>
      <c r="AM111" s="187"/>
      <c r="AN111" s="187"/>
      <c r="AO111" s="187"/>
      <c r="AP111" s="187"/>
      <c r="AQ111" s="187"/>
      <c r="AR111" s="187"/>
      <c r="AS111" s="187"/>
      <c r="AT111" s="187"/>
      <c r="AU111" s="187"/>
      <c r="AV111" s="187"/>
      <c r="AW111" s="187"/>
      <c r="AX111" s="187"/>
      <c r="AY111" s="187"/>
      <c r="AZ111" s="187"/>
      <c r="BA111" s="187"/>
      <c r="BB111" s="187"/>
      <c r="BC111" s="187"/>
      <c r="BD111" s="187"/>
      <c r="BE111" s="187"/>
      <c r="BF111" s="187"/>
      <c r="BG111" s="187"/>
      <c r="BH111" s="187"/>
      <c r="BI111" s="187"/>
      <c r="BJ111" s="187"/>
      <c r="BK111" s="187"/>
      <c r="BL111" s="187"/>
      <c r="BM111" s="187"/>
    </row>
    <row r="112" spans="1:65">
      <c r="A112" s="110"/>
      <c r="B112" s="110"/>
      <c r="C112" s="110"/>
      <c r="D112" s="187"/>
      <c r="E112" s="187"/>
      <c r="F112" s="187"/>
      <c r="G112" s="187"/>
      <c r="H112" s="187"/>
      <c r="I112" s="187"/>
      <c r="J112" s="187"/>
      <c r="K112" s="187"/>
      <c r="L112" s="187"/>
      <c r="M112" s="187"/>
      <c r="N112" s="187"/>
      <c r="O112" s="187"/>
      <c r="P112" s="187"/>
      <c r="Q112" s="187"/>
      <c r="R112" s="187"/>
      <c r="S112" s="187"/>
      <c r="T112" s="187"/>
      <c r="U112" s="187"/>
      <c r="V112" s="187"/>
      <c r="W112" s="187"/>
      <c r="X112" s="187"/>
      <c r="Y112" s="187"/>
      <c r="Z112" s="187"/>
      <c r="AA112" s="187"/>
      <c r="AB112" s="187"/>
      <c r="AC112" s="187"/>
      <c r="AD112" s="187"/>
      <c r="AE112" s="187"/>
      <c r="AF112" s="187"/>
      <c r="AG112" s="187"/>
      <c r="AH112" s="187"/>
      <c r="AI112" s="187"/>
      <c r="AJ112" s="187"/>
      <c r="AK112" s="187"/>
      <c r="AL112" s="187"/>
      <c r="AM112" s="187"/>
      <c r="AN112" s="187"/>
      <c r="AO112" s="187"/>
      <c r="AP112" s="187"/>
      <c r="AQ112" s="187"/>
      <c r="AR112" s="187"/>
      <c r="AS112" s="187"/>
      <c r="AT112" s="187"/>
      <c r="AU112" s="187"/>
      <c r="AV112" s="187"/>
      <c r="AW112" s="187"/>
      <c r="AX112" s="187"/>
      <c r="AY112" s="187"/>
      <c r="AZ112" s="187"/>
      <c r="BA112" s="187"/>
      <c r="BB112" s="187"/>
      <c r="BC112" s="187"/>
      <c r="BD112" s="187"/>
      <c r="BE112" s="187"/>
      <c r="BF112" s="187"/>
      <c r="BG112" s="187"/>
      <c r="BH112" s="187"/>
      <c r="BI112" s="187"/>
      <c r="BJ112" s="187"/>
      <c r="BK112" s="187"/>
      <c r="BL112" s="187"/>
      <c r="BM112" s="187"/>
    </row>
    <row r="113" spans="1:65">
      <c r="A113" s="110"/>
      <c r="B113" s="110"/>
      <c r="C113" s="110"/>
      <c r="D113" s="187"/>
      <c r="E113" s="187"/>
      <c r="F113" s="187"/>
      <c r="G113" s="187"/>
      <c r="H113" s="187"/>
      <c r="I113" s="187"/>
      <c r="J113" s="187"/>
      <c r="K113" s="187"/>
      <c r="L113" s="187"/>
      <c r="M113" s="187"/>
      <c r="N113" s="187"/>
      <c r="O113" s="187"/>
      <c r="P113" s="187"/>
      <c r="Q113" s="187"/>
      <c r="R113" s="187"/>
      <c r="S113" s="187"/>
      <c r="T113" s="187"/>
      <c r="U113" s="187"/>
      <c r="V113" s="187"/>
      <c r="W113" s="187"/>
      <c r="X113" s="187"/>
      <c r="Y113" s="187"/>
      <c r="Z113" s="187"/>
      <c r="AA113" s="187"/>
      <c r="AB113" s="187"/>
      <c r="AC113" s="187"/>
      <c r="AD113" s="187"/>
      <c r="AE113" s="187"/>
      <c r="AF113" s="187"/>
      <c r="AG113" s="187"/>
      <c r="AH113" s="187"/>
      <c r="AI113" s="187"/>
      <c r="AJ113" s="187"/>
      <c r="AK113" s="187"/>
      <c r="AL113" s="187"/>
      <c r="AM113" s="187"/>
      <c r="AN113" s="187"/>
      <c r="AO113" s="187"/>
      <c r="AP113" s="187"/>
      <c r="AQ113" s="187"/>
      <c r="AR113" s="187"/>
      <c r="AS113" s="187"/>
      <c r="AT113" s="187"/>
      <c r="AU113" s="187"/>
      <c r="AV113" s="187"/>
      <c r="AW113" s="187"/>
      <c r="AX113" s="187"/>
      <c r="AY113" s="187"/>
      <c r="AZ113" s="187"/>
      <c r="BA113" s="187"/>
      <c r="BB113" s="187"/>
      <c r="BC113" s="187"/>
      <c r="BD113" s="187"/>
      <c r="BE113" s="187"/>
      <c r="BF113" s="187"/>
      <c r="BG113" s="187"/>
      <c r="BH113" s="187"/>
      <c r="BI113" s="187"/>
      <c r="BJ113" s="187"/>
      <c r="BK113" s="187"/>
      <c r="BL113" s="187"/>
      <c r="BM113" s="187"/>
    </row>
    <row r="114" spans="1:65">
      <c r="A114" s="110"/>
      <c r="B114" s="110"/>
      <c r="C114" s="110"/>
      <c r="D114" s="187"/>
      <c r="E114" s="187"/>
      <c r="F114" s="187"/>
      <c r="G114" s="187"/>
      <c r="H114" s="187"/>
      <c r="I114" s="187"/>
      <c r="J114" s="187"/>
      <c r="K114" s="187"/>
      <c r="L114" s="187"/>
      <c r="M114" s="187"/>
      <c r="N114" s="187"/>
      <c r="O114" s="187"/>
      <c r="P114" s="187"/>
      <c r="Q114" s="187"/>
      <c r="R114" s="187"/>
      <c r="S114" s="187"/>
      <c r="T114" s="187"/>
      <c r="U114" s="187"/>
      <c r="V114" s="187"/>
      <c r="W114" s="187"/>
      <c r="X114" s="187"/>
      <c r="Y114" s="187"/>
      <c r="Z114" s="187"/>
      <c r="AA114" s="187"/>
      <c r="AB114" s="187"/>
      <c r="AC114" s="187"/>
      <c r="AD114" s="187"/>
      <c r="AE114" s="187"/>
      <c r="AF114" s="187"/>
      <c r="AG114" s="187"/>
      <c r="AH114" s="187"/>
      <c r="AI114" s="187"/>
      <c r="AJ114" s="187"/>
      <c r="AK114" s="187"/>
      <c r="AL114" s="187"/>
      <c r="AM114" s="187"/>
      <c r="AN114" s="187"/>
      <c r="AO114" s="187"/>
      <c r="AP114" s="187"/>
      <c r="AQ114" s="187"/>
      <c r="AR114" s="187"/>
      <c r="AS114" s="187"/>
      <c r="AT114" s="187"/>
      <c r="AU114" s="187"/>
      <c r="AV114" s="187"/>
      <c r="AW114" s="187"/>
      <c r="AX114" s="187"/>
      <c r="AY114" s="187"/>
      <c r="AZ114" s="187"/>
      <c r="BA114" s="187"/>
      <c r="BB114" s="187"/>
      <c r="BC114" s="187"/>
      <c r="BD114" s="187"/>
      <c r="BE114" s="187"/>
      <c r="BF114" s="187"/>
      <c r="BG114" s="187"/>
      <c r="BH114" s="187"/>
      <c r="BI114" s="187"/>
      <c r="BJ114" s="187"/>
      <c r="BK114" s="187"/>
      <c r="BL114" s="187"/>
      <c r="BM114" s="187"/>
    </row>
    <row r="115" spans="1:65">
      <c r="A115" s="110"/>
      <c r="B115" s="110"/>
      <c r="C115" s="110"/>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c r="AA115" s="187"/>
      <c r="AB115" s="187"/>
      <c r="AC115" s="187"/>
      <c r="AD115" s="187"/>
      <c r="AE115" s="187"/>
      <c r="AF115" s="187"/>
      <c r="AG115" s="187"/>
      <c r="AH115" s="187"/>
      <c r="AI115" s="187"/>
      <c r="AJ115" s="187"/>
      <c r="AK115" s="187"/>
      <c r="AL115" s="187"/>
      <c r="AM115" s="187"/>
      <c r="AN115" s="187"/>
      <c r="AO115" s="187"/>
      <c r="AP115" s="187"/>
      <c r="AQ115" s="187"/>
      <c r="AR115" s="187"/>
      <c r="AS115" s="187"/>
      <c r="AT115" s="187"/>
      <c r="AU115" s="187"/>
      <c r="AV115" s="187"/>
      <c r="AW115" s="187"/>
      <c r="AX115" s="187"/>
      <c r="AY115" s="187"/>
      <c r="AZ115" s="187"/>
      <c r="BA115" s="187"/>
      <c r="BB115" s="187"/>
      <c r="BC115" s="187"/>
      <c r="BD115" s="187"/>
      <c r="BE115" s="187"/>
      <c r="BF115" s="187"/>
      <c r="BG115" s="187"/>
      <c r="BH115" s="187"/>
      <c r="BI115" s="187"/>
      <c r="BJ115" s="187"/>
      <c r="BK115" s="187"/>
      <c r="BL115" s="187"/>
      <c r="BM115" s="187"/>
    </row>
    <row r="116" spans="1:65">
      <c r="A116" s="110"/>
      <c r="B116" s="110"/>
      <c r="C116" s="110"/>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c r="AD116" s="187"/>
      <c r="AE116" s="187"/>
      <c r="AF116" s="187"/>
      <c r="AG116" s="187"/>
      <c r="AH116" s="187"/>
      <c r="AI116" s="187"/>
      <c r="AJ116" s="187"/>
      <c r="AK116" s="187"/>
      <c r="AL116" s="187"/>
      <c r="AM116" s="187"/>
      <c r="AN116" s="187"/>
      <c r="AO116" s="187"/>
      <c r="AP116" s="187"/>
      <c r="AQ116" s="187"/>
      <c r="AR116" s="187"/>
      <c r="AS116" s="187"/>
      <c r="AT116" s="187"/>
      <c r="AU116" s="187"/>
      <c r="AV116" s="187"/>
      <c r="AW116" s="187"/>
      <c r="AX116" s="187"/>
      <c r="AY116" s="187"/>
      <c r="AZ116" s="187"/>
      <c r="BA116" s="187"/>
      <c r="BB116" s="187"/>
      <c r="BC116" s="187"/>
      <c r="BD116" s="187"/>
      <c r="BE116" s="187"/>
      <c r="BF116" s="187"/>
      <c r="BG116" s="187"/>
      <c r="BH116" s="187"/>
      <c r="BI116" s="187"/>
      <c r="BJ116" s="187"/>
      <c r="BK116" s="187"/>
      <c r="BL116" s="187"/>
      <c r="BM116" s="187"/>
    </row>
    <row r="117" spans="1:65">
      <c r="A117" s="110"/>
      <c r="B117" s="110"/>
      <c r="C117" s="110"/>
      <c r="D117" s="187"/>
      <c r="E117" s="187"/>
      <c r="F117" s="187"/>
      <c r="G117" s="187"/>
      <c r="H117" s="187"/>
      <c r="I117" s="187"/>
      <c r="J117" s="187"/>
      <c r="K117" s="187"/>
      <c r="L117" s="187"/>
      <c r="M117" s="187"/>
      <c r="N117" s="187"/>
      <c r="O117" s="187"/>
      <c r="P117" s="187"/>
      <c r="Q117" s="187"/>
      <c r="R117" s="187"/>
      <c r="S117" s="187"/>
      <c r="T117" s="187"/>
      <c r="U117" s="187"/>
      <c r="V117" s="187"/>
      <c r="W117" s="187"/>
      <c r="X117" s="187"/>
      <c r="Y117" s="187"/>
      <c r="Z117" s="187"/>
      <c r="AA117" s="187"/>
      <c r="AB117" s="187"/>
      <c r="AC117" s="187"/>
      <c r="AD117" s="187"/>
      <c r="AE117" s="187"/>
      <c r="AF117" s="187"/>
      <c r="AG117" s="187"/>
      <c r="AH117" s="187"/>
      <c r="AI117" s="187"/>
      <c r="AJ117" s="187"/>
      <c r="AK117" s="187"/>
      <c r="AL117" s="187"/>
      <c r="AM117" s="187"/>
      <c r="AN117" s="187"/>
      <c r="AO117" s="187"/>
      <c r="AP117" s="187"/>
      <c r="AQ117" s="187"/>
      <c r="AR117" s="187"/>
      <c r="AS117" s="187"/>
      <c r="AT117" s="187"/>
      <c r="AU117" s="187"/>
      <c r="AV117" s="187"/>
      <c r="AW117" s="187"/>
      <c r="AX117" s="187"/>
      <c r="AY117" s="187"/>
      <c r="AZ117" s="187"/>
      <c r="BA117" s="187"/>
      <c r="BB117" s="187"/>
      <c r="BC117" s="187"/>
      <c r="BD117" s="187"/>
      <c r="BE117" s="187"/>
      <c r="BF117" s="187"/>
      <c r="BG117" s="187"/>
      <c r="BH117" s="187"/>
      <c r="BI117" s="187"/>
      <c r="BJ117" s="187"/>
      <c r="BK117" s="187"/>
      <c r="BL117" s="187"/>
      <c r="BM117" s="187"/>
    </row>
    <row r="118" spans="1:65">
      <c r="A118" s="110"/>
      <c r="B118" s="110"/>
      <c r="C118" s="110"/>
      <c r="D118" s="187"/>
      <c r="E118" s="187"/>
      <c r="F118" s="187"/>
      <c r="G118" s="187"/>
      <c r="H118" s="187"/>
      <c r="I118" s="187"/>
      <c r="J118" s="187"/>
      <c r="K118" s="187"/>
      <c r="L118" s="187"/>
      <c r="M118" s="187"/>
      <c r="N118" s="187"/>
      <c r="O118" s="187"/>
      <c r="P118" s="187"/>
      <c r="Q118" s="187"/>
      <c r="R118" s="187"/>
      <c r="S118" s="187"/>
      <c r="T118" s="187"/>
      <c r="U118" s="187"/>
      <c r="V118" s="187"/>
      <c r="W118" s="187"/>
      <c r="X118" s="187"/>
      <c r="Y118" s="187"/>
      <c r="Z118" s="187"/>
      <c r="AA118" s="187"/>
      <c r="AB118" s="187"/>
      <c r="AC118" s="187"/>
      <c r="AD118" s="187"/>
      <c r="AE118" s="187"/>
      <c r="AF118" s="187"/>
      <c r="AG118" s="187"/>
      <c r="AH118" s="187"/>
      <c r="AI118" s="187"/>
      <c r="AJ118" s="187"/>
      <c r="AK118" s="187"/>
      <c r="AL118" s="187"/>
      <c r="AM118" s="187"/>
      <c r="AN118" s="187"/>
      <c r="AO118" s="187"/>
      <c r="AP118" s="187"/>
      <c r="AQ118" s="187"/>
      <c r="AR118" s="187"/>
      <c r="AS118" s="187"/>
      <c r="AT118" s="187"/>
      <c r="AU118" s="187"/>
      <c r="AV118" s="187"/>
      <c r="AW118" s="187"/>
      <c r="AX118" s="187"/>
      <c r="AY118" s="187"/>
      <c r="AZ118" s="187"/>
      <c r="BA118" s="187"/>
      <c r="BB118" s="187"/>
      <c r="BC118" s="187"/>
      <c r="BD118" s="187"/>
      <c r="BE118" s="187"/>
      <c r="BF118" s="187"/>
      <c r="BG118" s="187"/>
      <c r="BH118" s="187"/>
      <c r="BI118" s="187"/>
      <c r="BJ118" s="187"/>
      <c r="BK118" s="187"/>
      <c r="BL118" s="187"/>
      <c r="BM118" s="187"/>
    </row>
    <row r="119" spans="1:65">
      <c r="A119" s="110"/>
      <c r="B119" s="110"/>
      <c r="C119" s="110"/>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c r="AD119" s="187"/>
      <c r="AE119" s="187"/>
      <c r="AF119" s="187"/>
      <c r="AG119" s="187"/>
      <c r="AH119" s="187"/>
      <c r="AI119" s="187"/>
      <c r="AJ119" s="187"/>
      <c r="AK119" s="187"/>
      <c r="AL119" s="187"/>
      <c r="AM119" s="187"/>
      <c r="AN119" s="187"/>
      <c r="AO119" s="187"/>
      <c r="AP119" s="187"/>
      <c r="AQ119" s="187"/>
      <c r="AR119" s="187"/>
      <c r="AS119" s="187"/>
      <c r="AT119" s="187"/>
      <c r="AU119" s="187"/>
      <c r="AV119" s="187"/>
      <c r="AW119" s="187"/>
      <c r="AX119" s="187"/>
      <c r="AY119" s="187"/>
      <c r="AZ119" s="187"/>
      <c r="BA119" s="187"/>
      <c r="BB119" s="187"/>
      <c r="BC119" s="187"/>
      <c r="BD119" s="187"/>
      <c r="BE119" s="187"/>
      <c r="BF119" s="187"/>
      <c r="BG119" s="187"/>
      <c r="BH119" s="187"/>
      <c r="BI119" s="187"/>
      <c r="BJ119" s="187"/>
      <c r="BK119" s="187"/>
      <c r="BL119" s="187"/>
      <c r="BM119" s="187"/>
    </row>
    <row r="120" spans="1:65">
      <c r="A120" s="110"/>
      <c r="B120" s="110"/>
      <c r="C120" s="110"/>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c r="AA120" s="187"/>
      <c r="AB120" s="187"/>
      <c r="AC120" s="187"/>
      <c r="AD120" s="187"/>
      <c r="AE120" s="187"/>
      <c r="AF120" s="187"/>
      <c r="AG120" s="187"/>
      <c r="AH120" s="187"/>
      <c r="AI120" s="187"/>
      <c r="AJ120" s="187"/>
      <c r="AK120" s="187"/>
      <c r="AL120" s="187"/>
      <c r="AM120" s="187"/>
      <c r="AN120" s="187"/>
      <c r="AO120" s="187"/>
      <c r="AP120" s="187"/>
      <c r="AQ120" s="187"/>
      <c r="AR120" s="187"/>
      <c r="AS120" s="187"/>
      <c r="AT120" s="187"/>
      <c r="AU120" s="187"/>
      <c r="AV120" s="187"/>
      <c r="AW120" s="187"/>
      <c r="AX120" s="187"/>
      <c r="AY120" s="187"/>
      <c r="AZ120" s="187"/>
      <c r="BA120" s="187"/>
      <c r="BB120" s="187"/>
      <c r="BC120" s="187"/>
      <c r="BD120" s="187"/>
      <c r="BE120" s="187"/>
      <c r="BF120" s="187"/>
      <c r="BG120" s="187"/>
      <c r="BH120" s="187"/>
      <c r="BI120" s="187"/>
      <c r="BJ120" s="187"/>
      <c r="BK120" s="187"/>
      <c r="BL120" s="187"/>
      <c r="BM120" s="187"/>
    </row>
    <row r="121" spans="1:65">
      <c r="A121" s="110"/>
      <c r="B121" s="110"/>
      <c r="C121" s="110"/>
      <c r="D121" s="187"/>
      <c r="E121" s="187"/>
      <c r="F121" s="187"/>
      <c r="G121" s="187"/>
      <c r="H121" s="187"/>
      <c r="I121" s="187"/>
      <c r="J121" s="187"/>
      <c r="K121" s="187"/>
      <c r="L121" s="187"/>
      <c r="M121" s="187"/>
      <c r="N121" s="187"/>
      <c r="O121" s="187"/>
      <c r="P121" s="187"/>
      <c r="Q121" s="187"/>
      <c r="R121" s="187"/>
      <c r="S121" s="187"/>
      <c r="T121" s="187"/>
      <c r="U121" s="187"/>
      <c r="V121" s="187"/>
      <c r="W121" s="187"/>
      <c r="X121" s="187"/>
      <c r="Y121" s="187"/>
      <c r="Z121" s="187"/>
      <c r="AA121" s="187"/>
      <c r="AB121" s="187"/>
      <c r="AC121" s="187"/>
      <c r="AD121" s="187"/>
      <c r="AE121" s="187"/>
      <c r="AF121" s="187"/>
      <c r="AG121" s="187"/>
      <c r="AH121" s="187"/>
      <c r="AI121" s="187"/>
      <c r="AJ121" s="187"/>
      <c r="AK121" s="187"/>
      <c r="AL121" s="187"/>
      <c r="AM121" s="187"/>
      <c r="AN121" s="187"/>
      <c r="AO121" s="187"/>
      <c r="AP121" s="187"/>
      <c r="AQ121" s="187"/>
      <c r="AR121" s="187"/>
      <c r="AS121" s="187"/>
      <c r="AT121" s="187"/>
      <c r="AU121" s="187"/>
      <c r="AV121" s="187"/>
      <c r="AW121" s="187"/>
      <c r="AX121" s="187"/>
      <c r="AY121" s="187"/>
      <c r="AZ121" s="187"/>
      <c r="BA121" s="187"/>
      <c r="BB121" s="187"/>
      <c r="BC121" s="187"/>
      <c r="BD121" s="187"/>
      <c r="BE121" s="187"/>
      <c r="BF121" s="187"/>
      <c r="BG121" s="187"/>
      <c r="BH121" s="187"/>
      <c r="BI121" s="187"/>
      <c r="BJ121" s="187"/>
      <c r="BK121" s="187"/>
      <c r="BL121" s="187"/>
      <c r="BM121" s="187"/>
    </row>
    <row r="122" spans="1:65">
      <c r="A122" s="110"/>
      <c r="B122" s="110"/>
      <c r="C122" s="110"/>
      <c r="D122" s="187"/>
      <c r="E122" s="187"/>
      <c r="F122" s="187"/>
      <c r="G122" s="187"/>
      <c r="H122" s="187"/>
      <c r="I122" s="187"/>
      <c r="J122" s="187"/>
      <c r="K122" s="187"/>
      <c r="L122" s="187"/>
      <c r="M122" s="187"/>
      <c r="N122" s="187"/>
      <c r="O122" s="187"/>
      <c r="P122" s="187"/>
      <c r="Q122" s="187"/>
      <c r="R122" s="187"/>
      <c r="S122" s="187"/>
      <c r="T122" s="187"/>
      <c r="U122" s="187"/>
      <c r="V122" s="187"/>
      <c r="W122" s="187"/>
      <c r="X122" s="187"/>
      <c r="Y122" s="187"/>
      <c r="Z122" s="187"/>
      <c r="AA122" s="187"/>
      <c r="AB122" s="187"/>
      <c r="AC122" s="187"/>
      <c r="AD122" s="187"/>
      <c r="AE122" s="187"/>
      <c r="AF122" s="187"/>
      <c r="AG122" s="187"/>
      <c r="AH122" s="187"/>
      <c r="AI122" s="187"/>
      <c r="AJ122" s="187"/>
      <c r="AK122" s="187"/>
      <c r="AL122" s="187"/>
      <c r="AM122" s="187"/>
      <c r="AN122" s="187"/>
      <c r="AO122" s="187"/>
      <c r="AP122" s="187"/>
      <c r="AQ122" s="187"/>
      <c r="AR122" s="187"/>
      <c r="AS122" s="187"/>
      <c r="AT122" s="187"/>
      <c r="AU122" s="187"/>
      <c r="AV122" s="187"/>
      <c r="AW122" s="187"/>
      <c r="AX122" s="187"/>
      <c r="AY122" s="187"/>
      <c r="AZ122" s="187"/>
      <c r="BA122" s="187"/>
      <c r="BB122" s="187"/>
      <c r="BC122" s="187"/>
      <c r="BD122" s="187"/>
      <c r="BE122" s="187"/>
      <c r="BF122" s="187"/>
      <c r="BG122" s="187"/>
      <c r="BH122" s="187"/>
      <c r="BI122" s="187"/>
      <c r="BJ122" s="187"/>
      <c r="BK122" s="187"/>
      <c r="BL122" s="187"/>
      <c r="BM122" s="187"/>
    </row>
    <row r="123" spans="1:65">
      <c r="A123" s="110"/>
      <c r="B123" s="110"/>
      <c r="C123" s="110"/>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c r="AA123" s="187"/>
      <c r="AB123" s="187"/>
      <c r="AC123" s="187"/>
      <c r="AD123" s="187"/>
      <c r="AE123" s="187"/>
      <c r="AF123" s="187"/>
      <c r="AG123" s="187"/>
      <c r="AH123" s="187"/>
      <c r="AI123" s="187"/>
      <c r="AJ123" s="187"/>
      <c r="AK123" s="187"/>
      <c r="AL123" s="187"/>
      <c r="AM123" s="187"/>
      <c r="AN123" s="187"/>
      <c r="AO123" s="187"/>
      <c r="AP123" s="187"/>
      <c r="AQ123" s="187"/>
      <c r="AR123" s="187"/>
      <c r="AS123" s="187"/>
      <c r="AT123" s="187"/>
      <c r="AU123" s="187"/>
      <c r="AV123" s="187"/>
      <c r="AW123" s="187"/>
      <c r="AX123" s="187"/>
      <c r="AY123" s="187"/>
      <c r="AZ123" s="187"/>
      <c r="BA123" s="187"/>
      <c r="BB123" s="187"/>
      <c r="BC123" s="187"/>
      <c r="BD123" s="187"/>
      <c r="BE123" s="187"/>
      <c r="BF123" s="187"/>
      <c r="BG123" s="187"/>
      <c r="BH123" s="187"/>
      <c r="BI123" s="187"/>
      <c r="BJ123" s="187"/>
      <c r="BK123" s="187"/>
      <c r="BL123" s="187"/>
      <c r="BM123" s="187"/>
    </row>
    <row r="124" spans="1:65">
      <c r="A124" s="110"/>
      <c r="B124" s="110"/>
      <c r="C124" s="110"/>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c r="AA124" s="187"/>
      <c r="AB124" s="187"/>
      <c r="AC124" s="187"/>
      <c r="AD124" s="187"/>
      <c r="AE124" s="187"/>
      <c r="AF124" s="187"/>
      <c r="AG124" s="187"/>
      <c r="AH124" s="187"/>
      <c r="AI124" s="187"/>
      <c r="AJ124" s="187"/>
      <c r="AK124" s="187"/>
      <c r="AL124" s="187"/>
      <c r="AM124" s="187"/>
      <c r="AN124" s="187"/>
      <c r="AO124" s="187"/>
      <c r="AP124" s="187"/>
      <c r="AQ124" s="187"/>
      <c r="AR124" s="187"/>
      <c r="AS124" s="187"/>
      <c r="AT124" s="187"/>
      <c r="AU124" s="187"/>
      <c r="AV124" s="187"/>
      <c r="AW124" s="187"/>
      <c r="AX124" s="187"/>
      <c r="AY124" s="187"/>
      <c r="AZ124" s="187"/>
      <c r="BA124" s="187"/>
      <c r="BB124" s="187"/>
      <c r="BC124" s="187"/>
      <c r="BD124" s="187"/>
      <c r="BE124" s="187"/>
      <c r="BF124" s="187"/>
      <c r="BG124" s="187"/>
      <c r="BH124" s="187"/>
      <c r="BI124" s="187"/>
      <c r="BJ124" s="187"/>
      <c r="BK124" s="187"/>
      <c r="BL124" s="187"/>
      <c r="BM124" s="187"/>
    </row>
    <row r="125" spans="1:65">
      <c r="A125" s="110"/>
      <c r="B125" s="110"/>
      <c r="C125" s="110"/>
      <c r="D125" s="187"/>
      <c r="E125" s="187"/>
      <c r="F125" s="187"/>
      <c r="G125" s="187"/>
      <c r="H125" s="187"/>
      <c r="I125" s="187"/>
      <c r="J125" s="187"/>
      <c r="K125" s="187"/>
      <c r="L125" s="187"/>
      <c r="M125" s="187"/>
      <c r="N125" s="187"/>
      <c r="O125" s="187"/>
      <c r="P125" s="187"/>
      <c r="Q125" s="187"/>
      <c r="R125" s="187"/>
      <c r="S125" s="187"/>
      <c r="T125" s="187"/>
      <c r="U125" s="187"/>
      <c r="V125" s="187"/>
      <c r="W125" s="187"/>
      <c r="X125" s="187"/>
      <c r="Y125" s="187"/>
      <c r="Z125" s="187"/>
      <c r="AA125" s="187"/>
      <c r="AB125" s="187"/>
      <c r="AC125" s="187"/>
      <c r="AD125" s="187"/>
      <c r="AE125" s="187"/>
      <c r="AF125" s="187"/>
      <c r="AG125" s="187"/>
      <c r="AH125" s="187"/>
      <c r="AI125" s="187"/>
      <c r="AJ125" s="187"/>
      <c r="AK125" s="187"/>
      <c r="AL125" s="187"/>
      <c r="AM125" s="187"/>
      <c r="AN125" s="187"/>
      <c r="AO125" s="187"/>
      <c r="AP125" s="187"/>
      <c r="AQ125" s="187"/>
      <c r="AR125" s="187"/>
      <c r="AS125" s="187"/>
      <c r="AT125" s="187"/>
      <c r="AU125" s="187"/>
      <c r="AV125" s="187"/>
      <c r="AW125" s="187"/>
      <c r="AX125" s="187"/>
      <c r="AY125" s="187"/>
      <c r="AZ125" s="187"/>
      <c r="BA125" s="187"/>
      <c r="BB125" s="187"/>
      <c r="BC125" s="187"/>
      <c r="BD125" s="187"/>
      <c r="BE125" s="187"/>
      <c r="BF125" s="187"/>
      <c r="BG125" s="187"/>
      <c r="BH125" s="187"/>
      <c r="BI125" s="187"/>
      <c r="BJ125" s="187"/>
      <c r="BK125" s="187"/>
      <c r="BL125" s="187"/>
      <c r="BM125" s="187"/>
    </row>
    <row r="126" spans="1:65">
      <c r="A126" s="110"/>
      <c r="B126" s="110"/>
      <c r="C126" s="110"/>
      <c r="D126" s="187"/>
      <c r="E126" s="187"/>
      <c r="F126" s="187"/>
      <c r="G126" s="187"/>
      <c r="H126" s="187"/>
      <c r="I126" s="187"/>
      <c r="J126" s="187"/>
      <c r="K126" s="187"/>
      <c r="L126" s="187"/>
      <c r="M126" s="187"/>
      <c r="N126" s="187"/>
      <c r="O126" s="187"/>
      <c r="P126" s="187"/>
      <c r="Q126" s="187"/>
      <c r="R126" s="187"/>
      <c r="S126" s="187"/>
      <c r="T126" s="187"/>
      <c r="U126" s="187"/>
      <c r="V126" s="187"/>
      <c r="W126" s="187"/>
      <c r="X126" s="187"/>
      <c r="Y126" s="187"/>
      <c r="Z126" s="187"/>
      <c r="AA126" s="187"/>
      <c r="AB126" s="187"/>
      <c r="AC126" s="187"/>
      <c r="AD126" s="187"/>
      <c r="AE126" s="187"/>
      <c r="AF126" s="187"/>
      <c r="AG126" s="187"/>
      <c r="AH126" s="187"/>
      <c r="AI126" s="187"/>
      <c r="AJ126" s="187"/>
      <c r="AK126" s="187"/>
      <c r="AL126" s="187"/>
      <c r="AM126" s="187"/>
      <c r="AN126" s="187"/>
      <c r="AO126" s="187"/>
      <c r="AP126" s="187"/>
      <c r="AQ126" s="187"/>
      <c r="AR126" s="187"/>
      <c r="AS126" s="187"/>
      <c r="AT126" s="187"/>
      <c r="AU126" s="187"/>
      <c r="AV126" s="187"/>
      <c r="AW126" s="187"/>
      <c r="AX126" s="187"/>
      <c r="AY126" s="187"/>
      <c r="AZ126" s="187"/>
      <c r="BA126" s="187"/>
      <c r="BB126" s="187"/>
      <c r="BC126" s="187"/>
      <c r="BD126" s="187"/>
      <c r="BE126" s="187"/>
      <c r="BF126" s="187"/>
      <c r="BG126" s="187"/>
      <c r="BH126" s="187"/>
      <c r="BI126" s="187"/>
      <c r="BJ126" s="187"/>
      <c r="BK126" s="187"/>
      <c r="BL126" s="187"/>
      <c r="BM126" s="187"/>
    </row>
    <row r="127" spans="1:65">
      <c r="A127" s="110"/>
      <c r="B127" s="110"/>
      <c r="C127" s="110"/>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c r="AA127" s="187"/>
      <c r="AB127" s="187"/>
      <c r="AC127" s="187"/>
      <c r="AD127" s="187"/>
      <c r="AE127" s="187"/>
      <c r="AF127" s="187"/>
      <c r="AG127" s="187"/>
      <c r="AH127" s="187"/>
      <c r="AI127" s="187"/>
      <c r="AJ127" s="187"/>
      <c r="AK127" s="187"/>
      <c r="AL127" s="187"/>
      <c r="AM127" s="187"/>
      <c r="AN127" s="187"/>
      <c r="AO127" s="187"/>
      <c r="AP127" s="187"/>
      <c r="AQ127" s="187"/>
      <c r="AR127" s="187"/>
      <c r="AS127" s="187"/>
      <c r="AT127" s="187"/>
      <c r="AU127" s="187"/>
      <c r="AV127" s="187"/>
      <c r="AW127" s="187"/>
      <c r="AX127" s="187"/>
      <c r="AY127" s="187"/>
      <c r="AZ127" s="187"/>
      <c r="BA127" s="187"/>
      <c r="BB127" s="187"/>
      <c r="BC127" s="187"/>
      <c r="BD127" s="187"/>
      <c r="BE127" s="187"/>
      <c r="BF127" s="187"/>
      <c r="BG127" s="187"/>
      <c r="BH127" s="187"/>
      <c r="BI127" s="187"/>
      <c r="BJ127" s="187"/>
      <c r="BK127" s="187"/>
      <c r="BL127" s="187"/>
      <c r="BM127" s="187"/>
    </row>
    <row r="128" spans="1:65">
      <c r="A128" s="110"/>
      <c r="B128" s="110"/>
      <c r="C128" s="110"/>
      <c r="D128" s="187"/>
      <c r="E128" s="187"/>
      <c r="F128" s="187"/>
      <c r="G128" s="187"/>
      <c r="H128" s="187"/>
      <c r="I128" s="187"/>
      <c r="J128" s="187"/>
      <c r="K128" s="187"/>
      <c r="L128" s="187"/>
      <c r="M128" s="187"/>
      <c r="N128" s="187"/>
      <c r="O128" s="187"/>
      <c r="P128" s="187"/>
      <c r="Q128" s="187"/>
      <c r="R128" s="187"/>
      <c r="S128" s="187"/>
      <c r="T128" s="187"/>
      <c r="U128" s="187"/>
      <c r="V128" s="187"/>
      <c r="W128" s="187"/>
      <c r="X128" s="187"/>
      <c r="Y128" s="187"/>
      <c r="Z128" s="187"/>
      <c r="AA128" s="187"/>
      <c r="AB128" s="187"/>
      <c r="AC128" s="187"/>
      <c r="AD128" s="187"/>
      <c r="AE128" s="187"/>
      <c r="AF128" s="187"/>
      <c r="AG128" s="187"/>
      <c r="AH128" s="187"/>
      <c r="AI128" s="187"/>
      <c r="AJ128" s="187"/>
      <c r="AK128" s="187"/>
      <c r="AL128" s="187"/>
      <c r="AM128" s="187"/>
      <c r="AN128" s="187"/>
      <c r="AO128" s="187"/>
      <c r="AP128" s="187"/>
      <c r="AQ128" s="187"/>
      <c r="AR128" s="187"/>
      <c r="AS128" s="187"/>
      <c r="AT128" s="187"/>
      <c r="AU128" s="187"/>
      <c r="AV128" s="187"/>
      <c r="AW128" s="187"/>
      <c r="AX128" s="187"/>
      <c r="AY128" s="187"/>
      <c r="AZ128" s="187"/>
      <c r="BA128" s="187"/>
      <c r="BB128" s="187"/>
      <c r="BC128" s="187"/>
      <c r="BD128" s="187"/>
      <c r="BE128" s="187"/>
      <c r="BF128" s="187"/>
      <c r="BG128" s="187"/>
      <c r="BH128" s="187"/>
      <c r="BI128" s="187"/>
      <c r="BJ128" s="187"/>
      <c r="BK128" s="187"/>
      <c r="BL128" s="187"/>
      <c r="BM128" s="187"/>
    </row>
    <row r="129" spans="1:65">
      <c r="A129" s="110"/>
      <c r="B129" s="110"/>
      <c r="C129" s="110"/>
      <c r="D129" s="187"/>
      <c r="E129" s="187"/>
      <c r="F129" s="187"/>
      <c r="G129" s="187"/>
      <c r="H129" s="187"/>
      <c r="I129" s="187"/>
      <c r="J129" s="187"/>
      <c r="K129" s="187"/>
      <c r="L129" s="187"/>
      <c r="M129" s="187"/>
      <c r="N129" s="187"/>
      <c r="O129" s="187"/>
      <c r="P129" s="187"/>
      <c r="Q129" s="187"/>
      <c r="R129" s="187"/>
      <c r="S129" s="187"/>
      <c r="T129" s="187"/>
      <c r="U129" s="187"/>
      <c r="V129" s="187"/>
      <c r="W129" s="187"/>
      <c r="X129" s="187"/>
      <c r="Y129" s="187"/>
      <c r="Z129" s="187"/>
      <c r="AA129" s="187"/>
      <c r="AB129" s="187"/>
      <c r="AC129" s="187"/>
      <c r="AD129" s="187"/>
      <c r="AE129" s="187"/>
      <c r="AF129" s="187"/>
      <c r="AG129" s="187"/>
      <c r="AH129" s="187"/>
      <c r="AI129" s="187"/>
      <c r="AJ129" s="187"/>
      <c r="AK129" s="187"/>
      <c r="AL129" s="187"/>
      <c r="AM129" s="187"/>
      <c r="AN129" s="187"/>
      <c r="AO129" s="187"/>
      <c r="AP129" s="187"/>
      <c r="AQ129" s="187"/>
      <c r="AR129" s="187"/>
      <c r="AS129" s="187"/>
      <c r="AT129" s="187"/>
      <c r="AU129" s="187"/>
      <c r="AV129" s="187"/>
      <c r="AW129" s="187"/>
      <c r="AX129" s="187"/>
      <c r="AY129" s="187"/>
      <c r="AZ129" s="187"/>
      <c r="BA129" s="187"/>
      <c r="BB129" s="187"/>
      <c r="BC129" s="187"/>
      <c r="BD129" s="187"/>
      <c r="BE129" s="187"/>
      <c r="BF129" s="187"/>
      <c r="BG129" s="187"/>
      <c r="BH129" s="187"/>
      <c r="BI129" s="187"/>
      <c r="BJ129" s="187"/>
      <c r="BK129" s="187"/>
      <c r="BL129" s="187"/>
      <c r="BM129" s="187"/>
    </row>
    <row r="130" spans="1:65">
      <c r="A130" s="110"/>
      <c r="B130" s="110"/>
      <c r="C130" s="110"/>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c r="AA130" s="187"/>
      <c r="AB130" s="187"/>
      <c r="AC130" s="187"/>
      <c r="AD130" s="187"/>
      <c r="AE130" s="187"/>
      <c r="AF130" s="187"/>
      <c r="AG130" s="187"/>
      <c r="AH130" s="187"/>
      <c r="AI130" s="187"/>
      <c r="AJ130" s="187"/>
      <c r="AK130" s="187"/>
      <c r="AL130" s="187"/>
      <c r="AM130" s="187"/>
      <c r="AN130" s="187"/>
      <c r="AO130" s="187"/>
      <c r="AP130" s="187"/>
      <c r="AQ130" s="187"/>
      <c r="AR130" s="187"/>
      <c r="AS130" s="187"/>
      <c r="AT130" s="187"/>
      <c r="AU130" s="187"/>
      <c r="AV130" s="187"/>
      <c r="AW130" s="187"/>
      <c r="AX130" s="187"/>
      <c r="AY130" s="187"/>
      <c r="AZ130" s="187"/>
      <c r="BA130" s="187"/>
      <c r="BB130" s="187"/>
      <c r="BC130" s="187"/>
      <c r="BD130" s="187"/>
      <c r="BE130" s="187"/>
      <c r="BF130" s="187"/>
      <c r="BG130" s="187"/>
      <c r="BH130" s="187"/>
      <c r="BI130" s="187"/>
      <c r="BJ130" s="187"/>
      <c r="BK130" s="187"/>
      <c r="BL130" s="187"/>
      <c r="BM130" s="187"/>
    </row>
    <row r="131" spans="1:65">
      <c r="A131" s="110"/>
      <c r="B131" s="110"/>
      <c r="C131" s="110"/>
      <c r="D131" s="187"/>
      <c r="E131" s="187"/>
      <c r="F131" s="187"/>
      <c r="G131" s="187"/>
      <c r="H131" s="187"/>
      <c r="I131" s="187"/>
      <c r="J131" s="187"/>
      <c r="K131" s="187"/>
      <c r="L131" s="187"/>
      <c r="M131" s="187"/>
      <c r="N131" s="187"/>
      <c r="O131" s="187"/>
      <c r="P131" s="187"/>
      <c r="Q131" s="187"/>
      <c r="R131" s="187"/>
      <c r="S131" s="187"/>
      <c r="T131" s="187"/>
      <c r="U131" s="187"/>
      <c r="V131" s="187"/>
      <c r="W131" s="187"/>
      <c r="X131" s="187"/>
      <c r="Y131" s="187"/>
      <c r="Z131" s="187"/>
      <c r="AA131" s="187"/>
      <c r="AB131" s="187"/>
      <c r="AC131" s="187"/>
      <c r="AD131" s="187"/>
      <c r="AE131" s="187"/>
      <c r="AF131" s="187"/>
      <c r="AG131" s="187"/>
      <c r="AH131" s="187"/>
      <c r="AI131" s="187"/>
      <c r="AJ131" s="187"/>
      <c r="AK131" s="187"/>
      <c r="AL131" s="187"/>
      <c r="AM131" s="187"/>
      <c r="AN131" s="187"/>
      <c r="AO131" s="187"/>
      <c r="AP131" s="187"/>
      <c r="AQ131" s="187"/>
      <c r="AR131" s="187"/>
      <c r="AS131" s="187"/>
      <c r="AT131" s="187"/>
      <c r="AU131" s="187"/>
      <c r="AV131" s="187"/>
      <c r="AW131" s="187"/>
      <c r="AX131" s="187"/>
      <c r="AY131" s="187"/>
      <c r="AZ131" s="187"/>
      <c r="BA131" s="187"/>
      <c r="BB131" s="187"/>
      <c r="BC131" s="187"/>
      <c r="BD131" s="187"/>
      <c r="BE131" s="187"/>
      <c r="BF131" s="187"/>
      <c r="BG131" s="187"/>
      <c r="BH131" s="187"/>
      <c r="BI131" s="187"/>
      <c r="BJ131" s="187"/>
      <c r="BK131" s="187"/>
      <c r="BL131" s="187"/>
      <c r="BM131" s="187"/>
    </row>
    <row r="132" spans="1:65">
      <c r="A132" s="110"/>
      <c r="B132" s="110"/>
      <c r="C132" s="110"/>
      <c r="D132" s="187"/>
      <c r="E132" s="187"/>
      <c r="F132" s="187"/>
      <c r="G132" s="187"/>
      <c r="H132" s="187"/>
      <c r="I132" s="187"/>
      <c r="J132" s="187"/>
      <c r="K132" s="187"/>
      <c r="L132" s="187"/>
      <c r="M132" s="187"/>
      <c r="N132" s="187"/>
      <c r="O132" s="187"/>
      <c r="P132" s="187"/>
      <c r="Q132" s="187"/>
      <c r="R132" s="187"/>
      <c r="S132" s="187"/>
      <c r="T132" s="187"/>
      <c r="U132" s="187"/>
      <c r="V132" s="187"/>
      <c r="W132" s="187"/>
      <c r="X132" s="187"/>
      <c r="Y132" s="187"/>
      <c r="Z132" s="187"/>
      <c r="AA132" s="187"/>
      <c r="AB132" s="187"/>
      <c r="AC132" s="187"/>
      <c r="AD132" s="187"/>
      <c r="AE132" s="187"/>
      <c r="AF132" s="187"/>
      <c r="AG132" s="187"/>
      <c r="AH132" s="187"/>
      <c r="AI132" s="187"/>
      <c r="AJ132" s="187"/>
      <c r="AK132" s="187"/>
      <c r="AL132" s="187"/>
      <c r="AM132" s="187"/>
      <c r="AN132" s="187"/>
      <c r="AO132" s="187"/>
      <c r="AP132" s="187"/>
      <c r="AQ132" s="187"/>
      <c r="AR132" s="187"/>
      <c r="AS132" s="187"/>
      <c r="AT132" s="187"/>
      <c r="AU132" s="187"/>
      <c r="AV132" s="187"/>
      <c r="AW132" s="187"/>
      <c r="AX132" s="187"/>
      <c r="AY132" s="187"/>
      <c r="AZ132" s="187"/>
      <c r="BA132" s="187"/>
      <c r="BB132" s="187"/>
      <c r="BC132" s="187"/>
      <c r="BD132" s="187"/>
      <c r="BE132" s="187"/>
      <c r="BF132" s="187"/>
      <c r="BG132" s="187"/>
      <c r="BH132" s="187"/>
      <c r="BI132" s="187"/>
      <c r="BJ132" s="187"/>
      <c r="BK132" s="187"/>
      <c r="BL132" s="187"/>
      <c r="BM132" s="187"/>
    </row>
    <row r="133" spans="1:65">
      <c r="A133" s="110"/>
      <c r="B133" s="110"/>
      <c r="C133" s="110"/>
      <c r="D133" s="187"/>
      <c r="E133" s="187"/>
      <c r="F133" s="187"/>
      <c r="G133" s="187"/>
      <c r="H133" s="187"/>
      <c r="I133" s="187"/>
      <c r="J133" s="187"/>
      <c r="K133" s="187"/>
      <c r="L133" s="187"/>
      <c r="M133" s="187"/>
      <c r="N133" s="187"/>
      <c r="O133" s="187"/>
      <c r="P133" s="187"/>
      <c r="Q133" s="187"/>
      <c r="R133" s="187"/>
      <c r="S133" s="187"/>
      <c r="T133" s="187"/>
      <c r="U133" s="187"/>
      <c r="V133" s="187"/>
      <c r="W133" s="187"/>
      <c r="X133" s="187"/>
      <c r="Y133" s="187"/>
      <c r="Z133" s="187"/>
      <c r="AA133" s="187"/>
      <c r="AB133" s="187"/>
      <c r="AC133" s="187"/>
      <c r="AD133" s="187"/>
      <c r="AE133" s="187"/>
      <c r="AF133" s="187"/>
      <c r="AG133" s="187"/>
      <c r="AH133" s="187"/>
      <c r="AI133" s="187"/>
      <c r="AJ133" s="187"/>
      <c r="AK133" s="187"/>
      <c r="AL133" s="187"/>
      <c r="AM133" s="187"/>
      <c r="AN133" s="187"/>
      <c r="AO133" s="187"/>
      <c r="AP133" s="187"/>
      <c r="AQ133" s="187"/>
      <c r="AR133" s="187"/>
      <c r="AS133" s="187"/>
      <c r="AT133" s="187"/>
      <c r="AU133" s="187"/>
      <c r="AV133" s="187"/>
      <c r="AW133" s="187"/>
      <c r="AX133" s="187"/>
      <c r="AY133" s="187"/>
      <c r="AZ133" s="187"/>
      <c r="BA133" s="187"/>
      <c r="BB133" s="187"/>
      <c r="BC133" s="187"/>
      <c r="BD133" s="187"/>
      <c r="BE133" s="187"/>
      <c r="BF133" s="187"/>
      <c r="BG133" s="187"/>
      <c r="BH133" s="187"/>
      <c r="BI133" s="187"/>
      <c r="BJ133" s="187"/>
      <c r="BK133" s="187"/>
      <c r="BL133" s="187"/>
      <c r="BM133" s="187"/>
    </row>
    <row r="134" spans="1:65">
      <c r="A134" s="110"/>
      <c r="B134" s="110"/>
      <c r="C134" s="110"/>
      <c r="D134" s="187"/>
      <c r="E134" s="187"/>
      <c r="F134" s="187"/>
      <c r="G134" s="187"/>
      <c r="H134" s="187"/>
      <c r="I134" s="187"/>
      <c r="J134" s="187"/>
      <c r="K134" s="187"/>
      <c r="L134" s="187"/>
      <c r="M134" s="187"/>
      <c r="N134" s="187"/>
      <c r="O134" s="187"/>
      <c r="P134" s="187"/>
      <c r="Q134" s="187"/>
      <c r="R134" s="187"/>
      <c r="S134" s="187"/>
      <c r="T134" s="187"/>
      <c r="U134" s="187"/>
      <c r="V134" s="187"/>
      <c r="W134" s="187"/>
      <c r="X134" s="187"/>
      <c r="Y134" s="187"/>
      <c r="Z134" s="187"/>
      <c r="AA134" s="187"/>
      <c r="AB134" s="187"/>
      <c r="AC134" s="187"/>
      <c r="AD134" s="187"/>
      <c r="AE134" s="187"/>
      <c r="AF134" s="187"/>
      <c r="AG134" s="187"/>
      <c r="AH134" s="187"/>
      <c r="AI134" s="187"/>
      <c r="AJ134" s="187"/>
      <c r="AK134" s="187"/>
      <c r="AL134" s="187"/>
      <c r="AM134" s="187"/>
      <c r="AN134" s="187"/>
      <c r="AO134" s="187"/>
      <c r="AP134" s="187"/>
      <c r="AQ134" s="187"/>
      <c r="AR134" s="187"/>
      <c r="AS134" s="187"/>
      <c r="AT134" s="187"/>
      <c r="AU134" s="187"/>
      <c r="AV134" s="187"/>
      <c r="AW134" s="187"/>
      <c r="AX134" s="187"/>
      <c r="AY134" s="187"/>
      <c r="AZ134" s="187"/>
      <c r="BA134" s="187"/>
      <c r="BB134" s="187"/>
      <c r="BC134" s="187"/>
      <c r="BD134" s="187"/>
      <c r="BE134" s="187"/>
      <c r="BF134" s="187"/>
      <c r="BG134" s="187"/>
      <c r="BH134" s="187"/>
      <c r="BI134" s="187"/>
      <c r="BJ134" s="187"/>
      <c r="BK134" s="187"/>
      <c r="BL134" s="187"/>
      <c r="BM134" s="187"/>
    </row>
    <row r="135" spans="1:65">
      <c r="A135" s="110"/>
      <c r="B135" s="110"/>
      <c r="C135" s="110"/>
      <c r="D135" s="187"/>
      <c r="E135" s="187"/>
      <c r="F135" s="187"/>
      <c r="G135" s="187"/>
      <c r="H135" s="187"/>
      <c r="I135" s="187"/>
      <c r="J135" s="187"/>
      <c r="K135" s="187"/>
      <c r="L135" s="187"/>
      <c r="M135" s="187"/>
      <c r="N135" s="187"/>
      <c r="O135" s="187"/>
      <c r="P135" s="187"/>
      <c r="Q135" s="187"/>
      <c r="R135" s="187"/>
      <c r="S135" s="187"/>
      <c r="T135" s="187"/>
      <c r="U135" s="187"/>
      <c r="V135" s="187"/>
      <c r="W135" s="187"/>
      <c r="X135" s="187"/>
      <c r="Y135" s="187"/>
      <c r="Z135" s="187"/>
      <c r="AA135" s="187"/>
      <c r="AB135" s="187"/>
      <c r="AC135" s="187"/>
      <c r="AD135" s="187"/>
      <c r="AE135" s="187"/>
      <c r="AF135" s="187"/>
      <c r="AG135" s="187"/>
      <c r="AH135" s="187"/>
      <c r="AI135" s="187"/>
      <c r="AJ135" s="187"/>
      <c r="AK135" s="187"/>
      <c r="AL135" s="187"/>
      <c r="AM135" s="187"/>
      <c r="AN135" s="187"/>
      <c r="AO135" s="187"/>
      <c r="AP135" s="187"/>
      <c r="AQ135" s="187"/>
      <c r="AR135" s="187"/>
      <c r="AS135" s="187"/>
      <c r="AT135" s="187"/>
      <c r="AU135" s="187"/>
      <c r="AV135" s="187"/>
      <c r="AW135" s="187"/>
      <c r="AX135" s="187"/>
      <c r="AY135" s="187"/>
      <c r="AZ135" s="187"/>
      <c r="BA135" s="187"/>
      <c r="BB135" s="187"/>
      <c r="BC135" s="187"/>
      <c r="BD135" s="187"/>
      <c r="BE135" s="187"/>
      <c r="BF135" s="187"/>
      <c r="BG135" s="187"/>
      <c r="BH135" s="187"/>
      <c r="BI135" s="187"/>
      <c r="BJ135" s="187"/>
      <c r="BK135" s="187"/>
      <c r="BL135" s="187"/>
      <c r="BM135" s="187"/>
    </row>
    <row r="136" spans="1:65">
      <c r="A136" s="110"/>
      <c r="B136" s="110"/>
      <c r="C136" s="110"/>
      <c r="D136" s="187"/>
      <c r="E136" s="187"/>
      <c r="F136" s="187"/>
      <c r="G136" s="187"/>
      <c r="H136" s="187"/>
      <c r="I136" s="187"/>
      <c r="J136" s="187"/>
      <c r="K136" s="187"/>
      <c r="L136" s="187"/>
      <c r="M136" s="187"/>
      <c r="N136" s="187"/>
      <c r="O136" s="187"/>
      <c r="P136" s="187"/>
      <c r="Q136" s="187"/>
      <c r="R136" s="187"/>
      <c r="S136" s="187"/>
      <c r="T136" s="187"/>
      <c r="U136" s="187"/>
      <c r="V136" s="187"/>
      <c r="W136" s="187"/>
      <c r="X136" s="187"/>
      <c r="Y136" s="187"/>
      <c r="Z136" s="187"/>
      <c r="AA136" s="187"/>
      <c r="AB136" s="187"/>
      <c r="AC136" s="187"/>
      <c r="AD136" s="187"/>
      <c r="AE136" s="187"/>
      <c r="AF136" s="187"/>
      <c r="AG136" s="187"/>
      <c r="AH136" s="187"/>
      <c r="AI136" s="187"/>
      <c r="AJ136" s="187"/>
      <c r="AK136" s="187"/>
      <c r="AL136" s="187"/>
      <c r="AM136" s="187"/>
      <c r="AN136" s="187"/>
      <c r="AO136" s="187"/>
      <c r="AP136" s="187"/>
      <c r="AQ136" s="187"/>
      <c r="AR136" s="187"/>
      <c r="AS136" s="187"/>
      <c r="AT136" s="187"/>
      <c r="AU136" s="187"/>
      <c r="AV136" s="187"/>
      <c r="AW136" s="187"/>
      <c r="AX136" s="187"/>
      <c r="AY136" s="187"/>
      <c r="AZ136" s="187"/>
      <c r="BA136" s="187"/>
      <c r="BB136" s="187"/>
      <c r="BC136" s="187"/>
      <c r="BD136" s="187"/>
      <c r="BE136" s="187"/>
      <c r="BF136" s="187"/>
      <c r="BG136" s="187"/>
      <c r="BH136" s="187"/>
      <c r="BI136" s="187"/>
      <c r="BJ136" s="187"/>
      <c r="BK136" s="187"/>
      <c r="BL136" s="187"/>
      <c r="BM136" s="187"/>
    </row>
    <row r="137" spans="1:65">
      <c r="A137" s="110"/>
      <c r="B137" s="110"/>
      <c r="C137" s="110"/>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c r="Z137" s="187"/>
      <c r="AA137" s="187"/>
      <c r="AB137" s="187"/>
      <c r="AC137" s="187"/>
      <c r="AD137" s="187"/>
      <c r="AE137" s="187"/>
      <c r="AF137" s="187"/>
      <c r="AG137" s="187"/>
      <c r="AH137" s="187"/>
      <c r="AI137" s="187"/>
      <c r="AJ137" s="187"/>
      <c r="AK137" s="187"/>
      <c r="AL137" s="187"/>
      <c r="AM137" s="187"/>
      <c r="AN137" s="187"/>
      <c r="AO137" s="187"/>
      <c r="AP137" s="187"/>
      <c r="AQ137" s="187"/>
      <c r="AR137" s="187"/>
      <c r="AS137" s="187"/>
      <c r="AT137" s="187"/>
      <c r="AU137" s="187"/>
      <c r="AV137" s="187"/>
      <c r="AW137" s="187"/>
      <c r="AX137" s="187"/>
      <c r="AY137" s="187"/>
      <c r="AZ137" s="187"/>
      <c r="BA137" s="187"/>
      <c r="BB137" s="187"/>
      <c r="BC137" s="187"/>
      <c r="BD137" s="187"/>
      <c r="BE137" s="187"/>
      <c r="BF137" s="187"/>
      <c r="BG137" s="187"/>
      <c r="BH137" s="187"/>
      <c r="BI137" s="187"/>
      <c r="BJ137" s="187"/>
      <c r="BK137" s="187"/>
      <c r="BL137" s="187"/>
      <c r="BM137" s="187"/>
    </row>
    <row r="138" spans="1:65">
      <c r="A138" s="110"/>
      <c r="B138" s="110"/>
      <c r="C138" s="110"/>
      <c r="D138" s="187"/>
      <c r="E138" s="187"/>
      <c r="F138" s="187"/>
      <c r="G138" s="187"/>
      <c r="H138" s="187"/>
      <c r="I138" s="187"/>
      <c r="J138" s="187"/>
      <c r="K138" s="187"/>
      <c r="L138" s="187"/>
      <c r="M138" s="187"/>
      <c r="N138" s="187"/>
      <c r="O138" s="187"/>
      <c r="P138" s="187"/>
      <c r="Q138" s="187"/>
      <c r="R138" s="187"/>
      <c r="S138" s="187"/>
      <c r="T138" s="187"/>
      <c r="U138" s="187"/>
      <c r="V138" s="187"/>
      <c r="W138" s="187"/>
      <c r="X138" s="187"/>
      <c r="Y138" s="187"/>
      <c r="Z138" s="187"/>
      <c r="AA138" s="187"/>
      <c r="AB138" s="187"/>
      <c r="AC138" s="187"/>
      <c r="AD138" s="187"/>
      <c r="AE138" s="187"/>
      <c r="AF138" s="187"/>
      <c r="AG138" s="187"/>
      <c r="AH138" s="187"/>
      <c r="AI138" s="187"/>
      <c r="AJ138" s="187"/>
      <c r="AK138" s="187"/>
      <c r="AL138" s="187"/>
      <c r="AM138" s="187"/>
      <c r="AN138" s="187"/>
      <c r="AO138" s="187"/>
      <c r="AP138" s="187"/>
      <c r="AQ138" s="187"/>
      <c r="AR138" s="187"/>
      <c r="AS138" s="187"/>
      <c r="AT138" s="187"/>
      <c r="AU138" s="187"/>
      <c r="AV138" s="187"/>
      <c r="AW138" s="187"/>
      <c r="AX138" s="187"/>
      <c r="AY138" s="187"/>
      <c r="AZ138" s="187"/>
      <c r="BA138" s="187"/>
      <c r="BB138" s="187"/>
      <c r="BC138" s="187"/>
      <c r="BD138" s="187"/>
      <c r="BE138" s="187"/>
      <c r="BF138" s="187"/>
      <c r="BG138" s="187"/>
      <c r="BH138" s="187"/>
      <c r="BI138" s="187"/>
      <c r="BJ138" s="187"/>
      <c r="BK138" s="187"/>
      <c r="BL138" s="187"/>
      <c r="BM138" s="187"/>
    </row>
    <row r="139" spans="1:65">
      <c r="A139" s="110"/>
      <c r="B139" s="110"/>
      <c r="C139" s="110"/>
      <c r="D139" s="187"/>
      <c r="E139" s="187"/>
      <c r="F139" s="187"/>
      <c r="G139" s="187"/>
      <c r="H139" s="187"/>
      <c r="I139" s="187"/>
      <c r="J139" s="187"/>
      <c r="K139" s="187"/>
      <c r="L139" s="187"/>
      <c r="M139" s="187"/>
      <c r="N139" s="187"/>
      <c r="O139" s="187"/>
      <c r="P139" s="187"/>
      <c r="Q139" s="187"/>
      <c r="R139" s="187"/>
      <c r="S139" s="187"/>
      <c r="T139" s="187"/>
      <c r="U139" s="187"/>
      <c r="V139" s="187"/>
      <c r="W139" s="187"/>
      <c r="X139" s="187"/>
      <c r="Y139" s="187"/>
      <c r="Z139" s="187"/>
      <c r="AA139" s="187"/>
      <c r="AB139" s="187"/>
      <c r="AC139" s="187"/>
      <c r="AD139" s="187"/>
      <c r="AE139" s="187"/>
      <c r="AF139" s="187"/>
      <c r="AG139" s="187"/>
      <c r="AH139" s="187"/>
      <c r="AI139" s="187"/>
      <c r="AJ139" s="187"/>
      <c r="AK139" s="187"/>
      <c r="AL139" s="187"/>
      <c r="AM139" s="187"/>
      <c r="AN139" s="187"/>
      <c r="AO139" s="187"/>
      <c r="AP139" s="187"/>
      <c r="AQ139" s="187"/>
      <c r="AR139" s="187"/>
      <c r="AS139" s="187"/>
      <c r="AT139" s="187"/>
      <c r="AU139" s="187"/>
      <c r="AV139" s="187"/>
      <c r="AW139" s="187"/>
      <c r="AX139" s="187"/>
      <c r="AY139" s="187"/>
      <c r="AZ139" s="187"/>
      <c r="BA139" s="187"/>
      <c r="BB139" s="187"/>
      <c r="BC139" s="187"/>
      <c r="BD139" s="187"/>
      <c r="BE139" s="187"/>
      <c r="BF139" s="187"/>
      <c r="BG139" s="187"/>
      <c r="BH139" s="187"/>
      <c r="BI139" s="187"/>
      <c r="BJ139" s="187"/>
      <c r="BK139" s="187"/>
      <c r="BL139" s="187"/>
      <c r="BM139" s="187"/>
    </row>
    <row r="140" spans="1:65">
      <c r="A140" s="110"/>
      <c r="B140" s="110"/>
      <c r="C140" s="110"/>
      <c r="D140" s="187"/>
      <c r="E140" s="187"/>
      <c r="F140" s="187"/>
      <c r="G140" s="187"/>
      <c r="H140" s="187"/>
      <c r="I140" s="187"/>
      <c r="J140" s="187"/>
      <c r="K140" s="187"/>
      <c r="L140" s="187"/>
      <c r="M140" s="187"/>
      <c r="N140" s="187"/>
      <c r="O140" s="187"/>
      <c r="P140" s="187"/>
      <c r="Q140" s="187"/>
      <c r="R140" s="187"/>
      <c r="S140" s="187"/>
      <c r="T140" s="187"/>
      <c r="U140" s="187"/>
      <c r="V140" s="187"/>
      <c r="W140" s="187"/>
      <c r="X140" s="187"/>
      <c r="Y140" s="187"/>
      <c r="Z140" s="187"/>
      <c r="AA140" s="187"/>
      <c r="AB140" s="187"/>
      <c r="AC140" s="187"/>
      <c r="AD140" s="187"/>
      <c r="AE140" s="187"/>
      <c r="AF140" s="187"/>
      <c r="AG140" s="187"/>
      <c r="AH140" s="187"/>
      <c r="AI140" s="187"/>
      <c r="AJ140" s="187"/>
      <c r="AK140" s="187"/>
      <c r="AL140" s="187"/>
      <c r="AM140" s="187"/>
      <c r="AN140" s="187"/>
      <c r="AO140" s="187"/>
      <c r="AP140" s="187"/>
      <c r="AQ140" s="187"/>
      <c r="AR140" s="187"/>
      <c r="AS140" s="187"/>
      <c r="AT140" s="187"/>
      <c r="AU140" s="187"/>
      <c r="AV140" s="187"/>
      <c r="AW140" s="187"/>
      <c r="AX140" s="187"/>
      <c r="AY140" s="187"/>
      <c r="AZ140" s="187"/>
      <c r="BA140" s="187"/>
      <c r="BB140" s="187"/>
      <c r="BC140" s="187"/>
      <c r="BD140" s="187"/>
      <c r="BE140" s="187"/>
      <c r="BF140" s="187"/>
      <c r="BG140" s="187"/>
      <c r="BH140" s="187"/>
      <c r="BI140" s="187"/>
      <c r="BJ140" s="187"/>
      <c r="BK140" s="187"/>
      <c r="BL140" s="187"/>
      <c r="BM140" s="187"/>
    </row>
    <row r="141" spans="1:65">
      <c r="A141" s="110"/>
      <c r="B141" s="110"/>
      <c r="C141" s="110"/>
      <c r="D141" s="187"/>
      <c r="E141" s="187"/>
      <c r="F141" s="187"/>
      <c r="G141" s="187"/>
      <c r="H141" s="187"/>
      <c r="I141" s="187"/>
      <c r="J141" s="187"/>
      <c r="K141" s="187"/>
      <c r="L141" s="187"/>
      <c r="M141" s="187"/>
      <c r="N141" s="187"/>
      <c r="O141" s="187"/>
      <c r="P141" s="187"/>
      <c r="Q141" s="187"/>
      <c r="R141" s="187"/>
      <c r="S141" s="187"/>
      <c r="T141" s="187"/>
      <c r="U141" s="187"/>
      <c r="V141" s="187"/>
      <c r="W141" s="187"/>
      <c r="X141" s="187"/>
      <c r="Y141" s="187"/>
      <c r="Z141" s="187"/>
      <c r="AA141" s="187"/>
      <c r="AB141" s="187"/>
      <c r="AC141" s="187"/>
      <c r="AD141" s="187"/>
      <c r="AE141" s="187"/>
      <c r="AF141" s="187"/>
      <c r="AG141" s="187"/>
      <c r="AH141" s="187"/>
      <c r="AI141" s="187"/>
      <c r="AJ141" s="187"/>
      <c r="AK141" s="187"/>
      <c r="AL141" s="187"/>
      <c r="AM141" s="187"/>
      <c r="AN141" s="187"/>
      <c r="AO141" s="187"/>
      <c r="AP141" s="187"/>
      <c r="AQ141" s="187"/>
      <c r="AR141" s="187"/>
      <c r="AS141" s="187"/>
      <c r="AT141" s="187"/>
      <c r="AU141" s="187"/>
      <c r="AV141" s="187"/>
      <c r="AW141" s="187"/>
      <c r="AX141" s="187"/>
      <c r="AY141" s="187"/>
      <c r="AZ141" s="187"/>
      <c r="BA141" s="187"/>
      <c r="BB141" s="187"/>
      <c r="BC141" s="187"/>
      <c r="BD141" s="187"/>
      <c r="BE141" s="187"/>
      <c r="BF141" s="187"/>
      <c r="BG141" s="187"/>
      <c r="BH141" s="187"/>
      <c r="BI141" s="187"/>
      <c r="BJ141" s="187"/>
      <c r="BK141" s="187"/>
      <c r="BL141" s="187"/>
      <c r="BM141" s="187"/>
    </row>
    <row r="142" spans="1:65">
      <c r="A142" s="110"/>
      <c r="B142" s="110"/>
      <c r="C142" s="110"/>
      <c r="D142" s="187"/>
      <c r="E142" s="187"/>
      <c r="F142" s="187"/>
      <c r="G142" s="187"/>
      <c r="H142" s="187"/>
      <c r="I142" s="187"/>
      <c r="J142" s="187"/>
      <c r="K142" s="187"/>
      <c r="L142" s="187"/>
      <c r="M142" s="187"/>
      <c r="N142" s="187"/>
      <c r="O142" s="187"/>
      <c r="P142" s="187"/>
      <c r="Q142" s="187"/>
      <c r="R142" s="187"/>
      <c r="S142" s="187"/>
      <c r="T142" s="187"/>
      <c r="U142" s="187"/>
      <c r="V142" s="187"/>
      <c r="W142" s="187"/>
      <c r="X142" s="187"/>
      <c r="Y142" s="187"/>
      <c r="Z142" s="187"/>
      <c r="AA142" s="187"/>
      <c r="AB142" s="187"/>
      <c r="AC142" s="187"/>
      <c r="AD142" s="187"/>
      <c r="AE142" s="187"/>
      <c r="AF142" s="187"/>
      <c r="AG142" s="187"/>
      <c r="AH142" s="187"/>
      <c r="AI142" s="187"/>
      <c r="AJ142" s="187"/>
      <c r="AK142" s="187"/>
      <c r="AL142" s="187"/>
      <c r="AM142" s="187"/>
      <c r="AN142" s="187"/>
      <c r="AO142" s="187"/>
      <c r="AP142" s="187"/>
      <c r="AQ142" s="187"/>
      <c r="AR142" s="187"/>
      <c r="AS142" s="187"/>
      <c r="AT142" s="187"/>
      <c r="AU142" s="187"/>
      <c r="AV142" s="187"/>
      <c r="AW142" s="187"/>
      <c r="AX142" s="187"/>
      <c r="AY142" s="187"/>
      <c r="AZ142" s="187"/>
      <c r="BA142" s="187"/>
      <c r="BB142" s="187"/>
      <c r="BC142" s="187"/>
      <c r="BD142" s="187"/>
      <c r="BE142" s="187"/>
      <c r="BF142" s="187"/>
      <c r="BG142" s="187"/>
      <c r="BH142" s="187"/>
      <c r="BI142" s="187"/>
      <c r="BJ142" s="187"/>
      <c r="BK142" s="187"/>
      <c r="BL142" s="187"/>
      <c r="BM142" s="187"/>
    </row>
    <row r="143" spans="1:65">
      <c r="A143" s="110"/>
      <c r="B143" s="110"/>
      <c r="C143" s="110"/>
      <c r="D143" s="187"/>
      <c r="E143" s="187"/>
      <c r="F143" s="187"/>
      <c r="G143" s="187"/>
      <c r="H143" s="187"/>
      <c r="I143" s="187"/>
      <c r="J143" s="187"/>
      <c r="K143" s="187"/>
      <c r="L143" s="187"/>
      <c r="M143" s="187"/>
      <c r="N143" s="187"/>
      <c r="O143" s="187"/>
      <c r="P143" s="187"/>
      <c r="Q143" s="187"/>
      <c r="R143" s="187"/>
      <c r="S143" s="187"/>
      <c r="T143" s="187"/>
      <c r="U143" s="187"/>
      <c r="V143" s="187"/>
      <c r="W143" s="187"/>
      <c r="X143" s="187"/>
      <c r="Y143" s="187"/>
      <c r="Z143" s="187"/>
      <c r="AA143" s="187"/>
      <c r="AB143" s="187"/>
      <c r="AC143" s="187"/>
      <c r="AD143" s="187"/>
      <c r="AE143" s="187"/>
      <c r="AF143" s="187"/>
      <c r="AG143" s="187"/>
      <c r="AH143" s="187"/>
      <c r="AI143" s="187"/>
      <c r="AJ143" s="187"/>
      <c r="AK143" s="187"/>
      <c r="AL143" s="187"/>
      <c r="AM143" s="187"/>
      <c r="AN143" s="187"/>
      <c r="AO143" s="187"/>
      <c r="AP143" s="187"/>
      <c r="AQ143" s="187"/>
      <c r="AR143" s="187"/>
      <c r="AS143" s="187"/>
      <c r="AT143" s="187"/>
      <c r="AU143" s="187"/>
      <c r="AV143" s="187"/>
      <c r="AW143" s="187"/>
      <c r="AX143" s="187"/>
      <c r="AY143" s="187"/>
      <c r="AZ143" s="187"/>
      <c r="BA143" s="187"/>
      <c r="BB143" s="187"/>
      <c r="BC143" s="187"/>
      <c r="BD143" s="187"/>
      <c r="BE143" s="187"/>
      <c r="BF143" s="187"/>
      <c r="BG143" s="187"/>
      <c r="BH143" s="187"/>
      <c r="BI143" s="187"/>
      <c r="BJ143" s="187"/>
      <c r="BK143" s="187"/>
      <c r="BL143" s="187"/>
      <c r="BM143" s="187"/>
    </row>
    <row r="144" spans="1:65">
      <c r="A144" s="110"/>
      <c r="B144" s="110"/>
      <c r="C144" s="110"/>
      <c r="D144" s="187"/>
      <c r="E144" s="187"/>
      <c r="F144" s="187"/>
      <c r="G144" s="187"/>
      <c r="H144" s="187"/>
      <c r="I144" s="187"/>
      <c r="J144" s="187"/>
      <c r="K144" s="187"/>
      <c r="L144" s="187"/>
      <c r="M144" s="187"/>
      <c r="N144" s="187"/>
      <c r="O144" s="187"/>
      <c r="P144" s="187"/>
      <c r="Q144" s="187"/>
      <c r="R144" s="187"/>
      <c r="S144" s="187"/>
      <c r="T144" s="187"/>
      <c r="U144" s="187"/>
      <c r="V144" s="187"/>
      <c r="W144" s="187"/>
      <c r="X144" s="187"/>
      <c r="Y144" s="187"/>
      <c r="Z144" s="187"/>
      <c r="AA144" s="187"/>
      <c r="AB144" s="187"/>
      <c r="AC144" s="187"/>
      <c r="AD144" s="187"/>
      <c r="AE144" s="187"/>
      <c r="AF144" s="187"/>
      <c r="AG144" s="187"/>
      <c r="AH144" s="187"/>
      <c r="AI144" s="187"/>
      <c r="AJ144" s="187"/>
      <c r="AK144" s="187"/>
      <c r="AL144" s="187"/>
      <c r="AM144" s="187"/>
      <c r="AN144" s="187"/>
      <c r="AO144" s="187"/>
      <c r="AP144" s="187"/>
      <c r="AQ144" s="187"/>
      <c r="AR144" s="187"/>
      <c r="AS144" s="187"/>
      <c r="AT144" s="187"/>
      <c r="AU144" s="187"/>
      <c r="AV144" s="187"/>
      <c r="AW144" s="187"/>
      <c r="AX144" s="187"/>
      <c r="AY144" s="187"/>
      <c r="AZ144" s="187"/>
      <c r="BA144" s="187"/>
      <c r="BB144" s="187"/>
      <c r="BC144" s="187"/>
      <c r="BD144" s="187"/>
      <c r="BE144" s="187"/>
      <c r="BF144" s="187"/>
      <c r="BG144" s="187"/>
      <c r="BH144" s="187"/>
      <c r="BI144" s="187"/>
      <c r="BJ144" s="187"/>
      <c r="BK144" s="187"/>
      <c r="BL144" s="187"/>
      <c r="BM144" s="187"/>
    </row>
    <row r="145" spans="1:65">
      <c r="A145" s="110"/>
      <c r="B145" s="110"/>
      <c r="C145" s="110"/>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7"/>
      <c r="AC145" s="187"/>
      <c r="AD145" s="187"/>
      <c r="AE145" s="187"/>
      <c r="AF145" s="187"/>
      <c r="AG145" s="187"/>
      <c r="AH145" s="187"/>
      <c r="AI145" s="187"/>
      <c r="AJ145" s="187"/>
      <c r="AK145" s="187"/>
      <c r="AL145" s="187"/>
      <c r="AM145" s="187"/>
      <c r="AN145" s="187"/>
      <c r="AO145" s="187"/>
      <c r="AP145" s="187"/>
      <c r="AQ145" s="187"/>
      <c r="AR145" s="187"/>
      <c r="AS145" s="187"/>
      <c r="AT145" s="187"/>
      <c r="AU145" s="187"/>
      <c r="AV145" s="187"/>
      <c r="AW145" s="187"/>
      <c r="AX145" s="187"/>
      <c r="AY145" s="187"/>
      <c r="AZ145" s="187"/>
      <c r="BA145" s="187"/>
      <c r="BB145" s="187"/>
      <c r="BC145" s="187"/>
      <c r="BD145" s="187"/>
      <c r="BE145" s="187"/>
      <c r="BF145" s="187"/>
      <c r="BG145" s="187"/>
      <c r="BH145" s="187"/>
      <c r="BI145" s="187"/>
      <c r="BJ145" s="187"/>
      <c r="BK145" s="187"/>
      <c r="BL145" s="187"/>
      <c r="BM145" s="187"/>
    </row>
    <row r="146" spans="1:65">
      <c r="A146" s="110"/>
      <c r="B146" s="110"/>
      <c r="C146" s="110"/>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c r="AQ146" s="187"/>
      <c r="AR146" s="187"/>
      <c r="AS146" s="187"/>
      <c r="AT146" s="187"/>
      <c r="AU146" s="187"/>
      <c r="AV146" s="187"/>
      <c r="AW146" s="187"/>
      <c r="AX146" s="187"/>
      <c r="AY146" s="187"/>
      <c r="AZ146" s="187"/>
      <c r="BA146" s="187"/>
      <c r="BB146" s="187"/>
      <c r="BC146" s="187"/>
      <c r="BD146" s="187"/>
      <c r="BE146" s="187"/>
      <c r="BF146" s="187"/>
      <c r="BG146" s="187"/>
      <c r="BH146" s="187"/>
      <c r="BI146" s="187"/>
      <c r="BJ146" s="187"/>
      <c r="BK146" s="187"/>
      <c r="BL146" s="187"/>
      <c r="BM146" s="187"/>
    </row>
    <row r="147" spans="1:65">
      <c r="A147" s="110"/>
      <c r="B147" s="110"/>
      <c r="C147" s="110"/>
      <c r="D147" s="187"/>
      <c r="E147" s="187"/>
      <c r="F147" s="187"/>
      <c r="G147" s="187"/>
      <c r="H147" s="187"/>
      <c r="I147" s="187"/>
      <c r="J147" s="187"/>
      <c r="K147" s="187"/>
      <c r="L147" s="187"/>
      <c r="M147" s="187"/>
      <c r="N147" s="187"/>
      <c r="O147" s="187"/>
      <c r="P147" s="187"/>
      <c r="Q147" s="187"/>
      <c r="R147" s="187"/>
      <c r="S147" s="187"/>
      <c r="T147" s="187"/>
      <c r="U147" s="187"/>
      <c r="V147" s="187"/>
      <c r="W147" s="187"/>
      <c r="X147" s="187"/>
      <c r="Y147" s="187"/>
      <c r="Z147" s="187"/>
      <c r="AA147" s="187"/>
      <c r="AB147" s="187"/>
      <c r="AC147" s="187"/>
      <c r="AD147" s="187"/>
      <c r="AE147" s="187"/>
      <c r="AF147" s="187"/>
      <c r="AG147" s="187"/>
      <c r="AH147" s="187"/>
      <c r="AI147" s="187"/>
      <c r="AJ147" s="187"/>
      <c r="AK147" s="187"/>
      <c r="AL147" s="187"/>
      <c r="AM147" s="187"/>
      <c r="AN147" s="187"/>
      <c r="AO147" s="187"/>
      <c r="AP147" s="187"/>
      <c r="AQ147" s="187"/>
      <c r="AR147" s="187"/>
      <c r="AS147" s="187"/>
      <c r="AT147" s="187"/>
      <c r="AU147" s="187"/>
      <c r="AV147" s="187"/>
      <c r="AW147" s="187"/>
      <c r="AX147" s="187"/>
      <c r="AY147" s="187"/>
      <c r="AZ147" s="187"/>
      <c r="BA147" s="187"/>
      <c r="BB147" s="187"/>
      <c r="BC147" s="187"/>
      <c r="BD147" s="187"/>
      <c r="BE147" s="187"/>
      <c r="BF147" s="187"/>
      <c r="BG147" s="187"/>
      <c r="BH147" s="187"/>
      <c r="BI147" s="187"/>
      <c r="BJ147" s="187"/>
      <c r="BK147" s="187"/>
      <c r="BL147" s="187"/>
      <c r="BM147" s="187"/>
    </row>
    <row r="148" spans="1:65">
      <c r="A148" s="110"/>
      <c r="B148" s="110"/>
      <c r="C148" s="110"/>
      <c r="D148" s="187"/>
      <c r="E148" s="187"/>
      <c r="F148" s="187"/>
      <c r="G148" s="187"/>
      <c r="H148" s="187"/>
      <c r="I148" s="187"/>
      <c r="J148" s="187"/>
      <c r="K148" s="187"/>
      <c r="L148" s="187"/>
      <c r="M148" s="187"/>
      <c r="N148" s="187"/>
      <c r="O148" s="187"/>
      <c r="P148" s="187"/>
      <c r="Q148" s="187"/>
      <c r="R148" s="187"/>
      <c r="S148" s="187"/>
      <c r="T148" s="187"/>
      <c r="U148" s="187"/>
      <c r="V148" s="187"/>
      <c r="W148" s="187"/>
      <c r="X148" s="187"/>
      <c r="Y148" s="187"/>
      <c r="Z148" s="187"/>
      <c r="AA148" s="187"/>
      <c r="AB148" s="187"/>
      <c r="AC148" s="187"/>
      <c r="AD148" s="187"/>
      <c r="AE148" s="187"/>
      <c r="AF148" s="187"/>
      <c r="AG148" s="187"/>
      <c r="AH148" s="187"/>
      <c r="AI148" s="187"/>
      <c r="AJ148" s="187"/>
      <c r="AK148" s="187"/>
      <c r="AL148" s="187"/>
      <c r="AM148" s="187"/>
      <c r="AN148" s="187"/>
      <c r="AO148" s="187"/>
      <c r="AP148" s="187"/>
      <c r="AQ148" s="187"/>
      <c r="AR148" s="187"/>
      <c r="AS148" s="187"/>
      <c r="AT148" s="187"/>
      <c r="AU148" s="187"/>
      <c r="AV148" s="187"/>
      <c r="AW148" s="187"/>
      <c r="AX148" s="187"/>
      <c r="AY148" s="187"/>
      <c r="AZ148" s="187"/>
      <c r="BA148" s="187"/>
      <c r="BB148" s="187"/>
      <c r="BC148" s="187"/>
      <c r="BD148" s="187"/>
      <c r="BE148" s="187"/>
      <c r="BF148" s="187"/>
      <c r="BG148" s="187"/>
      <c r="BH148" s="187"/>
      <c r="BI148" s="187"/>
      <c r="BJ148" s="187"/>
      <c r="BK148" s="187"/>
      <c r="BL148" s="187"/>
      <c r="BM148" s="187"/>
    </row>
    <row r="149" spans="1:65">
      <c r="A149" s="110"/>
      <c r="B149" s="110"/>
      <c r="C149" s="110"/>
      <c r="D149" s="187"/>
      <c r="E149" s="187"/>
      <c r="F149" s="187"/>
      <c r="G149" s="187"/>
      <c r="H149" s="187"/>
      <c r="I149" s="187"/>
      <c r="J149" s="187"/>
      <c r="K149" s="187"/>
      <c r="L149" s="187"/>
      <c r="M149" s="187"/>
      <c r="N149" s="187"/>
      <c r="O149" s="187"/>
      <c r="P149" s="187"/>
      <c r="Q149" s="187"/>
      <c r="R149" s="187"/>
      <c r="S149" s="187"/>
      <c r="T149" s="187"/>
      <c r="U149" s="187"/>
      <c r="V149" s="187"/>
      <c r="W149" s="187"/>
      <c r="X149" s="187"/>
      <c r="Y149" s="187"/>
      <c r="Z149" s="187"/>
      <c r="AA149" s="187"/>
      <c r="AB149" s="187"/>
      <c r="AC149" s="187"/>
      <c r="AD149" s="187"/>
      <c r="AE149" s="187"/>
      <c r="AF149" s="187"/>
      <c r="AG149" s="187"/>
      <c r="AH149" s="187"/>
      <c r="AI149" s="187"/>
      <c r="AJ149" s="187"/>
      <c r="AK149" s="187"/>
      <c r="AL149" s="187"/>
      <c r="AM149" s="187"/>
      <c r="AN149" s="187"/>
      <c r="AO149" s="187"/>
      <c r="AP149" s="187"/>
      <c r="AQ149" s="187"/>
      <c r="AR149" s="187"/>
      <c r="AS149" s="187"/>
      <c r="AT149" s="187"/>
      <c r="AU149" s="187"/>
      <c r="AV149" s="187"/>
      <c r="AW149" s="187"/>
      <c r="AX149" s="187"/>
      <c r="AY149" s="187"/>
      <c r="AZ149" s="187"/>
      <c r="BA149" s="187"/>
      <c r="BB149" s="187"/>
      <c r="BC149" s="187"/>
      <c r="BD149" s="187"/>
      <c r="BE149" s="187"/>
      <c r="BF149" s="187"/>
      <c r="BG149" s="187"/>
      <c r="BH149" s="187"/>
      <c r="BI149" s="187"/>
      <c r="BJ149" s="187"/>
      <c r="BK149" s="187"/>
      <c r="BL149" s="187"/>
      <c r="BM149" s="187"/>
    </row>
    <row r="150" spans="1:65">
      <c r="A150" s="110"/>
      <c r="B150" s="110"/>
      <c r="C150" s="110"/>
      <c r="D150" s="187"/>
      <c r="E150" s="187"/>
      <c r="F150" s="187"/>
      <c r="G150" s="187"/>
      <c r="H150" s="187"/>
      <c r="I150" s="187"/>
      <c r="J150" s="187"/>
      <c r="K150" s="187"/>
      <c r="L150" s="187"/>
      <c r="M150" s="187"/>
      <c r="N150" s="187"/>
      <c r="O150" s="187"/>
      <c r="P150" s="187"/>
      <c r="Q150" s="187"/>
      <c r="R150" s="187"/>
      <c r="S150" s="187"/>
      <c r="T150" s="187"/>
      <c r="U150" s="187"/>
      <c r="V150" s="187"/>
      <c r="W150" s="187"/>
      <c r="X150" s="187"/>
      <c r="Y150" s="187"/>
      <c r="Z150" s="187"/>
      <c r="AA150" s="187"/>
      <c r="AB150" s="187"/>
      <c r="AC150" s="187"/>
      <c r="AD150" s="187"/>
      <c r="AE150" s="187"/>
      <c r="AF150" s="187"/>
      <c r="AG150" s="187"/>
      <c r="AH150" s="187"/>
      <c r="AI150" s="187"/>
      <c r="AJ150" s="187"/>
      <c r="AK150" s="187"/>
      <c r="AL150" s="187"/>
      <c r="AM150" s="187"/>
      <c r="AN150" s="187"/>
      <c r="AO150" s="187"/>
      <c r="AP150" s="187"/>
      <c r="AQ150" s="187"/>
      <c r="AR150" s="187"/>
      <c r="AS150" s="187"/>
      <c r="AT150" s="187"/>
      <c r="AU150" s="187"/>
      <c r="AV150" s="187"/>
      <c r="AW150" s="187"/>
      <c r="AX150" s="187"/>
      <c r="AY150" s="187"/>
      <c r="AZ150" s="187"/>
      <c r="BA150" s="187"/>
      <c r="BB150" s="187"/>
      <c r="BC150" s="187"/>
      <c r="BD150" s="187"/>
      <c r="BE150" s="187"/>
      <c r="BF150" s="187"/>
      <c r="BG150" s="187"/>
      <c r="BH150" s="187"/>
      <c r="BI150" s="187"/>
      <c r="BJ150" s="187"/>
      <c r="BK150" s="187"/>
      <c r="BL150" s="187"/>
      <c r="BM150" s="187"/>
    </row>
    <row r="151" spans="1:65">
      <c r="A151" s="110"/>
      <c r="B151" s="110"/>
      <c r="C151" s="110"/>
      <c r="D151" s="187"/>
      <c r="E151" s="187"/>
      <c r="F151" s="187"/>
      <c r="G151" s="187"/>
      <c r="H151" s="187"/>
      <c r="I151" s="187"/>
      <c r="J151" s="187"/>
      <c r="K151" s="187"/>
      <c r="L151" s="187"/>
      <c r="M151" s="187"/>
      <c r="N151" s="187"/>
      <c r="O151" s="187"/>
      <c r="P151" s="187"/>
      <c r="Q151" s="187"/>
      <c r="R151" s="187"/>
      <c r="S151" s="187"/>
      <c r="T151" s="187"/>
      <c r="U151" s="187"/>
      <c r="V151" s="187"/>
      <c r="W151" s="187"/>
      <c r="X151" s="187"/>
      <c r="Y151" s="187"/>
      <c r="Z151" s="187"/>
      <c r="AA151" s="187"/>
      <c r="AB151" s="187"/>
      <c r="AC151" s="187"/>
      <c r="AD151" s="187"/>
      <c r="AE151" s="187"/>
      <c r="AF151" s="187"/>
      <c r="AG151" s="187"/>
      <c r="AH151" s="187"/>
      <c r="AI151" s="187"/>
      <c r="AJ151" s="187"/>
      <c r="AK151" s="187"/>
      <c r="AL151" s="187"/>
      <c r="AM151" s="187"/>
      <c r="AN151" s="187"/>
      <c r="AO151" s="187"/>
      <c r="AP151" s="187"/>
      <c r="AQ151" s="187"/>
      <c r="AR151" s="187"/>
      <c r="AS151" s="187"/>
      <c r="AT151" s="187"/>
      <c r="AU151" s="187"/>
      <c r="AV151" s="187"/>
      <c r="AW151" s="187"/>
      <c r="AX151" s="187"/>
      <c r="AY151" s="187"/>
      <c r="AZ151" s="187"/>
      <c r="BA151" s="187"/>
      <c r="BB151" s="187"/>
      <c r="BC151" s="187"/>
      <c r="BD151" s="187"/>
      <c r="BE151" s="187"/>
      <c r="BF151" s="187"/>
      <c r="BG151" s="187"/>
      <c r="BH151" s="187"/>
      <c r="BI151" s="187"/>
      <c r="BJ151" s="187"/>
      <c r="BK151" s="187"/>
      <c r="BL151" s="187"/>
      <c r="BM151" s="187"/>
    </row>
    <row r="152" spans="1:65">
      <c r="A152" s="110"/>
      <c r="B152" s="110"/>
      <c r="C152" s="110"/>
      <c r="D152" s="187"/>
      <c r="E152" s="187"/>
      <c r="F152" s="187"/>
      <c r="G152" s="187"/>
      <c r="H152" s="187"/>
      <c r="I152" s="187"/>
      <c r="J152" s="187"/>
      <c r="K152" s="187"/>
      <c r="L152" s="187"/>
      <c r="M152" s="187"/>
      <c r="N152" s="187"/>
      <c r="O152" s="187"/>
      <c r="P152" s="187"/>
      <c r="Q152" s="187"/>
      <c r="R152" s="187"/>
      <c r="S152" s="187"/>
      <c r="T152" s="187"/>
      <c r="U152" s="187"/>
      <c r="V152" s="187"/>
      <c r="W152" s="187"/>
      <c r="X152" s="187"/>
      <c r="Y152" s="187"/>
      <c r="Z152" s="187"/>
      <c r="AA152" s="187"/>
      <c r="AB152" s="187"/>
      <c r="AC152" s="187"/>
      <c r="AD152" s="187"/>
      <c r="AE152" s="187"/>
      <c r="AF152" s="187"/>
      <c r="AG152" s="187"/>
      <c r="AH152" s="187"/>
      <c r="AI152" s="187"/>
      <c r="AJ152" s="187"/>
      <c r="AK152" s="187"/>
      <c r="AL152" s="187"/>
      <c r="AM152" s="187"/>
      <c r="AN152" s="187"/>
      <c r="AO152" s="187"/>
      <c r="AP152" s="187"/>
      <c r="AQ152" s="187"/>
      <c r="AR152" s="187"/>
      <c r="AS152" s="187"/>
      <c r="AT152" s="187"/>
      <c r="AU152" s="187"/>
      <c r="AV152" s="187"/>
      <c r="AW152" s="187"/>
      <c r="AX152" s="187"/>
      <c r="AY152" s="187"/>
      <c r="AZ152" s="187"/>
      <c r="BA152" s="187"/>
      <c r="BB152" s="187"/>
      <c r="BC152" s="187"/>
      <c r="BD152" s="187"/>
      <c r="BE152" s="187"/>
      <c r="BF152" s="187"/>
      <c r="BG152" s="187"/>
      <c r="BH152" s="187"/>
      <c r="BI152" s="187"/>
      <c r="BJ152" s="187"/>
      <c r="BK152" s="187"/>
      <c r="BL152" s="187"/>
      <c r="BM152" s="187"/>
    </row>
    <row r="153" spans="1:65">
      <c r="A153" s="110"/>
      <c r="B153" s="110"/>
      <c r="C153" s="110"/>
      <c r="D153" s="187"/>
      <c r="E153" s="187"/>
      <c r="F153" s="187"/>
      <c r="G153" s="187"/>
      <c r="H153" s="187"/>
      <c r="I153" s="187"/>
      <c r="J153" s="187"/>
      <c r="K153" s="187"/>
      <c r="L153" s="187"/>
      <c r="M153" s="187"/>
      <c r="N153" s="187"/>
      <c r="O153" s="187"/>
      <c r="P153" s="187"/>
      <c r="Q153" s="187"/>
      <c r="R153" s="187"/>
      <c r="S153" s="187"/>
      <c r="T153" s="187"/>
      <c r="U153" s="187"/>
      <c r="V153" s="187"/>
      <c r="W153" s="187"/>
      <c r="X153" s="187"/>
      <c r="Y153" s="187"/>
      <c r="Z153" s="187"/>
      <c r="AA153" s="187"/>
      <c r="AB153" s="187"/>
      <c r="AC153" s="187"/>
      <c r="AD153" s="187"/>
      <c r="AE153" s="187"/>
      <c r="AF153" s="187"/>
      <c r="AG153" s="187"/>
      <c r="AH153" s="187"/>
      <c r="AI153" s="187"/>
      <c r="AJ153" s="187"/>
      <c r="AK153" s="187"/>
      <c r="AL153" s="187"/>
      <c r="AM153" s="187"/>
      <c r="AN153" s="187"/>
      <c r="AO153" s="187"/>
      <c r="AP153" s="187"/>
      <c r="AQ153" s="187"/>
      <c r="AR153" s="187"/>
      <c r="AS153" s="187"/>
      <c r="AT153" s="187"/>
      <c r="AU153" s="187"/>
      <c r="AV153" s="187"/>
      <c r="AW153" s="187"/>
      <c r="AX153" s="187"/>
      <c r="AY153" s="187"/>
      <c r="AZ153" s="187"/>
      <c r="BA153" s="187"/>
      <c r="BB153" s="187"/>
      <c r="BC153" s="187"/>
      <c r="BD153" s="187"/>
      <c r="BE153" s="187"/>
      <c r="BF153" s="187"/>
      <c r="BG153" s="187"/>
      <c r="BH153" s="187"/>
      <c r="BI153" s="187"/>
      <c r="BJ153" s="187"/>
      <c r="BK153" s="187"/>
      <c r="BL153" s="187"/>
      <c r="BM153" s="187"/>
    </row>
    <row r="154" spans="1:65">
      <c r="A154" s="110"/>
      <c r="B154" s="110"/>
      <c r="C154" s="110"/>
      <c r="D154" s="187"/>
      <c r="E154" s="187"/>
      <c r="F154" s="187"/>
      <c r="G154" s="187"/>
      <c r="H154" s="187"/>
      <c r="I154" s="187"/>
      <c r="J154" s="187"/>
      <c r="K154" s="187"/>
      <c r="L154" s="187"/>
      <c r="M154" s="187"/>
      <c r="N154" s="187"/>
      <c r="O154" s="187"/>
      <c r="P154" s="187"/>
      <c r="Q154" s="187"/>
      <c r="R154" s="187"/>
      <c r="S154" s="187"/>
      <c r="T154" s="187"/>
      <c r="U154" s="187"/>
      <c r="V154" s="187"/>
      <c r="W154" s="187"/>
      <c r="X154" s="187"/>
      <c r="Y154" s="187"/>
      <c r="Z154" s="187"/>
      <c r="AA154" s="187"/>
      <c r="AB154" s="187"/>
      <c r="AC154" s="187"/>
      <c r="AD154" s="187"/>
      <c r="AE154" s="187"/>
      <c r="AF154" s="187"/>
      <c r="AG154" s="187"/>
      <c r="AH154" s="187"/>
      <c r="AI154" s="187"/>
      <c r="AJ154" s="187"/>
      <c r="AK154" s="187"/>
      <c r="AL154" s="187"/>
      <c r="AM154" s="187"/>
      <c r="AN154" s="187"/>
      <c r="AO154" s="187"/>
      <c r="AP154" s="187"/>
      <c r="AQ154" s="187"/>
      <c r="AR154" s="187"/>
      <c r="AS154" s="187"/>
      <c r="AT154" s="187"/>
      <c r="AU154" s="187"/>
      <c r="AV154" s="187"/>
      <c r="AW154" s="187"/>
      <c r="AX154" s="187"/>
      <c r="AY154" s="187"/>
      <c r="AZ154" s="187"/>
      <c r="BA154" s="187"/>
      <c r="BB154" s="187"/>
      <c r="BC154" s="187"/>
      <c r="BD154" s="187"/>
      <c r="BE154" s="187"/>
      <c r="BF154" s="187"/>
      <c r="BG154" s="187"/>
      <c r="BH154" s="187"/>
      <c r="BI154" s="187"/>
      <c r="BJ154" s="187"/>
      <c r="BK154" s="187"/>
      <c r="BL154" s="187"/>
      <c r="BM154" s="187"/>
    </row>
    <row r="155" spans="1:65">
      <c r="A155" s="110"/>
      <c r="B155" s="110"/>
      <c r="C155" s="110"/>
      <c r="D155" s="187"/>
      <c r="E155" s="187"/>
      <c r="F155" s="187"/>
      <c r="G155" s="187"/>
      <c r="H155" s="187"/>
      <c r="I155" s="187"/>
      <c r="J155" s="187"/>
      <c r="K155" s="187"/>
      <c r="L155" s="187"/>
      <c r="M155" s="187"/>
      <c r="N155" s="187"/>
      <c r="O155" s="187"/>
      <c r="P155" s="187"/>
      <c r="Q155" s="187"/>
      <c r="R155" s="187"/>
      <c r="S155" s="187"/>
      <c r="T155" s="187"/>
      <c r="U155" s="187"/>
      <c r="V155" s="187"/>
      <c r="W155" s="187"/>
      <c r="X155" s="187"/>
      <c r="Y155" s="187"/>
      <c r="Z155" s="187"/>
      <c r="AA155" s="187"/>
      <c r="AB155" s="187"/>
      <c r="AC155" s="187"/>
      <c r="AD155" s="187"/>
      <c r="AE155" s="187"/>
      <c r="AF155" s="187"/>
      <c r="AG155" s="187"/>
      <c r="AH155" s="187"/>
      <c r="AI155" s="187"/>
      <c r="AJ155" s="187"/>
      <c r="AK155" s="187"/>
      <c r="AL155" s="187"/>
      <c r="AM155" s="187"/>
      <c r="AN155" s="187"/>
      <c r="AO155" s="187"/>
      <c r="AP155" s="187"/>
      <c r="AQ155" s="187"/>
      <c r="AR155" s="187"/>
      <c r="AS155" s="187"/>
      <c r="AT155" s="187"/>
      <c r="AU155" s="187"/>
      <c r="AV155" s="187"/>
      <c r="AW155" s="187"/>
      <c r="AX155" s="187"/>
      <c r="AY155" s="187"/>
      <c r="AZ155" s="187"/>
      <c r="BA155" s="187"/>
      <c r="BB155" s="187"/>
      <c r="BC155" s="187"/>
      <c r="BD155" s="187"/>
      <c r="BE155" s="187"/>
      <c r="BF155" s="187"/>
      <c r="BG155" s="187"/>
      <c r="BH155" s="187"/>
      <c r="BI155" s="187"/>
      <c r="BJ155" s="187"/>
      <c r="BK155" s="187"/>
      <c r="BL155" s="187"/>
      <c r="BM155" s="187"/>
    </row>
    <row r="156" spans="1:65">
      <c r="A156" s="110"/>
      <c r="B156" s="110"/>
      <c r="C156" s="110"/>
      <c r="D156" s="187"/>
      <c r="E156" s="187"/>
      <c r="F156" s="187"/>
      <c r="G156" s="187"/>
      <c r="H156" s="187"/>
      <c r="I156" s="187"/>
      <c r="J156" s="187"/>
      <c r="K156" s="187"/>
      <c r="L156" s="187"/>
      <c r="M156" s="187"/>
      <c r="N156" s="187"/>
      <c r="O156" s="187"/>
      <c r="P156" s="187"/>
      <c r="Q156" s="187"/>
      <c r="R156" s="187"/>
      <c r="S156" s="187"/>
      <c r="T156" s="187"/>
      <c r="U156" s="187"/>
      <c r="V156" s="187"/>
      <c r="W156" s="187"/>
      <c r="X156" s="187"/>
      <c r="Y156" s="187"/>
      <c r="Z156" s="187"/>
      <c r="AA156" s="187"/>
      <c r="AB156" s="187"/>
      <c r="AC156" s="187"/>
      <c r="AD156" s="187"/>
      <c r="AE156" s="187"/>
      <c r="AF156" s="187"/>
      <c r="AG156" s="187"/>
      <c r="AH156" s="187"/>
      <c r="AI156" s="187"/>
      <c r="AJ156" s="187"/>
      <c r="AK156" s="187"/>
      <c r="AL156" s="187"/>
      <c r="AM156" s="187"/>
      <c r="AN156" s="187"/>
      <c r="AO156" s="187"/>
      <c r="AP156" s="187"/>
      <c r="AQ156" s="187"/>
      <c r="AR156" s="187"/>
      <c r="AS156" s="187"/>
      <c r="AT156" s="187"/>
      <c r="AU156" s="187"/>
      <c r="AV156" s="187"/>
      <c r="AW156" s="187"/>
      <c r="AX156" s="187"/>
      <c r="AY156" s="187"/>
      <c r="AZ156" s="187"/>
      <c r="BA156" s="187"/>
      <c r="BB156" s="187"/>
      <c r="BC156" s="187"/>
      <c r="BD156" s="187"/>
      <c r="BE156" s="187"/>
      <c r="BF156" s="187"/>
      <c r="BG156" s="187"/>
      <c r="BH156" s="187"/>
      <c r="BI156" s="187"/>
      <c r="BJ156" s="187"/>
      <c r="BK156" s="187"/>
      <c r="BL156" s="187"/>
      <c r="BM156" s="187"/>
    </row>
    <row r="157" spans="1:65">
      <c r="A157" s="110"/>
      <c r="B157" s="110"/>
      <c r="C157" s="110"/>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c r="AA157" s="187"/>
      <c r="AB157" s="187"/>
      <c r="AC157" s="187"/>
      <c r="AD157" s="187"/>
      <c r="AE157" s="187"/>
      <c r="AF157" s="187"/>
      <c r="AG157" s="187"/>
      <c r="AH157" s="187"/>
      <c r="AI157" s="187"/>
      <c r="AJ157" s="187"/>
      <c r="AK157" s="187"/>
      <c r="AL157" s="187"/>
      <c r="AM157" s="187"/>
      <c r="AN157" s="187"/>
      <c r="AO157" s="187"/>
      <c r="AP157" s="187"/>
      <c r="AQ157" s="187"/>
      <c r="AR157" s="187"/>
      <c r="AS157" s="187"/>
      <c r="AT157" s="187"/>
      <c r="AU157" s="187"/>
      <c r="AV157" s="187"/>
      <c r="AW157" s="187"/>
      <c r="AX157" s="187"/>
      <c r="AY157" s="187"/>
      <c r="AZ157" s="187"/>
      <c r="BA157" s="187"/>
      <c r="BB157" s="187"/>
      <c r="BC157" s="187"/>
      <c r="BD157" s="187"/>
      <c r="BE157" s="187"/>
      <c r="BF157" s="187"/>
      <c r="BG157" s="187"/>
      <c r="BH157" s="187"/>
      <c r="BI157" s="187"/>
      <c r="BJ157" s="187"/>
      <c r="BK157" s="187"/>
      <c r="BL157" s="187"/>
      <c r="BM157" s="187"/>
    </row>
    <row r="158" spans="1:65">
      <c r="A158" s="110"/>
      <c r="B158" s="110"/>
      <c r="C158" s="110"/>
      <c r="D158" s="187"/>
      <c r="E158" s="187"/>
      <c r="F158" s="187"/>
      <c r="G158" s="187"/>
      <c r="H158" s="187"/>
      <c r="I158" s="187"/>
      <c r="J158" s="187"/>
      <c r="K158" s="187"/>
      <c r="L158" s="187"/>
      <c r="M158" s="187"/>
      <c r="N158" s="187"/>
      <c r="O158" s="187"/>
      <c r="P158" s="187"/>
      <c r="Q158" s="187"/>
      <c r="R158" s="187"/>
      <c r="S158" s="187"/>
      <c r="T158" s="187"/>
      <c r="U158" s="187"/>
      <c r="V158" s="187"/>
      <c r="W158" s="187"/>
      <c r="X158" s="187"/>
      <c r="Y158" s="187"/>
      <c r="Z158" s="187"/>
      <c r="AA158" s="187"/>
      <c r="AB158" s="187"/>
      <c r="AC158" s="187"/>
      <c r="AD158" s="187"/>
      <c r="AE158" s="187"/>
      <c r="AF158" s="187"/>
      <c r="AG158" s="187"/>
      <c r="AH158" s="187"/>
      <c r="AI158" s="187"/>
      <c r="AJ158" s="187"/>
      <c r="AK158" s="187"/>
      <c r="AL158" s="187"/>
      <c r="AM158" s="187"/>
      <c r="AN158" s="187"/>
      <c r="AO158" s="187"/>
      <c r="AP158" s="187"/>
      <c r="AQ158" s="187"/>
      <c r="AR158" s="187"/>
      <c r="AS158" s="187"/>
      <c r="AT158" s="187"/>
      <c r="AU158" s="187"/>
      <c r="AV158" s="187"/>
      <c r="AW158" s="187"/>
      <c r="AX158" s="187"/>
      <c r="AY158" s="187"/>
      <c r="AZ158" s="187"/>
      <c r="BA158" s="187"/>
      <c r="BB158" s="187"/>
      <c r="BC158" s="187"/>
      <c r="BD158" s="187"/>
      <c r="BE158" s="187"/>
      <c r="BF158" s="187"/>
      <c r="BG158" s="187"/>
      <c r="BH158" s="187"/>
      <c r="BI158" s="187"/>
      <c r="BJ158" s="187"/>
      <c r="BK158" s="187"/>
      <c r="BL158" s="187"/>
      <c r="BM158" s="187"/>
    </row>
    <row r="159" spans="1:65">
      <c r="A159" s="110"/>
      <c r="B159" s="110"/>
      <c r="C159" s="110"/>
      <c r="D159" s="187"/>
      <c r="E159" s="187"/>
      <c r="F159" s="187"/>
      <c r="G159" s="187"/>
      <c r="H159" s="187"/>
      <c r="I159" s="187"/>
      <c r="J159" s="187"/>
      <c r="K159" s="187"/>
      <c r="L159" s="187"/>
      <c r="M159" s="187"/>
      <c r="N159" s="187"/>
      <c r="O159" s="187"/>
      <c r="P159" s="187"/>
      <c r="Q159" s="187"/>
      <c r="R159" s="187"/>
      <c r="S159" s="187"/>
      <c r="T159" s="187"/>
      <c r="U159" s="187"/>
      <c r="V159" s="187"/>
      <c r="W159" s="187"/>
      <c r="X159" s="187"/>
      <c r="Y159" s="187"/>
      <c r="Z159" s="187"/>
      <c r="AA159" s="187"/>
      <c r="AB159" s="187"/>
      <c r="AC159" s="187"/>
      <c r="AD159" s="187"/>
      <c r="AE159" s="187"/>
      <c r="AF159" s="187"/>
      <c r="AG159" s="187"/>
      <c r="AH159" s="187"/>
      <c r="AI159" s="187"/>
      <c r="AJ159" s="187"/>
      <c r="AK159" s="187"/>
      <c r="AL159" s="187"/>
      <c r="AM159" s="187"/>
      <c r="AN159" s="187"/>
      <c r="AO159" s="187"/>
      <c r="AP159" s="187"/>
      <c r="AQ159" s="187"/>
      <c r="AR159" s="187"/>
      <c r="AS159" s="187"/>
      <c r="AT159" s="187"/>
      <c r="AU159" s="187"/>
      <c r="AV159" s="187"/>
      <c r="AW159" s="187"/>
      <c r="AX159" s="187"/>
      <c r="AY159" s="187"/>
      <c r="AZ159" s="187"/>
      <c r="BA159" s="187"/>
      <c r="BB159" s="187"/>
      <c r="BC159" s="187"/>
      <c r="BD159" s="187"/>
      <c r="BE159" s="187"/>
      <c r="BF159" s="187"/>
      <c r="BG159" s="187"/>
      <c r="BH159" s="187"/>
      <c r="BI159" s="187"/>
      <c r="BJ159" s="187"/>
      <c r="BK159" s="187"/>
      <c r="BL159" s="187"/>
      <c r="BM159" s="187"/>
    </row>
    <row r="160" spans="1:65">
      <c r="A160" s="110"/>
      <c r="B160" s="110"/>
      <c r="C160" s="110"/>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c r="AA160" s="187"/>
      <c r="AB160" s="187"/>
      <c r="AC160" s="187"/>
      <c r="AD160" s="187"/>
      <c r="AE160" s="187"/>
      <c r="AF160" s="187"/>
      <c r="AG160" s="187"/>
      <c r="AH160" s="187"/>
      <c r="AI160" s="187"/>
      <c r="AJ160" s="187"/>
      <c r="AK160" s="187"/>
      <c r="AL160" s="187"/>
      <c r="AM160" s="187"/>
      <c r="AN160" s="187"/>
      <c r="AO160" s="187"/>
      <c r="AP160" s="187"/>
      <c r="AQ160" s="187"/>
      <c r="AR160" s="187"/>
      <c r="AS160" s="187"/>
      <c r="AT160" s="187"/>
      <c r="AU160" s="187"/>
      <c r="AV160" s="187"/>
      <c r="AW160" s="187"/>
      <c r="AX160" s="187"/>
      <c r="AY160" s="187"/>
      <c r="AZ160" s="187"/>
      <c r="BA160" s="187"/>
      <c r="BB160" s="187"/>
      <c r="BC160" s="187"/>
      <c r="BD160" s="187"/>
      <c r="BE160" s="187"/>
      <c r="BF160" s="187"/>
      <c r="BG160" s="187"/>
      <c r="BH160" s="187"/>
      <c r="BI160" s="187"/>
      <c r="BJ160" s="187"/>
      <c r="BK160" s="187"/>
      <c r="BL160" s="187"/>
      <c r="BM160" s="187"/>
    </row>
    <row r="161" spans="1:65">
      <c r="A161" s="110"/>
      <c r="B161" s="110"/>
      <c r="C161" s="110"/>
      <c r="D161" s="187"/>
      <c r="E161" s="187"/>
      <c r="F161" s="187"/>
      <c r="G161" s="187"/>
      <c r="H161" s="187"/>
      <c r="I161" s="187"/>
      <c r="J161" s="187"/>
      <c r="K161" s="187"/>
      <c r="L161" s="187"/>
      <c r="M161" s="187"/>
      <c r="N161" s="187"/>
      <c r="O161" s="187"/>
      <c r="P161" s="187"/>
      <c r="Q161" s="187"/>
      <c r="R161" s="187"/>
      <c r="S161" s="187"/>
      <c r="T161" s="187"/>
      <c r="U161" s="187"/>
      <c r="V161" s="187"/>
      <c r="W161" s="187"/>
      <c r="X161" s="187"/>
      <c r="Y161" s="187"/>
      <c r="Z161" s="187"/>
      <c r="AA161" s="187"/>
      <c r="AB161" s="187"/>
      <c r="AC161" s="187"/>
      <c r="AD161" s="187"/>
      <c r="AE161" s="187"/>
      <c r="AF161" s="187"/>
      <c r="AG161" s="187"/>
      <c r="AH161" s="187"/>
      <c r="AI161" s="187"/>
      <c r="AJ161" s="187"/>
      <c r="AK161" s="187"/>
      <c r="AL161" s="187"/>
      <c r="AM161" s="187"/>
      <c r="AN161" s="187"/>
      <c r="AO161" s="187"/>
      <c r="AP161" s="187"/>
      <c r="AQ161" s="187"/>
      <c r="AR161" s="187"/>
      <c r="AS161" s="187"/>
      <c r="AT161" s="187"/>
      <c r="AU161" s="187"/>
      <c r="AV161" s="187"/>
      <c r="AW161" s="187"/>
      <c r="AX161" s="187"/>
      <c r="AY161" s="187"/>
      <c r="AZ161" s="187"/>
      <c r="BA161" s="187"/>
      <c r="BB161" s="187"/>
      <c r="BC161" s="187"/>
      <c r="BD161" s="187"/>
      <c r="BE161" s="187"/>
      <c r="BF161" s="187"/>
      <c r="BG161" s="187"/>
      <c r="BH161" s="187"/>
      <c r="BI161" s="187"/>
      <c r="BJ161" s="187"/>
      <c r="BK161" s="187"/>
      <c r="BL161" s="187"/>
      <c r="BM161" s="187"/>
    </row>
    <row r="162" spans="1:65">
      <c r="A162" s="110"/>
      <c r="B162" s="110"/>
      <c r="C162" s="110"/>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187"/>
      <c r="AQ162" s="187"/>
      <c r="AR162" s="187"/>
      <c r="AS162" s="187"/>
      <c r="AT162" s="187"/>
      <c r="AU162" s="187"/>
      <c r="AV162" s="187"/>
      <c r="AW162" s="187"/>
      <c r="AX162" s="187"/>
      <c r="AY162" s="187"/>
      <c r="AZ162" s="187"/>
      <c r="BA162" s="187"/>
      <c r="BB162" s="187"/>
      <c r="BC162" s="187"/>
      <c r="BD162" s="187"/>
      <c r="BE162" s="187"/>
      <c r="BF162" s="187"/>
      <c r="BG162" s="187"/>
      <c r="BH162" s="187"/>
      <c r="BI162" s="187"/>
      <c r="BJ162" s="187"/>
      <c r="BK162" s="187"/>
      <c r="BL162" s="187"/>
      <c r="BM162" s="187"/>
    </row>
    <row r="163" spans="1:65">
      <c r="A163" s="110"/>
      <c r="B163" s="110"/>
      <c r="C163" s="110"/>
      <c r="D163" s="187"/>
      <c r="E163" s="187"/>
      <c r="F163" s="187"/>
      <c r="G163" s="187"/>
      <c r="H163" s="187"/>
      <c r="I163" s="187"/>
      <c r="J163" s="187"/>
      <c r="K163" s="187"/>
      <c r="L163" s="187"/>
      <c r="M163" s="187"/>
      <c r="N163" s="187"/>
      <c r="O163" s="187"/>
      <c r="P163" s="187"/>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187"/>
      <c r="AQ163" s="187"/>
      <c r="AR163" s="187"/>
      <c r="AS163" s="187"/>
      <c r="AT163" s="187"/>
      <c r="AU163" s="187"/>
      <c r="AV163" s="187"/>
      <c r="AW163" s="187"/>
      <c r="AX163" s="187"/>
      <c r="AY163" s="187"/>
      <c r="AZ163" s="187"/>
      <c r="BA163" s="187"/>
      <c r="BB163" s="187"/>
      <c r="BC163" s="187"/>
      <c r="BD163" s="187"/>
      <c r="BE163" s="187"/>
      <c r="BF163" s="187"/>
      <c r="BG163" s="187"/>
      <c r="BH163" s="187"/>
      <c r="BI163" s="187"/>
      <c r="BJ163" s="187"/>
      <c r="BK163" s="187"/>
      <c r="BL163" s="187"/>
      <c r="BM163" s="187"/>
    </row>
    <row r="164" spans="1:65">
      <c r="A164" s="110"/>
      <c r="B164" s="110"/>
      <c r="C164" s="110"/>
      <c r="D164" s="187"/>
      <c r="E164" s="187"/>
      <c r="F164" s="187"/>
      <c r="G164" s="187"/>
      <c r="H164" s="187"/>
      <c r="I164" s="187"/>
      <c r="J164" s="187"/>
      <c r="K164" s="187"/>
      <c r="L164" s="187"/>
      <c r="M164" s="187"/>
      <c r="N164" s="187"/>
      <c r="O164" s="187"/>
      <c r="P164" s="187"/>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187"/>
      <c r="AQ164" s="187"/>
      <c r="AR164" s="187"/>
      <c r="AS164" s="187"/>
      <c r="AT164" s="187"/>
      <c r="AU164" s="187"/>
      <c r="AV164" s="187"/>
      <c r="AW164" s="187"/>
      <c r="AX164" s="187"/>
      <c r="AY164" s="187"/>
      <c r="AZ164" s="187"/>
      <c r="BA164" s="187"/>
      <c r="BB164" s="187"/>
      <c r="BC164" s="187"/>
      <c r="BD164" s="187"/>
      <c r="BE164" s="187"/>
      <c r="BF164" s="187"/>
      <c r="BG164" s="187"/>
      <c r="BH164" s="187"/>
      <c r="BI164" s="187"/>
      <c r="BJ164" s="187"/>
      <c r="BK164" s="187"/>
      <c r="BL164" s="187"/>
      <c r="BM164" s="187"/>
    </row>
    <row r="165" spans="1:65">
      <c r="A165" s="110"/>
      <c r="B165" s="110"/>
      <c r="C165" s="110"/>
      <c r="D165" s="187"/>
      <c r="E165" s="187"/>
      <c r="F165" s="187"/>
      <c r="G165" s="187"/>
      <c r="H165" s="187"/>
      <c r="I165" s="187"/>
      <c r="J165" s="187"/>
      <c r="K165" s="187"/>
      <c r="L165" s="187"/>
      <c r="M165" s="187"/>
      <c r="N165" s="187"/>
      <c r="O165" s="187"/>
      <c r="P165" s="187"/>
      <c r="Q165" s="187"/>
      <c r="R165" s="187"/>
      <c r="S165" s="187"/>
      <c r="T165" s="187"/>
      <c r="U165" s="187"/>
      <c r="V165" s="187"/>
      <c r="W165" s="187"/>
      <c r="X165" s="187"/>
      <c r="Y165" s="187"/>
      <c r="Z165" s="187"/>
      <c r="AA165" s="187"/>
      <c r="AB165" s="187"/>
      <c r="AC165" s="187"/>
      <c r="AD165" s="187"/>
      <c r="AE165" s="187"/>
      <c r="AF165" s="187"/>
      <c r="AG165" s="187"/>
      <c r="AH165" s="187"/>
      <c r="AI165" s="187"/>
      <c r="AJ165" s="187"/>
      <c r="AK165" s="187"/>
      <c r="AL165" s="187"/>
      <c r="AM165" s="187"/>
      <c r="AN165" s="187"/>
      <c r="AO165" s="187"/>
      <c r="AP165" s="187"/>
      <c r="AQ165" s="187"/>
      <c r="AR165" s="187"/>
      <c r="AS165" s="187"/>
      <c r="AT165" s="187"/>
      <c r="AU165" s="187"/>
      <c r="AV165" s="187"/>
      <c r="AW165" s="187"/>
      <c r="AX165" s="187"/>
      <c r="AY165" s="187"/>
      <c r="AZ165" s="187"/>
      <c r="BA165" s="187"/>
      <c r="BB165" s="187"/>
      <c r="BC165" s="187"/>
      <c r="BD165" s="187"/>
      <c r="BE165" s="187"/>
      <c r="BF165" s="187"/>
      <c r="BG165" s="187"/>
      <c r="BH165" s="187"/>
      <c r="BI165" s="187"/>
      <c r="BJ165" s="187"/>
      <c r="BK165" s="187"/>
      <c r="BL165" s="187"/>
      <c r="BM165" s="187"/>
    </row>
    <row r="166" spans="1:65">
      <c r="A166" s="110"/>
      <c r="B166" s="110"/>
      <c r="C166" s="110"/>
      <c r="D166" s="187"/>
      <c r="E166" s="187"/>
      <c r="F166" s="187"/>
      <c r="G166" s="187"/>
      <c r="H166" s="187"/>
      <c r="I166" s="187"/>
      <c r="J166" s="187"/>
      <c r="K166" s="187"/>
      <c r="L166" s="187"/>
      <c r="M166" s="187"/>
      <c r="N166" s="187"/>
      <c r="O166" s="187"/>
      <c r="P166" s="187"/>
      <c r="Q166" s="187"/>
      <c r="R166" s="187"/>
      <c r="S166" s="187"/>
      <c r="T166" s="187"/>
      <c r="U166" s="187"/>
      <c r="V166" s="187"/>
      <c r="W166" s="187"/>
      <c r="X166" s="187"/>
      <c r="Y166" s="187"/>
      <c r="Z166" s="187"/>
      <c r="AA166" s="187"/>
      <c r="AB166" s="187"/>
      <c r="AC166" s="187"/>
      <c r="AD166" s="187"/>
      <c r="AE166" s="187"/>
      <c r="AF166" s="187"/>
      <c r="AG166" s="187"/>
      <c r="AH166" s="187"/>
      <c r="AI166" s="187"/>
      <c r="AJ166" s="187"/>
      <c r="AK166" s="187"/>
      <c r="AL166" s="187"/>
      <c r="AM166" s="187"/>
      <c r="AN166" s="187"/>
      <c r="AO166" s="187"/>
      <c r="AP166" s="187"/>
      <c r="AQ166" s="187"/>
      <c r="AR166" s="187"/>
      <c r="AS166" s="187"/>
      <c r="AT166" s="187"/>
      <c r="AU166" s="187"/>
      <c r="AV166" s="187"/>
      <c r="AW166" s="187"/>
      <c r="AX166" s="187"/>
      <c r="AY166" s="187"/>
      <c r="AZ166" s="187"/>
      <c r="BA166" s="187"/>
      <c r="BB166" s="187"/>
      <c r="BC166" s="187"/>
      <c r="BD166" s="187"/>
      <c r="BE166" s="187"/>
      <c r="BF166" s="187"/>
      <c r="BG166" s="187"/>
      <c r="BH166" s="187"/>
      <c r="BI166" s="187"/>
      <c r="BJ166" s="187"/>
      <c r="BK166" s="187"/>
      <c r="BL166" s="187"/>
      <c r="BM166" s="187"/>
    </row>
    <row r="167" spans="1:65">
      <c r="A167" s="110"/>
      <c r="B167" s="110"/>
      <c r="C167" s="110"/>
      <c r="D167" s="187"/>
      <c r="E167" s="187"/>
      <c r="F167" s="187"/>
      <c r="G167" s="187"/>
      <c r="H167" s="187"/>
      <c r="I167" s="187"/>
      <c r="J167" s="187"/>
      <c r="K167" s="187"/>
      <c r="L167" s="187"/>
      <c r="M167" s="187"/>
      <c r="N167" s="187"/>
      <c r="O167" s="187"/>
      <c r="P167" s="187"/>
      <c r="Q167" s="187"/>
      <c r="R167" s="187"/>
      <c r="S167" s="187"/>
      <c r="T167" s="187"/>
      <c r="U167" s="187"/>
      <c r="V167" s="187"/>
      <c r="W167" s="187"/>
      <c r="X167" s="187"/>
      <c r="Y167" s="187"/>
      <c r="Z167" s="187"/>
      <c r="AA167" s="187"/>
      <c r="AB167" s="187"/>
      <c r="AC167" s="187"/>
      <c r="AD167" s="187"/>
      <c r="AE167" s="187"/>
      <c r="AF167" s="187"/>
      <c r="AG167" s="187"/>
      <c r="AH167" s="187"/>
      <c r="AI167" s="187"/>
      <c r="AJ167" s="187"/>
      <c r="AK167" s="187"/>
      <c r="AL167" s="187"/>
      <c r="AM167" s="187"/>
      <c r="AN167" s="187"/>
      <c r="AO167" s="187"/>
      <c r="AP167" s="187"/>
      <c r="AQ167" s="187"/>
      <c r="AR167" s="187"/>
      <c r="AS167" s="187"/>
      <c r="AT167" s="187"/>
      <c r="AU167" s="187"/>
      <c r="AV167" s="187"/>
      <c r="AW167" s="187"/>
      <c r="AX167" s="187"/>
      <c r="AY167" s="187"/>
      <c r="AZ167" s="187"/>
      <c r="BA167" s="187"/>
      <c r="BB167" s="187"/>
      <c r="BC167" s="187"/>
      <c r="BD167" s="187"/>
      <c r="BE167" s="187"/>
      <c r="BF167" s="187"/>
      <c r="BG167" s="187"/>
      <c r="BH167" s="187"/>
      <c r="BI167" s="187"/>
      <c r="BJ167" s="187"/>
      <c r="BK167" s="187"/>
      <c r="BL167" s="187"/>
      <c r="BM167" s="187"/>
    </row>
    <row r="168" spans="1:65">
      <c r="A168" s="110"/>
      <c r="B168" s="110"/>
      <c r="C168" s="110"/>
      <c r="D168" s="187"/>
      <c r="E168" s="187"/>
      <c r="F168" s="187"/>
      <c r="G168" s="187"/>
      <c r="H168" s="187"/>
      <c r="I168" s="187"/>
      <c r="J168" s="187"/>
      <c r="K168" s="187"/>
      <c r="L168" s="187"/>
      <c r="M168" s="187"/>
      <c r="N168" s="187"/>
      <c r="O168" s="187"/>
      <c r="P168" s="187"/>
      <c r="Q168" s="187"/>
      <c r="R168" s="187"/>
      <c r="S168" s="187"/>
      <c r="T168" s="187"/>
      <c r="U168" s="187"/>
      <c r="V168" s="187"/>
      <c r="W168" s="187"/>
      <c r="X168" s="187"/>
      <c r="Y168" s="187"/>
      <c r="Z168" s="187"/>
      <c r="AA168" s="187"/>
      <c r="AB168" s="187"/>
      <c r="AC168" s="187"/>
      <c r="AD168" s="187"/>
      <c r="AE168" s="187"/>
      <c r="AF168" s="187"/>
      <c r="AG168" s="187"/>
      <c r="AH168" s="187"/>
      <c r="AI168" s="187"/>
      <c r="AJ168" s="187"/>
      <c r="AK168" s="187"/>
      <c r="AL168" s="187"/>
      <c r="AM168" s="187"/>
      <c r="AN168" s="187"/>
      <c r="AO168" s="187"/>
      <c r="AP168" s="187"/>
      <c r="AQ168" s="187"/>
      <c r="AR168" s="187"/>
      <c r="AS168" s="187"/>
      <c r="AT168" s="187"/>
      <c r="AU168" s="187"/>
      <c r="AV168" s="187"/>
      <c r="AW168" s="187"/>
      <c r="AX168" s="187"/>
      <c r="AY168" s="187"/>
      <c r="AZ168" s="187"/>
      <c r="BA168" s="187"/>
      <c r="BB168" s="187"/>
      <c r="BC168" s="187"/>
      <c r="BD168" s="187"/>
      <c r="BE168" s="187"/>
      <c r="BF168" s="187"/>
      <c r="BG168" s="187"/>
      <c r="BH168" s="187"/>
      <c r="BI168" s="187"/>
      <c r="BJ168" s="187"/>
      <c r="BK168" s="187"/>
      <c r="BL168" s="187"/>
      <c r="BM168" s="187"/>
    </row>
    <row r="169" spans="1:65">
      <c r="A169" s="110"/>
      <c r="B169" s="110"/>
      <c r="C169" s="110"/>
      <c r="D169" s="187"/>
      <c r="E169" s="187"/>
      <c r="F169" s="187"/>
      <c r="G169" s="187"/>
      <c r="H169" s="187"/>
      <c r="I169" s="187"/>
      <c r="J169" s="187"/>
      <c r="K169" s="187"/>
      <c r="L169" s="187"/>
      <c r="M169" s="187"/>
      <c r="N169" s="187"/>
      <c r="O169" s="187"/>
      <c r="P169" s="187"/>
      <c r="Q169" s="187"/>
      <c r="R169" s="187"/>
      <c r="S169" s="187"/>
      <c r="T169" s="187"/>
      <c r="U169" s="187"/>
      <c r="V169" s="187"/>
      <c r="W169" s="187"/>
      <c r="X169" s="187"/>
      <c r="Y169" s="187"/>
      <c r="Z169" s="187"/>
      <c r="AA169" s="187"/>
      <c r="AB169" s="187"/>
      <c r="AC169" s="187"/>
      <c r="AD169" s="187"/>
      <c r="AE169" s="187"/>
      <c r="AF169" s="187"/>
      <c r="AG169" s="187"/>
      <c r="AH169" s="187"/>
      <c r="AI169" s="187"/>
      <c r="AJ169" s="187"/>
      <c r="AK169" s="187"/>
      <c r="AL169" s="187"/>
      <c r="AM169" s="187"/>
      <c r="AN169" s="187"/>
      <c r="AO169" s="187"/>
      <c r="AP169" s="187"/>
      <c r="AQ169" s="187"/>
      <c r="AR169" s="187"/>
      <c r="AS169" s="187"/>
      <c r="AT169" s="187"/>
      <c r="AU169" s="187"/>
      <c r="AV169" s="187"/>
      <c r="AW169" s="187"/>
      <c r="AX169" s="187"/>
      <c r="AY169" s="187"/>
      <c r="AZ169" s="187"/>
      <c r="BA169" s="187"/>
      <c r="BB169" s="187"/>
      <c r="BC169" s="187"/>
      <c r="BD169" s="187"/>
      <c r="BE169" s="187"/>
      <c r="BF169" s="187"/>
      <c r="BG169" s="187"/>
      <c r="BH169" s="187"/>
      <c r="BI169" s="187"/>
      <c r="BJ169" s="187"/>
      <c r="BK169" s="187"/>
      <c r="BL169" s="187"/>
      <c r="BM169" s="187"/>
    </row>
    <row r="170" spans="1:65">
      <c r="A170" s="110"/>
      <c r="B170" s="110"/>
      <c r="C170" s="110"/>
      <c r="D170" s="187"/>
      <c r="E170" s="187"/>
      <c r="F170" s="187"/>
      <c r="G170" s="187"/>
      <c r="H170" s="187"/>
      <c r="I170" s="187"/>
      <c r="J170" s="187"/>
      <c r="K170" s="187"/>
      <c r="L170" s="187"/>
      <c r="M170" s="187"/>
      <c r="N170" s="187"/>
      <c r="O170" s="187"/>
      <c r="P170" s="187"/>
      <c r="Q170" s="187"/>
      <c r="R170" s="187"/>
      <c r="S170" s="187"/>
      <c r="T170" s="187"/>
      <c r="U170" s="187"/>
      <c r="V170" s="187"/>
      <c r="W170" s="187"/>
      <c r="X170" s="187"/>
      <c r="Y170" s="187"/>
      <c r="Z170" s="187"/>
      <c r="AA170" s="187"/>
      <c r="AB170" s="187"/>
      <c r="AC170" s="187"/>
      <c r="AD170" s="187"/>
      <c r="AE170" s="187"/>
      <c r="AF170" s="187"/>
      <c r="AG170" s="187"/>
      <c r="AH170" s="187"/>
      <c r="AI170" s="187"/>
      <c r="AJ170" s="187"/>
      <c r="AK170" s="187"/>
      <c r="AL170" s="187"/>
      <c r="AM170" s="187"/>
      <c r="AN170" s="187"/>
      <c r="AO170" s="187"/>
      <c r="AP170" s="187"/>
      <c r="AQ170" s="187"/>
      <c r="AR170" s="187"/>
      <c r="AS170" s="187"/>
      <c r="AT170" s="187"/>
      <c r="AU170" s="187"/>
      <c r="AV170" s="187"/>
      <c r="AW170" s="187"/>
      <c r="AX170" s="187"/>
      <c r="AY170" s="187"/>
      <c r="AZ170" s="187"/>
      <c r="BA170" s="187"/>
      <c r="BB170" s="187"/>
      <c r="BC170" s="187"/>
      <c r="BD170" s="187"/>
      <c r="BE170" s="187"/>
      <c r="BF170" s="187"/>
      <c r="BG170" s="187"/>
      <c r="BH170" s="187"/>
      <c r="BI170" s="187"/>
      <c r="BJ170" s="187"/>
      <c r="BK170" s="187"/>
      <c r="BL170" s="187"/>
      <c r="BM170" s="187"/>
    </row>
    <row r="171" spans="1:65">
      <c r="A171" s="110"/>
      <c r="B171" s="110"/>
      <c r="C171" s="110"/>
      <c r="D171" s="187"/>
      <c r="E171" s="187"/>
      <c r="F171" s="187"/>
      <c r="G171" s="187"/>
      <c r="H171" s="187"/>
      <c r="I171" s="187"/>
      <c r="J171" s="187"/>
      <c r="K171" s="187"/>
      <c r="L171" s="187"/>
      <c r="M171" s="187"/>
      <c r="N171" s="187"/>
      <c r="O171" s="187"/>
      <c r="P171" s="187"/>
      <c r="Q171" s="187"/>
      <c r="R171" s="187"/>
      <c r="S171" s="187"/>
      <c r="T171" s="187"/>
      <c r="U171" s="187"/>
      <c r="V171" s="187"/>
      <c r="W171" s="187"/>
      <c r="X171" s="187"/>
      <c r="Y171" s="187"/>
      <c r="Z171" s="187"/>
      <c r="AA171" s="187"/>
      <c r="AB171" s="187"/>
      <c r="AC171" s="187"/>
      <c r="AD171" s="187"/>
      <c r="AE171" s="187"/>
      <c r="AF171" s="187"/>
      <c r="AG171" s="187"/>
      <c r="AH171" s="187"/>
      <c r="AI171" s="187"/>
      <c r="AJ171" s="187"/>
      <c r="AK171" s="187"/>
      <c r="AL171" s="187"/>
      <c r="AM171" s="187"/>
      <c r="AN171" s="187"/>
      <c r="AO171" s="187"/>
      <c r="AP171" s="187"/>
      <c r="AQ171" s="187"/>
      <c r="AR171" s="187"/>
      <c r="AS171" s="187"/>
      <c r="AT171" s="187"/>
      <c r="AU171" s="187"/>
      <c r="AV171" s="187"/>
      <c r="AW171" s="187"/>
      <c r="AX171" s="187"/>
      <c r="AY171" s="187"/>
      <c r="AZ171" s="187"/>
      <c r="BA171" s="187"/>
      <c r="BB171" s="187"/>
      <c r="BC171" s="187"/>
      <c r="BD171" s="187"/>
      <c r="BE171" s="187"/>
      <c r="BF171" s="187"/>
      <c r="BG171" s="187"/>
      <c r="BH171" s="187"/>
      <c r="BI171" s="187"/>
      <c r="BJ171" s="187"/>
      <c r="BK171" s="187"/>
      <c r="BL171" s="187"/>
      <c r="BM171" s="187"/>
    </row>
    <row r="172" spans="1:65">
      <c r="A172" s="110"/>
      <c r="B172" s="110"/>
      <c r="C172" s="110"/>
      <c r="D172" s="187"/>
      <c r="E172" s="187"/>
      <c r="F172" s="187"/>
      <c r="G172" s="187"/>
      <c r="H172" s="187"/>
      <c r="I172" s="187"/>
      <c r="J172" s="187"/>
      <c r="K172" s="187"/>
      <c r="L172" s="187"/>
      <c r="M172" s="187"/>
      <c r="N172" s="187"/>
      <c r="O172" s="187"/>
      <c r="P172" s="187"/>
      <c r="Q172" s="187"/>
      <c r="R172" s="187"/>
      <c r="S172" s="187"/>
      <c r="T172" s="187"/>
      <c r="U172" s="187"/>
      <c r="V172" s="187"/>
      <c r="W172" s="187"/>
      <c r="X172" s="187"/>
      <c r="Y172" s="187"/>
      <c r="Z172" s="187"/>
      <c r="AA172" s="187"/>
      <c r="AB172" s="187"/>
      <c r="AC172" s="187"/>
      <c r="AD172" s="187"/>
      <c r="AE172" s="187"/>
      <c r="AF172" s="187"/>
      <c r="AG172" s="187"/>
      <c r="AH172" s="187"/>
      <c r="AI172" s="187"/>
      <c r="AJ172" s="187"/>
      <c r="AK172" s="187"/>
      <c r="AL172" s="187"/>
      <c r="AM172" s="187"/>
      <c r="AN172" s="187"/>
      <c r="AO172" s="187"/>
      <c r="AP172" s="187"/>
      <c r="AQ172" s="187"/>
      <c r="AR172" s="187"/>
      <c r="AS172" s="187"/>
      <c r="AT172" s="187"/>
      <c r="AU172" s="187"/>
      <c r="AV172" s="187"/>
      <c r="AW172" s="187"/>
      <c r="AX172" s="187"/>
      <c r="AY172" s="187"/>
      <c r="AZ172" s="187"/>
      <c r="BA172" s="187"/>
      <c r="BB172" s="187"/>
      <c r="BC172" s="187"/>
      <c r="BD172" s="187"/>
      <c r="BE172" s="187"/>
      <c r="BF172" s="187"/>
      <c r="BG172" s="187"/>
      <c r="BH172" s="187"/>
      <c r="BI172" s="187"/>
      <c r="BJ172" s="187"/>
      <c r="BK172" s="187"/>
      <c r="BL172" s="187"/>
      <c r="BM172" s="187"/>
    </row>
    <row r="173" spans="1:65">
      <c r="A173" s="110"/>
      <c r="B173" s="110"/>
      <c r="C173" s="110"/>
      <c r="D173" s="187"/>
      <c r="E173" s="187"/>
      <c r="F173" s="187"/>
      <c r="G173" s="187"/>
      <c r="H173" s="187"/>
      <c r="I173" s="187"/>
      <c r="J173" s="187"/>
      <c r="K173" s="187"/>
      <c r="L173" s="187"/>
      <c r="M173" s="187"/>
      <c r="N173" s="187"/>
      <c r="O173" s="187"/>
      <c r="P173" s="187"/>
      <c r="Q173" s="187"/>
      <c r="R173" s="187"/>
      <c r="S173" s="187"/>
      <c r="T173" s="187"/>
      <c r="U173" s="187"/>
      <c r="V173" s="187"/>
      <c r="W173" s="187"/>
      <c r="X173" s="187"/>
      <c r="Y173" s="187"/>
      <c r="Z173" s="187"/>
      <c r="AA173" s="187"/>
      <c r="AB173" s="187"/>
      <c r="AC173" s="187"/>
      <c r="AD173" s="187"/>
      <c r="AE173" s="187"/>
      <c r="AF173" s="187"/>
      <c r="AG173" s="187"/>
      <c r="AH173" s="187"/>
      <c r="AI173" s="187"/>
      <c r="AJ173" s="187"/>
      <c r="AK173" s="187"/>
      <c r="AL173" s="187"/>
      <c r="AM173" s="187"/>
      <c r="AN173" s="187"/>
      <c r="AO173" s="187"/>
      <c r="AP173" s="187"/>
      <c r="AQ173" s="187"/>
      <c r="AR173" s="187"/>
      <c r="AS173" s="187"/>
      <c r="AT173" s="187"/>
      <c r="AU173" s="187"/>
      <c r="AV173" s="187"/>
      <c r="AW173" s="187"/>
      <c r="AX173" s="187"/>
      <c r="AY173" s="187"/>
      <c r="AZ173" s="187"/>
      <c r="BA173" s="187"/>
      <c r="BB173" s="187"/>
      <c r="BC173" s="187"/>
      <c r="BD173" s="187"/>
      <c r="BE173" s="187"/>
      <c r="BF173" s="187"/>
      <c r="BG173" s="187"/>
      <c r="BH173" s="187"/>
      <c r="BI173" s="187"/>
      <c r="BJ173" s="187"/>
      <c r="BK173" s="187"/>
      <c r="BL173" s="187"/>
      <c r="BM173" s="187"/>
    </row>
    <row r="174" spans="1:65">
      <c r="A174" s="110"/>
      <c r="B174" s="110"/>
      <c r="C174" s="110"/>
      <c r="D174" s="187"/>
      <c r="E174" s="187"/>
      <c r="F174" s="187"/>
      <c r="G174" s="187"/>
      <c r="H174" s="187"/>
      <c r="I174" s="187"/>
      <c r="J174" s="187"/>
      <c r="K174" s="187"/>
      <c r="L174" s="187"/>
      <c r="M174" s="187"/>
      <c r="N174" s="187"/>
      <c r="O174" s="187"/>
      <c r="P174" s="187"/>
      <c r="Q174" s="187"/>
      <c r="R174" s="187"/>
      <c r="S174" s="187"/>
      <c r="T174" s="187"/>
      <c r="U174" s="187"/>
      <c r="V174" s="187"/>
      <c r="W174" s="187"/>
      <c r="X174" s="187"/>
      <c r="Y174" s="187"/>
      <c r="Z174" s="187"/>
      <c r="AA174" s="187"/>
      <c r="AB174" s="187"/>
      <c r="AC174" s="187"/>
      <c r="AD174" s="187"/>
      <c r="AE174" s="187"/>
      <c r="AF174" s="187"/>
      <c r="AG174" s="187"/>
      <c r="AH174" s="187"/>
      <c r="AI174" s="187"/>
      <c r="AJ174" s="187"/>
      <c r="AK174" s="187"/>
      <c r="AL174" s="187"/>
      <c r="AM174" s="187"/>
      <c r="AN174" s="187"/>
      <c r="AO174" s="187"/>
      <c r="AP174" s="187"/>
      <c r="AQ174" s="187"/>
      <c r="AR174" s="187"/>
      <c r="AS174" s="187"/>
      <c r="AT174" s="187"/>
      <c r="AU174" s="187"/>
      <c r="AV174" s="187"/>
      <c r="AW174" s="187"/>
      <c r="AX174" s="187"/>
      <c r="AY174" s="187"/>
      <c r="AZ174" s="187"/>
      <c r="BA174" s="187"/>
      <c r="BB174" s="187"/>
      <c r="BC174" s="187"/>
      <c r="BD174" s="187"/>
      <c r="BE174" s="187"/>
      <c r="BF174" s="187"/>
      <c r="BG174" s="187"/>
      <c r="BH174" s="187"/>
      <c r="BI174" s="187"/>
      <c r="BJ174" s="187"/>
      <c r="BK174" s="187"/>
      <c r="BL174" s="187"/>
      <c r="BM174" s="187"/>
    </row>
    <row r="175" spans="1:65">
      <c r="A175" s="110"/>
      <c r="B175" s="110"/>
      <c r="C175" s="110"/>
      <c r="D175" s="187"/>
      <c r="E175" s="187"/>
      <c r="F175" s="187"/>
      <c r="G175" s="187"/>
      <c r="H175" s="187"/>
      <c r="I175" s="187"/>
      <c r="J175" s="187"/>
      <c r="K175" s="187"/>
      <c r="L175" s="187"/>
      <c r="M175" s="187"/>
      <c r="N175" s="187"/>
      <c r="O175" s="187"/>
      <c r="P175" s="187"/>
      <c r="Q175" s="187"/>
      <c r="R175" s="187"/>
      <c r="S175" s="187"/>
      <c r="T175" s="187"/>
      <c r="U175" s="187"/>
      <c r="V175" s="187"/>
      <c r="W175" s="187"/>
      <c r="X175" s="187"/>
      <c r="Y175" s="187"/>
      <c r="Z175" s="187"/>
      <c r="AA175" s="187"/>
      <c r="AB175" s="187"/>
      <c r="AC175" s="187"/>
      <c r="AD175" s="187"/>
      <c r="AE175" s="187"/>
      <c r="AF175" s="187"/>
      <c r="AG175" s="187"/>
      <c r="AH175" s="187"/>
      <c r="AI175" s="187"/>
      <c r="AJ175" s="187"/>
      <c r="AK175" s="187"/>
      <c r="AL175" s="187"/>
      <c r="AM175" s="187"/>
      <c r="AN175" s="187"/>
      <c r="AO175" s="187"/>
      <c r="AP175" s="187"/>
      <c r="AQ175" s="187"/>
      <c r="AR175" s="187"/>
      <c r="AS175" s="187"/>
      <c r="AT175" s="187"/>
      <c r="AU175" s="187"/>
      <c r="AV175" s="187"/>
      <c r="AW175" s="187"/>
      <c r="AX175" s="187"/>
      <c r="AY175" s="187"/>
      <c r="AZ175" s="187"/>
      <c r="BA175" s="187"/>
      <c r="BB175" s="187"/>
      <c r="BC175" s="187"/>
      <c r="BD175" s="187"/>
      <c r="BE175" s="187"/>
      <c r="BF175" s="187"/>
      <c r="BG175" s="187"/>
      <c r="BH175" s="187"/>
      <c r="BI175" s="187"/>
      <c r="BJ175" s="187"/>
      <c r="BK175" s="187"/>
      <c r="BL175" s="187"/>
      <c r="BM175" s="187"/>
    </row>
    <row r="176" spans="1:65">
      <c r="A176" s="110"/>
      <c r="B176" s="110"/>
      <c r="C176" s="110"/>
      <c r="D176" s="187"/>
      <c r="E176" s="187"/>
      <c r="F176" s="187"/>
      <c r="G176" s="187"/>
      <c r="H176" s="187"/>
      <c r="I176" s="187"/>
      <c r="J176" s="187"/>
      <c r="K176" s="187"/>
      <c r="L176" s="187"/>
      <c r="M176" s="187"/>
      <c r="N176" s="187"/>
      <c r="O176" s="187"/>
      <c r="P176" s="187"/>
      <c r="Q176" s="187"/>
      <c r="R176" s="187"/>
      <c r="S176" s="187"/>
      <c r="T176" s="187"/>
      <c r="U176" s="187"/>
      <c r="V176" s="187"/>
      <c r="W176" s="187"/>
      <c r="X176" s="187"/>
      <c r="Y176" s="187"/>
      <c r="Z176" s="187"/>
      <c r="AA176" s="187"/>
      <c r="AB176" s="187"/>
      <c r="AC176" s="187"/>
      <c r="AD176" s="187"/>
      <c r="AE176" s="187"/>
      <c r="AF176" s="187"/>
      <c r="AG176" s="187"/>
      <c r="AH176" s="187"/>
      <c r="AI176" s="187"/>
      <c r="AJ176" s="187"/>
      <c r="AK176" s="187"/>
      <c r="AL176" s="187"/>
      <c r="AM176" s="187"/>
      <c r="AN176" s="187"/>
      <c r="AO176" s="187"/>
      <c r="AP176" s="187"/>
      <c r="AQ176" s="187"/>
      <c r="AR176" s="187"/>
      <c r="AS176" s="187"/>
      <c r="AT176" s="187"/>
      <c r="AU176" s="187"/>
      <c r="AV176" s="187"/>
      <c r="AW176" s="187"/>
      <c r="AX176" s="187"/>
      <c r="AY176" s="187"/>
      <c r="AZ176" s="187"/>
      <c r="BA176" s="187"/>
      <c r="BB176" s="187"/>
      <c r="BC176" s="187"/>
      <c r="BD176" s="187"/>
      <c r="BE176" s="187"/>
      <c r="BF176" s="187"/>
      <c r="BG176" s="187"/>
      <c r="BH176" s="187"/>
      <c r="BI176" s="187"/>
      <c r="BJ176" s="187"/>
      <c r="BK176" s="187"/>
      <c r="BL176" s="187"/>
      <c r="BM176" s="187"/>
    </row>
    <row r="177" spans="1:65">
      <c r="A177" s="110"/>
      <c r="B177" s="110"/>
      <c r="C177" s="110"/>
      <c r="D177" s="187"/>
      <c r="E177" s="187"/>
      <c r="F177" s="187"/>
      <c r="G177" s="187"/>
      <c r="H177" s="187"/>
      <c r="I177" s="187"/>
      <c r="J177" s="187"/>
      <c r="K177" s="187"/>
      <c r="L177" s="187"/>
      <c r="M177" s="187"/>
      <c r="N177" s="187"/>
      <c r="O177" s="187"/>
      <c r="P177" s="187"/>
      <c r="Q177" s="187"/>
      <c r="R177" s="187"/>
      <c r="S177" s="187"/>
      <c r="T177" s="187"/>
      <c r="U177" s="187"/>
      <c r="V177" s="187"/>
      <c r="W177" s="187"/>
      <c r="X177" s="187"/>
      <c r="Y177" s="187"/>
      <c r="Z177" s="187"/>
      <c r="AA177" s="187"/>
      <c r="AB177" s="187"/>
      <c r="AC177" s="187"/>
      <c r="AD177" s="187"/>
      <c r="AE177" s="187"/>
      <c r="AF177" s="187"/>
      <c r="AG177" s="187"/>
      <c r="AH177" s="187"/>
      <c r="AI177" s="187"/>
      <c r="AJ177" s="187"/>
      <c r="AK177" s="187"/>
      <c r="AL177" s="187"/>
      <c r="AM177" s="187"/>
      <c r="AN177" s="187"/>
      <c r="AO177" s="187"/>
      <c r="AP177" s="187"/>
      <c r="AQ177" s="187"/>
      <c r="AR177" s="187"/>
      <c r="AS177" s="187"/>
      <c r="AT177" s="187"/>
      <c r="AU177" s="187"/>
      <c r="AV177" s="187"/>
      <c r="AW177" s="187"/>
      <c r="AX177" s="187"/>
      <c r="AY177" s="187"/>
      <c r="AZ177" s="187"/>
      <c r="BA177" s="187"/>
      <c r="BB177" s="187"/>
      <c r="BC177" s="187"/>
      <c r="BD177" s="187"/>
      <c r="BE177" s="187"/>
      <c r="BF177" s="187"/>
      <c r="BG177" s="187"/>
      <c r="BH177" s="187"/>
      <c r="BI177" s="187"/>
      <c r="BJ177" s="187"/>
      <c r="BK177" s="187"/>
      <c r="BL177" s="187"/>
      <c r="BM177" s="187"/>
    </row>
    <row r="178" spans="1:65">
      <c r="A178" s="110"/>
      <c r="B178" s="110"/>
      <c r="C178" s="110"/>
      <c r="D178" s="187"/>
      <c r="E178" s="187"/>
      <c r="F178" s="187"/>
      <c r="G178" s="187"/>
      <c r="H178" s="187"/>
      <c r="I178" s="187"/>
      <c r="J178" s="187"/>
      <c r="K178" s="187"/>
      <c r="L178" s="187"/>
      <c r="M178" s="187"/>
      <c r="N178" s="187"/>
      <c r="O178" s="187"/>
      <c r="P178" s="187"/>
      <c r="Q178" s="187"/>
      <c r="R178" s="187"/>
      <c r="S178" s="187"/>
      <c r="T178" s="187"/>
      <c r="U178" s="187"/>
      <c r="V178" s="187"/>
      <c r="W178" s="187"/>
      <c r="X178" s="187"/>
      <c r="Y178" s="187"/>
      <c r="Z178" s="187"/>
      <c r="AA178" s="187"/>
      <c r="AB178" s="187"/>
      <c r="AC178" s="187"/>
      <c r="AD178" s="187"/>
      <c r="AE178" s="187"/>
      <c r="AF178" s="187"/>
      <c r="AG178" s="187"/>
      <c r="AH178" s="187"/>
      <c r="AI178" s="187"/>
      <c r="AJ178" s="187"/>
      <c r="AK178" s="187"/>
      <c r="AL178" s="187"/>
      <c r="AM178" s="187"/>
      <c r="AN178" s="187"/>
      <c r="AO178" s="187"/>
      <c r="AP178" s="187"/>
      <c r="AQ178" s="187"/>
      <c r="AR178" s="187"/>
      <c r="AS178" s="187"/>
      <c r="AT178" s="187"/>
      <c r="AU178" s="187"/>
      <c r="AV178" s="187"/>
      <c r="AW178" s="187"/>
      <c r="AX178" s="187"/>
      <c r="AY178" s="187"/>
      <c r="AZ178" s="187"/>
      <c r="BA178" s="187"/>
      <c r="BB178" s="187"/>
      <c r="BC178" s="187"/>
      <c r="BD178" s="187"/>
      <c r="BE178" s="187"/>
      <c r="BF178" s="187"/>
      <c r="BG178" s="187"/>
      <c r="BH178" s="187"/>
      <c r="BI178" s="187"/>
      <c r="BJ178" s="187"/>
      <c r="BK178" s="187"/>
      <c r="BL178" s="187"/>
      <c r="BM178" s="187"/>
    </row>
    <row r="179" spans="1:65">
      <c r="A179" s="110"/>
      <c r="B179" s="110"/>
      <c r="C179" s="110"/>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187"/>
      <c r="AQ179" s="187"/>
      <c r="AR179" s="187"/>
      <c r="AS179" s="187"/>
      <c r="AT179" s="187"/>
      <c r="AU179" s="187"/>
      <c r="AV179" s="187"/>
      <c r="AW179" s="187"/>
      <c r="AX179" s="187"/>
      <c r="AY179" s="187"/>
      <c r="AZ179" s="187"/>
      <c r="BA179" s="187"/>
      <c r="BB179" s="187"/>
      <c r="BC179" s="187"/>
      <c r="BD179" s="187"/>
      <c r="BE179" s="187"/>
      <c r="BF179" s="187"/>
      <c r="BG179" s="187"/>
      <c r="BH179" s="187"/>
      <c r="BI179" s="187"/>
      <c r="BJ179" s="187"/>
      <c r="BK179" s="187"/>
      <c r="BL179" s="187"/>
      <c r="BM179" s="187"/>
    </row>
    <row r="180" spans="1:65">
      <c r="A180" s="110"/>
      <c r="B180" s="110"/>
      <c r="C180" s="110"/>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187"/>
      <c r="AQ180" s="187"/>
      <c r="AR180" s="187"/>
      <c r="AS180" s="187"/>
      <c r="AT180" s="187"/>
      <c r="AU180" s="187"/>
      <c r="AV180" s="187"/>
      <c r="AW180" s="187"/>
      <c r="AX180" s="187"/>
      <c r="AY180" s="187"/>
      <c r="AZ180" s="187"/>
      <c r="BA180" s="187"/>
      <c r="BB180" s="187"/>
      <c r="BC180" s="187"/>
      <c r="BD180" s="187"/>
      <c r="BE180" s="187"/>
      <c r="BF180" s="187"/>
      <c r="BG180" s="187"/>
      <c r="BH180" s="187"/>
      <c r="BI180" s="187"/>
      <c r="BJ180" s="187"/>
      <c r="BK180" s="187"/>
      <c r="BL180" s="187"/>
      <c r="BM180" s="187"/>
    </row>
    <row r="181" spans="1:65">
      <c r="A181" s="110"/>
      <c r="B181" s="110"/>
      <c r="C181" s="110"/>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c r="AA181" s="187"/>
      <c r="AB181" s="187"/>
      <c r="AC181" s="187"/>
      <c r="AD181" s="187"/>
      <c r="AE181" s="187"/>
      <c r="AF181" s="187"/>
      <c r="AG181" s="187"/>
      <c r="AH181" s="187"/>
      <c r="AI181" s="187"/>
      <c r="AJ181" s="187"/>
      <c r="AK181" s="187"/>
      <c r="AL181" s="187"/>
      <c r="AM181" s="187"/>
      <c r="AN181" s="187"/>
      <c r="AO181" s="187"/>
      <c r="AP181" s="187"/>
      <c r="AQ181" s="187"/>
      <c r="AR181" s="187"/>
      <c r="AS181" s="187"/>
      <c r="AT181" s="187"/>
      <c r="AU181" s="187"/>
      <c r="AV181" s="187"/>
      <c r="AW181" s="187"/>
      <c r="AX181" s="187"/>
      <c r="AY181" s="187"/>
      <c r="AZ181" s="187"/>
      <c r="BA181" s="187"/>
      <c r="BB181" s="187"/>
      <c r="BC181" s="187"/>
      <c r="BD181" s="187"/>
      <c r="BE181" s="187"/>
      <c r="BF181" s="187"/>
      <c r="BG181" s="187"/>
      <c r="BH181" s="187"/>
      <c r="BI181" s="187"/>
      <c r="BJ181" s="187"/>
      <c r="BK181" s="187"/>
      <c r="BL181" s="187"/>
      <c r="BM181" s="187"/>
    </row>
    <row r="182" spans="1:65">
      <c r="A182" s="110"/>
      <c r="B182" s="110"/>
      <c r="C182" s="110"/>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c r="AA182" s="187"/>
      <c r="AB182" s="187"/>
      <c r="AC182" s="187"/>
      <c r="AD182" s="187"/>
      <c r="AE182" s="187"/>
      <c r="AF182" s="187"/>
      <c r="AG182" s="187"/>
      <c r="AH182" s="187"/>
      <c r="AI182" s="187"/>
      <c r="AJ182" s="187"/>
      <c r="AK182" s="187"/>
      <c r="AL182" s="187"/>
      <c r="AM182" s="187"/>
      <c r="AN182" s="187"/>
      <c r="AO182" s="187"/>
      <c r="AP182" s="187"/>
      <c r="AQ182" s="187"/>
      <c r="AR182" s="187"/>
      <c r="AS182" s="187"/>
      <c r="AT182" s="187"/>
      <c r="AU182" s="187"/>
      <c r="AV182" s="187"/>
      <c r="AW182" s="187"/>
      <c r="AX182" s="187"/>
      <c r="AY182" s="187"/>
      <c r="AZ182" s="187"/>
      <c r="BA182" s="187"/>
      <c r="BB182" s="187"/>
      <c r="BC182" s="187"/>
      <c r="BD182" s="187"/>
      <c r="BE182" s="187"/>
      <c r="BF182" s="187"/>
      <c r="BG182" s="187"/>
      <c r="BH182" s="187"/>
      <c r="BI182" s="187"/>
      <c r="BJ182" s="187"/>
      <c r="BK182" s="187"/>
      <c r="BL182" s="187"/>
      <c r="BM182" s="187"/>
    </row>
    <row r="183" spans="1:65">
      <c r="A183" s="110"/>
      <c r="B183" s="110"/>
      <c r="C183" s="110"/>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c r="AA183" s="187"/>
      <c r="AB183" s="187"/>
      <c r="AC183" s="187"/>
      <c r="AD183" s="187"/>
      <c r="AE183" s="187"/>
      <c r="AF183" s="187"/>
      <c r="AG183" s="187"/>
      <c r="AH183" s="187"/>
      <c r="AI183" s="187"/>
      <c r="AJ183" s="187"/>
      <c r="AK183" s="187"/>
      <c r="AL183" s="187"/>
      <c r="AM183" s="187"/>
      <c r="AN183" s="187"/>
      <c r="AO183" s="187"/>
      <c r="AP183" s="187"/>
      <c r="AQ183" s="187"/>
      <c r="AR183" s="187"/>
      <c r="AS183" s="187"/>
      <c r="AT183" s="187"/>
      <c r="AU183" s="187"/>
      <c r="AV183" s="187"/>
      <c r="AW183" s="187"/>
      <c r="AX183" s="187"/>
      <c r="AY183" s="187"/>
      <c r="AZ183" s="187"/>
      <c r="BA183" s="187"/>
      <c r="BB183" s="187"/>
      <c r="BC183" s="187"/>
      <c r="BD183" s="187"/>
      <c r="BE183" s="187"/>
      <c r="BF183" s="187"/>
      <c r="BG183" s="187"/>
      <c r="BH183" s="187"/>
      <c r="BI183" s="187"/>
      <c r="BJ183" s="187"/>
      <c r="BK183" s="187"/>
      <c r="BL183" s="187"/>
      <c r="BM183" s="187"/>
    </row>
    <row r="184" spans="1:65">
      <c r="A184" s="110"/>
      <c r="B184" s="110"/>
      <c r="C184" s="110"/>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c r="AA184" s="187"/>
      <c r="AB184" s="187"/>
      <c r="AC184" s="187"/>
      <c r="AD184" s="187"/>
      <c r="AE184" s="187"/>
      <c r="AF184" s="187"/>
      <c r="AG184" s="187"/>
      <c r="AH184" s="187"/>
      <c r="AI184" s="187"/>
      <c r="AJ184" s="187"/>
      <c r="AK184" s="187"/>
      <c r="AL184" s="187"/>
      <c r="AM184" s="187"/>
      <c r="AN184" s="187"/>
      <c r="AO184" s="187"/>
      <c r="AP184" s="187"/>
      <c r="AQ184" s="187"/>
      <c r="AR184" s="187"/>
      <c r="AS184" s="187"/>
      <c r="AT184" s="187"/>
      <c r="AU184" s="187"/>
      <c r="AV184" s="187"/>
      <c r="AW184" s="187"/>
      <c r="AX184" s="187"/>
      <c r="AY184" s="187"/>
      <c r="AZ184" s="187"/>
      <c r="BA184" s="187"/>
      <c r="BB184" s="187"/>
      <c r="BC184" s="187"/>
      <c r="BD184" s="187"/>
      <c r="BE184" s="187"/>
      <c r="BF184" s="187"/>
      <c r="BG184" s="187"/>
      <c r="BH184" s="187"/>
      <c r="BI184" s="187"/>
      <c r="BJ184" s="187"/>
      <c r="BK184" s="187"/>
      <c r="BL184" s="187"/>
      <c r="BM184" s="187"/>
    </row>
    <row r="185" spans="1:65">
      <c r="A185" s="110"/>
      <c r="B185" s="110"/>
      <c r="C185" s="110"/>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c r="AA185" s="187"/>
      <c r="AB185" s="187"/>
      <c r="AC185" s="187"/>
      <c r="AD185" s="187"/>
      <c r="AE185" s="187"/>
      <c r="AF185" s="187"/>
      <c r="AG185" s="187"/>
      <c r="AH185" s="187"/>
      <c r="AI185" s="187"/>
      <c r="AJ185" s="187"/>
      <c r="AK185" s="187"/>
      <c r="AL185" s="187"/>
      <c r="AM185" s="187"/>
      <c r="AN185" s="187"/>
      <c r="AO185" s="187"/>
      <c r="AP185" s="187"/>
      <c r="AQ185" s="187"/>
      <c r="AR185" s="187"/>
      <c r="AS185" s="187"/>
      <c r="AT185" s="187"/>
      <c r="AU185" s="187"/>
      <c r="AV185" s="187"/>
      <c r="AW185" s="187"/>
      <c r="AX185" s="187"/>
      <c r="AY185" s="187"/>
      <c r="AZ185" s="187"/>
      <c r="BA185" s="187"/>
      <c r="BB185" s="187"/>
      <c r="BC185" s="187"/>
      <c r="BD185" s="187"/>
      <c r="BE185" s="187"/>
      <c r="BF185" s="187"/>
      <c r="BG185" s="187"/>
      <c r="BH185" s="187"/>
      <c r="BI185" s="187"/>
      <c r="BJ185" s="187"/>
      <c r="BK185" s="187"/>
      <c r="BL185" s="187"/>
      <c r="BM185" s="187"/>
    </row>
    <row r="186" spans="1:65">
      <c r="A186" s="110"/>
      <c r="B186" s="110"/>
      <c r="C186" s="110"/>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c r="AA186" s="187"/>
      <c r="AB186" s="187"/>
      <c r="AC186" s="187"/>
      <c r="AD186" s="187"/>
      <c r="AE186" s="187"/>
      <c r="AF186" s="187"/>
      <c r="AG186" s="187"/>
      <c r="AH186" s="187"/>
      <c r="AI186" s="187"/>
      <c r="AJ186" s="187"/>
      <c r="AK186" s="187"/>
      <c r="AL186" s="187"/>
      <c r="AM186" s="187"/>
      <c r="AN186" s="187"/>
      <c r="AO186" s="187"/>
      <c r="AP186" s="187"/>
      <c r="AQ186" s="187"/>
      <c r="AR186" s="187"/>
      <c r="AS186" s="187"/>
      <c r="AT186" s="187"/>
      <c r="AU186" s="187"/>
      <c r="AV186" s="187"/>
      <c r="AW186" s="187"/>
      <c r="AX186" s="187"/>
      <c r="AY186" s="187"/>
      <c r="AZ186" s="187"/>
      <c r="BA186" s="187"/>
      <c r="BB186" s="187"/>
      <c r="BC186" s="187"/>
      <c r="BD186" s="187"/>
      <c r="BE186" s="187"/>
      <c r="BF186" s="187"/>
      <c r="BG186" s="187"/>
      <c r="BH186" s="187"/>
      <c r="BI186" s="187"/>
      <c r="BJ186" s="187"/>
      <c r="BK186" s="187"/>
      <c r="BL186" s="187"/>
      <c r="BM186" s="187"/>
    </row>
    <row r="187" spans="1:65">
      <c r="A187" s="110"/>
      <c r="B187" s="110"/>
      <c r="C187" s="110"/>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c r="AA187" s="187"/>
      <c r="AB187" s="187"/>
      <c r="AC187" s="187"/>
      <c r="AD187" s="187"/>
      <c r="AE187" s="187"/>
      <c r="AF187" s="187"/>
      <c r="AG187" s="187"/>
      <c r="AH187" s="187"/>
      <c r="AI187" s="187"/>
      <c r="AJ187" s="187"/>
      <c r="AK187" s="187"/>
      <c r="AL187" s="187"/>
      <c r="AM187" s="187"/>
      <c r="AN187" s="187"/>
      <c r="AO187" s="187"/>
      <c r="AP187" s="187"/>
      <c r="AQ187" s="187"/>
      <c r="AR187" s="187"/>
      <c r="AS187" s="187"/>
      <c r="AT187" s="187"/>
      <c r="AU187" s="187"/>
      <c r="AV187" s="187"/>
      <c r="AW187" s="187"/>
      <c r="AX187" s="187"/>
      <c r="AY187" s="187"/>
      <c r="AZ187" s="187"/>
      <c r="BA187" s="187"/>
      <c r="BB187" s="187"/>
      <c r="BC187" s="187"/>
      <c r="BD187" s="187"/>
      <c r="BE187" s="187"/>
      <c r="BF187" s="187"/>
      <c r="BG187" s="187"/>
      <c r="BH187" s="187"/>
      <c r="BI187" s="187"/>
      <c r="BJ187" s="187"/>
      <c r="BK187" s="187"/>
      <c r="BL187" s="187"/>
      <c r="BM187" s="187"/>
    </row>
    <row r="188" spans="1:65">
      <c r="A188" s="110"/>
      <c r="B188" s="110"/>
      <c r="C188" s="110"/>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c r="AA188" s="187"/>
      <c r="AB188" s="187"/>
      <c r="AC188" s="187"/>
      <c r="AD188" s="187"/>
      <c r="AE188" s="187"/>
      <c r="AF188" s="187"/>
      <c r="AG188" s="187"/>
      <c r="AH188" s="187"/>
      <c r="AI188" s="187"/>
      <c r="AJ188" s="187"/>
      <c r="AK188" s="187"/>
      <c r="AL188" s="187"/>
      <c r="AM188" s="187"/>
      <c r="AN188" s="187"/>
      <c r="AO188" s="187"/>
      <c r="AP188" s="187"/>
      <c r="AQ188" s="187"/>
      <c r="AR188" s="187"/>
      <c r="AS188" s="187"/>
      <c r="AT188" s="187"/>
      <c r="AU188" s="187"/>
      <c r="AV188" s="187"/>
      <c r="AW188" s="187"/>
      <c r="AX188" s="187"/>
      <c r="AY188" s="187"/>
      <c r="AZ188" s="187"/>
      <c r="BA188" s="187"/>
      <c r="BB188" s="187"/>
      <c r="BC188" s="187"/>
      <c r="BD188" s="187"/>
      <c r="BE188" s="187"/>
      <c r="BF188" s="187"/>
      <c r="BG188" s="187"/>
      <c r="BH188" s="187"/>
      <c r="BI188" s="187"/>
      <c r="BJ188" s="187"/>
      <c r="BK188" s="187"/>
      <c r="BL188" s="187"/>
      <c r="BM188" s="187"/>
    </row>
    <row r="189" spans="1:65">
      <c r="A189" s="110"/>
      <c r="B189" s="110"/>
      <c r="C189" s="110"/>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c r="AA189" s="187"/>
      <c r="AB189" s="187"/>
      <c r="AC189" s="187"/>
      <c r="AD189" s="187"/>
      <c r="AE189" s="187"/>
      <c r="AF189" s="187"/>
      <c r="AG189" s="187"/>
      <c r="AH189" s="187"/>
      <c r="AI189" s="187"/>
      <c r="AJ189" s="187"/>
      <c r="AK189" s="187"/>
      <c r="AL189" s="187"/>
      <c r="AM189" s="187"/>
      <c r="AN189" s="187"/>
      <c r="AO189" s="187"/>
      <c r="AP189" s="187"/>
      <c r="AQ189" s="187"/>
      <c r="AR189" s="187"/>
      <c r="AS189" s="187"/>
      <c r="AT189" s="187"/>
      <c r="AU189" s="187"/>
      <c r="AV189" s="187"/>
      <c r="AW189" s="187"/>
      <c r="AX189" s="187"/>
      <c r="AY189" s="187"/>
      <c r="AZ189" s="187"/>
      <c r="BA189" s="187"/>
      <c r="BB189" s="187"/>
      <c r="BC189" s="187"/>
      <c r="BD189" s="187"/>
      <c r="BE189" s="187"/>
      <c r="BF189" s="187"/>
      <c r="BG189" s="187"/>
      <c r="BH189" s="187"/>
      <c r="BI189" s="187"/>
      <c r="BJ189" s="187"/>
      <c r="BK189" s="187"/>
      <c r="BL189" s="187"/>
      <c r="BM189" s="187"/>
    </row>
    <row r="190" spans="1:65">
      <c r="A190" s="110"/>
      <c r="B190" s="110"/>
      <c r="C190" s="110"/>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c r="AA190" s="187"/>
      <c r="AB190" s="187"/>
      <c r="AC190" s="187"/>
      <c r="AD190" s="187"/>
      <c r="AE190" s="187"/>
      <c r="AF190" s="187"/>
      <c r="AG190" s="187"/>
      <c r="AH190" s="187"/>
      <c r="AI190" s="187"/>
      <c r="AJ190" s="187"/>
      <c r="AK190" s="187"/>
      <c r="AL190" s="187"/>
      <c r="AM190" s="187"/>
      <c r="AN190" s="187"/>
      <c r="AO190" s="187"/>
      <c r="AP190" s="187"/>
      <c r="AQ190" s="187"/>
      <c r="AR190" s="187"/>
      <c r="AS190" s="187"/>
      <c r="AT190" s="187"/>
      <c r="AU190" s="187"/>
      <c r="AV190" s="187"/>
      <c r="AW190" s="187"/>
      <c r="AX190" s="187"/>
      <c r="AY190" s="187"/>
      <c r="AZ190" s="187"/>
      <c r="BA190" s="187"/>
      <c r="BB190" s="187"/>
      <c r="BC190" s="187"/>
      <c r="BD190" s="187"/>
      <c r="BE190" s="187"/>
      <c r="BF190" s="187"/>
      <c r="BG190" s="187"/>
      <c r="BH190" s="187"/>
      <c r="BI190" s="187"/>
      <c r="BJ190" s="187"/>
      <c r="BK190" s="187"/>
      <c r="BL190" s="187"/>
      <c r="BM190" s="187"/>
    </row>
    <row r="191" spans="1:65">
      <c r="A191" s="110"/>
      <c r="B191" s="110"/>
      <c r="C191" s="110"/>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c r="AA191" s="187"/>
      <c r="AB191" s="187"/>
      <c r="AC191" s="187"/>
      <c r="AD191" s="187"/>
      <c r="AE191" s="187"/>
      <c r="AF191" s="187"/>
      <c r="AG191" s="187"/>
      <c r="AH191" s="187"/>
      <c r="AI191" s="187"/>
      <c r="AJ191" s="187"/>
      <c r="AK191" s="187"/>
      <c r="AL191" s="187"/>
      <c r="AM191" s="187"/>
      <c r="AN191" s="187"/>
      <c r="AO191" s="187"/>
      <c r="AP191" s="187"/>
      <c r="AQ191" s="187"/>
      <c r="AR191" s="187"/>
      <c r="AS191" s="187"/>
      <c r="AT191" s="187"/>
      <c r="AU191" s="187"/>
      <c r="AV191" s="187"/>
      <c r="AW191" s="187"/>
      <c r="AX191" s="187"/>
      <c r="AY191" s="187"/>
      <c r="AZ191" s="187"/>
      <c r="BA191" s="187"/>
      <c r="BB191" s="187"/>
      <c r="BC191" s="187"/>
      <c r="BD191" s="187"/>
      <c r="BE191" s="187"/>
      <c r="BF191" s="187"/>
      <c r="BG191" s="187"/>
      <c r="BH191" s="187"/>
      <c r="BI191" s="187"/>
      <c r="BJ191" s="187"/>
      <c r="BK191" s="187"/>
      <c r="BL191" s="187"/>
      <c r="BM191" s="187"/>
    </row>
    <row r="192" spans="1:65">
      <c r="A192" s="110"/>
      <c r="B192" s="110"/>
      <c r="C192" s="110"/>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c r="AA192" s="187"/>
      <c r="AB192" s="187"/>
      <c r="AC192" s="187"/>
      <c r="AD192" s="187"/>
      <c r="AE192" s="187"/>
      <c r="AF192" s="187"/>
      <c r="AG192" s="187"/>
      <c r="AH192" s="187"/>
      <c r="AI192" s="187"/>
      <c r="AJ192" s="187"/>
      <c r="AK192" s="187"/>
      <c r="AL192" s="187"/>
      <c r="AM192" s="187"/>
      <c r="AN192" s="187"/>
      <c r="AO192" s="187"/>
      <c r="AP192" s="187"/>
      <c r="AQ192" s="187"/>
      <c r="AR192" s="187"/>
      <c r="AS192" s="187"/>
      <c r="AT192" s="187"/>
      <c r="AU192" s="187"/>
      <c r="AV192" s="187"/>
      <c r="AW192" s="187"/>
      <c r="AX192" s="187"/>
      <c r="AY192" s="187"/>
      <c r="AZ192" s="187"/>
      <c r="BA192" s="187"/>
      <c r="BB192" s="187"/>
      <c r="BC192" s="187"/>
      <c r="BD192" s="187"/>
      <c r="BE192" s="187"/>
      <c r="BF192" s="187"/>
      <c r="BG192" s="187"/>
      <c r="BH192" s="187"/>
      <c r="BI192" s="187"/>
      <c r="BJ192" s="187"/>
      <c r="BK192" s="187"/>
      <c r="BL192" s="187"/>
      <c r="BM192" s="187"/>
    </row>
    <row r="193" spans="1:65">
      <c r="A193" s="110"/>
      <c r="B193" s="110"/>
      <c r="C193" s="110"/>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c r="AA193" s="187"/>
      <c r="AB193" s="187"/>
      <c r="AC193" s="187"/>
      <c r="AD193" s="187"/>
      <c r="AE193" s="187"/>
      <c r="AF193" s="187"/>
      <c r="AG193" s="187"/>
      <c r="AH193" s="187"/>
      <c r="AI193" s="187"/>
      <c r="AJ193" s="187"/>
      <c r="AK193" s="187"/>
      <c r="AL193" s="187"/>
      <c r="AM193" s="187"/>
      <c r="AN193" s="187"/>
      <c r="AO193" s="187"/>
      <c r="AP193" s="187"/>
      <c r="AQ193" s="187"/>
      <c r="AR193" s="187"/>
      <c r="AS193" s="187"/>
      <c r="AT193" s="187"/>
      <c r="AU193" s="187"/>
      <c r="AV193" s="187"/>
      <c r="AW193" s="187"/>
      <c r="AX193" s="187"/>
      <c r="AY193" s="187"/>
      <c r="AZ193" s="187"/>
      <c r="BA193" s="187"/>
      <c r="BB193" s="187"/>
      <c r="BC193" s="187"/>
      <c r="BD193" s="187"/>
      <c r="BE193" s="187"/>
      <c r="BF193" s="187"/>
      <c r="BG193" s="187"/>
      <c r="BH193" s="187"/>
      <c r="BI193" s="187"/>
      <c r="BJ193" s="187"/>
      <c r="BK193" s="187"/>
      <c r="BL193" s="187"/>
      <c r="BM193" s="187"/>
    </row>
    <row r="194" spans="1:65">
      <c r="A194" s="110"/>
      <c r="B194" s="110"/>
      <c r="C194" s="110"/>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c r="AA194" s="187"/>
      <c r="AB194" s="187"/>
      <c r="AC194" s="187"/>
      <c r="AD194" s="187"/>
      <c r="AE194" s="187"/>
      <c r="AF194" s="187"/>
      <c r="AG194" s="187"/>
      <c r="AH194" s="187"/>
      <c r="AI194" s="187"/>
      <c r="AJ194" s="187"/>
      <c r="AK194" s="187"/>
      <c r="AL194" s="187"/>
      <c r="AM194" s="187"/>
      <c r="AN194" s="187"/>
      <c r="AO194" s="187"/>
      <c r="AP194" s="187"/>
      <c r="AQ194" s="187"/>
      <c r="AR194" s="187"/>
      <c r="AS194" s="187"/>
      <c r="AT194" s="187"/>
      <c r="AU194" s="187"/>
      <c r="AV194" s="187"/>
      <c r="AW194" s="187"/>
      <c r="AX194" s="187"/>
      <c r="AY194" s="187"/>
      <c r="AZ194" s="187"/>
      <c r="BA194" s="187"/>
      <c r="BB194" s="187"/>
      <c r="BC194" s="187"/>
      <c r="BD194" s="187"/>
      <c r="BE194" s="187"/>
      <c r="BF194" s="187"/>
      <c r="BG194" s="187"/>
      <c r="BH194" s="187"/>
      <c r="BI194" s="187"/>
      <c r="BJ194" s="187"/>
      <c r="BK194" s="187"/>
      <c r="BL194" s="187"/>
      <c r="BM194" s="187"/>
    </row>
    <row r="195" spans="1:65">
      <c r="A195" s="110"/>
      <c r="B195" s="110"/>
      <c r="C195" s="110"/>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c r="AA195" s="187"/>
      <c r="AB195" s="187"/>
      <c r="AC195" s="187"/>
      <c r="AD195" s="187"/>
      <c r="AE195" s="187"/>
      <c r="AF195" s="187"/>
      <c r="AG195" s="187"/>
      <c r="AH195" s="187"/>
      <c r="AI195" s="187"/>
      <c r="AJ195" s="187"/>
      <c r="AK195" s="187"/>
      <c r="AL195" s="187"/>
      <c r="AM195" s="187"/>
      <c r="AN195" s="187"/>
      <c r="AO195" s="187"/>
      <c r="AP195" s="187"/>
      <c r="AQ195" s="187"/>
      <c r="AR195" s="187"/>
      <c r="AS195" s="187"/>
      <c r="AT195" s="187"/>
      <c r="AU195" s="187"/>
      <c r="AV195" s="187"/>
      <c r="AW195" s="187"/>
      <c r="AX195" s="187"/>
      <c r="AY195" s="187"/>
      <c r="AZ195" s="187"/>
      <c r="BA195" s="187"/>
      <c r="BB195" s="187"/>
      <c r="BC195" s="187"/>
      <c r="BD195" s="187"/>
      <c r="BE195" s="187"/>
      <c r="BF195" s="187"/>
      <c r="BG195" s="187"/>
      <c r="BH195" s="187"/>
      <c r="BI195" s="187"/>
      <c r="BJ195" s="187"/>
      <c r="BK195" s="187"/>
      <c r="BL195" s="187"/>
      <c r="BM195" s="187"/>
    </row>
    <row r="196" spans="1:65">
      <c r="A196" s="110"/>
      <c r="B196" s="110"/>
      <c r="C196" s="110"/>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c r="AA196" s="187"/>
      <c r="AB196" s="187"/>
      <c r="AC196" s="187"/>
      <c r="AD196" s="187"/>
      <c r="AE196" s="187"/>
      <c r="AF196" s="187"/>
      <c r="AG196" s="187"/>
      <c r="AH196" s="187"/>
      <c r="AI196" s="187"/>
      <c r="AJ196" s="187"/>
      <c r="AK196" s="187"/>
      <c r="AL196" s="187"/>
      <c r="AM196" s="187"/>
      <c r="AN196" s="187"/>
      <c r="AO196" s="187"/>
      <c r="AP196" s="187"/>
      <c r="AQ196" s="187"/>
      <c r="AR196" s="187"/>
      <c r="AS196" s="187"/>
      <c r="AT196" s="187"/>
      <c r="AU196" s="187"/>
      <c r="AV196" s="187"/>
      <c r="AW196" s="187"/>
      <c r="AX196" s="187"/>
      <c r="AY196" s="187"/>
      <c r="AZ196" s="187"/>
      <c r="BA196" s="187"/>
      <c r="BB196" s="187"/>
      <c r="BC196" s="187"/>
      <c r="BD196" s="187"/>
      <c r="BE196" s="187"/>
      <c r="BF196" s="187"/>
      <c r="BG196" s="187"/>
      <c r="BH196" s="187"/>
      <c r="BI196" s="187"/>
      <c r="BJ196" s="187"/>
      <c r="BK196" s="187"/>
      <c r="BL196" s="187"/>
      <c r="BM196" s="187"/>
    </row>
    <row r="197" spans="1:65">
      <c r="A197" s="110"/>
      <c r="B197" s="110"/>
      <c r="C197" s="110"/>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c r="AA197" s="187"/>
      <c r="AB197" s="187"/>
      <c r="AC197" s="187"/>
      <c r="AD197" s="187"/>
      <c r="AE197" s="187"/>
      <c r="AF197" s="187"/>
      <c r="AG197" s="187"/>
      <c r="AH197" s="187"/>
      <c r="AI197" s="187"/>
      <c r="AJ197" s="187"/>
      <c r="AK197" s="187"/>
      <c r="AL197" s="187"/>
      <c r="AM197" s="187"/>
      <c r="AN197" s="187"/>
      <c r="AO197" s="187"/>
      <c r="AP197" s="187"/>
      <c r="AQ197" s="187"/>
      <c r="AR197" s="187"/>
      <c r="AS197" s="187"/>
      <c r="AT197" s="187"/>
      <c r="AU197" s="187"/>
      <c r="AV197" s="187"/>
      <c r="AW197" s="187"/>
      <c r="AX197" s="187"/>
      <c r="AY197" s="187"/>
      <c r="AZ197" s="187"/>
      <c r="BA197" s="187"/>
      <c r="BB197" s="187"/>
      <c r="BC197" s="187"/>
      <c r="BD197" s="187"/>
      <c r="BE197" s="187"/>
      <c r="BF197" s="187"/>
      <c r="BG197" s="187"/>
      <c r="BH197" s="187"/>
      <c r="BI197" s="187"/>
      <c r="BJ197" s="187"/>
      <c r="BK197" s="187"/>
      <c r="BL197" s="187"/>
      <c r="BM197" s="187"/>
    </row>
    <row r="198" spans="1:65">
      <c r="A198" s="110"/>
      <c r="B198" s="110"/>
      <c r="C198" s="110"/>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187"/>
      <c r="AX198" s="187"/>
      <c r="AY198" s="187"/>
      <c r="AZ198" s="187"/>
      <c r="BA198" s="187"/>
      <c r="BB198" s="187"/>
      <c r="BC198" s="187"/>
      <c r="BD198" s="187"/>
      <c r="BE198" s="187"/>
      <c r="BF198" s="187"/>
      <c r="BG198" s="187"/>
      <c r="BH198" s="187"/>
      <c r="BI198" s="187"/>
      <c r="BJ198" s="187"/>
      <c r="BK198" s="187"/>
      <c r="BL198" s="187"/>
      <c r="BM198" s="187"/>
    </row>
    <row r="199" spans="1:65">
      <c r="A199" s="110"/>
      <c r="B199" s="110"/>
      <c r="C199" s="110"/>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c r="AA199" s="187"/>
      <c r="AB199" s="187"/>
      <c r="AC199" s="187"/>
      <c r="AD199" s="187"/>
      <c r="AE199" s="187"/>
      <c r="AF199" s="187"/>
      <c r="AG199" s="187"/>
      <c r="AH199" s="187"/>
      <c r="AI199" s="187"/>
      <c r="AJ199" s="187"/>
      <c r="AK199" s="187"/>
      <c r="AL199" s="187"/>
      <c r="AM199" s="187"/>
      <c r="AN199" s="187"/>
      <c r="AO199" s="187"/>
      <c r="AP199" s="187"/>
      <c r="AQ199" s="187"/>
      <c r="AR199" s="187"/>
      <c r="AS199" s="187"/>
      <c r="AT199" s="187"/>
      <c r="AU199" s="187"/>
      <c r="AV199" s="187"/>
      <c r="AW199" s="187"/>
      <c r="AX199" s="187"/>
      <c r="AY199" s="187"/>
      <c r="AZ199" s="187"/>
      <c r="BA199" s="187"/>
      <c r="BB199" s="187"/>
      <c r="BC199" s="187"/>
      <c r="BD199" s="187"/>
      <c r="BE199" s="187"/>
      <c r="BF199" s="187"/>
      <c r="BG199" s="187"/>
      <c r="BH199" s="187"/>
      <c r="BI199" s="187"/>
      <c r="BJ199" s="187"/>
      <c r="BK199" s="187"/>
      <c r="BL199" s="187"/>
      <c r="BM199" s="187"/>
    </row>
    <row r="200" spans="1:65">
      <c r="A200" s="110"/>
      <c r="B200" s="110"/>
      <c r="C200" s="110"/>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c r="AA200" s="187"/>
      <c r="AB200" s="187"/>
      <c r="AC200" s="187"/>
      <c r="AD200" s="187"/>
      <c r="AE200" s="187"/>
      <c r="AF200" s="187"/>
      <c r="AG200" s="187"/>
      <c r="AH200" s="187"/>
      <c r="AI200" s="187"/>
      <c r="AJ200" s="187"/>
      <c r="AK200" s="187"/>
      <c r="AL200" s="187"/>
      <c r="AM200" s="187"/>
      <c r="AN200" s="187"/>
      <c r="AO200" s="187"/>
      <c r="AP200" s="187"/>
      <c r="AQ200" s="187"/>
      <c r="AR200" s="187"/>
      <c r="AS200" s="187"/>
      <c r="AT200" s="187"/>
      <c r="AU200" s="187"/>
      <c r="AV200" s="187"/>
      <c r="AW200" s="187"/>
      <c r="AX200" s="187"/>
      <c r="AY200" s="187"/>
      <c r="AZ200" s="187"/>
      <c r="BA200" s="187"/>
      <c r="BB200" s="187"/>
      <c r="BC200" s="187"/>
      <c r="BD200" s="187"/>
      <c r="BE200" s="187"/>
      <c r="BF200" s="187"/>
      <c r="BG200" s="187"/>
      <c r="BH200" s="187"/>
      <c r="BI200" s="187"/>
      <c r="BJ200" s="187"/>
      <c r="BK200" s="187"/>
      <c r="BL200" s="187"/>
      <c r="BM200" s="187"/>
    </row>
    <row r="201" spans="1:65">
      <c r="A201" s="110"/>
      <c r="B201" s="110"/>
      <c r="C201" s="110"/>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c r="AA201" s="187"/>
      <c r="AB201" s="187"/>
      <c r="AC201" s="187"/>
      <c r="AD201" s="187"/>
      <c r="AE201" s="187"/>
      <c r="AF201" s="187"/>
      <c r="AG201" s="187"/>
      <c r="AH201" s="187"/>
      <c r="AI201" s="187"/>
      <c r="AJ201" s="187"/>
      <c r="AK201" s="187"/>
      <c r="AL201" s="187"/>
      <c r="AM201" s="187"/>
      <c r="AN201" s="187"/>
      <c r="AO201" s="187"/>
      <c r="AP201" s="187"/>
      <c r="AQ201" s="187"/>
      <c r="AR201" s="187"/>
      <c r="AS201" s="187"/>
      <c r="AT201" s="187"/>
      <c r="AU201" s="187"/>
      <c r="AV201" s="187"/>
      <c r="AW201" s="187"/>
      <c r="AX201" s="187"/>
      <c r="AY201" s="187"/>
      <c r="AZ201" s="187"/>
      <c r="BA201" s="187"/>
      <c r="BB201" s="187"/>
      <c r="BC201" s="187"/>
      <c r="BD201" s="187"/>
      <c r="BE201" s="187"/>
      <c r="BF201" s="187"/>
      <c r="BG201" s="187"/>
      <c r="BH201" s="187"/>
      <c r="BI201" s="187"/>
      <c r="BJ201" s="187"/>
      <c r="BK201" s="187"/>
      <c r="BL201" s="187"/>
      <c r="BM201" s="187"/>
    </row>
    <row r="202" spans="1:65">
      <c r="A202" s="110"/>
      <c r="B202" s="110"/>
      <c r="C202" s="110"/>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c r="AA202" s="187"/>
      <c r="AB202" s="187"/>
      <c r="AC202" s="187"/>
      <c r="AD202" s="187"/>
      <c r="AE202" s="187"/>
      <c r="AF202" s="187"/>
      <c r="AG202" s="187"/>
      <c r="AH202" s="187"/>
      <c r="AI202" s="187"/>
      <c r="AJ202" s="187"/>
      <c r="AK202" s="187"/>
      <c r="AL202" s="187"/>
      <c r="AM202" s="187"/>
      <c r="AN202" s="187"/>
      <c r="AO202" s="187"/>
      <c r="AP202" s="187"/>
      <c r="AQ202" s="187"/>
      <c r="AR202" s="187"/>
      <c r="AS202" s="187"/>
      <c r="AT202" s="187"/>
      <c r="AU202" s="187"/>
      <c r="AV202" s="187"/>
      <c r="AW202" s="187"/>
      <c r="AX202" s="187"/>
      <c r="AY202" s="187"/>
      <c r="AZ202" s="187"/>
      <c r="BA202" s="187"/>
      <c r="BB202" s="187"/>
      <c r="BC202" s="187"/>
      <c r="BD202" s="187"/>
      <c r="BE202" s="187"/>
      <c r="BF202" s="187"/>
      <c r="BG202" s="187"/>
      <c r="BH202" s="187"/>
      <c r="BI202" s="187"/>
      <c r="BJ202" s="187"/>
      <c r="BK202" s="187"/>
      <c r="BL202" s="187"/>
      <c r="BM202" s="187"/>
    </row>
    <row r="203" spans="1:65">
      <c r="A203" s="110"/>
      <c r="B203" s="110"/>
      <c r="C203" s="110"/>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c r="AA203" s="187"/>
      <c r="AB203" s="187"/>
      <c r="AC203" s="187"/>
      <c r="AD203" s="187"/>
      <c r="AE203" s="187"/>
      <c r="AF203" s="187"/>
      <c r="AG203" s="187"/>
      <c r="AH203" s="187"/>
      <c r="AI203" s="187"/>
      <c r="AJ203" s="187"/>
      <c r="AK203" s="187"/>
      <c r="AL203" s="187"/>
      <c r="AM203" s="187"/>
      <c r="AN203" s="187"/>
      <c r="AO203" s="187"/>
      <c r="AP203" s="187"/>
      <c r="AQ203" s="187"/>
      <c r="AR203" s="187"/>
      <c r="AS203" s="187"/>
      <c r="AT203" s="187"/>
      <c r="AU203" s="187"/>
      <c r="AV203" s="187"/>
      <c r="AW203" s="187"/>
      <c r="AX203" s="187"/>
      <c r="AY203" s="187"/>
      <c r="AZ203" s="187"/>
      <c r="BA203" s="187"/>
      <c r="BB203" s="187"/>
      <c r="BC203" s="187"/>
      <c r="BD203" s="187"/>
      <c r="BE203" s="187"/>
      <c r="BF203" s="187"/>
      <c r="BG203" s="187"/>
      <c r="BH203" s="187"/>
      <c r="BI203" s="187"/>
      <c r="BJ203" s="187"/>
      <c r="BK203" s="187"/>
      <c r="BL203" s="187"/>
      <c r="BM203" s="187"/>
    </row>
    <row r="204" spans="1:65">
      <c r="A204" s="110"/>
      <c r="B204" s="110"/>
      <c r="C204" s="110"/>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c r="AA204" s="187"/>
      <c r="AB204" s="187"/>
      <c r="AC204" s="187"/>
      <c r="AD204" s="187"/>
      <c r="AE204" s="187"/>
      <c r="AF204" s="187"/>
      <c r="AG204" s="187"/>
      <c r="AH204" s="187"/>
      <c r="AI204" s="187"/>
      <c r="AJ204" s="187"/>
      <c r="AK204" s="187"/>
      <c r="AL204" s="187"/>
      <c r="AM204" s="187"/>
      <c r="AN204" s="187"/>
      <c r="AO204" s="187"/>
      <c r="AP204" s="187"/>
      <c r="AQ204" s="187"/>
      <c r="AR204" s="187"/>
      <c r="AS204" s="187"/>
      <c r="AT204" s="187"/>
      <c r="AU204" s="187"/>
      <c r="AV204" s="187"/>
      <c r="AW204" s="187"/>
      <c r="AX204" s="187"/>
      <c r="AY204" s="187"/>
      <c r="AZ204" s="187"/>
      <c r="BA204" s="187"/>
      <c r="BB204" s="187"/>
      <c r="BC204" s="187"/>
      <c r="BD204" s="187"/>
      <c r="BE204" s="187"/>
      <c r="BF204" s="187"/>
      <c r="BG204" s="187"/>
      <c r="BH204" s="187"/>
      <c r="BI204" s="187"/>
      <c r="BJ204" s="187"/>
      <c r="BK204" s="187"/>
      <c r="BL204" s="187"/>
      <c r="BM204" s="187"/>
    </row>
    <row r="205" spans="1:65">
      <c r="A205" s="110"/>
      <c r="B205" s="110"/>
      <c r="C205" s="110"/>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c r="AA205" s="187"/>
      <c r="AB205" s="187"/>
      <c r="AC205" s="187"/>
      <c r="AD205" s="187"/>
      <c r="AE205" s="187"/>
      <c r="AF205" s="187"/>
      <c r="AG205" s="187"/>
      <c r="AH205" s="187"/>
      <c r="AI205" s="187"/>
      <c r="AJ205" s="187"/>
      <c r="AK205" s="187"/>
      <c r="AL205" s="187"/>
      <c r="AM205" s="187"/>
      <c r="AN205" s="187"/>
      <c r="AO205" s="187"/>
      <c r="AP205" s="187"/>
      <c r="AQ205" s="187"/>
      <c r="AR205" s="187"/>
      <c r="AS205" s="187"/>
      <c r="AT205" s="187"/>
      <c r="AU205" s="187"/>
      <c r="AV205" s="187"/>
      <c r="AW205" s="187"/>
      <c r="AX205" s="187"/>
      <c r="AY205" s="187"/>
      <c r="AZ205" s="187"/>
      <c r="BA205" s="187"/>
      <c r="BB205" s="187"/>
      <c r="BC205" s="187"/>
      <c r="BD205" s="187"/>
      <c r="BE205" s="187"/>
      <c r="BF205" s="187"/>
      <c r="BG205" s="187"/>
      <c r="BH205" s="187"/>
      <c r="BI205" s="187"/>
      <c r="BJ205" s="187"/>
      <c r="BK205" s="187"/>
      <c r="BL205" s="187"/>
      <c r="BM205" s="187"/>
    </row>
    <row r="206" spans="1:65">
      <c r="A206" s="110"/>
      <c r="B206" s="110"/>
      <c r="C206" s="110"/>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c r="AA206" s="187"/>
      <c r="AB206" s="187"/>
      <c r="AC206" s="187"/>
      <c r="AD206" s="187"/>
      <c r="AE206" s="187"/>
      <c r="AF206" s="187"/>
      <c r="AG206" s="187"/>
      <c r="AH206" s="187"/>
      <c r="AI206" s="187"/>
      <c r="AJ206" s="187"/>
      <c r="AK206" s="187"/>
      <c r="AL206" s="187"/>
      <c r="AM206" s="187"/>
      <c r="AN206" s="187"/>
      <c r="AO206" s="187"/>
      <c r="AP206" s="187"/>
      <c r="AQ206" s="187"/>
      <c r="AR206" s="187"/>
      <c r="AS206" s="187"/>
      <c r="AT206" s="187"/>
      <c r="AU206" s="187"/>
      <c r="AV206" s="187"/>
      <c r="AW206" s="187"/>
      <c r="AX206" s="187"/>
      <c r="AY206" s="187"/>
      <c r="AZ206" s="187"/>
      <c r="BA206" s="187"/>
      <c r="BB206" s="187"/>
      <c r="BC206" s="187"/>
      <c r="BD206" s="187"/>
      <c r="BE206" s="187"/>
      <c r="BF206" s="187"/>
      <c r="BG206" s="187"/>
      <c r="BH206" s="187"/>
      <c r="BI206" s="187"/>
      <c r="BJ206" s="187"/>
      <c r="BK206" s="187"/>
      <c r="BL206" s="187"/>
      <c r="BM206" s="187"/>
    </row>
    <row r="207" spans="1:65">
      <c r="A207" s="110"/>
      <c r="B207" s="110"/>
      <c r="C207" s="110"/>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c r="AA207" s="187"/>
      <c r="AB207" s="187"/>
      <c r="AC207" s="187"/>
      <c r="AD207" s="187"/>
      <c r="AE207" s="187"/>
      <c r="AF207" s="187"/>
      <c r="AG207" s="187"/>
      <c r="AH207" s="187"/>
      <c r="AI207" s="187"/>
      <c r="AJ207" s="187"/>
      <c r="AK207" s="187"/>
      <c r="AL207" s="187"/>
      <c r="AM207" s="187"/>
      <c r="AN207" s="187"/>
      <c r="AO207" s="187"/>
      <c r="AP207" s="187"/>
      <c r="AQ207" s="187"/>
      <c r="AR207" s="187"/>
      <c r="AS207" s="187"/>
      <c r="AT207" s="187"/>
      <c r="AU207" s="187"/>
      <c r="AV207" s="187"/>
      <c r="AW207" s="187"/>
      <c r="AX207" s="187"/>
      <c r="AY207" s="187"/>
      <c r="AZ207" s="187"/>
      <c r="BA207" s="187"/>
      <c r="BB207" s="187"/>
      <c r="BC207" s="187"/>
      <c r="BD207" s="187"/>
      <c r="BE207" s="187"/>
      <c r="BF207" s="187"/>
      <c r="BG207" s="187"/>
      <c r="BH207" s="187"/>
      <c r="BI207" s="187"/>
      <c r="BJ207" s="187"/>
      <c r="BK207" s="187"/>
      <c r="BL207" s="187"/>
      <c r="BM207" s="187"/>
    </row>
    <row r="208" spans="1:65">
      <c r="A208" s="110"/>
      <c r="B208" s="110"/>
      <c r="C208" s="110"/>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c r="AA208" s="187"/>
      <c r="AB208" s="187"/>
      <c r="AC208" s="187"/>
      <c r="AD208" s="187"/>
      <c r="AE208" s="187"/>
      <c r="AF208" s="187"/>
      <c r="AG208" s="187"/>
      <c r="AH208" s="187"/>
      <c r="AI208" s="187"/>
      <c r="AJ208" s="187"/>
      <c r="AK208" s="187"/>
      <c r="AL208" s="187"/>
      <c r="AM208" s="187"/>
      <c r="AN208" s="187"/>
      <c r="AO208" s="187"/>
      <c r="AP208" s="187"/>
      <c r="AQ208" s="187"/>
      <c r="AR208" s="187"/>
      <c r="AS208" s="187"/>
      <c r="AT208" s="187"/>
      <c r="AU208" s="187"/>
      <c r="AV208" s="187"/>
      <c r="AW208" s="187"/>
      <c r="AX208" s="187"/>
      <c r="AY208" s="187"/>
      <c r="AZ208" s="187"/>
      <c r="BA208" s="187"/>
      <c r="BB208" s="187"/>
      <c r="BC208" s="187"/>
      <c r="BD208" s="187"/>
      <c r="BE208" s="187"/>
      <c r="BF208" s="187"/>
      <c r="BG208" s="187"/>
      <c r="BH208" s="187"/>
      <c r="BI208" s="187"/>
      <c r="BJ208" s="187"/>
      <c r="BK208" s="187"/>
      <c r="BL208" s="187"/>
      <c r="BM208" s="187"/>
    </row>
    <row r="209" spans="1:65">
      <c r="A209" s="110"/>
      <c r="B209" s="110"/>
      <c r="C209" s="110"/>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c r="AA209" s="187"/>
      <c r="AB209" s="187"/>
      <c r="AC209" s="187"/>
      <c r="AD209" s="187"/>
      <c r="AE209" s="187"/>
      <c r="AF209" s="187"/>
      <c r="AG209" s="187"/>
      <c r="AH209" s="187"/>
      <c r="AI209" s="187"/>
      <c r="AJ209" s="187"/>
      <c r="AK209" s="187"/>
      <c r="AL209" s="187"/>
      <c r="AM209" s="187"/>
      <c r="AN209" s="187"/>
      <c r="AO209" s="187"/>
      <c r="AP209" s="187"/>
      <c r="AQ209" s="187"/>
      <c r="AR209" s="187"/>
      <c r="AS209" s="187"/>
      <c r="AT209" s="187"/>
      <c r="AU209" s="187"/>
      <c r="AV209" s="187"/>
      <c r="AW209" s="187"/>
      <c r="AX209" s="187"/>
      <c r="AY209" s="187"/>
      <c r="AZ209" s="187"/>
      <c r="BA209" s="187"/>
      <c r="BB209" s="187"/>
      <c r="BC209" s="187"/>
      <c r="BD209" s="187"/>
      <c r="BE209" s="187"/>
      <c r="BF209" s="187"/>
      <c r="BG209" s="187"/>
      <c r="BH209" s="187"/>
      <c r="BI209" s="187"/>
      <c r="BJ209" s="187"/>
      <c r="BK209" s="187"/>
      <c r="BL209" s="187"/>
      <c r="BM209" s="187"/>
    </row>
    <row r="210" spans="1:65">
      <c r="A210" s="110"/>
      <c r="B210" s="110"/>
      <c r="C210" s="110"/>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c r="AA210" s="187"/>
      <c r="AB210" s="187"/>
      <c r="AC210" s="187"/>
      <c r="AD210" s="187"/>
      <c r="AE210" s="187"/>
      <c r="AF210" s="187"/>
      <c r="AG210" s="187"/>
      <c r="AH210" s="187"/>
      <c r="AI210" s="187"/>
      <c r="AJ210" s="187"/>
      <c r="AK210" s="187"/>
      <c r="AL210" s="187"/>
      <c r="AM210" s="187"/>
      <c r="AN210" s="187"/>
      <c r="AO210" s="187"/>
      <c r="AP210" s="187"/>
      <c r="AQ210" s="187"/>
      <c r="AR210" s="187"/>
      <c r="AS210" s="187"/>
      <c r="AT210" s="187"/>
      <c r="AU210" s="187"/>
      <c r="AV210" s="187"/>
      <c r="AW210" s="187"/>
      <c r="AX210" s="187"/>
      <c r="AY210" s="187"/>
      <c r="AZ210" s="187"/>
      <c r="BA210" s="187"/>
      <c r="BB210" s="187"/>
      <c r="BC210" s="187"/>
      <c r="BD210" s="187"/>
      <c r="BE210" s="187"/>
      <c r="BF210" s="187"/>
      <c r="BG210" s="187"/>
      <c r="BH210" s="187"/>
      <c r="BI210" s="187"/>
      <c r="BJ210" s="187"/>
      <c r="BK210" s="187"/>
      <c r="BL210" s="187"/>
      <c r="BM210" s="187"/>
    </row>
    <row r="211" spans="1:65">
      <c r="A211" s="110"/>
      <c r="B211" s="110"/>
      <c r="C211" s="110"/>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c r="AA211" s="187"/>
      <c r="AB211" s="187"/>
      <c r="AC211" s="187"/>
      <c r="AD211" s="187"/>
      <c r="AE211" s="187"/>
      <c r="AF211" s="187"/>
      <c r="AG211" s="187"/>
      <c r="AH211" s="187"/>
      <c r="AI211" s="187"/>
      <c r="AJ211" s="187"/>
      <c r="AK211" s="187"/>
      <c r="AL211" s="187"/>
      <c r="AM211" s="187"/>
      <c r="AN211" s="187"/>
      <c r="AO211" s="187"/>
      <c r="AP211" s="187"/>
      <c r="AQ211" s="187"/>
      <c r="AR211" s="187"/>
      <c r="AS211" s="187"/>
      <c r="AT211" s="187"/>
      <c r="AU211" s="187"/>
      <c r="AV211" s="187"/>
      <c r="AW211" s="187"/>
      <c r="AX211" s="187"/>
      <c r="AY211" s="187"/>
      <c r="AZ211" s="187"/>
      <c r="BA211" s="187"/>
      <c r="BB211" s="187"/>
      <c r="BC211" s="187"/>
      <c r="BD211" s="187"/>
      <c r="BE211" s="187"/>
      <c r="BF211" s="187"/>
      <c r="BG211" s="187"/>
      <c r="BH211" s="187"/>
      <c r="BI211" s="187"/>
      <c r="BJ211" s="187"/>
      <c r="BK211" s="187"/>
      <c r="BL211" s="187"/>
      <c r="BM211" s="187"/>
    </row>
    <row r="212" spans="1:65">
      <c r="A212" s="110"/>
      <c r="B212" s="110"/>
      <c r="C212" s="110"/>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c r="AA212" s="187"/>
      <c r="AB212" s="187"/>
      <c r="AC212" s="187"/>
      <c r="AD212" s="187"/>
      <c r="AE212" s="187"/>
      <c r="AF212" s="187"/>
      <c r="AG212" s="187"/>
      <c r="AH212" s="187"/>
      <c r="AI212" s="187"/>
      <c r="AJ212" s="187"/>
      <c r="AK212" s="187"/>
      <c r="AL212" s="187"/>
      <c r="AM212" s="187"/>
      <c r="AN212" s="187"/>
      <c r="AO212" s="187"/>
      <c r="AP212" s="187"/>
      <c r="AQ212" s="187"/>
      <c r="AR212" s="187"/>
      <c r="AS212" s="187"/>
      <c r="AT212" s="187"/>
      <c r="AU212" s="187"/>
      <c r="AV212" s="187"/>
      <c r="AW212" s="187"/>
      <c r="AX212" s="187"/>
      <c r="AY212" s="187"/>
      <c r="AZ212" s="187"/>
      <c r="BA212" s="187"/>
      <c r="BB212" s="187"/>
      <c r="BC212" s="187"/>
      <c r="BD212" s="187"/>
      <c r="BE212" s="187"/>
      <c r="BF212" s="187"/>
      <c r="BG212" s="187"/>
      <c r="BH212" s="187"/>
      <c r="BI212" s="187"/>
      <c r="BJ212" s="187"/>
      <c r="BK212" s="187"/>
      <c r="BL212" s="187"/>
      <c r="BM212" s="187"/>
    </row>
    <row r="213" spans="1:65">
      <c r="A213" s="110"/>
      <c r="B213" s="110"/>
      <c r="C213" s="110"/>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c r="AA213" s="187"/>
      <c r="AB213" s="187"/>
      <c r="AC213" s="187"/>
      <c r="AD213" s="187"/>
      <c r="AE213" s="187"/>
      <c r="AF213" s="187"/>
      <c r="AG213" s="187"/>
      <c r="AH213" s="187"/>
      <c r="AI213" s="187"/>
      <c r="AJ213" s="187"/>
      <c r="AK213" s="187"/>
      <c r="AL213" s="187"/>
      <c r="AM213" s="187"/>
      <c r="AN213" s="187"/>
      <c r="AO213" s="187"/>
      <c r="AP213" s="187"/>
      <c r="AQ213" s="187"/>
      <c r="AR213" s="187"/>
      <c r="AS213" s="187"/>
      <c r="AT213" s="187"/>
      <c r="AU213" s="187"/>
      <c r="AV213" s="187"/>
      <c r="AW213" s="187"/>
      <c r="AX213" s="187"/>
      <c r="AY213" s="187"/>
      <c r="AZ213" s="187"/>
      <c r="BA213" s="187"/>
      <c r="BB213" s="187"/>
      <c r="BC213" s="187"/>
      <c r="BD213" s="187"/>
      <c r="BE213" s="187"/>
      <c r="BF213" s="187"/>
      <c r="BG213" s="187"/>
      <c r="BH213" s="187"/>
      <c r="BI213" s="187"/>
      <c r="BJ213" s="187"/>
      <c r="BK213" s="187"/>
      <c r="BL213" s="187"/>
      <c r="BM213" s="187"/>
    </row>
    <row r="214" spans="1:65">
      <c r="A214" s="110"/>
      <c r="B214" s="110"/>
      <c r="C214" s="110"/>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187"/>
      <c r="BH214" s="187"/>
      <c r="BI214" s="187"/>
      <c r="BJ214" s="187"/>
      <c r="BK214" s="187"/>
      <c r="BL214" s="187"/>
      <c r="BM214" s="187"/>
    </row>
    <row r="215" spans="1:65">
      <c r="A215" s="110"/>
      <c r="B215" s="110"/>
      <c r="C215" s="110"/>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187"/>
      <c r="BH215" s="187"/>
      <c r="BI215" s="187"/>
      <c r="BJ215" s="187"/>
      <c r="BK215" s="187"/>
      <c r="BL215" s="187"/>
      <c r="BM215" s="187"/>
    </row>
    <row r="216" spans="1:65">
      <c r="A216" s="110"/>
      <c r="B216" s="110"/>
      <c r="C216" s="110"/>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187"/>
      <c r="BH216" s="187"/>
      <c r="BI216" s="187"/>
      <c r="BJ216" s="187"/>
      <c r="BK216" s="187"/>
      <c r="BL216" s="187"/>
      <c r="BM216" s="187"/>
    </row>
    <row r="217" spans="1:65">
      <c r="A217" s="110"/>
      <c r="B217" s="110"/>
      <c r="C217" s="110"/>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187"/>
      <c r="BH217" s="187"/>
      <c r="BI217" s="187"/>
      <c r="BJ217" s="187"/>
      <c r="BK217" s="187"/>
      <c r="BL217" s="187"/>
      <c r="BM217" s="187"/>
    </row>
    <row r="218" spans="1:65">
      <c r="A218" s="110"/>
      <c r="B218" s="110"/>
      <c r="C218" s="110"/>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c r="AA218" s="187"/>
      <c r="AB218" s="187"/>
      <c r="AC218" s="187"/>
      <c r="AD218" s="187"/>
      <c r="AE218" s="187"/>
      <c r="AF218" s="187"/>
      <c r="AG218" s="187"/>
      <c r="AH218" s="187"/>
      <c r="AI218" s="187"/>
      <c r="AJ218" s="187"/>
      <c r="AK218" s="187"/>
      <c r="AL218" s="187"/>
      <c r="AM218" s="187"/>
      <c r="AN218" s="187"/>
      <c r="AO218" s="187"/>
      <c r="AP218" s="187"/>
      <c r="AQ218" s="187"/>
      <c r="AR218" s="187"/>
      <c r="AS218" s="187"/>
      <c r="AT218" s="187"/>
      <c r="AU218" s="187"/>
      <c r="AV218" s="187"/>
      <c r="AW218" s="187"/>
      <c r="AX218" s="187"/>
      <c r="AY218" s="187"/>
      <c r="AZ218" s="187"/>
      <c r="BA218" s="187"/>
      <c r="BB218" s="187"/>
      <c r="BC218" s="187"/>
      <c r="BD218" s="187"/>
      <c r="BE218" s="187"/>
      <c r="BF218" s="187"/>
      <c r="BG218" s="187"/>
      <c r="BH218" s="187"/>
      <c r="BI218" s="187"/>
      <c r="BJ218" s="187"/>
      <c r="BK218" s="187"/>
      <c r="BL218" s="187"/>
      <c r="BM218" s="187"/>
    </row>
    <row r="219" spans="1:65">
      <c r="A219" s="110"/>
      <c r="B219" s="110"/>
      <c r="C219" s="110"/>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c r="AH219" s="187"/>
      <c r="AI219" s="187"/>
      <c r="AJ219" s="187"/>
      <c r="AK219" s="187"/>
      <c r="AL219" s="187"/>
      <c r="AM219" s="187"/>
      <c r="AN219" s="187"/>
      <c r="AO219" s="187"/>
      <c r="AP219" s="187"/>
      <c r="AQ219" s="187"/>
      <c r="AR219" s="187"/>
      <c r="AS219" s="187"/>
      <c r="AT219" s="187"/>
      <c r="AU219" s="187"/>
      <c r="AV219" s="187"/>
      <c r="AW219" s="187"/>
      <c r="AX219" s="187"/>
      <c r="AY219" s="187"/>
      <c r="AZ219" s="187"/>
      <c r="BA219" s="187"/>
      <c r="BB219" s="187"/>
      <c r="BC219" s="187"/>
      <c r="BD219" s="187"/>
      <c r="BE219" s="187"/>
      <c r="BF219" s="187"/>
      <c r="BG219" s="187"/>
      <c r="BH219" s="187"/>
      <c r="BI219" s="187"/>
      <c r="BJ219" s="187"/>
      <c r="BK219" s="187"/>
      <c r="BL219" s="187"/>
      <c r="BM219" s="187"/>
    </row>
    <row r="220" spans="1:65">
      <c r="A220" s="110"/>
      <c r="B220" s="110"/>
      <c r="C220" s="110"/>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c r="AA220" s="187"/>
      <c r="AB220" s="187"/>
      <c r="AC220" s="187"/>
      <c r="AD220" s="187"/>
      <c r="AE220" s="187"/>
      <c r="AF220" s="187"/>
      <c r="AG220" s="187"/>
      <c r="AH220" s="187"/>
      <c r="AI220" s="187"/>
      <c r="AJ220" s="187"/>
      <c r="AK220" s="187"/>
      <c r="AL220" s="187"/>
      <c r="AM220" s="187"/>
      <c r="AN220" s="187"/>
      <c r="AO220" s="187"/>
      <c r="AP220" s="187"/>
      <c r="AQ220" s="187"/>
      <c r="AR220" s="187"/>
      <c r="AS220" s="187"/>
      <c r="AT220" s="187"/>
      <c r="AU220" s="187"/>
      <c r="AV220" s="187"/>
      <c r="AW220" s="187"/>
      <c r="AX220" s="187"/>
      <c r="AY220" s="187"/>
      <c r="AZ220" s="187"/>
      <c r="BA220" s="187"/>
      <c r="BB220" s="187"/>
      <c r="BC220" s="187"/>
      <c r="BD220" s="187"/>
      <c r="BE220" s="187"/>
      <c r="BF220" s="187"/>
      <c r="BG220" s="187"/>
      <c r="BH220" s="187"/>
      <c r="BI220" s="187"/>
      <c r="BJ220" s="187"/>
      <c r="BK220" s="187"/>
      <c r="BL220" s="187"/>
      <c r="BM220" s="187"/>
    </row>
    <row r="221" spans="1:65">
      <c r="A221" s="110"/>
      <c r="B221" s="110"/>
      <c r="C221" s="110"/>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c r="AA221" s="187"/>
      <c r="AB221" s="187"/>
      <c r="AC221" s="187"/>
      <c r="AD221" s="187"/>
      <c r="AE221" s="187"/>
      <c r="AF221" s="187"/>
      <c r="AG221" s="187"/>
      <c r="AH221" s="187"/>
      <c r="AI221" s="187"/>
      <c r="AJ221" s="187"/>
      <c r="AK221" s="187"/>
      <c r="AL221" s="187"/>
      <c r="AM221" s="187"/>
      <c r="AN221" s="187"/>
      <c r="AO221" s="187"/>
      <c r="AP221" s="187"/>
      <c r="AQ221" s="187"/>
      <c r="AR221" s="187"/>
      <c r="AS221" s="187"/>
      <c r="AT221" s="187"/>
      <c r="AU221" s="187"/>
      <c r="AV221" s="187"/>
      <c r="AW221" s="187"/>
      <c r="AX221" s="187"/>
      <c r="AY221" s="187"/>
      <c r="AZ221" s="187"/>
      <c r="BA221" s="187"/>
      <c r="BB221" s="187"/>
      <c r="BC221" s="187"/>
      <c r="BD221" s="187"/>
      <c r="BE221" s="187"/>
      <c r="BF221" s="187"/>
      <c r="BG221" s="187"/>
      <c r="BH221" s="187"/>
      <c r="BI221" s="187"/>
      <c r="BJ221" s="187"/>
      <c r="BK221" s="187"/>
      <c r="BL221" s="187"/>
      <c r="BM221" s="187"/>
    </row>
    <row r="222" spans="1:65">
      <c r="A222" s="110"/>
      <c r="B222" s="110"/>
      <c r="C222" s="110"/>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c r="AA222" s="187"/>
      <c r="AB222" s="187"/>
      <c r="AC222" s="187"/>
      <c r="AD222" s="187"/>
      <c r="AE222" s="187"/>
      <c r="AF222" s="187"/>
      <c r="AG222" s="187"/>
      <c r="AH222" s="187"/>
      <c r="AI222" s="187"/>
      <c r="AJ222" s="187"/>
      <c r="AK222" s="187"/>
      <c r="AL222" s="187"/>
      <c r="AM222" s="187"/>
      <c r="AN222" s="187"/>
      <c r="AO222" s="187"/>
      <c r="AP222" s="187"/>
      <c r="AQ222" s="187"/>
      <c r="AR222" s="187"/>
      <c r="AS222" s="187"/>
      <c r="AT222" s="187"/>
      <c r="AU222" s="187"/>
      <c r="AV222" s="187"/>
      <c r="AW222" s="187"/>
      <c r="AX222" s="187"/>
      <c r="AY222" s="187"/>
      <c r="AZ222" s="187"/>
      <c r="BA222" s="187"/>
      <c r="BB222" s="187"/>
      <c r="BC222" s="187"/>
      <c r="BD222" s="187"/>
      <c r="BE222" s="187"/>
      <c r="BF222" s="187"/>
      <c r="BG222" s="187"/>
      <c r="BH222" s="187"/>
      <c r="BI222" s="187"/>
      <c r="BJ222" s="187"/>
      <c r="BK222" s="187"/>
      <c r="BL222" s="187"/>
      <c r="BM222" s="187"/>
    </row>
    <row r="223" spans="1:65">
      <c r="A223" s="110"/>
      <c r="B223" s="110"/>
      <c r="C223" s="110"/>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c r="AA223" s="187"/>
      <c r="AB223" s="187"/>
      <c r="AC223" s="187"/>
      <c r="AD223" s="187"/>
      <c r="AE223" s="187"/>
      <c r="AF223" s="187"/>
      <c r="AG223" s="187"/>
      <c r="AH223" s="187"/>
      <c r="AI223" s="187"/>
      <c r="AJ223" s="187"/>
      <c r="AK223" s="187"/>
      <c r="AL223" s="187"/>
      <c r="AM223" s="187"/>
      <c r="AN223" s="187"/>
      <c r="AO223" s="187"/>
      <c r="AP223" s="187"/>
      <c r="AQ223" s="187"/>
      <c r="AR223" s="187"/>
      <c r="AS223" s="187"/>
      <c r="AT223" s="187"/>
      <c r="AU223" s="187"/>
      <c r="AV223" s="187"/>
      <c r="AW223" s="187"/>
      <c r="AX223" s="187"/>
      <c r="AY223" s="187"/>
      <c r="AZ223" s="187"/>
      <c r="BA223" s="187"/>
      <c r="BB223" s="187"/>
      <c r="BC223" s="187"/>
      <c r="BD223" s="187"/>
      <c r="BE223" s="187"/>
      <c r="BF223" s="187"/>
      <c r="BG223" s="187"/>
      <c r="BH223" s="187"/>
      <c r="BI223" s="187"/>
      <c r="BJ223" s="187"/>
      <c r="BK223" s="187"/>
      <c r="BL223" s="187"/>
      <c r="BM223" s="187"/>
    </row>
    <row r="224" spans="1:65">
      <c r="A224" s="110"/>
      <c r="B224" s="110"/>
      <c r="C224" s="110"/>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c r="AA224" s="187"/>
      <c r="AB224" s="187"/>
      <c r="AC224" s="187"/>
      <c r="AD224" s="187"/>
      <c r="AE224" s="187"/>
      <c r="AF224" s="187"/>
      <c r="AG224" s="187"/>
      <c r="AH224" s="187"/>
      <c r="AI224" s="187"/>
      <c r="AJ224" s="187"/>
      <c r="AK224" s="187"/>
      <c r="AL224" s="187"/>
      <c r="AM224" s="187"/>
      <c r="AN224" s="187"/>
      <c r="AO224" s="187"/>
      <c r="AP224" s="187"/>
      <c r="AQ224" s="187"/>
      <c r="AR224" s="187"/>
      <c r="AS224" s="187"/>
      <c r="AT224" s="187"/>
      <c r="AU224" s="187"/>
      <c r="AV224" s="187"/>
      <c r="AW224" s="187"/>
      <c r="AX224" s="187"/>
      <c r="AY224" s="187"/>
      <c r="AZ224" s="187"/>
      <c r="BA224" s="187"/>
      <c r="BB224" s="187"/>
      <c r="BC224" s="187"/>
      <c r="BD224" s="187"/>
      <c r="BE224" s="187"/>
      <c r="BF224" s="187"/>
      <c r="BG224" s="187"/>
      <c r="BH224" s="187"/>
      <c r="BI224" s="187"/>
      <c r="BJ224" s="187"/>
      <c r="BK224" s="187"/>
      <c r="BL224" s="187"/>
      <c r="BM224" s="187"/>
    </row>
    <row r="225" spans="1:65">
      <c r="A225" s="110"/>
      <c r="B225" s="110"/>
      <c r="C225" s="110"/>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c r="AA225" s="187"/>
      <c r="AB225" s="187"/>
      <c r="AC225" s="187"/>
      <c r="AD225" s="187"/>
      <c r="AE225" s="187"/>
      <c r="AF225" s="187"/>
      <c r="AG225" s="187"/>
      <c r="AH225" s="187"/>
      <c r="AI225" s="187"/>
      <c r="AJ225" s="187"/>
      <c r="AK225" s="187"/>
      <c r="AL225" s="187"/>
      <c r="AM225" s="187"/>
      <c r="AN225" s="187"/>
      <c r="AO225" s="187"/>
      <c r="AP225" s="187"/>
      <c r="AQ225" s="187"/>
      <c r="AR225" s="187"/>
      <c r="AS225" s="187"/>
      <c r="AT225" s="187"/>
      <c r="AU225" s="187"/>
      <c r="AV225" s="187"/>
      <c r="AW225" s="187"/>
      <c r="AX225" s="187"/>
      <c r="AY225" s="187"/>
      <c r="AZ225" s="187"/>
      <c r="BA225" s="187"/>
      <c r="BB225" s="187"/>
      <c r="BC225" s="187"/>
      <c r="BD225" s="187"/>
      <c r="BE225" s="187"/>
      <c r="BF225" s="187"/>
      <c r="BG225" s="187"/>
      <c r="BH225" s="187"/>
      <c r="BI225" s="187"/>
      <c r="BJ225" s="187"/>
      <c r="BK225" s="187"/>
      <c r="BL225" s="187"/>
      <c r="BM225" s="187"/>
    </row>
    <row r="226" spans="1:65">
      <c r="A226" s="110"/>
      <c r="B226" s="110"/>
      <c r="C226" s="110"/>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c r="AA226" s="187"/>
      <c r="AB226" s="187"/>
      <c r="AC226" s="187"/>
      <c r="AD226" s="187"/>
      <c r="AE226" s="187"/>
      <c r="AF226" s="187"/>
      <c r="AG226" s="187"/>
      <c r="AH226" s="187"/>
      <c r="AI226" s="187"/>
      <c r="AJ226" s="187"/>
      <c r="AK226" s="187"/>
      <c r="AL226" s="187"/>
      <c r="AM226" s="187"/>
      <c r="AN226" s="187"/>
      <c r="AO226" s="187"/>
      <c r="AP226" s="187"/>
      <c r="AQ226" s="187"/>
      <c r="AR226" s="187"/>
      <c r="AS226" s="187"/>
      <c r="AT226" s="187"/>
      <c r="AU226" s="187"/>
      <c r="AV226" s="187"/>
      <c r="AW226" s="187"/>
      <c r="AX226" s="187"/>
      <c r="AY226" s="187"/>
      <c r="AZ226" s="187"/>
      <c r="BA226" s="187"/>
      <c r="BB226" s="187"/>
      <c r="BC226" s="187"/>
      <c r="BD226" s="187"/>
      <c r="BE226" s="187"/>
      <c r="BF226" s="187"/>
      <c r="BG226" s="187"/>
      <c r="BH226" s="187"/>
      <c r="BI226" s="187"/>
      <c r="BJ226" s="187"/>
      <c r="BK226" s="187"/>
      <c r="BL226" s="187"/>
      <c r="BM226" s="187"/>
    </row>
    <row r="227" spans="1:65">
      <c r="A227" s="110"/>
      <c r="B227" s="110"/>
      <c r="C227" s="110"/>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c r="AA227" s="187"/>
      <c r="AB227" s="187"/>
      <c r="AC227" s="187"/>
      <c r="AD227" s="187"/>
      <c r="AE227" s="187"/>
      <c r="AF227" s="187"/>
      <c r="AG227" s="187"/>
      <c r="AH227" s="187"/>
      <c r="AI227" s="187"/>
      <c r="AJ227" s="187"/>
      <c r="AK227" s="187"/>
      <c r="AL227" s="187"/>
      <c r="AM227" s="187"/>
      <c r="AN227" s="187"/>
      <c r="AO227" s="187"/>
      <c r="AP227" s="187"/>
      <c r="AQ227" s="187"/>
      <c r="AR227" s="187"/>
      <c r="AS227" s="187"/>
      <c r="AT227" s="187"/>
      <c r="AU227" s="187"/>
      <c r="AV227" s="187"/>
      <c r="AW227" s="187"/>
      <c r="AX227" s="187"/>
      <c r="AY227" s="187"/>
      <c r="AZ227" s="187"/>
      <c r="BA227" s="187"/>
      <c r="BB227" s="187"/>
      <c r="BC227" s="187"/>
      <c r="BD227" s="187"/>
      <c r="BE227" s="187"/>
      <c r="BF227" s="187"/>
      <c r="BG227" s="187"/>
      <c r="BH227" s="187"/>
      <c r="BI227" s="187"/>
      <c r="BJ227" s="187"/>
      <c r="BK227" s="187"/>
      <c r="BL227" s="187"/>
      <c r="BM227" s="187"/>
    </row>
    <row r="228" spans="1:65">
      <c r="A228" s="110"/>
      <c r="B228" s="110"/>
      <c r="C228" s="110"/>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c r="AA228" s="187"/>
      <c r="AB228" s="187"/>
      <c r="AC228" s="187"/>
      <c r="AD228" s="187"/>
      <c r="AE228" s="187"/>
      <c r="AF228" s="187"/>
      <c r="AG228" s="187"/>
      <c r="AH228" s="187"/>
      <c r="AI228" s="187"/>
      <c r="AJ228" s="187"/>
      <c r="AK228" s="187"/>
      <c r="AL228" s="187"/>
      <c r="AM228" s="187"/>
      <c r="AN228" s="187"/>
      <c r="AO228" s="187"/>
      <c r="AP228" s="187"/>
      <c r="AQ228" s="187"/>
      <c r="AR228" s="187"/>
      <c r="AS228" s="187"/>
      <c r="AT228" s="187"/>
      <c r="AU228" s="187"/>
      <c r="AV228" s="187"/>
      <c r="AW228" s="187"/>
      <c r="AX228" s="187"/>
      <c r="AY228" s="187"/>
      <c r="AZ228" s="187"/>
      <c r="BA228" s="187"/>
      <c r="BB228" s="187"/>
      <c r="BC228" s="187"/>
      <c r="BD228" s="187"/>
      <c r="BE228" s="187"/>
      <c r="BF228" s="187"/>
      <c r="BG228" s="187"/>
      <c r="BH228" s="187"/>
      <c r="BI228" s="187"/>
      <c r="BJ228" s="187"/>
      <c r="BK228" s="187"/>
      <c r="BL228" s="187"/>
      <c r="BM228" s="187"/>
    </row>
    <row r="229" spans="1:65">
      <c r="A229" s="110"/>
      <c r="B229" s="110"/>
      <c r="C229" s="110"/>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c r="AA229" s="187"/>
      <c r="AB229" s="187"/>
      <c r="AC229" s="187"/>
      <c r="AD229" s="187"/>
      <c r="AE229" s="187"/>
      <c r="AF229" s="187"/>
      <c r="AG229" s="187"/>
      <c r="AH229" s="187"/>
      <c r="AI229" s="187"/>
      <c r="AJ229" s="187"/>
      <c r="AK229" s="187"/>
      <c r="AL229" s="187"/>
      <c r="AM229" s="187"/>
      <c r="AN229" s="187"/>
      <c r="AO229" s="187"/>
      <c r="AP229" s="187"/>
      <c r="AQ229" s="187"/>
      <c r="AR229" s="187"/>
      <c r="AS229" s="187"/>
      <c r="AT229" s="187"/>
      <c r="AU229" s="187"/>
      <c r="AV229" s="187"/>
      <c r="AW229" s="187"/>
      <c r="AX229" s="187"/>
      <c r="AY229" s="187"/>
      <c r="AZ229" s="187"/>
      <c r="BA229" s="187"/>
      <c r="BB229" s="187"/>
      <c r="BC229" s="187"/>
      <c r="BD229" s="187"/>
      <c r="BE229" s="187"/>
      <c r="BF229" s="187"/>
      <c r="BG229" s="187"/>
      <c r="BH229" s="187"/>
      <c r="BI229" s="187"/>
      <c r="BJ229" s="187"/>
      <c r="BK229" s="187"/>
      <c r="BL229" s="187"/>
      <c r="BM229" s="187"/>
    </row>
    <row r="230" spans="1:65">
      <c r="A230" s="110"/>
      <c r="B230" s="110"/>
      <c r="C230" s="110"/>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c r="AA230" s="187"/>
      <c r="AB230" s="187"/>
      <c r="AC230" s="187"/>
      <c r="AD230" s="187"/>
      <c r="AE230" s="187"/>
      <c r="AF230" s="187"/>
      <c r="AG230" s="187"/>
      <c r="AH230" s="187"/>
      <c r="AI230" s="187"/>
      <c r="AJ230" s="187"/>
      <c r="AK230" s="187"/>
      <c r="AL230" s="187"/>
      <c r="AM230" s="187"/>
      <c r="AN230" s="187"/>
      <c r="AO230" s="187"/>
      <c r="AP230" s="187"/>
      <c r="AQ230" s="187"/>
      <c r="AR230" s="187"/>
      <c r="AS230" s="187"/>
      <c r="AT230" s="187"/>
      <c r="AU230" s="187"/>
      <c r="AV230" s="187"/>
      <c r="AW230" s="187"/>
      <c r="AX230" s="187"/>
      <c r="AY230" s="187"/>
      <c r="AZ230" s="187"/>
      <c r="BA230" s="187"/>
      <c r="BB230" s="187"/>
      <c r="BC230" s="187"/>
      <c r="BD230" s="187"/>
      <c r="BE230" s="187"/>
      <c r="BF230" s="187"/>
      <c r="BG230" s="187"/>
      <c r="BH230" s="187"/>
      <c r="BI230" s="187"/>
      <c r="BJ230" s="187"/>
      <c r="BK230" s="187"/>
      <c r="BL230" s="187"/>
      <c r="BM230" s="187"/>
    </row>
    <row r="231" spans="1:65">
      <c r="A231" s="110"/>
      <c r="B231" s="110"/>
      <c r="C231" s="110"/>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c r="AA231" s="187"/>
      <c r="AB231" s="187"/>
      <c r="AC231" s="187"/>
      <c r="AD231" s="187"/>
      <c r="AE231" s="187"/>
      <c r="AF231" s="187"/>
      <c r="AG231" s="187"/>
      <c r="AH231" s="187"/>
      <c r="AI231" s="187"/>
      <c r="AJ231" s="187"/>
      <c r="AK231" s="187"/>
      <c r="AL231" s="187"/>
      <c r="AM231" s="187"/>
      <c r="AN231" s="187"/>
      <c r="AO231" s="187"/>
      <c r="AP231" s="187"/>
      <c r="AQ231" s="187"/>
      <c r="AR231" s="187"/>
      <c r="AS231" s="187"/>
      <c r="AT231" s="187"/>
      <c r="AU231" s="187"/>
      <c r="AV231" s="187"/>
      <c r="AW231" s="187"/>
      <c r="AX231" s="187"/>
      <c r="AY231" s="187"/>
      <c r="AZ231" s="187"/>
      <c r="BA231" s="187"/>
      <c r="BB231" s="187"/>
      <c r="BC231" s="187"/>
      <c r="BD231" s="187"/>
      <c r="BE231" s="187"/>
      <c r="BF231" s="187"/>
      <c r="BG231" s="187"/>
      <c r="BH231" s="187"/>
      <c r="BI231" s="187"/>
      <c r="BJ231" s="187"/>
      <c r="BK231" s="187"/>
      <c r="BL231" s="187"/>
      <c r="BM231" s="187"/>
    </row>
    <row r="232" spans="1:65">
      <c r="A232" s="110"/>
      <c r="B232" s="110"/>
      <c r="C232" s="110"/>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c r="AA232" s="187"/>
      <c r="AB232" s="187"/>
      <c r="AC232" s="187"/>
      <c r="AD232" s="187"/>
      <c r="AE232" s="187"/>
      <c r="AF232" s="187"/>
      <c r="AG232" s="187"/>
      <c r="AH232" s="187"/>
      <c r="AI232" s="187"/>
      <c r="AJ232" s="187"/>
      <c r="AK232" s="187"/>
      <c r="AL232" s="187"/>
      <c r="AM232" s="187"/>
      <c r="AN232" s="187"/>
      <c r="AO232" s="187"/>
      <c r="AP232" s="187"/>
      <c r="AQ232" s="187"/>
      <c r="AR232" s="187"/>
      <c r="AS232" s="187"/>
      <c r="AT232" s="187"/>
      <c r="AU232" s="187"/>
      <c r="AV232" s="187"/>
      <c r="AW232" s="187"/>
      <c r="AX232" s="187"/>
      <c r="AY232" s="187"/>
      <c r="AZ232" s="187"/>
      <c r="BA232" s="187"/>
      <c r="BB232" s="187"/>
      <c r="BC232" s="187"/>
      <c r="BD232" s="187"/>
      <c r="BE232" s="187"/>
      <c r="BF232" s="187"/>
      <c r="BG232" s="187"/>
      <c r="BH232" s="187"/>
      <c r="BI232" s="187"/>
      <c r="BJ232" s="187"/>
      <c r="BK232" s="187"/>
      <c r="BL232" s="187"/>
      <c r="BM232" s="187"/>
    </row>
    <row r="233" spans="1:65">
      <c r="A233" s="110"/>
      <c r="B233" s="110"/>
      <c r="C233" s="110"/>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c r="AA233" s="187"/>
      <c r="AB233" s="187"/>
      <c r="AC233" s="187"/>
      <c r="AD233" s="187"/>
      <c r="AE233" s="187"/>
      <c r="AF233" s="187"/>
      <c r="AG233" s="187"/>
      <c r="AH233" s="187"/>
      <c r="AI233" s="187"/>
      <c r="AJ233" s="187"/>
      <c r="AK233" s="187"/>
      <c r="AL233" s="187"/>
      <c r="AM233" s="187"/>
      <c r="AN233" s="187"/>
      <c r="AO233" s="187"/>
      <c r="AP233" s="187"/>
      <c r="AQ233" s="187"/>
      <c r="AR233" s="187"/>
      <c r="AS233" s="187"/>
      <c r="AT233" s="187"/>
      <c r="AU233" s="187"/>
      <c r="AV233" s="187"/>
      <c r="AW233" s="187"/>
      <c r="AX233" s="187"/>
      <c r="AY233" s="187"/>
      <c r="AZ233" s="187"/>
      <c r="BA233" s="187"/>
      <c r="BB233" s="187"/>
      <c r="BC233" s="187"/>
      <c r="BD233" s="187"/>
      <c r="BE233" s="187"/>
      <c r="BF233" s="187"/>
      <c r="BG233" s="187"/>
      <c r="BH233" s="187"/>
      <c r="BI233" s="187"/>
      <c r="BJ233" s="187"/>
      <c r="BK233" s="187"/>
      <c r="BL233" s="187"/>
      <c r="BM233" s="187"/>
    </row>
    <row r="234" spans="1:65">
      <c r="A234" s="110"/>
      <c r="B234" s="110"/>
      <c r="C234" s="110"/>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c r="AA234" s="187"/>
      <c r="AB234" s="187"/>
      <c r="AC234" s="187"/>
      <c r="AD234" s="187"/>
      <c r="AE234" s="187"/>
      <c r="AF234" s="187"/>
      <c r="AG234" s="187"/>
      <c r="AH234" s="187"/>
      <c r="AI234" s="187"/>
      <c r="AJ234" s="187"/>
      <c r="AK234" s="187"/>
      <c r="AL234" s="187"/>
      <c r="AM234" s="187"/>
      <c r="AN234" s="187"/>
      <c r="AO234" s="187"/>
      <c r="AP234" s="187"/>
      <c r="AQ234" s="187"/>
      <c r="AR234" s="187"/>
      <c r="AS234" s="187"/>
      <c r="AT234" s="187"/>
      <c r="AU234" s="187"/>
      <c r="AV234" s="187"/>
      <c r="AW234" s="187"/>
      <c r="AX234" s="187"/>
      <c r="AY234" s="187"/>
      <c r="AZ234" s="187"/>
      <c r="BA234" s="187"/>
      <c r="BB234" s="187"/>
      <c r="BC234" s="187"/>
      <c r="BD234" s="187"/>
      <c r="BE234" s="187"/>
      <c r="BF234" s="187"/>
      <c r="BG234" s="187"/>
      <c r="BH234" s="187"/>
      <c r="BI234" s="187"/>
      <c r="BJ234" s="187"/>
      <c r="BK234" s="187"/>
      <c r="BL234" s="187"/>
      <c r="BM234" s="187"/>
    </row>
    <row r="235" spans="1:65">
      <c r="A235" s="110"/>
      <c r="B235" s="110"/>
      <c r="C235" s="110"/>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c r="AA235" s="187"/>
      <c r="AB235" s="187"/>
      <c r="AC235" s="187"/>
      <c r="AD235" s="187"/>
      <c r="AE235" s="187"/>
      <c r="AF235" s="187"/>
      <c r="AG235" s="187"/>
      <c r="AH235" s="187"/>
      <c r="AI235" s="187"/>
      <c r="AJ235" s="187"/>
      <c r="AK235" s="187"/>
      <c r="AL235" s="187"/>
      <c r="AM235" s="187"/>
      <c r="AN235" s="187"/>
      <c r="AO235" s="187"/>
      <c r="AP235" s="187"/>
      <c r="AQ235" s="187"/>
      <c r="AR235" s="187"/>
      <c r="AS235" s="187"/>
      <c r="AT235" s="187"/>
      <c r="AU235" s="187"/>
      <c r="AV235" s="187"/>
      <c r="AW235" s="187"/>
      <c r="AX235" s="187"/>
      <c r="AY235" s="187"/>
      <c r="AZ235" s="187"/>
      <c r="BA235" s="187"/>
      <c r="BB235" s="187"/>
      <c r="BC235" s="187"/>
      <c r="BD235" s="187"/>
      <c r="BE235" s="187"/>
      <c r="BF235" s="187"/>
      <c r="BG235" s="187"/>
      <c r="BH235" s="187"/>
      <c r="BI235" s="187"/>
      <c r="BJ235" s="187"/>
      <c r="BK235" s="187"/>
      <c r="BL235" s="187"/>
      <c r="BM235" s="187"/>
    </row>
    <row r="236" spans="1:65">
      <c r="A236" s="110"/>
      <c r="B236" s="110"/>
      <c r="C236" s="110"/>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c r="AA236" s="187"/>
      <c r="AB236" s="187"/>
      <c r="AC236" s="187"/>
      <c r="AD236" s="187"/>
      <c r="AE236" s="187"/>
      <c r="AF236" s="187"/>
      <c r="AG236" s="187"/>
      <c r="AH236" s="187"/>
      <c r="AI236" s="187"/>
      <c r="AJ236" s="187"/>
      <c r="AK236" s="187"/>
      <c r="AL236" s="187"/>
      <c r="AM236" s="187"/>
      <c r="AN236" s="187"/>
      <c r="AO236" s="187"/>
      <c r="AP236" s="187"/>
      <c r="AQ236" s="187"/>
      <c r="AR236" s="187"/>
      <c r="AS236" s="187"/>
      <c r="AT236" s="187"/>
      <c r="AU236" s="187"/>
      <c r="AV236" s="187"/>
      <c r="AW236" s="187"/>
      <c r="AX236" s="187"/>
      <c r="AY236" s="187"/>
      <c r="AZ236" s="187"/>
      <c r="BA236" s="187"/>
      <c r="BB236" s="187"/>
      <c r="BC236" s="187"/>
      <c r="BD236" s="187"/>
      <c r="BE236" s="187"/>
      <c r="BF236" s="187"/>
      <c r="BG236" s="187"/>
      <c r="BH236" s="187"/>
      <c r="BI236" s="187"/>
      <c r="BJ236" s="187"/>
      <c r="BK236" s="187"/>
      <c r="BL236" s="187"/>
      <c r="BM236" s="187"/>
    </row>
    <row r="237" spans="1:65">
      <c r="A237" s="110"/>
      <c r="B237" s="110"/>
      <c r="C237" s="110"/>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c r="AA237" s="187"/>
      <c r="AB237" s="187"/>
      <c r="AC237" s="187"/>
      <c r="AD237" s="187"/>
      <c r="AE237" s="187"/>
      <c r="AF237" s="187"/>
      <c r="AG237" s="187"/>
      <c r="AH237" s="187"/>
      <c r="AI237" s="187"/>
      <c r="AJ237" s="187"/>
      <c r="AK237" s="187"/>
      <c r="AL237" s="187"/>
      <c r="AM237" s="187"/>
      <c r="AN237" s="187"/>
      <c r="AO237" s="187"/>
      <c r="AP237" s="187"/>
      <c r="AQ237" s="187"/>
      <c r="AR237" s="187"/>
      <c r="AS237" s="187"/>
      <c r="AT237" s="187"/>
      <c r="AU237" s="187"/>
      <c r="AV237" s="187"/>
      <c r="AW237" s="187"/>
      <c r="AX237" s="187"/>
      <c r="AY237" s="187"/>
      <c r="AZ237" s="187"/>
      <c r="BA237" s="187"/>
      <c r="BB237" s="187"/>
      <c r="BC237" s="187"/>
      <c r="BD237" s="187"/>
      <c r="BE237" s="187"/>
      <c r="BF237" s="187"/>
      <c r="BG237" s="187"/>
      <c r="BH237" s="187"/>
      <c r="BI237" s="187"/>
      <c r="BJ237" s="187"/>
      <c r="BK237" s="187"/>
      <c r="BL237" s="187"/>
      <c r="BM237" s="187"/>
    </row>
    <row r="238" spans="1:65">
      <c r="A238" s="110"/>
      <c r="B238" s="110"/>
      <c r="C238" s="110"/>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c r="AA238" s="187"/>
      <c r="AB238" s="187"/>
      <c r="AC238" s="187"/>
      <c r="AD238" s="187"/>
      <c r="AE238" s="187"/>
      <c r="AF238" s="187"/>
      <c r="AG238" s="187"/>
      <c r="AH238" s="187"/>
      <c r="AI238" s="187"/>
      <c r="AJ238" s="187"/>
      <c r="AK238" s="187"/>
      <c r="AL238" s="187"/>
      <c r="AM238" s="187"/>
      <c r="AN238" s="187"/>
      <c r="AO238" s="187"/>
      <c r="AP238" s="187"/>
      <c r="AQ238" s="187"/>
      <c r="AR238" s="187"/>
      <c r="AS238" s="187"/>
      <c r="AT238" s="187"/>
      <c r="AU238" s="187"/>
      <c r="AV238" s="187"/>
      <c r="AW238" s="187"/>
      <c r="AX238" s="187"/>
      <c r="AY238" s="187"/>
      <c r="AZ238" s="187"/>
      <c r="BA238" s="187"/>
      <c r="BB238" s="187"/>
      <c r="BC238" s="187"/>
      <c r="BD238" s="187"/>
      <c r="BE238" s="187"/>
      <c r="BF238" s="187"/>
      <c r="BG238" s="187"/>
      <c r="BH238" s="187"/>
      <c r="BI238" s="187"/>
      <c r="BJ238" s="187"/>
      <c r="BK238" s="187"/>
      <c r="BL238" s="187"/>
      <c r="BM238" s="187"/>
    </row>
    <row r="239" spans="1:65">
      <c r="A239" s="110"/>
      <c r="B239" s="110"/>
      <c r="C239" s="110"/>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c r="AA239" s="187"/>
      <c r="AB239" s="187"/>
      <c r="AC239" s="187"/>
      <c r="AD239" s="187"/>
      <c r="AE239" s="187"/>
      <c r="AF239" s="187"/>
      <c r="AG239" s="187"/>
      <c r="AH239" s="187"/>
      <c r="AI239" s="187"/>
      <c r="AJ239" s="187"/>
      <c r="AK239" s="187"/>
      <c r="AL239" s="187"/>
      <c r="AM239" s="187"/>
      <c r="AN239" s="187"/>
      <c r="AO239" s="187"/>
      <c r="AP239" s="187"/>
      <c r="AQ239" s="187"/>
      <c r="AR239" s="187"/>
      <c r="AS239" s="187"/>
      <c r="AT239" s="187"/>
      <c r="AU239" s="187"/>
      <c r="AV239" s="187"/>
      <c r="AW239" s="187"/>
      <c r="AX239" s="187"/>
      <c r="AY239" s="187"/>
      <c r="AZ239" s="187"/>
      <c r="BA239" s="187"/>
      <c r="BB239" s="187"/>
      <c r="BC239" s="187"/>
      <c r="BD239" s="187"/>
      <c r="BE239" s="187"/>
      <c r="BF239" s="187"/>
      <c r="BG239" s="187"/>
      <c r="BH239" s="187"/>
      <c r="BI239" s="187"/>
      <c r="BJ239" s="187"/>
      <c r="BK239" s="187"/>
      <c r="BL239" s="187"/>
      <c r="BM239" s="187"/>
    </row>
    <row r="240" spans="1:65">
      <c r="A240" s="110"/>
      <c r="B240" s="110"/>
      <c r="C240" s="110"/>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c r="AA240" s="187"/>
      <c r="AB240" s="187"/>
      <c r="AC240" s="187"/>
      <c r="AD240" s="187"/>
      <c r="AE240" s="187"/>
      <c r="AF240" s="187"/>
      <c r="AG240" s="187"/>
      <c r="AH240" s="187"/>
      <c r="AI240" s="187"/>
      <c r="AJ240" s="187"/>
      <c r="AK240" s="187"/>
      <c r="AL240" s="187"/>
      <c r="AM240" s="187"/>
      <c r="AN240" s="187"/>
      <c r="AO240" s="187"/>
      <c r="AP240" s="187"/>
      <c r="AQ240" s="187"/>
      <c r="AR240" s="187"/>
      <c r="AS240" s="187"/>
      <c r="AT240" s="187"/>
      <c r="AU240" s="187"/>
      <c r="AV240" s="187"/>
      <c r="AW240" s="187"/>
      <c r="AX240" s="187"/>
      <c r="AY240" s="187"/>
      <c r="AZ240" s="187"/>
      <c r="BA240" s="187"/>
      <c r="BB240" s="187"/>
      <c r="BC240" s="187"/>
      <c r="BD240" s="187"/>
      <c r="BE240" s="187"/>
      <c r="BF240" s="187"/>
      <c r="BG240" s="187"/>
      <c r="BH240" s="187"/>
      <c r="BI240" s="187"/>
      <c r="BJ240" s="187"/>
      <c r="BK240" s="187"/>
      <c r="BL240" s="187"/>
      <c r="BM240" s="187"/>
    </row>
    <row r="241" spans="1:65">
      <c r="A241" s="110"/>
      <c r="B241" s="110"/>
      <c r="C241" s="110"/>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c r="AA241" s="187"/>
      <c r="AB241" s="187"/>
      <c r="AC241" s="187"/>
      <c r="AD241" s="187"/>
      <c r="AE241" s="187"/>
      <c r="AF241" s="187"/>
      <c r="AG241" s="187"/>
      <c r="AH241" s="187"/>
      <c r="AI241" s="187"/>
      <c r="AJ241" s="187"/>
      <c r="AK241" s="187"/>
      <c r="AL241" s="187"/>
      <c r="AM241" s="187"/>
      <c r="AN241" s="187"/>
      <c r="AO241" s="187"/>
      <c r="AP241" s="187"/>
      <c r="AQ241" s="187"/>
      <c r="AR241" s="187"/>
      <c r="AS241" s="187"/>
      <c r="AT241" s="187"/>
      <c r="AU241" s="187"/>
      <c r="AV241" s="187"/>
      <c r="AW241" s="187"/>
      <c r="AX241" s="187"/>
      <c r="AY241" s="187"/>
      <c r="AZ241" s="187"/>
      <c r="BA241" s="187"/>
      <c r="BB241" s="187"/>
      <c r="BC241" s="187"/>
      <c r="BD241" s="187"/>
      <c r="BE241" s="187"/>
      <c r="BF241" s="187"/>
      <c r="BG241" s="187"/>
      <c r="BH241" s="187"/>
      <c r="BI241" s="187"/>
      <c r="BJ241" s="187"/>
      <c r="BK241" s="187"/>
      <c r="BL241" s="187"/>
      <c r="BM241" s="187"/>
    </row>
    <row r="242" spans="1:65">
      <c r="A242" s="110"/>
      <c r="B242" s="110"/>
      <c r="C242" s="110"/>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c r="AA242" s="187"/>
      <c r="AB242" s="187"/>
      <c r="AC242" s="187"/>
      <c r="AD242" s="187"/>
      <c r="AE242" s="187"/>
      <c r="AF242" s="187"/>
      <c r="AG242" s="187"/>
      <c r="AH242" s="187"/>
      <c r="AI242" s="187"/>
      <c r="AJ242" s="187"/>
      <c r="AK242" s="187"/>
      <c r="AL242" s="187"/>
      <c r="AM242" s="187"/>
      <c r="AN242" s="187"/>
      <c r="AO242" s="187"/>
      <c r="AP242" s="187"/>
      <c r="AQ242" s="187"/>
      <c r="AR242" s="187"/>
      <c r="AS242" s="187"/>
      <c r="AT242" s="187"/>
      <c r="AU242" s="187"/>
      <c r="AV242" s="187"/>
      <c r="AW242" s="187"/>
      <c r="AX242" s="187"/>
      <c r="AY242" s="187"/>
      <c r="AZ242" s="187"/>
      <c r="BA242" s="187"/>
      <c r="BB242" s="187"/>
      <c r="BC242" s="187"/>
      <c r="BD242" s="187"/>
      <c r="BE242" s="187"/>
      <c r="BF242" s="187"/>
      <c r="BG242" s="187"/>
      <c r="BH242" s="187"/>
      <c r="BI242" s="187"/>
      <c r="BJ242" s="187"/>
      <c r="BK242" s="187"/>
      <c r="BL242" s="187"/>
      <c r="BM242" s="187"/>
    </row>
    <row r="243" spans="1:65">
      <c r="A243" s="110"/>
      <c r="B243" s="110"/>
      <c r="C243" s="110"/>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c r="AA243" s="187"/>
      <c r="AB243" s="187"/>
      <c r="AC243" s="187"/>
      <c r="AD243" s="187"/>
      <c r="AE243" s="187"/>
      <c r="AF243" s="187"/>
      <c r="AG243" s="187"/>
      <c r="AH243" s="187"/>
      <c r="AI243" s="187"/>
      <c r="AJ243" s="187"/>
      <c r="AK243" s="187"/>
      <c r="AL243" s="187"/>
      <c r="AM243" s="187"/>
      <c r="AN243" s="187"/>
      <c r="AO243" s="187"/>
      <c r="AP243" s="187"/>
      <c r="AQ243" s="187"/>
      <c r="AR243" s="187"/>
      <c r="AS243" s="187"/>
      <c r="AT243" s="187"/>
      <c r="AU243" s="187"/>
      <c r="AV243" s="187"/>
      <c r="AW243" s="187"/>
      <c r="AX243" s="187"/>
      <c r="AY243" s="187"/>
      <c r="AZ243" s="187"/>
      <c r="BA243" s="187"/>
      <c r="BB243" s="187"/>
      <c r="BC243" s="187"/>
      <c r="BD243" s="187"/>
      <c r="BE243" s="187"/>
      <c r="BF243" s="187"/>
      <c r="BG243" s="187"/>
      <c r="BH243" s="187"/>
      <c r="BI243" s="187"/>
      <c r="BJ243" s="187"/>
      <c r="BK243" s="187"/>
      <c r="BL243" s="187"/>
      <c r="BM243" s="187"/>
    </row>
    <row r="244" spans="1:65">
      <c r="A244" s="110"/>
      <c r="B244" s="110"/>
      <c r="C244" s="110"/>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c r="AA244" s="187"/>
      <c r="AB244" s="187"/>
      <c r="AC244" s="187"/>
      <c r="AD244" s="187"/>
      <c r="AE244" s="187"/>
      <c r="AF244" s="187"/>
      <c r="AG244" s="187"/>
      <c r="AH244" s="187"/>
      <c r="AI244" s="187"/>
      <c r="AJ244" s="187"/>
      <c r="AK244" s="187"/>
      <c r="AL244" s="187"/>
      <c r="AM244" s="187"/>
      <c r="AN244" s="187"/>
      <c r="AO244" s="187"/>
      <c r="AP244" s="187"/>
      <c r="AQ244" s="187"/>
      <c r="AR244" s="187"/>
      <c r="AS244" s="187"/>
      <c r="AT244" s="187"/>
      <c r="AU244" s="187"/>
      <c r="AV244" s="187"/>
      <c r="AW244" s="187"/>
      <c r="AX244" s="187"/>
      <c r="AY244" s="187"/>
      <c r="AZ244" s="187"/>
      <c r="BA244" s="187"/>
      <c r="BB244" s="187"/>
      <c r="BC244" s="187"/>
      <c r="BD244" s="187"/>
      <c r="BE244" s="187"/>
      <c r="BF244" s="187"/>
      <c r="BG244" s="187"/>
      <c r="BH244" s="187"/>
      <c r="BI244" s="187"/>
      <c r="BJ244" s="187"/>
      <c r="BK244" s="187"/>
      <c r="BL244" s="187"/>
      <c r="BM244" s="187"/>
    </row>
    <row r="245" spans="1:65">
      <c r="A245" s="110"/>
      <c r="B245" s="110"/>
      <c r="C245" s="110"/>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c r="AA245" s="187"/>
      <c r="AB245" s="187"/>
      <c r="AC245" s="187"/>
      <c r="AD245" s="187"/>
      <c r="AE245" s="187"/>
      <c r="AF245" s="187"/>
      <c r="AG245" s="187"/>
      <c r="AH245" s="187"/>
      <c r="AI245" s="187"/>
      <c r="AJ245" s="187"/>
      <c r="AK245" s="187"/>
      <c r="AL245" s="187"/>
      <c r="AM245" s="187"/>
      <c r="AN245" s="187"/>
      <c r="AO245" s="187"/>
      <c r="AP245" s="187"/>
      <c r="AQ245" s="187"/>
      <c r="AR245" s="187"/>
      <c r="AS245" s="187"/>
      <c r="AT245" s="187"/>
      <c r="AU245" s="187"/>
      <c r="AV245" s="187"/>
      <c r="AW245" s="187"/>
      <c r="AX245" s="187"/>
      <c r="AY245" s="187"/>
      <c r="AZ245" s="187"/>
      <c r="BA245" s="187"/>
      <c r="BB245" s="187"/>
      <c r="BC245" s="187"/>
      <c r="BD245" s="187"/>
      <c r="BE245" s="187"/>
      <c r="BF245" s="187"/>
      <c r="BG245" s="187"/>
      <c r="BH245" s="187"/>
      <c r="BI245" s="187"/>
      <c r="BJ245" s="187"/>
      <c r="BK245" s="187"/>
      <c r="BL245" s="187"/>
      <c r="BM245" s="187"/>
    </row>
    <row r="246" spans="1:65">
      <c r="A246" s="110"/>
      <c r="B246" s="110"/>
      <c r="C246" s="110"/>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c r="AA246" s="187"/>
      <c r="AB246" s="187"/>
      <c r="AC246" s="187"/>
      <c r="AD246" s="187"/>
      <c r="AE246" s="187"/>
      <c r="AF246" s="187"/>
      <c r="AG246" s="187"/>
      <c r="AH246" s="187"/>
      <c r="AI246" s="187"/>
      <c r="AJ246" s="187"/>
      <c r="AK246" s="187"/>
      <c r="AL246" s="187"/>
      <c r="AM246" s="187"/>
      <c r="AN246" s="187"/>
      <c r="AO246" s="187"/>
      <c r="AP246" s="187"/>
      <c r="AQ246" s="187"/>
      <c r="AR246" s="187"/>
      <c r="AS246" s="187"/>
      <c r="AT246" s="187"/>
      <c r="AU246" s="187"/>
      <c r="AV246" s="187"/>
      <c r="AW246" s="187"/>
      <c r="AX246" s="187"/>
      <c r="AY246" s="187"/>
      <c r="AZ246" s="187"/>
      <c r="BA246" s="187"/>
      <c r="BB246" s="187"/>
      <c r="BC246" s="187"/>
      <c r="BD246" s="187"/>
      <c r="BE246" s="187"/>
      <c r="BF246" s="187"/>
      <c r="BG246" s="187"/>
      <c r="BH246" s="187"/>
      <c r="BI246" s="187"/>
      <c r="BJ246" s="187"/>
      <c r="BK246" s="187"/>
      <c r="BL246" s="187"/>
      <c r="BM246" s="187"/>
    </row>
    <row r="247" spans="1:65">
      <c r="A247" s="110"/>
      <c r="B247" s="110"/>
      <c r="C247" s="110"/>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c r="AA247" s="187"/>
      <c r="AB247" s="187"/>
      <c r="AC247" s="187"/>
      <c r="AD247" s="187"/>
      <c r="AE247" s="187"/>
      <c r="AF247" s="187"/>
      <c r="AG247" s="187"/>
      <c r="AH247" s="187"/>
      <c r="AI247" s="187"/>
      <c r="AJ247" s="187"/>
      <c r="AK247" s="187"/>
      <c r="AL247" s="187"/>
      <c r="AM247" s="187"/>
      <c r="AN247" s="187"/>
      <c r="AO247" s="187"/>
      <c r="AP247" s="187"/>
      <c r="AQ247" s="187"/>
      <c r="AR247" s="187"/>
      <c r="AS247" s="187"/>
      <c r="AT247" s="187"/>
      <c r="AU247" s="187"/>
      <c r="AV247" s="187"/>
      <c r="AW247" s="187"/>
      <c r="AX247" s="187"/>
      <c r="AY247" s="187"/>
      <c r="AZ247" s="187"/>
      <c r="BA247" s="187"/>
      <c r="BB247" s="187"/>
      <c r="BC247" s="187"/>
      <c r="BD247" s="187"/>
      <c r="BE247" s="187"/>
      <c r="BF247" s="187"/>
      <c r="BG247" s="187"/>
      <c r="BH247" s="187"/>
      <c r="BI247" s="187"/>
      <c r="BJ247" s="187"/>
      <c r="BK247" s="187"/>
      <c r="BL247" s="187"/>
      <c r="BM247" s="187"/>
    </row>
    <row r="248" spans="1:65">
      <c r="A248" s="110"/>
      <c r="B248" s="110"/>
      <c r="C248" s="110"/>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c r="AA248" s="187"/>
      <c r="AB248" s="187"/>
      <c r="AC248" s="187"/>
      <c r="AD248" s="187"/>
      <c r="AE248" s="187"/>
      <c r="AF248" s="187"/>
      <c r="AG248" s="187"/>
      <c r="AH248" s="187"/>
      <c r="AI248" s="187"/>
      <c r="AJ248" s="187"/>
      <c r="AK248" s="187"/>
      <c r="AL248" s="187"/>
      <c r="AM248" s="187"/>
      <c r="AN248" s="187"/>
      <c r="AO248" s="187"/>
      <c r="AP248" s="187"/>
      <c r="AQ248" s="187"/>
      <c r="AR248" s="187"/>
      <c r="AS248" s="187"/>
      <c r="AT248" s="187"/>
      <c r="AU248" s="187"/>
      <c r="AV248" s="187"/>
      <c r="AW248" s="187"/>
      <c r="AX248" s="187"/>
      <c r="AY248" s="187"/>
      <c r="AZ248" s="187"/>
      <c r="BA248" s="187"/>
      <c r="BB248" s="187"/>
      <c r="BC248" s="187"/>
      <c r="BD248" s="187"/>
      <c r="BE248" s="187"/>
      <c r="BF248" s="187"/>
      <c r="BG248" s="187"/>
      <c r="BH248" s="187"/>
      <c r="BI248" s="187"/>
      <c r="BJ248" s="187"/>
      <c r="BK248" s="187"/>
      <c r="BL248" s="187"/>
      <c r="BM248" s="187"/>
    </row>
    <row r="249" spans="1:65">
      <c r="A249" s="110"/>
      <c r="B249" s="110"/>
      <c r="C249" s="110"/>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c r="AA249" s="187"/>
      <c r="AB249" s="187"/>
      <c r="AC249" s="187"/>
      <c r="AD249" s="187"/>
      <c r="AE249" s="187"/>
      <c r="AF249" s="187"/>
      <c r="AG249" s="187"/>
      <c r="AH249" s="187"/>
      <c r="AI249" s="187"/>
      <c r="AJ249" s="187"/>
      <c r="AK249" s="187"/>
      <c r="AL249" s="187"/>
      <c r="AM249" s="187"/>
      <c r="AN249" s="187"/>
      <c r="AO249" s="187"/>
      <c r="AP249" s="187"/>
      <c r="AQ249" s="187"/>
      <c r="AR249" s="187"/>
      <c r="AS249" s="187"/>
      <c r="AT249" s="187"/>
      <c r="AU249" s="187"/>
      <c r="AV249" s="187"/>
      <c r="AW249" s="187"/>
      <c r="AX249" s="187"/>
      <c r="AY249" s="187"/>
      <c r="AZ249" s="187"/>
      <c r="BA249" s="187"/>
      <c r="BB249" s="187"/>
      <c r="BC249" s="187"/>
      <c r="BD249" s="187"/>
      <c r="BE249" s="187"/>
      <c r="BF249" s="187"/>
      <c r="BG249" s="187"/>
      <c r="BH249" s="187"/>
      <c r="BI249" s="187"/>
      <c r="BJ249" s="187"/>
      <c r="BK249" s="187"/>
      <c r="BL249" s="187"/>
      <c r="BM249" s="187"/>
    </row>
    <row r="250" spans="1:65">
      <c r="A250" s="110"/>
      <c r="B250" s="110"/>
      <c r="C250" s="110"/>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c r="AA250" s="187"/>
      <c r="AB250" s="187"/>
      <c r="AC250" s="187"/>
      <c r="AD250" s="187"/>
      <c r="AE250" s="187"/>
      <c r="AF250" s="187"/>
      <c r="AG250" s="187"/>
      <c r="AH250" s="187"/>
      <c r="AI250" s="187"/>
      <c r="AJ250" s="187"/>
      <c r="AK250" s="187"/>
      <c r="AL250" s="187"/>
      <c r="AM250" s="187"/>
      <c r="AN250" s="187"/>
      <c r="AO250" s="187"/>
      <c r="AP250" s="187"/>
      <c r="AQ250" s="187"/>
      <c r="AR250" s="187"/>
      <c r="AS250" s="187"/>
      <c r="AT250" s="187"/>
      <c r="AU250" s="187"/>
      <c r="AV250" s="187"/>
      <c r="AW250" s="187"/>
      <c r="AX250" s="187"/>
      <c r="AY250" s="187"/>
      <c r="AZ250" s="187"/>
      <c r="BA250" s="187"/>
      <c r="BB250" s="187"/>
      <c r="BC250" s="187"/>
      <c r="BD250" s="187"/>
      <c r="BE250" s="187"/>
      <c r="BF250" s="187"/>
      <c r="BG250" s="187"/>
      <c r="BH250" s="187"/>
      <c r="BI250" s="187"/>
      <c r="BJ250" s="187"/>
      <c r="BK250" s="187"/>
      <c r="BL250" s="187"/>
      <c r="BM250" s="187"/>
    </row>
    <row r="251" spans="1:65">
      <c r="A251" s="110"/>
      <c r="B251" s="110"/>
      <c r="C251" s="110"/>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c r="AA251" s="187"/>
      <c r="AB251" s="187"/>
      <c r="AC251" s="187"/>
      <c r="AD251" s="187"/>
      <c r="AE251" s="187"/>
      <c r="AF251" s="187"/>
      <c r="AG251" s="187"/>
      <c r="AH251" s="187"/>
      <c r="AI251" s="187"/>
      <c r="AJ251" s="187"/>
      <c r="AK251" s="187"/>
      <c r="AL251" s="187"/>
      <c r="AM251" s="187"/>
      <c r="AN251" s="187"/>
      <c r="AO251" s="187"/>
      <c r="AP251" s="187"/>
      <c r="AQ251" s="187"/>
      <c r="AR251" s="187"/>
      <c r="AS251" s="187"/>
      <c r="AT251" s="187"/>
      <c r="AU251" s="187"/>
      <c r="AV251" s="187"/>
      <c r="AW251" s="187"/>
      <c r="AX251" s="187"/>
      <c r="AY251" s="187"/>
      <c r="AZ251" s="187"/>
      <c r="BA251" s="187"/>
      <c r="BB251" s="187"/>
      <c r="BC251" s="187"/>
      <c r="BD251" s="187"/>
      <c r="BE251" s="187"/>
      <c r="BF251" s="187"/>
      <c r="BG251" s="187"/>
      <c r="BH251" s="187"/>
      <c r="BI251" s="187"/>
      <c r="BJ251" s="187"/>
      <c r="BK251" s="187"/>
      <c r="BL251" s="187"/>
      <c r="BM251" s="187"/>
    </row>
    <row r="252" spans="1:65">
      <c r="A252" s="110"/>
      <c r="B252" s="110"/>
      <c r="C252" s="110"/>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c r="AA252" s="187"/>
      <c r="AB252" s="187"/>
      <c r="AC252" s="187"/>
      <c r="AD252" s="187"/>
      <c r="AE252" s="187"/>
      <c r="AF252" s="187"/>
      <c r="AG252" s="187"/>
      <c r="AH252" s="187"/>
      <c r="AI252" s="187"/>
      <c r="AJ252" s="187"/>
      <c r="AK252" s="187"/>
      <c r="AL252" s="187"/>
      <c r="AM252" s="187"/>
      <c r="AN252" s="187"/>
      <c r="AO252" s="187"/>
      <c r="AP252" s="187"/>
      <c r="AQ252" s="187"/>
      <c r="AR252" s="187"/>
      <c r="AS252" s="187"/>
      <c r="AT252" s="187"/>
      <c r="AU252" s="187"/>
      <c r="AV252" s="187"/>
      <c r="AW252" s="187"/>
      <c r="AX252" s="187"/>
      <c r="AY252" s="187"/>
      <c r="AZ252" s="187"/>
      <c r="BA252" s="187"/>
      <c r="BB252" s="187"/>
      <c r="BC252" s="187"/>
      <c r="BD252" s="187"/>
      <c r="BE252" s="187"/>
      <c r="BF252" s="187"/>
      <c r="BG252" s="187"/>
      <c r="BH252" s="187"/>
      <c r="BI252" s="187"/>
      <c r="BJ252" s="187"/>
      <c r="BK252" s="187"/>
      <c r="BL252" s="187"/>
      <c r="BM252" s="187"/>
    </row>
    <row r="253" spans="1:65">
      <c r="A253" s="110"/>
      <c r="B253" s="110"/>
      <c r="C253" s="110"/>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c r="AA253" s="187"/>
      <c r="AB253" s="187"/>
      <c r="AC253" s="187"/>
      <c r="AD253" s="187"/>
      <c r="AE253" s="187"/>
      <c r="AF253" s="187"/>
      <c r="AG253" s="187"/>
      <c r="AH253" s="187"/>
      <c r="AI253" s="187"/>
      <c r="AJ253" s="187"/>
      <c r="AK253" s="187"/>
      <c r="AL253" s="187"/>
      <c r="AM253" s="187"/>
      <c r="AN253" s="187"/>
      <c r="AO253" s="187"/>
      <c r="AP253" s="187"/>
      <c r="AQ253" s="187"/>
      <c r="AR253" s="187"/>
      <c r="AS253" s="187"/>
      <c r="AT253" s="187"/>
      <c r="AU253" s="187"/>
      <c r="AV253" s="187"/>
      <c r="AW253" s="187"/>
      <c r="AX253" s="187"/>
      <c r="AY253" s="187"/>
      <c r="AZ253" s="187"/>
      <c r="BA253" s="187"/>
      <c r="BB253" s="187"/>
      <c r="BC253" s="187"/>
      <c r="BD253" s="187"/>
      <c r="BE253" s="187"/>
      <c r="BF253" s="187"/>
      <c r="BG253" s="187"/>
      <c r="BH253" s="187"/>
      <c r="BI253" s="187"/>
      <c r="BJ253" s="187"/>
      <c r="BK253" s="187"/>
      <c r="BL253" s="187"/>
      <c r="BM253" s="187"/>
    </row>
    <row r="254" spans="1:65">
      <c r="A254" s="110"/>
      <c r="B254" s="110"/>
      <c r="C254" s="110"/>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c r="AA254" s="187"/>
      <c r="AB254" s="187"/>
      <c r="AC254" s="187"/>
      <c r="AD254" s="187"/>
      <c r="AE254" s="187"/>
      <c r="AF254" s="187"/>
      <c r="AG254" s="187"/>
      <c r="AH254" s="187"/>
      <c r="AI254" s="187"/>
      <c r="AJ254" s="187"/>
      <c r="AK254" s="187"/>
      <c r="AL254" s="187"/>
      <c r="AM254" s="187"/>
      <c r="AN254" s="187"/>
      <c r="AO254" s="187"/>
      <c r="AP254" s="187"/>
      <c r="AQ254" s="187"/>
      <c r="AR254" s="187"/>
      <c r="AS254" s="187"/>
      <c r="AT254" s="187"/>
      <c r="AU254" s="187"/>
      <c r="AV254" s="187"/>
      <c r="AW254" s="187"/>
      <c r="AX254" s="187"/>
      <c r="AY254" s="187"/>
      <c r="AZ254" s="187"/>
      <c r="BA254" s="187"/>
      <c r="BB254" s="187"/>
      <c r="BC254" s="187"/>
      <c r="BD254" s="187"/>
      <c r="BE254" s="187"/>
      <c r="BF254" s="187"/>
      <c r="BG254" s="187"/>
      <c r="BH254" s="187"/>
      <c r="BI254" s="187"/>
      <c r="BJ254" s="187"/>
      <c r="BK254" s="187"/>
      <c r="BL254" s="187"/>
      <c r="BM254" s="187"/>
    </row>
    <row r="255" spans="1:65">
      <c r="A255" s="110"/>
      <c r="B255" s="110"/>
      <c r="C255" s="110"/>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c r="AA255" s="187"/>
      <c r="AB255" s="187"/>
      <c r="AC255" s="187"/>
      <c r="AD255" s="187"/>
      <c r="AE255" s="187"/>
      <c r="AF255" s="187"/>
      <c r="AG255" s="187"/>
      <c r="AH255" s="187"/>
      <c r="AI255" s="187"/>
      <c r="AJ255" s="187"/>
      <c r="AK255" s="187"/>
      <c r="AL255" s="187"/>
      <c r="AM255" s="187"/>
      <c r="AN255" s="187"/>
      <c r="AO255" s="187"/>
      <c r="AP255" s="187"/>
      <c r="AQ255" s="187"/>
      <c r="AR255" s="187"/>
      <c r="AS255" s="187"/>
      <c r="AT255" s="187"/>
      <c r="AU255" s="187"/>
      <c r="AV255" s="187"/>
      <c r="AW255" s="187"/>
      <c r="AX255" s="187"/>
      <c r="AY255" s="187"/>
      <c r="AZ255" s="187"/>
      <c r="BA255" s="187"/>
      <c r="BB255" s="187"/>
      <c r="BC255" s="187"/>
      <c r="BD255" s="187"/>
      <c r="BE255" s="187"/>
      <c r="BF255" s="187"/>
      <c r="BG255" s="187"/>
      <c r="BH255" s="187"/>
      <c r="BI255" s="187"/>
      <c r="BJ255" s="187"/>
      <c r="BK255" s="187"/>
      <c r="BL255" s="187"/>
      <c r="BM255" s="187"/>
    </row>
    <row r="256" spans="1:65">
      <c r="A256" s="110"/>
      <c r="B256" s="110"/>
      <c r="C256" s="110"/>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c r="AA256" s="187"/>
      <c r="AB256" s="187"/>
      <c r="AC256" s="187"/>
      <c r="AD256" s="187"/>
      <c r="AE256" s="187"/>
      <c r="AF256" s="187"/>
      <c r="AG256" s="187"/>
      <c r="AH256" s="187"/>
      <c r="AI256" s="187"/>
      <c r="AJ256" s="187"/>
      <c r="AK256" s="187"/>
      <c r="AL256" s="187"/>
      <c r="AM256" s="187"/>
      <c r="AN256" s="187"/>
      <c r="AO256" s="187"/>
      <c r="AP256" s="187"/>
      <c r="AQ256" s="187"/>
      <c r="AR256" s="187"/>
      <c r="AS256" s="187"/>
      <c r="AT256" s="187"/>
      <c r="AU256" s="187"/>
      <c r="AV256" s="187"/>
      <c r="AW256" s="187"/>
      <c r="AX256" s="187"/>
      <c r="AY256" s="187"/>
      <c r="AZ256" s="187"/>
      <c r="BA256" s="187"/>
      <c r="BB256" s="187"/>
      <c r="BC256" s="187"/>
      <c r="BD256" s="187"/>
      <c r="BE256" s="187"/>
      <c r="BF256" s="187"/>
      <c r="BG256" s="187"/>
      <c r="BH256" s="187"/>
      <c r="BI256" s="187"/>
      <c r="BJ256" s="187"/>
      <c r="BK256" s="187"/>
      <c r="BL256" s="187"/>
      <c r="BM256" s="187"/>
    </row>
    <row r="257" spans="1:65">
      <c r="A257" s="110"/>
      <c r="B257" s="110"/>
      <c r="C257" s="110"/>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c r="AA257" s="187"/>
      <c r="AB257" s="187"/>
      <c r="AC257" s="187"/>
      <c r="AD257" s="187"/>
      <c r="AE257" s="187"/>
      <c r="AF257" s="187"/>
      <c r="AG257" s="187"/>
      <c r="AH257" s="187"/>
      <c r="AI257" s="187"/>
      <c r="AJ257" s="187"/>
      <c r="AK257" s="187"/>
      <c r="AL257" s="187"/>
      <c r="AM257" s="187"/>
      <c r="AN257" s="187"/>
      <c r="AO257" s="187"/>
      <c r="AP257" s="187"/>
      <c r="AQ257" s="187"/>
      <c r="AR257" s="187"/>
      <c r="AS257" s="187"/>
      <c r="AT257" s="187"/>
      <c r="AU257" s="187"/>
      <c r="AV257" s="187"/>
      <c r="AW257" s="187"/>
      <c r="AX257" s="187"/>
      <c r="AY257" s="187"/>
      <c r="AZ257" s="187"/>
      <c r="BA257" s="187"/>
      <c r="BB257" s="187"/>
      <c r="BC257" s="187"/>
      <c r="BD257" s="187"/>
      <c r="BE257" s="187"/>
      <c r="BF257" s="187"/>
      <c r="BG257" s="187"/>
      <c r="BH257" s="187"/>
      <c r="BI257" s="187"/>
      <c r="BJ257" s="187"/>
      <c r="BK257" s="187"/>
      <c r="BL257" s="187"/>
      <c r="BM257" s="187"/>
    </row>
    <row r="258" spans="1:65">
      <c r="A258" s="110"/>
      <c r="B258" s="110"/>
      <c r="C258" s="110"/>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c r="AA258" s="187"/>
      <c r="AB258" s="187"/>
      <c r="AC258" s="187"/>
      <c r="AD258" s="187"/>
      <c r="AE258" s="187"/>
      <c r="AF258" s="187"/>
      <c r="AG258" s="187"/>
      <c r="AH258" s="187"/>
      <c r="AI258" s="187"/>
      <c r="AJ258" s="187"/>
      <c r="AK258" s="187"/>
      <c r="AL258" s="187"/>
      <c r="AM258" s="187"/>
      <c r="AN258" s="187"/>
      <c r="AO258" s="187"/>
      <c r="AP258" s="187"/>
      <c r="AQ258" s="187"/>
      <c r="AR258" s="187"/>
      <c r="AS258" s="187"/>
      <c r="AT258" s="187"/>
      <c r="AU258" s="187"/>
      <c r="AV258" s="187"/>
      <c r="AW258" s="187"/>
      <c r="AX258" s="187"/>
      <c r="AY258" s="187"/>
      <c r="AZ258" s="187"/>
      <c r="BA258" s="187"/>
      <c r="BB258" s="187"/>
      <c r="BC258" s="187"/>
      <c r="BD258" s="187"/>
      <c r="BE258" s="187"/>
      <c r="BF258" s="187"/>
      <c r="BG258" s="187"/>
      <c r="BH258" s="187"/>
      <c r="BI258" s="187"/>
      <c r="BJ258" s="187"/>
      <c r="BK258" s="187"/>
      <c r="BL258" s="187"/>
      <c r="BM258" s="187"/>
    </row>
    <row r="259" spans="1:65">
      <c r="A259" s="110"/>
      <c r="B259" s="110"/>
      <c r="C259" s="110"/>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c r="AA259" s="187"/>
      <c r="AB259" s="187"/>
      <c r="AC259" s="187"/>
      <c r="AD259" s="187"/>
      <c r="AE259" s="187"/>
      <c r="AF259" s="187"/>
      <c r="AG259" s="187"/>
      <c r="AH259" s="187"/>
      <c r="AI259" s="187"/>
      <c r="AJ259" s="187"/>
      <c r="AK259" s="187"/>
      <c r="AL259" s="187"/>
      <c r="AM259" s="187"/>
      <c r="AN259" s="187"/>
      <c r="AO259" s="187"/>
      <c r="AP259" s="187"/>
      <c r="AQ259" s="187"/>
      <c r="AR259" s="187"/>
      <c r="AS259" s="187"/>
      <c r="AT259" s="187"/>
      <c r="AU259" s="187"/>
      <c r="AV259" s="187"/>
      <c r="AW259" s="187"/>
      <c r="AX259" s="187"/>
      <c r="AY259" s="187"/>
      <c r="AZ259" s="187"/>
      <c r="BA259" s="187"/>
      <c r="BB259" s="187"/>
      <c r="BC259" s="187"/>
      <c r="BD259" s="187"/>
      <c r="BE259" s="187"/>
      <c r="BF259" s="187"/>
      <c r="BG259" s="187"/>
      <c r="BH259" s="187"/>
      <c r="BI259" s="187"/>
      <c r="BJ259" s="187"/>
      <c r="BK259" s="187"/>
      <c r="BL259" s="187"/>
      <c r="BM259" s="187"/>
    </row>
    <row r="260" spans="1:65">
      <c r="A260" s="110"/>
      <c r="B260" s="110"/>
      <c r="C260" s="110"/>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c r="AA260" s="187"/>
      <c r="AB260" s="187"/>
      <c r="AC260" s="187"/>
      <c r="AD260" s="187"/>
      <c r="AE260" s="187"/>
      <c r="AF260" s="187"/>
      <c r="AG260" s="187"/>
      <c r="AH260" s="187"/>
      <c r="AI260" s="187"/>
      <c r="AJ260" s="187"/>
      <c r="AK260" s="187"/>
      <c r="AL260" s="187"/>
      <c r="AM260" s="187"/>
      <c r="AN260" s="187"/>
      <c r="AO260" s="187"/>
      <c r="AP260" s="187"/>
      <c r="AQ260" s="187"/>
      <c r="AR260" s="187"/>
      <c r="AS260" s="187"/>
      <c r="AT260" s="187"/>
      <c r="AU260" s="187"/>
      <c r="AV260" s="187"/>
      <c r="AW260" s="187"/>
      <c r="AX260" s="187"/>
      <c r="AY260" s="187"/>
      <c r="AZ260" s="187"/>
      <c r="BA260" s="187"/>
      <c r="BB260" s="187"/>
      <c r="BC260" s="187"/>
      <c r="BD260" s="187"/>
      <c r="BE260" s="187"/>
      <c r="BF260" s="187"/>
      <c r="BG260" s="187"/>
      <c r="BH260" s="187"/>
      <c r="BI260" s="187"/>
      <c r="BJ260" s="187"/>
      <c r="BK260" s="187"/>
      <c r="BL260" s="187"/>
      <c r="BM260" s="187"/>
    </row>
    <row r="261" spans="1:65">
      <c r="A261" s="110"/>
      <c r="B261" s="110"/>
      <c r="C261" s="110"/>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c r="AA261" s="187"/>
      <c r="AB261" s="187"/>
      <c r="AC261" s="187"/>
      <c r="AD261" s="187"/>
      <c r="AE261" s="187"/>
      <c r="AF261" s="187"/>
      <c r="AG261" s="187"/>
      <c r="AH261" s="187"/>
      <c r="AI261" s="187"/>
      <c r="AJ261" s="187"/>
      <c r="AK261" s="187"/>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187"/>
      <c r="BH261" s="187"/>
      <c r="BI261" s="187"/>
      <c r="BJ261" s="187"/>
      <c r="BK261" s="187"/>
      <c r="BL261" s="187"/>
      <c r="BM261" s="187"/>
    </row>
    <row r="262" spans="1:65">
      <c r="A262" s="110"/>
      <c r="B262" s="110"/>
      <c r="C262" s="110"/>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c r="AA262" s="187"/>
      <c r="AB262" s="187"/>
      <c r="AC262" s="187"/>
      <c r="AD262" s="187"/>
      <c r="AE262" s="187"/>
      <c r="AF262" s="187"/>
      <c r="AG262" s="187"/>
      <c r="AH262" s="187"/>
      <c r="AI262" s="187"/>
      <c r="AJ262" s="187"/>
      <c r="AK262" s="187"/>
      <c r="AL262" s="187"/>
      <c r="AM262" s="187"/>
      <c r="AN262" s="187"/>
      <c r="AO262" s="187"/>
      <c r="AP262" s="187"/>
      <c r="AQ262" s="187"/>
      <c r="AR262" s="187"/>
      <c r="AS262" s="187"/>
      <c r="AT262" s="187"/>
      <c r="AU262" s="187"/>
      <c r="AV262" s="187"/>
      <c r="AW262" s="187"/>
      <c r="AX262" s="187"/>
      <c r="AY262" s="187"/>
      <c r="AZ262" s="187"/>
      <c r="BA262" s="187"/>
      <c r="BB262" s="187"/>
      <c r="BC262" s="187"/>
      <c r="BD262" s="187"/>
      <c r="BE262" s="187"/>
      <c r="BF262" s="187"/>
      <c r="BG262" s="187"/>
      <c r="BH262" s="187"/>
      <c r="BI262" s="187"/>
      <c r="BJ262" s="187"/>
      <c r="BK262" s="187"/>
      <c r="BL262" s="187"/>
      <c r="BM262" s="187"/>
    </row>
    <row r="263" spans="1:65">
      <c r="A263" s="110"/>
      <c r="B263" s="110"/>
      <c r="C263" s="110"/>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c r="AA263" s="187"/>
      <c r="AB263" s="187"/>
      <c r="AC263" s="187"/>
      <c r="AD263" s="187"/>
      <c r="AE263" s="187"/>
      <c r="AF263" s="187"/>
      <c r="AG263" s="187"/>
      <c r="AH263" s="187"/>
      <c r="AI263" s="187"/>
      <c r="AJ263" s="187"/>
      <c r="AK263" s="187"/>
      <c r="AL263" s="187"/>
      <c r="AM263" s="187"/>
      <c r="AN263" s="187"/>
      <c r="AO263" s="187"/>
      <c r="AP263" s="187"/>
      <c r="AQ263" s="187"/>
      <c r="AR263" s="187"/>
      <c r="AS263" s="187"/>
      <c r="AT263" s="187"/>
      <c r="AU263" s="187"/>
      <c r="AV263" s="187"/>
      <c r="AW263" s="187"/>
      <c r="AX263" s="187"/>
      <c r="AY263" s="187"/>
      <c r="AZ263" s="187"/>
      <c r="BA263" s="187"/>
      <c r="BB263" s="187"/>
      <c r="BC263" s="187"/>
      <c r="BD263" s="187"/>
      <c r="BE263" s="187"/>
      <c r="BF263" s="187"/>
      <c r="BG263" s="187"/>
      <c r="BH263" s="187"/>
      <c r="BI263" s="187"/>
      <c r="BJ263" s="187"/>
      <c r="BK263" s="187"/>
      <c r="BL263" s="187"/>
      <c r="BM263" s="187"/>
    </row>
    <row r="264" spans="1:65">
      <c r="A264" s="110"/>
      <c r="B264" s="110"/>
      <c r="C264" s="110"/>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c r="AA264" s="187"/>
      <c r="AB264" s="187"/>
      <c r="AC264" s="187"/>
      <c r="AD264" s="187"/>
      <c r="AE264" s="187"/>
      <c r="AF264" s="187"/>
      <c r="AG264" s="187"/>
      <c r="AH264" s="187"/>
      <c r="AI264" s="187"/>
      <c r="AJ264" s="187"/>
      <c r="AK264" s="187"/>
      <c r="AL264" s="187"/>
      <c r="AM264" s="187"/>
      <c r="AN264" s="187"/>
      <c r="AO264" s="187"/>
      <c r="AP264" s="187"/>
      <c r="AQ264" s="187"/>
      <c r="AR264" s="187"/>
      <c r="AS264" s="187"/>
      <c r="AT264" s="187"/>
      <c r="AU264" s="187"/>
      <c r="AV264" s="187"/>
      <c r="AW264" s="187"/>
      <c r="AX264" s="187"/>
      <c r="AY264" s="187"/>
      <c r="AZ264" s="187"/>
      <c r="BA264" s="187"/>
      <c r="BB264" s="187"/>
      <c r="BC264" s="187"/>
      <c r="BD264" s="187"/>
      <c r="BE264" s="187"/>
      <c r="BF264" s="187"/>
      <c r="BG264" s="187"/>
      <c r="BH264" s="187"/>
      <c r="BI264" s="187"/>
      <c r="BJ264" s="187"/>
      <c r="BK264" s="187"/>
      <c r="BL264" s="187"/>
      <c r="BM264" s="187"/>
    </row>
    <row r="265" spans="1:65">
      <c r="A265" s="110"/>
      <c r="B265" s="110"/>
      <c r="C265" s="110"/>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c r="AA265" s="187"/>
      <c r="AB265" s="187"/>
      <c r="AC265" s="187"/>
      <c r="AD265" s="187"/>
      <c r="AE265" s="187"/>
      <c r="AF265" s="187"/>
      <c r="AG265" s="187"/>
      <c r="AH265" s="187"/>
      <c r="AI265" s="187"/>
      <c r="AJ265" s="187"/>
      <c r="AK265" s="187"/>
      <c r="AL265" s="187"/>
      <c r="AM265" s="187"/>
      <c r="AN265" s="187"/>
      <c r="AO265" s="187"/>
      <c r="AP265" s="187"/>
      <c r="AQ265" s="187"/>
      <c r="AR265" s="187"/>
      <c r="AS265" s="187"/>
      <c r="AT265" s="187"/>
      <c r="AU265" s="187"/>
      <c r="AV265" s="187"/>
      <c r="AW265" s="187"/>
      <c r="AX265" s="187"/>
      <c r="AY265" s="187"/>
      <c r="AZ265" s="187"/>
      <c r="BA265" s="187"/>
      <c r="BB265" s="187"/>
      <c r="BC265" s="187"/>
      <c r="BD265" s="187"/>
      <c r="BE265" s="187"/>
      <c r="BF265" s="187"/>
      <c r="BG265" s="187"/>
      <c r="BH265" s="187"/>
      <c r="BI265" s="187"/>
      <c r="BJ265" s="187"/>
      <c r="BK265" s="187"/>
      <c r="BL265" s="187"/>
      <c r="BM265" s="187"/>
    </row>
    <row r="266" spans="1:65">
      <c r="A266" s="110"/>
      <c r="B266" s="110"/>
      <c r="C266" s="110"/>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c r="AA266" s="187"/>
      <c r="AB266" s="187"/>
      <c r="AC266" s="187"/>
      <c r="AD266" s="187"/>
      <c r="AE266" s="187"/>
      <c r="AF266" s="187"/>
      <c r="AG266" s="187"/>
      <c r="AH266" s="187"/>
      <c r="AI266" s="187"/>
      <c r="AJ266" s="187"/>
      <c r="AK266" s="187"/>
      <c r="AL266" s="187"/>
      <c r="AM266" s="187"/>
      <c r="AN266" s="187"/>
      <c r="AO266" s="187"/>
      <c r="AP266" s="187"/>
      <c r="AQ266" s="187"/>
      <c r="AR266" s="187"/>
      <c r="AS266" s="187"/>
      <c r="AT266" s="187"/>
      <c r="AU266" s="187"/>
      <c r="AV266" s="187"/>
      <c r="AW266" s="187"/>
      <c r="AX266" s="187"/>
      <c r="AY266" s="187"/>
      <c r="AZ266" s="187"/>
      <c r="BA266" s="187"/>
      <c r="BB266" s="187"/>
      <c r="BC266" s="187"/>
      <c r="BD266" s="187"/>
      <c r="BE266" s="187"/>
      <c r="BF266" s="187"/>
      <c r="BG266" s="187"/>
      <c r="BH266" s="187"/>
      <c r="BI266" s="187"/>
      <c r="BJ266" s="187"/>
      <c r="BK266" s="187"/>
      <c r="BL266" s="187"/>
      <c r="BM266" s="187"/>
    </row>
    <row r="267" spans="1:65">
      <c r="A267" s="110"/>
      <c r="B267" s="110"/>
      <c r="C267" s="110"/>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c r="AA267" s="187"/>
      <c r="AB267" s="187"/>
      <c r="AC267" s="187"/>
      <c r="AD267" s="187"/>
      <c r="AE267" s="187"/>
      <c r="AF267" s="187"/>
      <c r="AG267" s="187"/>
      <c r="AH267" s="187"/>
      <c r="AI267" s="187"/>
      <c r="AJ267" s="187"/>
      <c r="AK267" s="187"/>
      <c r="AL267" s="187"/>
      <c r="AM267" s="187"/>
      <c r="AN267" s="187"/>
      <c r="AO267" s="187"/>
      <c r="AP267" s="187"/>
      <c r="AQ267" s="187"/>
      <c r="AR267" s="187"/>
      <c r="AS267" s="187"/>
      <c r="AT267" s="187"/>
      <c r="AU267" s="187"/>
      <c r="AV267" s="187"/>
      <c r="AW267" s="187"/>
      <c r="AX267" s="187"/>
      <c r="AY267" s="187"/>
      <c r="AZ267" s="187"/>
      <c r="BA267" s="187"/>
      <c r="BB267" s="187"/>
      <c r="BC267" s="187"/>
      <c r="BD267" s="187"/>
      <c r="BE267" s="187"/>
      <c r="BF267" s="187"/>
      <c r="BG267" s="187"/>
      <c r="BH267" s="187"/>
      <c r="BI267" s="187"/>
      <c r="BJ267" s="187"/>
      <c r="BK267" s="187"/>
      <c r="BL267" s="187"/>
      <c r="BM267" s="187"/>
    </row>
    <row r="268" spans="1:65">
      <c r="A268" s="110"/>
      <c r="B268" s="110"/>
      <c r="C268" s="110"/>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c r="AA268" s="187"/>
      <c r="AB268" s="187"/>
      <c r="AC268" s="187"/>
      <c r="AD268" s="187"/>
      <c r="AE268" s="187"/>
      <c r="AF268" s="187"/>
      <c r="AG268" s="187"/>
      <c r="AH268" s="187"/>
      <c r="AI268" s="187"/>
      <c r="AJ268" s="187"/>
      <c r="AK268" s="187"/>
      <c r="AL268" s="187"/>
      <c r="AM268" s="187"/>
      <c r="AN268" s="187"/>
      <c r="AO268" s="187"/>
      <c r="AP268" s="187"/>
      <c r="AQ268" s="187"/>
      <c r="AR268" s="187"/>
      <c r="AS268" s="187"/>
      <c r="AT268" s="187"/>
      <c r="AU268" s="187"/>
      <c r="AV268" s="187"/>
      <c r="AW268" s="187"/>
      <c r="AX268" s="187"/>
      <c r="AY268" s="187"/>
      <c r="AZ268" s="187"/>
      <c r="BA268" s="187"/>
      <c r="BB268" s="187"/>
      <c r="BC268" s="187"/>
      <c r="BD268" s="187"/>
      <c r="BE268" s="187"/>
      <c r="BF268" s="187"/>
      <c r="BG268" s="187"/>
      <c r="BH268" s="187"/>
      <c r="BI268" s="187"/>
      <c r="BJ268" s="187"/>
      <c r="BK268" s="187"/>
      <c r="BL268" s="187"/>
      <c r="BM268" s="187"/>
    </row>
    <row r="269" spans="1:65">
      <c r="A269" s="110"/>
      <c r="B269" s="110"/>
      <c r="C269" s="110"/>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c r="AA269" s="187"/>
      <c r="AB269" s="187"/>
      <c r="AC269" s="187"/>
      <c r="AD269" s="187"/>
      <c r="AE269" s="187"/>
      <c r="AF269" s="187"/>
      <c r="AG269" s="187"/>
      <c r="AH269" s="187"/>
      <c r="AI269" s="187"/>
      <c r="AJ269" s="187"/>
      <c r="AK269" s="187"/>
      <c r="AL269" s="187"/>
      <c r="AM269" s="187"/>
      <c r="AN269" s="187"/>
      <c r="AO269" s="187"/>
      <c r="AP269" s="187"/>
      <c r="AQ269" s="187"/>
      <c r="AR269" s="187"/>
      <c r="AS269" s="187"/>
      <c r="AT269" s="187"/>
      <c r="AU269" s="187"/>
      <c r="AV269" s="187"/>
      <c r="AW269" s="187"/>
      <c r="AX269" s="187"/>
      <c r="AY269" s="187"/>
      <c r="AZ269" s="187"/>
      <c r="BA269" s="187"/>
      <c r="BB269" s="187"/>
      <c r="BC269" s="187"/>
      <c r="BD269" s="187"/>
      <c r="BE269" s="187"/>
      <c r="BF269" s="187"/>
      <c r="BG269" s="187"/>
      <c r="BH269" s="187"/>
      <c r="BI269" s="187"/>
      <c r="BJ269" s="187"/>
      <c r="BK269" s="187"/>
      <c r="BL269" s="187"/>
      <c r="BM269" s="187"/>
    </row>
    <row r="270" spans="1:65">
      <c r="A270" s="110"/>
      <c r="B270" s="110"/>
      <c r="C270" s="110"/>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c r="AA270" s="187"/>
      <c r="AB270" s="187"/>
      <c r="AC270" s="187"/>
      <c r="AD270" s="187"/>
      <c r="AE270" s="187"/>
      <c r="AF270" s="187"/>
      <c r="AG270" s="187"/>
      <c r="AH270" s="187"/>
      <c r="AI270" s="187"/>
      <c r="AJ270" s="187"/>
      <c r="AK270" s="187"/>
      <c r="AL270" s="187"/>
      <c r="AM270" s="187"/>
      <c r="AN270" s="187"/>
      <c r="AO270" s="187"/>
      <c r="AP270" s="187"/>
      <c r="AQ270" s="187"/>
      <c r="AR270" s="187"/>
      <c r="AS270" s="187"/>
      <c r="AT270" s="187"/>
      <c r="AU270" s="187"/>
      <c r="AV270" s="187"/>
      <c r="AW270" s="187"/>
      <c r="AX270" s="187"/>
      <c r="AY270" s="187"/>
      <c r="AZ270" s="187"/>
      <c r="BA270" s="187"/>
      <c r="BB270" s="187"/>
      <c r="BC270" s="187"/>
      <c r="BD270" s="187"/>
      <c r="BE270" s="187"/>
      <c r="BF270" s="187"/>
      <c r="BG270" s="187"/>
      <c r="BH270" s="187"/>
      <c r="BI270" s="187"/>
      <c r="BJ270" s="187"/>
      <c r="BK270" s="187"/>
      <c r="BL270" s="187"/>
      <c r="BM270" s="187"/>
    </row>
    <row r="271" spans="1:65">
      <c r="A271" s="110"/>
      <c r="B271" s="110"/>
      <c r="C271" s="110"/>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c r="AA271" s="187"/>
      <c r="AB271" s="187"/>
      <c r="AC271" s="187"/>
      <c r="AD271" s="187"/>
      <c r="AE271" s="187"/>
      <c r="AF271" s="187"/>
      <c r="AG271" s="187"/>
      <c r="AH271" s="187"/>
      <c r="AI271" s="187"/>
      <c r="AJ271" s="187"/>
      <c r="AK271" s="187"/>
      <c r="AL271" s="187"/>
      <c r="AM271" s="187"/>
      <c r="AN271" s="187"/>
      <c r="AO271" s="187"/>
      <c r="AP271" s="187"/>
      <c r="AQ271" s="187"/>
      <c r="AR271" s="187"/>
      <c r="AS271" s="187"/>
      <c r="AT271" s="187"/>
      <c r="AU271" s="187"/>
      <c r="AV271" s="187"/>
      <c r="AW271" s="187"/>
      <c r="AX271" s="187"/>
      <c r="AY271" s="187"/>
      <c r="AZ271" s="187"/>
      <c r="BA271" s="187"/>
      <c r="BB271" s="187"/>
      <c r="BC271" s="187"/>
      <c r="BD271" s="187"/>
      <c r="BE271" s="187"/>
      <c r="BF271" s="187"/>
      <c r="BG271" s="187"/>
      <c r="BH271" s="187"/>
      <c r="BI271" s="187"/>
      <c r="BJ271" s="187"/>
      <c r="BK271" s="187"/>
      <c r="BL271" s="187"/>
      <c r="BM271" s="187"/>
    </row>
    <row r="272" spans="1:65">
      <c r="A272" s="110"/>
      <c r="B272" s="110"/>
      <c r="C272" s="110"/>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c r="AA272" s="187"/>
      <c r="AB272" s="187"/>
      <c r="AC272" s="187"/>
      <c r="AD272" s="187"/>
      <c r="AE272" s="187"/>
      <c r="AF272" s="187"/>
      <c r="AG272" s="187"/>
      <c r="AH272" s="187"/>
      <c r="AI272" s="187"/>
      <c r="AJ272" s="187"/>
      <c r="AK272" s="187"/>
      <c r="AL272" s="187"/>
      <c r="AM272" s="187"/>
      <c r="AN272" s="187"/>
      <c r="AO272" s="187"/>
      <c r="AP272" s="187"/>
      <c r="AQ272" s="187"/>
      <c r="AR272" s="187"/>
      <c r="AS272" s="187"/>
      <c r="AT272" s="187"/>
      <c r="AU272" s="187"/>
      <c r="AV272" s="187"/>
      <c r="AW272" s="187"/>
      <c r="AX272" s="187"/>
      <c r="AY272" s="187"/>
      <c r="AZ272" s="187"/>
      <c r="BA272" s="187"/>
      <c r="BB272" s="187"/>
      <c r="BC272" s="187"/>
      <c r="BD272" s="187"/>
      <c r="BE272" s="187"/>
      <c r="BF272" s="187"/>
      <c r="BG272" s="187"/>
      <c r="BH272" s="187"/>
      <c r="BI272" s="187"/>
      <c r="BJ272" s="187"/>
      <c r="BK272" s="187"/>
      <c r="BL272" s="187"/>
      <c r="BM272" s="187"/>
    </row>
    <row r="273" spans="1:65">
      <c r="A273" s="110"/>
      <c r="B273" s="110"/>
      <c r="C273" s="110"/>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c r="AA273" s="187"/>
      <c r="AB273" s="187"/>
      <c r="AC273" s="187"/>
      <c r="AD273" s="187"/>
      <c r="AE273" s="187"/>
      <c r="AF273" s="187"/>
      <c r="AG273" s="187"/>
      <c r="AH273" s="187"/>
      <c r="AI273" s="187"/>
      <c r="AJ273" s="187"/>
      <c r="AK273" s="187"/>
      <c r="AL273" s="187"/>
      <c r="AM273" s="187"/>
      <c r="AN273" s="187"/>
      <c r="AO273" s="187"/>
      <c r="AP273" s="187"/>
      <c r="AQ273" s="187"/>
      <c r="AR273" s="187"/>
      <c r="AS273" s="187"/>
      <c r="AT273" s="187"/>
      <c r="AU273" s="187"/>
      <c r="AV273" s="187"/>
      <c r="AW273" s="187"/>
      <c r="AX273" s="187"/>
      <c r="AY273" s="187"/>
      <c r="AZ273" s="187"/>
      <c r="BA273" s="187"/>
      <c r="BB273" s="187"/>
      <c r="BC273" s="187"/>
      <c r="BD273" s="187"/>
      <c r="BE273" s="187"/>
      <c r="BF273" s="187"/>
      <c r="BG273" s="187"/>
      <c r="BH273" s="187"/>
      <c r="BI273" s="187"/>
      <c r="BJ273" s="187"/>
      <c r="BK273" s="187"/>
      <c r="BL273" s="187"/>
      <c r="BM273" s="187"/>
    </row>
    <row r="274" spans="1:65">
      <c r="A274" s="110"/>
      <c r="B274" s="110"/>
      <c r="C274" s="110"/>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c r="AA274" s="187"/>
      <c r="AB274" s="187"/>
      <c r="AC274" s="187"/>
      <c r="AD274" s="187"/>
      <c r="AE274" s="187"/>
      <c r="AF274" s="187"/>
      <c r="AG274" s="187"/>
      <c r="AH274" s="187"/>
      <c r="AI274" s="187"/>
      <c r="AJ274" s="187"/>
      <c r="AK274" s="187"/>
      <c r="AL274" s="187"/>
      <c r="AM274" s="187"/>
      <c r="AN274" s="187"/>
      <c r="AO274" s="187"/>
      <c r="AP274" s="187"/>
      <c r="AQ274" s="187"/>
      <c r="AR274" s="187"/>
      <c r="AS274" s="187"/>
      <c r="AT274" s="187"/>
      <c r="AU274" s="187"/>
      <c r="AV274" s="187"/>
      <c r="AW274" s="187"/>
      <c r="AX274" s="187"/>
      <c r="AY274" s="187"/>
      <c r="AZ274" s="187"/>
      <c r="BA274" s="187"/>
      <c r="BB274" s="187"/>
      <c r="BC274" s="187"/>
      <c r="BD274" s="187"/>
      <c r="BE274" s="187"/>
      <c r="BF274" s="187"/>
      <c r="BG274" s="187"/>
      <c r="BH274" s="187"/>
      <c r="BI274" s="187"/>
      <c r="BJ274" s="187"/>
      <c r="BK274" s="187"/>
      <c r="BL274" s="187"/>
      <c r="BM274" s="187"/>
    </row>
    <row r="275" spans="1:65">
      <c r="A275" s="110"/>
      <c r="B275" s="110"/>
      <c r="C275" s="110"/>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c r="AA275" s="187"/>
      <c r="AB275" s="187"/>
      <c r="AC275" s="187"/>
      <c r="AD275" s="187"/>
      <c r="AE275" s="187"/>
      <c r="AF275" s="187"/>
      <c r="AG275" s="187"/>
      <c r="AH275" s="187"/>
      <c r="AI275" s="187"/>
      <c r="AJ275" s="187"/>
      <c r="AK275" s="187"/>
      <c r="AL275" s="187"/>
      <c r="AM275" s="187"/>
      <c r="AN275" s="187"/>
      <c r="AO275" s="187"/>
      <c r="AP275" s="187"/>
      <c r="AQ275" s="187"/>
      <c r="AR275" s="187"/>
      <c r="AS275" s="187"/>
      <c r="AT275" s="187"/>
      <c r="AU275" s="187"/>
      <c r="AV275" s="187"/>
      <c r="AW275" s="187"/>
      <c r="AX275" s="187"/>
      <c r="AY275" s="187"/>
      <c r="AZ275" s="187"/>
      <c r="BA275" s="187"/>
      <c r="BB275" s="187"/>
      <c r="BC275" s="187"/>
      <c r="BD275" s="187"/>
      <c r="BE275" s="187"/>
      <c r="BF275" s="187"/>
      <c r="BG275" s="187"/>
      <c r="BH275" s="187"/>
      <c r="BI275" s="187"/>
      <c r="BJ275" s="187"/>
      <c r="BK275" s="187"/>
      <c r="BL275" s="187"/>
      <c r="BM275" s="187"/>
    </row>
    <row r="276" spans="1:65">
      <c r="A276" s="110"/>
      <c r="B276" s="110"/>
      <c r="C276" s="110"/>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c r="AA276" s="187"/>
      <c r="AB276" s="187"/>
      <c r="AC276" s="187"/>
      <c r="AD276" s="187"/>
      <c r="AE276" s="187"/>
      <c r="AF276" s="187"/>
      <c r="AG276" s="187"/>
      <c r="AH276" s="187"/>
      <c r="AI276" s="187"/>
      <c r="AJ276" s="187"/>
      <c r="AK276" s="187"/>
      <c r="AL276" s="187"/>
      <c r="AM276" s="187"/>
      <c r="AN276" s="187"/>
      <c r="AO276" s="187"/>
      <c r="AP276" s="187"/>
      <c r="AQ276" s="187"/>
      <c r="AR276" s="187"/>
      <c r="AS276" s="187"/>
      <c r="AT276" s="187"/>
      <c r="AU276" s="187"/>
      <c r="AV276" s="187"/>
      <c r="AW276" s="187"/>
      <c r="AX276" s="187"/>
      <c r="AY276" s="187"/>
      <c r="AZ276" s="187"/>
      <c r="BA276" s="187"/>
      <c r="BB276" s="187"/>
      <c r="BC276" s="187"/>
      <c r="BD276" s="187"/>
      <c r="BE276" s="187"/>
      <c r="BF276" s="187"/>
      <c r="BG276" s="187"/>
      <c r="BH276" s="187"/>
      <c r="BI276" s="187"/>
      <c r="BJ276" s="187"/>
      <c r="BK276" s="187"/>
      <c r="BL276" s="187"/>
      <c r="BM276" s="187"/>
    </row>
    <row r="277" spans="1:65">
      <c r="A277" s="110"/>
      <c r="B277" s="110"/>
      <c r="C277" s="110"/>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c r="AA277" s="187"/>
      <c r="AB277" s="187"/>
      <c r="AC277" s="187"/>
      <c r="AD277" s="187"/>
      <c r="AE277" s="187"/>
      <c r="AF277" s="187"/>
      <c r="AG277" s="187"/>
      <c r="AH277" s="187"/>
      <c r="AI277" s="187"/>
      <c r="AJ277" s="187"/>
      <c r="AK277" s="187"/>
      <c r="AL277" s="187"/>
      <c r="AM277" s="187"/>
      <c r="AN277" s="187"/>
      <c r="AO277" s="187"/>
      <c r="AP277" s="187"/>
      <c r="AQ277" s="187"/>
      <c r="AR277" s="187"/>
      <c r="AS277" s="187"/>
      <c r="AT277" s="187"/>
      <c r="AU277" s="187"/>
      <c r="AV277" s="187"/>
      <c r="AW277" s="187"/>
      <c r="AX277" s="187"/>
      <c r="AY277" s="187"/>
      <c r="AZ277" s="187"/>
      <c r="BA277" s="187"/>
      <c r="BB277" s="187"/>
      <c r="BC277" s="187"/>
      <c r="BD277" s="187"/>
      <c r="BE277" s="187"/>
      <c r="BF277" s="187"/>
      <c r="BG277" s="187"/>
      <c r="BH277" s="187"/>
      <c r="BI277" s="187"/>
      <c r="BJ277" s="187"/>
      <c r="BK277" s="187"/>
      <c r="BL277" s="187"/>
      <c r="BM277" s="187"/>
    </row>
    <row r="278" spans="1:65">
      <c r="A278" s="110"/>
      <c r="B278" s="110"/>
      <c r="C278" s="110"/>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c r="AA278" s="187"/>
      <c r="AB278" s="187"/>
      <c r="AC278" s="187"/>
      <c r="AD278" s="187"/>
      <c r="AE278" s="187"/>
      <c r="AF278" s="187"/>
      <c r="AG278" s="187"/>
      <c r="AH278" s="187"/>
      <c r="AI278" s="187"/>
      <c r="AJ278" s="187"/>
      <c r="AK278" s="187"/>
      <c r="AL278" s="187"/>
      <c r="AM278" s="187"/>
      <c r="AN278" s="187"/>
      <c r="AO278" s="187"/>
      <c r="AP278" s="187"/>
      <c r="AQ278" s="187"/>
      <c r="AR278" s="187"/>
      <c r="AS278" s="187"/>
      <c r="AT278" s="187"/>
      <c r="AU278" s="187"/>
      <c r="AV278" s="187"/>
      <c r="AW278" s="187"/>
      <c r="AX278" s="187"/>
      <c r="AY278" s="187"/>
      <c r="AZ278" s="187"/>
      <c r="BA278" s="187"/>
      <c r="BB278" s="187"/>
      <c r="BC278" s="187"/>
      <c r="BD278" s="187"/>
      <c r="BE278" s="187"/>
      <c r="BF278" s="187"/>
      <c r="BG278" s="187"/>
      <c r="BH278" s="187"/>
      <c r="BI278" s="187"/>
      <c r="BJ278" s="187"/>
      <c r="BK278" s="187"/>
      <c r="BL278" s="187"/>
      <c r="BM278" s="187"/>
    </row>
    <row r="279" spans="1:65">
      <c r="A279" s="110"/>
      <c r="B279" s="110"/>
      <c r="C279" s="110"/>
      <c r="D279" s="187"/>
      <c r="E279" s="187"/>
      <c r="F279" s="187"/>
      <c r="G279" s="187"/>
      <c r="H279" s="187"/>
      <c r="I279" s="187"/>
      <c r="J279" s="187"/>
      <c r="K279" s="187"/>
      <c r="L279" s="187"/>
      <c r="M279" s="187"/>
      <c r="N279" s="187"/>
      <c r="O279" s="187"/>
      <c r="P279" s="187"/>
      <c r="Q279" s="187"/>
      <c r="R279" s="187"/>
      <c r="S279" s="187"/>
      <c r="T279" s="187"/>
      <c r="U279" s="187"/>
      <c r="V279" s="187"/>
      <c r="W279" s="187"/>
      <c r="X279" s="187"/>
      <c r="Y279" s="187"/>
      <c r="Z279" s="187"/>
      <c r="AA279" s="187"/>
      <c r="AB279" s="187"/>
      <c r="AC279" s="187"/>
      <c r="AD279" s="187"/>
      <c r="AE279" s="187"/>
      <c r="AF279" s="187"/>
      <c r="AG279" s="187"/>
      <c r="AH279" s="187"/>
      <c r="AI279" s="187"/>
      <c r="AJ279" s="187"/>
      <c r="AK279" s="187"/>
      <c r="AL279" s="187"/>
      <c r="AM279" s="187"/>
      <c r="AN279" s="187"/>
      <c r="AO279" s="187"/>
      <c r="AP279" s="187"/>
      <c r="AQ279" s="187"/>
      <c r="AR279" s="187"/>
      <c r="AS279" s="187"/>
      <c r="AT279" s="187"/>
      <c r="AU279" s="187"/>
      <c r="AV279" s="187"/>
      <c r="AW279" s="187"/>
      <c r="AX279" s="187"/>
      <c r="AY279" s="187"/>
      <c r="AZ279" s="187"/>
      <c r="BA279" s="187"/>
      <c r="BB279" s="187"/>
      <c r="BC279" s="187"/>
      <c r="BD279" s="187"/>
      <c r="BE279" s="187"/>
      <c r="BF279" s="187"/>
      <c r="BG279" s="187"/>
      <c r="BH279" s="187"/>
      <c r="BI279" s="187"/>
      <c r="BJ279" s="187"/>
      <c r="BK279" s="187"/>
      <c r="BL279" s="187"/>
      <c r="BM279" s="187"/>
    </row>
    <row r="280" spans="1:65">
      <c r="A280" s="110"/>
      <c r="B280" s="110"/>
      <c r="C280" s="110"/>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c r="AA280" s="187"/>
      <c r="AB280" s="187"/>
      <c r="AC280" s="187"/>
      <c r="AD280" s="187"/>
      <c r="AE280" s="187"/>
      <c r="AF280" s="187"/>
      <c r="AG280" s="187"/>
      <c r="AH280" s="187"/>
      <c r="AI280" s="187"/>
      <c r="AJ280" s="187"/>
      <c r="AK280" s="187"/>
      <c r="AL280" s="187"/>
      <c r="AM280" s="187"/>
      <c r="AN280" s="187"/>
      <c r="AO280" s="187"/>
      <c r="AP280" s="187"/>
      <c r="AQ280" s="187"/>
      <c r="AR280" s="187"/>
      <c r="AS280" s="187"/>
      <c r="AT280" s="187"/>
      <c r="AU280" s="187"/>
      <c r="AV280" s="187"/>
      <c r="AW280" s="187"/>
      <c r="AX280" s="187"/>
      <c r="AY280" s="187"/>
      <c r="AZ280" s="187"/>
      <c r="BA280" s="187"/>
      <c r="BB280" s="187"/>
      <c r="BC280" s="187"/>
      <c r="BD280" s="187"/>
      <c r="BE280" s="187"/>
      <c r="BF280" s="187"/>
      <c r="BG280" s="187"/>
      <c r="BH280" s="187"/>
      <c r="BI280" s="187"/>
      <c r="BJ280" s="187"/>
      <c r="BK280" s="187"/>
      <c r="BL280" s="187"/>
      <c r="BM280" s="187"/>
    </row>
    <row r="281" spans="1:65">
      <c r="A281" s="110"/>
      <c r="B281" s="110"/>
      <c r="C281" s="110"/>
      <c r="D281" s="187"/>
      <c r="E281" s="187"/>
      <c r="F281" s="187"/>
      <c r="G281" s="187"/>
      <c r="H281" s="187"/>
      <c r="I281" s="187"/>
      <c r="J281" s="187"/>
      <c r="K281" s="187"/>
      <c r="L281" s="187"/>
      <c r="M281" s="187"/>
      <c r="N281" s="187"/>
      <c r="O281" s="187"/>
      <c r="P281" s="187"/>
      <c r="Q281" s="187"/>
      <c r="R281" s="187"/>
      <c r="S281" s="187"/>
      <c r="T281" s="187"/>
      <c r="U281" s="187"/>
      <c r="V281" s="187"/>
      <c r="W281" s="187"/>
      <c r="X281" s="187"/>
      <c r="Y281" s="187"/>
      <c r="Z281" s="187"/>
      <c r="AA281" s="187"/>
      <c r="AB281" s="187"/>
      <c r="AC281" s="187"/>
      <c r="AD281" s="187"/>
      <c r="AE281" s="187"/>
      <c r="AF281" s="187"/>
      <c r="AG281" s="187"/>
      <c r="AH281" s="187"/>
      <c r="AI281" s="187"/>
      <c r="AJ281" s="187"/>
      <c r="AK281" s="187"/>
      <c r="AL281" s="187"/>
      <c r="AM281" s="187"/>
      <c r="AN281" s="187"/>
      <c r="AO281" s="187"/>
      <c r="AP281" s="187"/>
      <c r="AQ281" s="187"/>
      <c r="AR281" s="187"/>
      <c r="AS281" s="187"/>
      <c r="AT281" s="187"/>
      <c r="AU281" s="187"/>
      <c r="AV281" s="187"/>
      <c r="AW281" s="187"/>
      <c r="AX281" s="187"/>
      <c r="AY281" s="187"/>
      <c r="AZ281" s="187"/>
      <c r="BA281" s="187"/>
      <c r="BB281" s="187"/>
      <c r="BC281" s="187"/>
      <c r="BD281" s="187"/>
      <c r="BE281" s="187"/>
      <c r="BF281" s="187"/>
      <c r="BG281" s="187"/>
      <c r="BH281" s="187"/>
      <c r="BI281" s="187"/>
      <c r="BJ281" s="187"/>
      <c r="BK281" s="187"/>
      <c r="BL281" s="187"/>
      <c r="BM281" s="187"/>
    </row>
    <row r="282" spans="1:65">
      <c r="A282" s="110"/>
      <c r="B282" s="110"/>
      <c r="C282" s="110"/>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c r="AA282" s="187"/>
      <c r="AB282" s="187"/>
      <c r="AC282" s="187"/>
      <c r="AD282" s="187"/>
      <c r="AE282" s="187"/>
      <c r="AF282" s="187"/>
      <c r="AG282" s="187"/>
      <c r="AH282" s="187"/>
      <c r="AI282" s="187"/>
      <c r="AJ282" s="187"/>
      <c r="AK282" s="187"/>
      <c r="AL282" s="187"/>
      <c r="AM282" s="187"/>
      <c r="AN282" s="187"/>
      <c r="AO282" s="187"/>
      <c r="AP282" s="187"/>
      <c r="AQ282" s="187"/>
      <c r="AR282" s="187"/>
      <c r="AS282" s="187"/>
      <c r="AT282" s="187"/>
      <c r="AU282" s="187"/>
      <c r="AV282" s="187"/>
      <c r="AW282" s="187"/>
      <c r="AX282" s="187"/>
      <c r="AY282" s="187"/>
      <c r="AZ282" s="187"/>
      <c r="BA282" s="187"/>
      <c r="BB282" s="187"/>
      <c r="BC282" s="187"/>
      <c r="BD282" s="187"/>
      <c r="BE282" s="187"/>
      <c r="BF282" s="187"/>
      <c r="BG282" s="187"/>
      <c r="BH282" s="187"/>
      <c r="BI282" s="187"/>
      <c r="BJ282" s="187"/>
      <c r="BK282" s="187"/>
      <c r="BL282" s="187"/>
      <c r="BM282" s="187"/>
    </row>
    <row r="283" spans="1:65">
      <c r="A283" s="110"/>
      <c r="B283" s="110"/>
      <c r="C283" s="110"/>
      <c r="D283" s="187"/>
      <c r="E283" s="187"/>
      <c r="F283" s="187"/>
      <c r="G283" s="187"/>
      <c r="H283" s="187"/>
      <c r="I283" s="187"/>
      <c r="J283" s="187"/>
      <c r="K283" s="187"/>
      <c r="L283" s="187"/>
      <c r="M283" s="187"/>
      <c r="N283" s="187"/>
      <c r="O283" s="187"/>
      <c r="P283" s="187"/>
      <c r="Q283" s="187"/>
      <c r="R283" s="187"/>
      <c r="S283" s="187"/>
      <c r="T283" s="187"/>
      <c r="U283" s="187"/>
      <c r="V283" s="187"/>
      <c r="W283" s="187"/>
      <c r="X283" s="187"/>
      <c r="Y283" s="187"/>
      <c r="Z283" s="187"/>
      <c r="AA283" s="187"/>
      <c r="AB283" s="187"/>
      <c r="AC283" s="187"/>
      <c r="AD283" s="187"/>
      <c r="AE283" s="187"/>
      <c r="AF283" s="187"/>
      <c r="AG283" s="187"/>
      <c r="AH283" s="187"/>
      <c r="AI283" s="187"/>
      <c r="AJ283" s="187"/>
      <c r="AK283" s="187"/>
      <c r="AL283" s="187"/>
      <c r="AM283" s="187"/>
      <c r="AN283" s="187"/>
      <c r="AO283" s="187"/>
      <c r="AP283" s="187"/>
      <c r="AQ283" s="187"/>
      <c r="AR283" s="187"/>
      <c r="AS283" s="187"/>
      <c r="AT283" s="187"/>
      <c r="AU283" s="187"/>
      <c r="AV283" s="187"/>
      <c r="AW283" s="187"/>
      <c r="AX283" s="187"/>
      <c r="AY283" s="187"/>
      <c r="AZ283" s="187"/>
      <c r="BA283" s="187"/>
      <c r="BB283" s="187"/>
      <c r="BC283" s="187"/>
      <c r="BD283" s="187"/>
      <c r="BE283" s="187"/>
      <c r="BF283" s="187"/>
      <c r="BG283" s="187"/>
      <c r="BH283" s="187"/>
      <c r="BI283" s="187"/>
      <c r="BJ283" s="187"/>
      <c r="BK283" s="187"/>
      <c r="BL283" s="187"/>
      <c r="BM283" s="187"/>
    </row>
    <row r="284" spans="1:65">
      <c r="A284" s="110"/>
      <c r="B284" s="110"/>
      <c r="C284" s="110"/>
      <c r="D284" s="187"/>
      <c r="E284" s="187"/>
      <c r="F284" s="187"/>
      <c r="G284" s="187"/>
      <c r="H284" s="187"/>
      <c r="I284" s="187"/>
      <c r="J284" s="187"/>
      <c r="K284" s="187"/>
      <c r="L284" s="187"/>
      <c r="M284" s="187"/>
      <c r="N284" s="187"/>
      <c r="O284" s="187"/>
      <c r="P284" s="187"/>
      <c r="Q284" s="187"/>
      <c r="R284" s="187"/>
      <c r="S284" s="187"/>
      <c r="T284" s="187"/>
      <c r="U284" s="187"/>
      <c r="V284" s="187"/>
      <c r="W284" s="187"/>
      <c r="X284" s="187"/>
      <c r="Y284" s="187"/>
      <c r="Z284" s="187"/>
      <c r="AA284" s="187"/>
      <c r="AB284" s="187"/>
      <c r="AC284" s="187"/>
      <c r="AD284" s="187"/>
      <c r="AE284" s="187"/>
      <c r="AF284" s="187"/>
      <c r="AG284" s="187"/>
      <c r="AH284" s="187"/>
      <c r="AI284" s="187"/>
      <c r="AJ284" s="187"/>
      <c r="AK284" s="187"/>
      <c r="AL284" s="187"/>
      <c r="AM284" s="187"/>
      <c r="AN284" s="187"/>
      <c r="AO284" s="187"/>
      <c r="AP284" s="187"/>
      <c r="AQ284" s="187"/>
      <c r="AR284" s="187"/>
      <c r="AS284" s="187"/>
      <c r="AT284" s="187"/>
      <c r="AU284" s="187"/>
      <c r="AV284" s="187"/>
      <c r="AW284" s="187"/>
      <c r="AX284" s="187"/>
      <c r="AY284" s="187"/>
      <c r="AZ284" s="187"/>
      <c r="BA284" s="187"/>
      <c r="BB284" s="187"/>
      <c r="BC284" s="187"/>
      <c r="BD284" s="187"/>
      <c r="BE284" s="187"/>
      <c r="BF284" s="187"/>
      <c r="BG284" s="187"/>
      <c r="BH284" s="187"/>
      <c r="BI284" s="187"/>
      <c r="BJ284" s="187"/>
      <c r="BK284" s="187"/>
      <c r="BL284" s="187"/>
      <c r="BM284" s="187"/>
    </row>
    <row r="285" spans="1:65">
      <c r="A285" s="110"/>
      <c r="B285" s="110"/>
      <c r="C285" s="110"/>
      <c r="D285" s="187"/>
      <c r="E285" s="187"/>
      <c r="F285" s="187"/>
      <c r="G285" s="187"/>
      <c r="H285" s="187"/>
      <c r="I285" s="187"/>
      <c r="J285" s="187"/>
      <c r="K285" s="187"/>
      <c r="L285" s="187"/>
      <c r="M285" s="187"/>
      <c r="N285" s="187"/>
      <c r="O285" s="187"/>
      <c r="P285" s="187"/>
      <c r="Q285" s="187"/>
      <c r="R285" s="187"/>
      <c r="S285" s="187"/>
      <c r="T285" s="187"/>
      <c r="U285" s="187"/>
      <c r="V285" s="187"/>
      <c r="W285" s="187"/>
      <c r="X285" s="187"/>
      <c r="Y285" s="187"/>
      <c r="Z285" s="187"/>
      <c r="AA285" s="187"/>
      <c r="AB285" s="187"/>
      <c r="AC285" s="187"/>
      <c r="AD285" s="187"/>
      <c r="AE285" s="187"/>
      <c r="AF285" s="187"/>
      <c r="AG285" s="187"/>
      <c r="AH285" s="187"/>
      <c r="AI285" s="187"/>
      <c r="AJ285" s="187"/>
      <c r="AK285" s="187"/>
      <c r="AL285" s="187"/>
      <c r="AM285" s="187"/>
      <c r="AN285" s="187"/>
      <c r="AO285" s="187"/>
      <c r="AP285" s="187"/>
      <c r="AQ285" s="187"/>
      <c r="AR285" s="187"/>
      <c r="AS285" s="187"/>
      <c r="AT285" s="187"/>
      <c r="AU285" s="187"/>
      <c r="AV285" s="187"/>
      <c r="AW285" s="187"/>
      <c r="AX285" s="187"/>
      <c r="AY285" s="187"/>
      <c r="AZ285" s="187"/>
      <c r="BA285" s="187"/>
      <c r="BB285" s="187"/>
      <c r="BC285" s="187"/>
      <c r="BD285" s="187"/>
      <c r="BE285" s="187"/>
      <c r="BF285" s="187"/>
      <c r="BG285" s="187"/>
      <c r="BH285" s="187"/>
      <c r="BI285" s="187"/>
      <c r="BJ285" s="187"/>
      <c r="BK285" s="187"/>
      <c r="BL285" s="187"/>
      <c r="BM285" s="187"/>
    </row>
    <row r="286" spans="1:65">
      <c r="A286" s="110"/>
      <c r="B286" s="110"/>
      <c r="C286" s="110"/>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c r="AA286" s="187"/>
      <c r="AB286" s="187"/>
      <c r="AC286" s="187"/>
      <c r="AD286" s="187"/>
      <c r="AE286" s="187"/>
      <c r="AF286" s="187"/>
      <c r="AG286" s="187"/>
      <c r="AH286" s="187"/>
      <c r="AI286" s="187"/>
      <c r="AJ286" s="187"/>
      <c r="AK286" s="187"/>
      <c r="AL286" s="187"/>
      <c r="AM286" s="187"/>
      <c r="AN286" s="187"/>
      <c r="AO286" s="187"/>
      <c r="AP286" s="187"/>
      <c r="AQ286" s="187"/>
      <c r="AR286" s="187"/>
      <c r="AS286" s="187"/>
      <c r="AT286" s="187"/>
      <c r="AU286" s="187"/>
      <c r="AV286" s="187"/>
      <c r="AW286" s="187"/>
      <c r="AX286" s="187"/>
      <c r="AY286" s="187"/>
      <c r="AZ286" s="187"/>
      <c r="BA286" s="187"/>
      <c r="BB286" s="187"/>
      <c r="BC286" s="187"/>
      <c r="BD286" s="187"/>
      <c r="BE286" s="187"/>
      <c r="BF286" s="187"/>
      <c r="BG286" s="187"/>
      <c r="BH286" s="187"/>
      <c r="BI286" s="187"/>
      <c r="BJ286" s="187"/>
      <c r="BK286" s="187"/>
      <c r="BL286" s="187"/>
      <c r="BM286" s="187"/>
    </row>
    <row r="287" spans="1:65">
      <c r="A287" s="110"/>
      <c r="B287" s="110"/>
      <c r="C287" s="110"/>
      <c r="D287" s="187"/>
      <c r="E287" s="187"/>
      <c r="F287" s="187"/>
      <c r="G287" s="187"/>
      <c r="H287" s="187"/>
      <c r="I287" s="187"/>
      <c r="J287" s="187"/>
      <c r="K287" s="187"/>
      <c r="L287" s="187"/>
      <c r="M287" s="187"/>
      <c r="N287" s="187"/>
      <c r="O287" s="187"/>
      <c r="P287" s="187"/>
      <c r="Q287" s="187"/>
      <c r="R287" s="187"/>
      <c r="S287" s="187"/>
      <c r="T287" s="187"/>
      <c r="U287" s="187"/>
      <c r="V287" s="187"/>
      <c r="W287" s="187"/>
      <c r="X287" s="187"/>
      <c r="Y287" s="187"/>
      <c r="Z287" s="187"/>
      <c r="AA287" s="187"/>
      <c r="AB287" s="187"/>
      <c r="AC287" s="187"/>
      <c r="AD287" s="187"/>
      <c r="AE287" s="187"/>
      <c r="AF287" s="187"/>
      <c r="AG287" s="187"/>
      <c r="AH287" s="187"/>
      <c r="AI287" s="187"/>
      <c r="AJ287" s="187"/>
      <c r="AK287" s="187"/>
      <c r="AL287" s="187"/>
      <c r="AM287" s="187"/>
      <c r="AN287" s="187"/>
      <c r="AO287" s="187"/>
      <c r="AP287" s="187"/>
      <c r="AQ287" s="187"/>
      <c r="AR287" s="187"/>
      <c r="AS287" s="187"/>
      <c r="AT287" s="187"/>
      <c r="AU287" s="187"/>
      <c r="AV287" s="187"/>
      <c r="AW287" s="187"/>
      <c r="AX287" s="187"/>
      <c r="AY287" s="187"/>
      <c r="AZ287" s="187"/>
      <c r="BA287" s="187"/>
      <c r="BB287" s="187"/>
      <c r="BC287" s="187"/>
      <c r="BD287" s="187"/>
      <c r="BE287" s="187"/>
      <c r="BF287" s="187"/>
      <c r="BG287" s="187"/>
      <c r="BH287" s="187"/>
      <c r="BI287" s="187"/>
      <c r="BJ287" s="187"/>
      <c r="BK287" s="187"/>
      <c r="BL287" s="187"/>
      <c r="BM287" s="187"/>
    </row>
    <row r="288" spans="1:65">
      <c r="A288" s="110"/>
      <c r="B288" s="110"/>
      <c r="C288" s="110"/>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c r="AA288" s="187"/>
      <c r="AB288" s="187"/>
      <c r="AC288" s="187"/>
      <c r="AD288" s="187"/>
      <c r="AE288" s="187"/>
      <c r="AF288" s="187"/>
      <c r="AG288" s="187"/>
      <c r="AH288" s="187"/>
      <c r="AI288" s="187"/>
      <c r="AJ288" s="187"/>
      <c r="AK288" s="187"/>
      <c r="AL288" s="187"/>
      <c r="AM288" s="187"/>
      <c r="AN288" s="187"/>
      <c r="AO288" s="187"/>
      <c r="AP288" s="187"/>
      <c r="AQ288" s="187"/>
      <c r="AR288" s="187"/>
      <c r="AS288" s="187"/>
      <c r="AT288" s="187"/>
      <c r="AU288" s="187"/>
      <c r="AV288" s="187"/>
      <c r="AW288" s="187"/>
      <c r="AX288" s="187"/>
      <c r="AY288" s="187"/>
      <c r="AZ288" s="187"/>
      <c r="BA288" s="187"/>
      <c r="BB288" s="187"/>
      <c r="BC288" s="187"/>
      <c r="BD288" s="187"/>
      <c r="BE288" s="187"/>
      <c r="BF288" s="187"/>
      <c r="BG288" s="187"/>
      <c r="BH288" s="187"/>
      <c r="BI288" s="187"/>
      <c r="BJ288" s="187"/>
      <c r="BK288" s="187"/>
      <c r="BL288" s="187"/>
      <c r="BM288" s="187"/>
    </row>
    <row r="289" spans="1:65">
      <c r="A289" s="110"/>
      <c r="B289" s="110"/>
      <c r="C289" s="110"/>
      <c r="D289" s="187"/>
      <c r="E289" s="187"/>
      <c r="F289" s="187"/>
      <c r="G289" s="187"/>
      <c r="H289" s="187"/>
      <c r="I289" s="187"/>
      <c r="J289" s="187"/>
      <c r="K289" s="187"/>
      <c r="L289" s="187"/>
      <c r="M289" s="187"/>
      <c r="N289" s="187"/>
      <c r="O289" s="187"/>
      <c r="P289" s="187"/>
      <c r="Q289" s="187"/>
      <c r="R289" s="187"/>
      <c r="S289" s="187"/>
      <c r="T289" s="187"/>
      <c r="U289" s="187"/>
      <c r="V289" s="187"/>
      <c r="W289" s="187"/>
      <c r="X289" s="187"/>
      <c r="Y289" s="187"/>
      <c r="Z289" s="187"/>
      <c r="AA289" s="187"/>
      <c r="AB289" s="187"/>
      <c r="AC289" s="187"/>
      <c r="AD289" s="187"/>
      <c r="AE289" s="187"/>
      <c r="AF289" s="187"/>
      <c r="AG289" s="187"/>
      <c r="AH289" s="187"/>
      <c r="AI289" s="187"/>
      <c r="AJ289" s="187"/>
      <c r="AK289" s="187"/>
      <c r="AL289" s="187"/>
      <c r="AM289" s="187"/>
      <c r="AN289" s="187"/>
      <c r="AO289" s="187"/>
      <c r="AP289" s="187"/>
      <c r="AQ289" s="187"/>
      <c r="AR289" s="187"/>
      <c r="AS289" s="187"/>
      <c r="AT289" s="187"/>
      <c r="AU289" s="187"/>
      <c r="AV289" s="187"/>
      <c r="AW289" s="187"/>
      <c r="AX289" s="187"/>
      <c r="AY289" s="187"/>
      <c r="AZ289" s="187"/>
      <c r="BA289" s="187"/>
      <c r="BB289" s="187"/>
      <c r="BC289" s="187"/>
      <c r="BD289" s="187"/>
      <c r="BE289" s="187"/>
      <c r="BF289" s="187"/>
      <c r="BG289" s="187"/>
      <c r="BH289" s="187"/>
      <c r="BI289" s="187"/>
      <c r="BJ289" s="187"/>
      <c r="BK289" s="187"/>
      <c r="BL289" s="187"/>
      <c r="BM289" s="187"/>
    </row>
    <row r="290" spans="1:65">
      <c r="A290" s="110"/>
      <c r="B290" s="110"/>
      <c r="C290" s="110"/>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c r="AA290" s="187"/>
      <c r="AB290" s="187"/>
      <c r="AC290" s="187"/>
      <c r="AD290" s="187"/>
      <c r="AE290" s="187"/>
      <c r="AF290" s="187"/>
      <c r="AG290" s="187"/>
      <c r="AH290" s="187"/>
      <c r="AI290" s="187"/>
      <c r="AJ290" s="187"/>
      <c r="AK290" s="187"/>
      <c r="AL290" s="187"/>
      <c r="AM290" s="187"/>
      <c r="AN290" s="187"/>
      <c r="AO290" s="187"/>
      <c r="AP290" s="187"/>
      <c r="AQ290" s="187"/>
      <c r="AR290" s="187"/>
      <c r="AS290" s="187"/>
      <c r="AT290" s="187"/>
      <c r="AU290" s="187"/>
      <c r="AV290" s="187"/>
      <c r="AW290" s="187"/>
      <c r="AX290" s="187"/>
      <c r="AY290" s="187"/>
      <c r="AZ290" s="187"/>
      <c r="BA290" s="187"/>
      <c r="BB290" s="187"/>
      <c r="BC290" s="187"/>
      <c r="BD290" s="187"/>
      <c r="BE290" s="187"/>
      <c r="BF290" s="187"/>
      <c r="BG290" s="187"/>
      <c r="BH290" s="187"/>
      <c r="BI290" s="187"/>
      <c r="BJ290" s="187"/>
      <c r="BK290" s="187"/>
      <c r="BL290" s="187"/>
      <c r="BM290" s="187"/>
    </row>
    <row r="291" spans="1:65">
      <c r="A291" s="110"/>
      <c r="B291" s="110"/>
      <c r="C291" s="110"/>
      <c r="D291" s="187"/>
      <c r="E291" s="187"/>
      <c r="F291" s="187"/>
      <c r="G291" s="187"/>
      <c r="H291" s="187"/>
      <c r="I291" s="187"/>
      <c r="J291" s="187"/>
      <c r="K291" s="187"/>
      <c r="L291" s="187"/>
      <c r="M291" s="187"/>
      <c r="N291" s="187"/>
      <c r="O291" s="187"/>
      <c r="P291" s="187"/>
      <c r="Q291" s="187"/>
      <c r="R291" s="187"/>
      <c r="S291" s="187"/>
      <c r="T291" s="187"/>
      <c r="U291" s="187"/>
      <c r="V291" s="187"/>
      <c r="W291" s="187"/>
      <c r="X291" s="187"/>
      <c r="Y291" s="187"/>
      <c r="Z291" s="187"/>
      <c r="AA291" s="187"/>
      <c r="AB291" s="187"/>
      <c r="AC291" s="187"/>
      <c r="AD291" s="187"/>
      <c r="AE291" s="187"/>
      <c r="AF291" s="187"/>
      <c r="AG291" s="187"/>
      <c r="AH291" s="187"/>
      <c r="AI291" s="187"/>
      <c r="AJ291" s="187"/>
      <c r="AK291" s="187"/>
      <c r="AL291" s="187"/>
      <c r="AM291" s="187"/>
      <c r="AN291" s="187"/>
      <c r="AO291" s="187"/>
      <c r="AP291" s="187"/>
      <c r="AQ291" s="187"/>
      <c r="AR291" s="187"/>
      <c r="AS291" s="187"/>
      <c r="AT291" s="187"/>
      <c r="AU291" s="187"/>
      <c r="AV291" s="187"/>
      <c r="AW291" s="187"/>
      <c r="AX291" s="187"/>
      <c r="AY291" s="187"/>
      <c r="AZ291" s="187"/>
      <c r="BA291" s="187"/>
      <c r="BB291" s="187"/>
      <c r="BC291" s="187"/>
      <c r="BD291" s="187"/>
      <c r="BE291" s="187"/>
      <c r="BF291" s="187"/>
      <c r="BG291" s="187"/>
      <c r="BH291" s="187"/>
      <c r="BI291" s="187"/>
      <c r="BJ291" s="187"/>
      <c r="BK291" s="187"/>
      <c r="BL291" s="187"/>
      <c r="BM291" s="187"/>
    </row>
    <row r="292" spans="1:65">
      <c r="A292" s="110"/>
      <c r="B292" s="110"/>
      <c r="C292" s="110"/>
      <c r="D292" s="187"/>
      <c r="E292" s="187"/>
      <c r="F292" s="187"/>
      <c r="G292" s="187"/>
      <c r="H292" s="187"/>
      <c r="I292" s="187"/>
      <c r="J292" s="187"/>
      <c r="K292" s="187"/>
      <c r="L292" s="187"/>
      <c r="M292" s="187"/>
      <c r="N292" s="187"/>
      <c r="O292" s="187"/>
      <c r="P292" s="187"/>
      <c r="Q292" s="187"/>
      <c r="R292" s="187"/>
      <c r="S292" s="187"/>
      <c r="T292" s="187"/>
      <c r="U292" s="187"/>
      <c r="V292" s="187"/>
      <c r="W292" s="187"/>
      <c r="X292" s="187"/>
      <c r="Y292" s="187"/>
      <c r="Z292" s="187"/>
      <c r="AA292" s="187"/>
      <c r="AB292" s="187"/>
      <c r="AC292" s="187"/>
      <c r="AD292" s="187"/>
      <c r="AE292" s="187"/>
      <c r="AF292" s="187"/>
      <c r="AG292" s="187"/>
      <c r="AH292" s="187"/>
      <c r="AI292" s="187"/>
      <c r="AJ292" s="187"/>
      <c r="AK292" s="187"/>
      <c r="AL292" s="187"/>
      <c r="AM292" s="187"/>
      <c r="AN292" s="187"/>
      <c r="AO292" s="187"/>
      <c r="AP292" s="187"/>
      <c r="AQ292" s="187"/>
      <c r="AR292" s="187"/>
      <c r="AS292" s="187"/>
      <c r="AT292" s="187"/>
      <c r="AU292" s="187"/>
      <c r="AV292" s="187"/>
      <c r="AW292" s="187"/>
      <c r="AX292" s="187"/>
      <c r="AY292" s="187"/>
      <c r="AZ292" s="187"/>
      <c r="BA292" s="187"/>
      <c r="BB292" s="187"/>
      <c r="BC292" s="187"/>
      <c r="BD292" s="187"/>
      <c r="BE292" s="187"/>
      <c r="BF292" s="187"/>
      <c r="BG292" s="187"/>
      <c r="BH292" s="187"/>
      <c r="BI292" s="187"/>
      <c r="BJ292" s="187"/>
      <c r="BK292" s="187"/>
      <c r="BL292" s="187"/>
      <c r="BM292" s="187"/>
    </row>
    <row r="293" spans="1:65">
      <c r="A293" s="110"/>
      <c r="B293" s="110"/>
      <c r="C293" s="110"/>
      <c r="D293" s="187"/>
      <c r="E293" s="187"/>
      <c r="F293" s="187"/>
      <c r="G293" s="187"/>
      <c r="H293" s="187"/>
      <c r="I293" s="187"/>
      <c r="J293" s="187"/>
      <c r="K293" s="187"/>
      <c r="L293" s="187"/>
      <c r="M293" s="187"/>
      <c r="N293" s="187"/>
      <c r="O293" s="187"/>
      <c r="P293" s="187"/>
      <c r="Q293" s="187"/>
      <c r="R293" s="187"/>
      <c r="S293" s="187"/>
      <c r="T293" s="187"/>
      <c r="U293" s="187"/>
      <c r="V293" s="187"/>
      <c r="W293" s="187"/>
      <c r="X293" s="187"/>
      <c r="Y293" s="187"/>
      <c r="Z293" s="187"/>
      <c r="AA293" s="187"/>
      <c r="AB293" s="187"/>
      <c r="AC293" s="187"/>
      <c r="AD293" s="187"/>
      <c r="AE293" s="187"/>
      <c r="AF293" s="187"/>
      <c r="AG293" s="187"/>
      <c r="AH293" s="187"/>
      <c r="AI293" s="187"/>
      <c r="AJ293" s="187"/>
      <c r="AK293" s="187"/>
      <c r="AL293" s="187"/>
      <c r="AM293" s="187"/>
      <c r="AN293" s="187"/>
      <c r="AO293" s="187"/>
      <c r="AP293" s="187"/>
      <c r="AQ293" s="187"/>
      <c r="AR293" s="187"/>
      <c r="AS293" s="187"/>
      <c r="AT293" s="187"/>
      <c r="AU293" s="187"/>
      <c r="AV293" s="187"/>
      <c r="AW293" s="187"/>
      <c r="AX293" s="187"/>
      <c r="AY293" s="187"/>
      <c r="AZ293" s="187"/>
      <c r="BA293" s="187"/>
      <c r="BB293" s="187"/>
      <c r="BC293" s="187"/>
      <c r="BD293" s="187"/>
      <c r="BE293" s="187"/>
      <c r="BF293" s="187"/>
      <c r="BG293" s="187"/>
      <c r="BH293" s="187"/>
      <c r="BI293" s="187"/>
      <c r="BJ293" s="187"/>
      <c r="BK293" s="187"/>
      <c r="BL293" s="187"/>
      <c r="BM293" s="187"/>
    </row>
    <row r="294" spans="1:65">
      <c r="A294" s="110"/>
      <c r="B294" s="110"/>
      <c r="C294" s="110"/>
      <c r="D294" s="187"/>
      <c r="E294" s="187"/>
      <c r="F294" s="187"/>
      <c r="G294" s="187"/>
      <c r="H294" s="187"/>
      <c r="I294" s="187"/>
      <c r="J294" s="187"/>
      <c r="K294" s="187"/>
      <c r="L294" s="187"/>
      <c r="M294" s="187"/>
      <c r="N294" s="187"/>
      <c r="O294" s="187"/>
      <c r="P294" s="187"/>
      <c r="Q294" s="187"/>
      <c r="R294" s="187"/>
      <c r="S294" s="187"/>
      <c r="T294" s="187"/>
      <c r="U294" s="187"/>
      <c r="V294" s="187"/>
      <c r="W294" s="187"/>
      <c r="X294" s="187"/>
      <c r="Y294" s="187"/>
      <c r="Z294" s="187"/>
      <c r="AA294" s="187"/>
      <c r="AB294" s="187"/>
      <c r="AC294" s="187"/>
      <c r="AD294" s="187"/>
      <c r="AE294" s="187"/>
      <c r="AF294" s="187"/>
      <c r="AG294" s="187"/>
      <c r="AH294" s="187"/>
      <c r="AI294" s="187"/>
      <c r="AJ294" s="187"/>
      <c r="AK294" s="187"/>
      <c r="AL294" s="187"/>
      <c r="AM294" s="187"/>
      <c r="AN294" s="187"/>
      <c r="AO294" s="187"/>
      <c r="AP294" s="187"/>
      <c r="AQ294" s="187"/>
      <c r="AR294" s="187"/>
      <c r="AS294" s="187"/>
      <c r="AT294" s="187"/>
      <c r="AU294" s="187"/>
      <c r="AV294" s="187"/>
      <c r="AW294" s="187"/>
      <c r="AX294" s="187"/>
      <c r="AY294" s="187"/>
      <c r="AZ294" s="187"/>
      <c r="BA294" s="187"/>
      <c r="BB294" s="187"/>
      <c r="BC294" s="187"/>
      <c r="BD294" s="187"/>
      <c r="BE294" s="187"/>
      <c r="BF294" s="187"/>
      <c r="BG294" s="187"/>
      <c r="BH294" s="187"/>
      <c r="BI294" s="187"/>
      <c r="BJ294" s="187"/>
      <c r="BK294" s="187"/>
      <c r="BL294" s="187"/>
      <c r="BM294" s="187"/>
    </row>
    <row r="295" spans="1:65">
      <c r="A295" s="110"/>
      <c r="B295" s="110"/>
      <c r="C295" s="110"/>
      <c r="D295" s="187"/>
      <c r="E295" s="187"/>
      <c r="F295" s="187"/>
      <c r="G295" s="187"/>
      <c r="H295" s="187"/>
      <c r="I295" s="187"/>
      <c r="J295" s="187"/>
      <c r="K295" s="187"/>
      <c r="L295" s="187"/>
      <c r="M295" s="187"/>
      <c r="N295" s="187"/>
      <c r="O295" s="187"/>
      <c r="P295" s="187"/>
      <c r="Q295" s="187"/>
      <c r="R295" s="187"/>
      <c r="S295" s="187"/>
      <c r="T295" s="187"/>
      <c r="U295" s="187"/>
      <c r="V295" s="187"/>
      <c r="W295" s="187"/>
      <c r="X295" s="187"/>
      <c r="Y295" s="187"/>
      <c r="Z295" s="187"/>
      <c r="AA295" s="187"/>
      <c r="AB295" s="187"/>
      <c r="AC295" s="187"/>
      <c r="AD295" s="187"/>
      <c r="AE295" s="187"/>
      <c r="AF295" s="187"/>
      <c r="AG295" s="187"/>
      <c r="AH295" s="187"/>
      <c r="AI295" s="187"/>
      <c r="AJ295" s="187"/>
      <c r="AK295" s="187"/>
      <c r="AL295" s="187"/>
      <c r="AM295" s="187"/>
      <c r="AN295" s="187"/>
      <c r="AO295" s="187"/>
      <c r="AP295" s="187"/>
      <c r="AQ295" s="187"/>
      <c r="AR295" s="187"/>
      <c r="AS295" s="187"/>
      <c r="AT295" s="187"/>
      <c r="AU295" s="187"/>
      <c r="AV295" s="187"/>
      <c r="AW295" s="187"/>
      <c r="AX295" s="187"/>
      <c r="AY295" s="187"/>
      <c r="AZ295" s="187"/>
      <c r="BA295" s="187"/>
      <c r="BB295" s="187"/>
      <c r="BC295" s="187"/>
      <c r="BD295" s="187"/>
      <c r="BE295" s="187"/>
      <c r="BF295" s="187"/>
      <c r="BG295" s="187"/>
      <c r="BH295" s="187"/>
      <c r="BI295" s="187"/>
      <c r="BJ295" s="187"/>
      <c r="BK295" s="187"/>
      <c r="BL295" s="187"/>
      <c r="BM295" s="187"/>
    </row>
    <row r="296" spans="1:65">
      <c r="A296" s="110"/>
      <c r="B296" s="110"/>
      <c r="C296" s="110"/>
      <c r="D296" s="187"/>
      <c r="E296" s="187"/>
      <c r="F296" s="187"/>
      <c r="G296" s="187"/>
      <c r="H296" s="187"/>
      <c r="I296" s="187"/>
      <c r="J296" s="187"/>
      <c r="K296" s="187"/>
      <c r="L296" s="187"/>
      <c r="M296" s="187"/>
      <c r="N296" s="187"/>
      <c r="O296" s="187"/>
      <c r="P296" s="187"/>
      <c r="Q296" s="187"/>
      <c r="R296" s="187"/>
      <c r="S296" s="187"/>
      <c r="T296" s="187"/>
      <c r="U296" s="187"/>
      <c r="V296" s="187"/>
      <c r="W296" s="187"/>
      <c r="X296" s="187"/>
      <c r="Y296" s="187"/>
      <c r="Z296" s="187"/>
      <c r="AA296" s="187"/>
      <c r="AB296" s="187"/>
      <c r="AC296" s="187"/>
      <c r="AD296" s="187"/>
      <c r="AE296" s="187"/>
      <c r="AF296" s="187"/>
      <c r="AG296" s="187"/>
      <c r="AH296" s="187"/>
      <c r="AI296" s="187"/>
      <c r="AJ296" s="187"/>
      <c r="AK296" s="187"/>
      <c r="AL296" s="187"/>
      <c r="AM296" s="187"/>
      <c r="AN296" s="187"/>
      <c r="AO296" s="187"/>
      <c r="AP296" s="187"/>
      <c r="AQ296" s="187"/>
      <c r="AR296" s="187"/>
      <c r="AS296" s="187"/>
      <c r="AT296" s="187"/>
      <c r="AU296" s="187"/>
      <c r="AV296" s="187"/>
      <c r="AW296" s="187"/>
      <c r="AX296" s="187"/>
      <c r="AY296" s="187"/>
      <c r="AZ296" s="187"/>
      <c r="BA296" s="187"/>
      <c r="BB296" s="187"/>
      <c r="BC296" s="187"/>
      <c r="BD296" s="187"/>
      <c r="BE296" s="187"/>
      <c r="BF296" s="187"/>
      <c r="BG296" s="187"/>
      <c r="BH296" s="187"/>
      <c r="BI296" s="187"/>
      <c r="BJ296" s="187"/>
      <c r="BK296" s="187"/>
      <c r="BL296" s="187"/>
      <c r="BM296" s="187"/>
    </row>
    <row r="297" spans="1:65">
      <c r="A297" s="110"/>
      <c r="B297" s="110"/>
      <c r="C297" s="110"/>
      <c r="D297" s="187"/>
      <c r="E297" s="187"/>
      <c r="F297" s="187"/>
      <c r="G297" s="187"/>
      <c r="H297" s="187"/>
      <c r="I297" s="187"/>
      <c r="J297" s="187"/>
      <c r="K297" s="187"/>
      <c r="L297" s="187"/>
      <c r="M297" s="187"/>
      <c r="N297" s="187"/>
      <c r="O297" s="187"/>
      <c r="P297" s="187"/>
      <c r="Q297" s="187"/>
      <c r="R297" s="187"/>
      <c r="S297" s="187"/>
      <c r="T297" s="187"/>
      <c r="U297" s="187"/>
      <c r="V297" s="187"/>
      <c r="W297" s="187"/>
      <c r="X297" s="187"/>
      <c r="Y297" s="187"/>
      <c r="Z297" s="187"/>
      <c r="AA297" s="187"/>
      <c r="AB297" s="187"/>
      <c r="AC297" s="187"/>
      <c r="AD297" s="187"/>
      <c r="AE297" s="187"/>
      <c r="AF297" s="187"/>
      <c r="AG297" s="187"/>
      <c r="AH297" s="187"/>
      <c r="AI297" s="187"/>
      <c r="AJ297" s="187"/>
      <c r="AK297" s="187"/>
      <c r="AL297" s="187"/>
      <c r="AM297" s="187"/>
      <c r="AN297" s="187"/>
      <c r="AO297" s="187"/>
      <c r="AP297" s="187"/>
      <c r="AQ297" s="187"/>
      <c r="AR297" s="187"/>
      <c r="AS297" s="187"/>
      <c r="AT297" s="187"/>
      <c r="AU297" s="187"/>
      <c r="AV297" s="187"/>
      <c r="AW297" s="187"/>
      <c r="AX297" s="187"/>
      <c r="AY297" s="187"/>
      <c r="AZ297" s="187"/>
      <c r="BA297" s="187"/>
      <c r="BB297" s="187"/>
      <c r="BC297" s="187"/>
      <c r="BD297" s="187"/>
      <c r="BE297" s="187"/>
      <c r="BF297" s="187"/>
      <c r="BG297" s="187"/>
      <c r="BH297" s="187"/>
      <c r="BI297" s="187"/>
      <c r="BJ297" s="187"/>
      <c r="BK297" s="187"/>
      <c r="BL297" s="187"/>
      <c r="BM297" s="187"/>
    </row>
    <row r="298" spans="1:65">
      <c r="A298" s="110"/>
      <c r="B298" s="110"/>
      <c r="C298" s="110"/>
      <c r="D298" s="187"/>
      <c r="E298" s="187"/>
      <c r="F298" s="187"/>
      <c r="G298" s="187"/>
      <c r="H298" s="187"/>
      <c r="I298" s="187"/>
      <c r="J298" s="187"/>
      <c r="K298" s="187"/>
      <c r="L298" s="187"/>
      <c r="M298" s="187"/>
      <c r="N298" s="187"/>
      <c r="O298" s="187"/>
      <c r="P298" s="187"/>
      <c r="Q298" s="187"/>
      <c r="R298" s="187"/>
      <c r="S298" s="187"/>
      <c r="T298" s="187"/>
      <c r="U298" s="187"/>
      <c r="V298" s="187"/>
      <c r="W298" s="187"/>
      <c r="X298" s="187"/>
      <c r="Y298" s="187"/>
      <c r="Z298" s="187"/>
      <c r="AA298" s="187"/>
      <c r="AB298" s="187"/>
      <c r="AC298" s="187"/>
      <c r="AD298" s="187"/>
      <c r="AE298" s="187"/>
      <c r="AF298" s="187"/>
      <c r="AG298" s="187"/>
      <c r="AH298" s="187"/>
      <c r="AI298" s="187"/>
      <c r="AJ298" s="187"/>
      <c r="AK298" s="187"/>
      <c r="AL298" s="187"/>
      <c r="AM298" s="187"/>
      <c r="AN298" s="187"/>
      <c r="AO298" s="187"/>
      <c r="AP298" s="187"/>
      <c r="AQ298" s="187"/>
      <c r="AR298" s="187"/>
      <c r="AS298" s="187"/>
      <c r="AT298" s="187"/>
      <c r="AU298" s="187"/>
      <c r="AV298" s="187"/>
      <c r="AW298" s="187"/>
      <c r="AX298" s="187"/>
      <c r="AY298" s="187"/>
      <c r="AZ298" s="187"/>
      <c r="BA298" s="187"/>
      <c r="BB298" s="187"/>
      <c r="BC298" s="187"/>
      <c r="BD298" s="187"/>
      <c r="BE298" s="187"/>
      <c r="BF298" s="187"/>
      <c r="BG298" s="187"/>
      <c r="BH298" s="187"/>
      <c r="BI298" s="187"/>
      <c r="BJ298" s="187"/>
      <c r="BK298" s="187"/>
      <c r="BL298" s="187"/>
      <c r="BM298" s="187"/>
    </row>
    <row r="299" spans="1:65">
      <c r="A299" s="110"/>
      <c r="B299" s="110"/>
      <c r="C299" s="110"/>
      <c r="D299" s="187"/>
      <c r="E299" s="187"/>
      <c r="F299" s="187"/>
      <c r="G299" s="187"/>
      <c r="H299" s="187"/>
      <c r="I299" s="187"/>
      <c r="J299" s="187"/>
      <c r="K299" s="187"/>
      <c r="L299" s="187"/>
      <c r="M299" s="187"/>
      <c r="N299" s="187"/>
      <c r="O299" s="187"/>
      <c r="P299" s="187"/>
      <c r="Q299" s="187"/>
      <c r="R299" s="187"/>
      <c r="S299" s="187"/>
      <c r="T299" s="187"/>
      <c r="U299" s="187"/>
      <c r="V299" s="187"/>
      <c r="W299" s="187"/>
      <c r="X299" s="187"/>
      <c r="Y299" s="187"/>
      <c r="Z299" s="187"/>
      <c r="AA299" s="187"/>
      <c r="AB299" s="187"/>
      <c r="AC299" s="187"/>
      <c r="AD299" s="187"/>
      <c r="AE299" s="187"/>
      <c r="AF299" s="187"/>
      <c r="AG299" s="187"/>
      <c r="AH299" s="187"/>
      <c r="AI299" s="187"/>
      <c r="AJ299" s="187"/>
      <c r="AK299" s="187"/>
      <c r="AL299" s="187"/>
      <c r="AM299" s="187"/>
      <c r="AN299" s="187"/>
      <c r="AO299" s="187"/>
      <c r="AP299" s="187"/>
      <c r="AQ299" s="187"/>
      <c r="AR299" s="187"/>
      <c r="AS299" s="187"/>
      <c r="AT299" s="187"/>
      <c r="AU299" s="187"/>
      <c r="AV299" s="187"/>
      <c r="AW299" s="187"/>
      <c r="AX299" s="187"/>
      <c r="AY299" s="187"/>
      <c r="AZ299" s="187"/>
      <c r="BA299" s="187"/>
      <c r="BB299" s="187"/>
      <c r="BC299" s="187"/>
      <c r="BD299" s="187"/>
      <c r="BE299" s="187"/>
      <c r="BF299" s="187"/>
      <c r="BG299" s="187"/>
      <c r="BH299" s="187"/>
      <c r="BI299" s="187"/>
      <c r="BJ299" s="187"/>
      <c r="BK299" s="187"/>
      <c r="BL299" s="187"/>
      <c r="BM299" s="187"/>
    </row>
    <row r="300" spans="1:65">
      <c r="A300" s="110"/>
      <c r="B300" s="110"/>
      <c r="C300" s="110"/>
      <c r="D300" s="187"/>
      <c r="E300" s="187"/>
      <c r="F300" s="187"/>
      <c r="G300" s="187"/>
      <c r="H300" s="187"/>
      <c r="I300" s="187"/>
      <c r="J300" s="187"/>
      <c r="K300" s="187"/>
      <c r="L300" s="187"/>
      <c r="M300" s="187"/>
      <c r="N300" s="187"/>
      <c r="O300" s="187"/>
      <c r="P300" s="187"/>
      <c r="Q300" s="187"/>
      <c r="R300" s="187"/>
      <c r="S300" s="187"/>
      <c r="T300" s="187"/>
      <c r="U300" s="187"/>
      <c r="V300" s="187"/>
      <c r="W300" s="187"/>
      <c r="X300" s="187"/>
      <c r="Y300" s="187"/>
      <c r="Z300" s="187"/>
      <c r="AA300" s="187"/>
      <c r="AB300" s="187"/>
      <c r="AC300" s="187"/>
      <c r="AD300" s="187"/>
      <c r="AE300" s="187"/>
      <c r="AF300" s="187"/>
      <c r="AG300" s="187"/>
      <c r="AH300" s="187"/>
      <c r="AI300" s="187"/>
      <c r="AJ300" s="187"/>
      <c r="AK300" s="187"/>
      <c r="AL300" s="187"/>
      <c r="AM300" s="187"/>
      <c r="AN300" s="187"/>
      <c r="AO300" s="187"/>
      <c r="AP300" s="187"/>
      <c r="AQ300" s="187"/>
      <c r="AR300" s="187"/>
      <c r="AS300" s="187"/>
      <c r="AT300" s="187"/>
      <c r="AU300" s="187"/>
      <c r="AV300" s="187"/>
      <c r="AW300" s="187"/>
      <c r="AX300" s="187"/>
      <c r="AY300" s="187"/>
      <c r="AZ300" s="187"/>
      <c r="BA300" s="187"/>
      <c r="BB300" s="187"/>
      <c r="BC300" s="187"/>
      <c r="BD300" s="187"/>
      <c r="BE300" s="187"/>
      <c r="BF300" s="187"/>
      <c r="BG300" s="187"/>
      <c r="BH300" s="187"/>
      <c r="BI300" s="187"/>
      <c r="BJ300" s="187"/>
      <c r="BK300" s="187"/>
      <c r="BL300" s="187"/>
      <c r="BM300" s="187"/>
    </row>
    <row r="301" spans="1:65">
      <c r="A301" s="110"/>
      <c r="B301" s="110"/>
      <c r="C301" s="110"/>
      <c r="D301" s="187"/>
      <c r="E301" s="187"/>
      <c r="F301" s="187"/>
      <c r="G301" s="187"/>
      <c r="H301" s="187"/>
      <c r="I301" s="187"/>
      <c r="J301" s="187"/>
      <c r="K301" s="187"/>
      <c r="L301" s="187"/>
      <c r="M301" s="187"/>
      <c r="N301" s="187"/>
      <c r="O301" s="187"/>
      <c r="P301" s="187"/>
      <c r="Q301" s="187"/>
      <c r="R301" s="187"/>
      <c r="S301" s="187"/>
      <c r="T301" s="187"/>
      <c r="U301" s="187"/>
      <c r="V301" s="187"/>
      <c r="W301" s="187"/>
      <c r="X301" s="187"/>
      <c r="Y301" s="187"/>
      <c r="Z301" s="187"/>
      <c r="AA301" s="187"/>
      <c r="AB301" s="187"/>
      <c r="AC301" s="187"/>
      <c r="AD301" s="187"/>
      <c r="AE301" s="187"/>
      <c r="AF301" s="187"/>
      <c r="AG301" s="187"/>
      <c r="AH301" s="187"/>
      <c r="AI301" s="187"/>
      <c r="AJ301" s="187"/>
      <c r="AK301" s="187"/>
      <c r="AL301" s="187"/>
      <c r="AM301" s="187"/>
      <c r="AN301" s="187"/>
      <c r="AO301" s="187"/>
      <c r="AP301" s="187"/>
      <c r="AQ301" s="187"/>
      <c r="AR301" s="187"/>
      <c r="AS301" s="187"/>
      <c r="AT301" s="187"/>
      <c r="AU301" s="187"/>
      <c r="AV301" s="187"/>
      <c r="AW301" s="187"/>
      <c r="AX301" s="187"/>
      <c r="AY301" s="187"/>
      <c r="AZ301" s="187"/>
      <c r="BA301" s="187"/>
      <c r="BB301" s="187"/>
      <c r="BC301" s="187"/>
      <c r="BD301" s="187"/>
      <c r="BE301" s="187"/>
      <c r="BF301" s="187"/>
      <c r="BG301" s="187"/>
      <c r="BH301" s="187"/>
      <c r="BI301" s="187"/>
      <c r="BJ301" s="187"/>
      <c r="BK301" s="187"/>
      <c r="BL301" s="187"/>
      <c r="BM301" s="187"/>
    </row>
    <row r="302" spans="1:65">
      <c r="A302" s="110"/>
      <c r="B302" s="110"/>
      <c r="C302" s="110"/>
      <c r="D302" s="187"/>
      <c r="E302" s="187"/>
      <c r="F302" s="187"/>
      <c r="G302" s="187"/>
      <c r="H302" s="187"/>
      <c r="I302" s="187"/>
      <c r="J302" s="187"/>
      <c r="K302" s="187"/>
      <c r="L302" s="187"/>
      <c r="M302" s="187"/>
      <c r="N302" s="187"/>
      <c r="O302" s="187"/>
      <c r="P302" s="187"/>
      <c r="Q302" s="187"/>
      <c r="R302" s="187"/>
      <c r="S302" s="187"/>
      <c r="T302" s="187"/>
      <c r="U302" s="187"/>
      <c r="V302" s="187"/>
      <c r="W302" s="187"/>
      <c r="X302" s="187"/>
      <c r="Y302" s="187"/>
      <c r="Z302" s="187"/>
      <c r="AA302" s="187"/>
      <c r="AB302" s="187"/>
      <c r="AC302" s="187"/>
      <c r="AD302" s="187"/>
      <c r="AE302" s="187"/>
      <c r="AF302" s="187"/>
      <c r="AG302" s="187"/>
      <c r="AH302" s="187"/>
      <c r="AI302" s="187"/>
      <c r="AJ302" s="187"/>
      <c r="AK302" s="187"/>
      <c r="AL302" s="187"/>
      <c r="AM302" s="187"/>
      <c r="AN302" s="187"/>
      <c r="AO302" s="187"/>
      <c r="AP302" s="187"/>
      <c r="AQ302" s="187"/>
      <c r="AR302" s="187"/>
      <c r="AS302" s="187"/>
      <c r="AT302" s="187"/>
      <c r="AU302" s="187"/>
      <c r="AV302" s="187"/>
      <c r="AW302" s="187"/>
      <c r="AX302" s="187"/>
      <c r="AY302" s="187"/>
      <c r="AZ302" s="187"/>
      <c r="BA302" s="187"/>
      <c r="BB302" s="187"/>
      <c r="BC302" s="187"/>
      <c r="BD302" s="187"/>
      <c r="BE302" s="187"/>
      <c r="BF302" s="187"/>
      <c r="BG302" s="187"/>
      <c r="BH302" s="187"/>
      <c r="BI302" s="187"/>
      <c r="BJ302" s="187"/>
      <c r="BK302" s="187"/>
      <c r="BL302" s="187"/>
      <c r="BM302" s="187"/>
    </row>
    <row r="303" spans="1:65">
      <c r="A303" s="110"/>
      <c r="B303" s="110"/>
      <c r="C303" s="110"/>
      <c r="D303" s="187"/>
      <c r="E303" s="187"/>
      <c r="F303" s="187"/>
      <c r="G303" s="187"/>
      <c r="H303" s="187"/>
      <c r="I303" s="187"/>
      <c r="J303" s="187"/>
      <c r="K303" s="187"/>
      <c r="L303" s="187"/>
      <c r="M303" s="187"/>
      <c r="N303" s="187"/>
      <c r="O303" s="187"/>
      <c r="P303" s="187"/>
      <c r="Q303" s="187"/>
      <c r="R303" s="187"/>
      <c r="S303" s="187"/>
      <c r="T303" s="187"/>
      <c r="U303" s="187"/>
      <c r="V303" s="187"/>
      <c r="W303" s="187"/>
      <c r="X303" s="187"/>
      <c r="Y303" s="187"/>
      <c r="Z303" s="187"/>
      <c r="AA303" s="187"/>
      <c r="AB303" s="187"/>
      <c r="AC303" s="187"/>
      <c r="AD303" s="187"/>
      <c r="AE303" s="187"/>
      <c r="AF303" s="187"/>
      <c r="AG303" s="187"/>
      <c r="AH303" s="187"/>
      <c r="AI303" s="187"/>
      <c r="AJ303" s="187"/>
      <c r="AK303" s="187"/>
      <c r="AL303" s="187"/>
      <c r="AM303" s="187"/>
      <c r="AN303" s="187"/>
      <c r="AO303" s="187"/>
      <c r="AP303" s="187"/>
      <c r="AQ303" s="187"/>
      <c r="AR303" s="187"/>
      <c r="AS303" s="187"/>
      <c r="AT303" s="187"/>
      <c r="AU303" s="187"/>
      <c r="AV303" s="187"/>
      <c r="AW303" s="187"/>
      <c r="AX303" s="187"/>
      <c r="AY303" s="187"/>
      <c r="AZ303" s="187"/>
      <c r="BA303" s="187"/>
      <c r="BB303" s="187"/>
      <c r="BC303" s="187"/>
      <c r="BD303" s="187"/>
      <c r="BE303" s="187"/>
      <c r="BF303" s="187"/>
      <c r="BG303" s="187"/>
      <c r="BH303" s="187"/>
      <c r="BI303" s="187"/>
      <c r="BJ303" s="187"/>
      <c r="BK303" s="187"/>
      <c r="BL303" s="187"/>
      <c r="BM303" s="187"/>
    </row>
    <row r="304" spans="1:65">
      <c r="A304" s="110"/>
      <c r="B304" s="110"/>
      <c r="C304" s="110"/>
      <c r="D304" s="187"/>
      <c r="E304" s="187"/>
      <c r="F304" s="187"/>
      <c r="G304" s="187"/>
      <c r="H304" s="187"/>
      <c r="I304" s="187"/>
      <c r="J304" s="187"/>
      <c r="K304" s="187"/>
      <c r="L304" s="187"/>
      <c r="M304" s="187"/>
      <c r="N304" s="187"/>
      <c r="O304" s="187"/>
      <c r="P304" s="187"/>
      <c r="Q304" s="187"/>
      <c r="R304" s="187"/>
      <c r="S304" s="187"/>
      <c r="T304" s="187"/>
      <c r="U304" s="187"/>
      <c r="V304" s="187"/>
      <c r="W304" s="187"/>
      <c r="X304" s="187"/>
      <c r="Y304" s="187"/>
      <c r="Z304" s="187"/>
      <c r="AA304" s="187"/>
      <c r="AB304" s="187"/>
      <c r="AC304" s="187"/>
      <c r="AD304" s="187"/>
      <c r="AE304" s="187"/>
      <c r="AF304" s="187"/>
      <c r="AG304" s="187"/>
      <c r="AH304" s="187"/>
      <c r="AI304" s="187"/>
      <c r="AJ304" s="187"/>
      <c r="AK304" s="187"/>
      <c r="AL304" s="187"/>
      <c r="AM304" s="187"/>
      <c r="AN304" s="187"/>
      <c r="AO304" s="187"/>
      <c r="AP304" s="187"/>
      <c r="AQ304" s="187"/>
      <c r="AR304" s="187"/>
      <c r="AS304" s="187"/>
      <c r="AT304" s="187"/>
      <c r="AU304" s="187"/>
      <c r="AV304" s="187"/>
      <c r="AW304" s="187"/>
      <c r="AX304" s="187"/>
      <c r="AY304" s="187"/>
      <c r="AZ304" s="187"/>
      <c r="BA304" s="187"/>
      <c r="BB304" s="187"/>
      <c r="BC304" s="187"/>
      <c r="BD304" s="187"/>
      <c r="BE304" s="187"/>
      <c r="BF304" s="187"/>
      <c r="BG304" s="187"/>
      <c r="BH304" s="187"/>
      <c r="BI304" s="187"/>
      <c r="BJ304" s="187"/>
      <c r="BK304" s="187"/>
      <c r="BL304" s="187"/>
      <c r="BM304" s="187"/>
    </row>
    <row r="305" spans="1:65">
      <c r="A305" s="110"/>
      <c r="B305" s="110"/>
      <c r="C305" s="110"/>
      <c r="D305" s="187"/>
      <c r="E305" s="187"/>
      <c r="F305" s="187"/>
      <c r="G305" s="187"/>
      <c r="H305" s="187"/>
      <c r="I305" s="187"/>
      <c r="J305" s="187"/>
      <c r="K305" s="187"/>
      <c r="L305" s="187"/>
      <c r="M305" s="187"/>
      <c r="N305" s="187"/>
      <c r="O305" s="187"/>
      <c r="P305" s="187"/>
      <c r="Q305" s="187"/>
      <c r="R305" s="187"/>
      <c r="S305" s="187"/>
      <c r="T305" s="187"/>
      <c r="U305" s="187"/>
      <c r="V305" s="187"/>
      <c r="W305" s="187"/>
      <c r="X305" s="187"/>
      <c r="Y305" s="187"/>
      <c r="Z305" s="187"/>
      <c r="AA305" s="187"/>
      <c r="AB305" s="187"/>
      <c r="AC305" s="187"/>
      <c r="AD305" s="187"/>
      <c r="AE305" s="187"/>
      <c r="AF305" s="187"/>
      <c r="AG305" s="187"/>
      <c r="AH305" s="187"/>
      <c r="AI305" s="187"/>
      <c r="AJ305" s="187"/>
      <c r="AK305" s="187"/>
      <c r="AL305" s="187"/>
      <c r="AM305" s="187"/>
      <c r="AN305" s="187"/>
      <c r="AO305" s="187"/>
      <c r="AP305" s="187"/>
      <c r="AQ305" s="187"/>
      <c r="AR305" s="187"/>
      <c r="AS305" s="187"/>
      <c r="AT305" s="187"/>
      <c r="AU305" s="187"/>
      <c r="AV305" s="187"/>
      <c r="AW305" s="187"/>
      <c r="AX305" s="187"/>
      <c r="AY305" s="187"/>
      <c r="AZ305" s="187"/>
      <c r="BA305" s="187"/>
      <c r="BB305" s="187"/>
      <c r="BC305" s="187"/>
      <c r="BD305" s="187"/>
      <c r="BE305" s="187"/>
      <c r="BF305" s="187"/>
      <c r="BG305" s="187"/>
      <c r="BH305" s="187"/>
      <c r="BI305" s="187"/>
      <c r="BJ305" s="187"/>
      <c r="BK305" s="187"/>
      <c r="BL305" s="187"/>
      <c r="BM305" s="187"/>
    </row>
    <row r="306" spans="1:65">
      <c r="A306" s="110"/>
      <c r="B306" s="110"/>
      <c r="C306" s="110"/>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c r="AA306" s="187"/>
      <c r="AB306" s="187"/>
      <c r="AC306" s="187"/>
      <c r="AD306" s="187"/>
      <c r="AE306" s="187"/>
      <c r="AF306" s="187"/>
      <c r="AG306" s="187"/>
      <c r="AH306" s="187"/>
      <c r="AI306" s="187"/>
      <c r="AJ306" s="187"/>
      <c r="AK306" s="187"/>
      <c r="AL306" s="187"/>
      <c r="AM306" s="187"/>
      <c r="AN306" s="187"/>
      <c r="AO306" s="187"/>
      <c r="AP306" s="187"/>
      <c r="AQ306" s="187"/>
      <c r="AR306" s="187"/>
      <c r="AS306" s="187"/>
      <c r="AT306" s="187"/>
      <c r="AU306" s="187"/>
      <c r="AV306" s="187"/>
      <c r="AW306" s="187"/>
      <c r="AX306" s="187"/>
      <c r="AY306" s="187"/>
      <c r="AZ306" s="187"/>
      <c r="BA306" s="187"/>
      <c r="BB306" s="187"/>
      <c r="BC306" s="187"/>
      <c r="BD306" s="187"/>
      <c r="BE306" s="187"/>
      <c r="BF306" s="187"/>
      <c r="BG306" s="187"/>
      <c r="BH306" s="187"/>
      <c r="BI306" s="187"/>
      <c r="BJ306" s="187"/>
      <c r="BK306" s="187"/>
      <c r="BL306" s="187"/>
      <c r="BM306" s="187"/>
    </row>
    <row r="307" spans="1:65">
      <c r="A307" s="110"/>
      <c r="B307" s="110"/>
      <c r="C307" s="110"/>
      <c r="D307" s="187"/>
      <c r="E307" s="187"/>
      <c r="F307" s="187"/>
      <c r="G307" s="187"/>
      <c r="H307" s="187"/>
      <c r="I307" s="187"/>
      <c r="J307" s="187"/>
      <c r="K307" s="187"/>
      <c r="L307" s="187"/>
      <c r="M307" s="187"/>
      <c r="N307" s="187"/>
      <c r="O307" s="187"/>
      <c r="P307" s="187"/>
      <c r="Q307" s="187"/>
      <c r="R307" s="187"/>
      <c r="S307" s="187"/>
      <c r="T307" s="187"/>
      <c r="U307" s="187"/>
      <c r="V307" s="187"/>
      <c r="W307" s="187"/>
      <c r="X307" s="187"/>
      <c r="Y307" s="187"/>
      <c r="Z307" s="187"/>
      <c r="AA307" s="187"/>
      <c r="AB307" s="187"/>
      <c r="AC307" s="187"/>
      <c r="AD307" s="187"/>
      <c r="AE307" s="187"/>
      <c r="AF307" s="187"/>
      <c r="AG307" s="187"/>
      <c r="AH307" s="187"/>
      <c r="AI307" s="187"/>
      <c r="AJ307" s="187"/>
      <c r="AK307" s="187"/>
      <c r="AL307" s="187"/>
      <c r="AM307" s="187"/>
      <c r="AN307" s="187"/>
      <c r="AO307" s="187"/>
      <c r="AP307" s="187"/>
      <c r="AQ307" s="187"/>
      <c r="AR307" s="187"/>
      <c r="AS307" s="187"/>
      <c r="AT307" s="187"/>
      <c r="AU307" s="187"/>
      <c r="AV307" s="187"/>
      <c r="AW307" s="187"/>
      <c r="AX307" s="187"/>
      <c r="AY307" s="187"/>
      <c r="AZ307" s="187"/>
      <c r="BA307" s="187"/>
      <c r="BB307" s="187"/>
      <c r="BC307" s="187"/>
      <c r="BD307" s="187"/>
      <c r="BE307" s="187"/>
      <c r="BF307" s="187"/>
      <c r="BG307" s="187"/>
      <c r="BH307" s="187"/>
      <c r="BI307" s="187"/>
      <c r="BJ307" s="187"/>
      <c r="BK307" s="187"/>
      <c r="BL307" s="187"/>
      <c r="BM307" s="187"/>
    </row>
    <row r="308" spans="1:65">
      <c r="A308" s="110"/>
      <c r="B308" s="110"/>
      <c r="C308" s="110"/>
      <c r="D308" s="187"/>
      <c r="E308" s="187"/>
      <c r="F308" s="187"/>
      <c r="G308" s="187"/>
      <c r="H308" s="187"/>
      <c r="I308" s="187"/>
      <c r="J308" s="187"/>
      <c r="K308" s="187"/>
      <c r="L308" s="187"/>
      <c r="M308" s="187"/>
      <c r="N308" s="187"/>
      <c r="O308" s="187"/>
      <c r="P308" s="187"/>
      <c r="Q308" s="187"/>
      <c r="R308" s="187"/>
      <c r="S308" s="187"/>
      <c r="T308" s="187"/>
      <c r="U308" s="187"/>
      <c r="V308" s="187"/>
      <c r="W308" s="187"/>
      <c r="X308" s="187"/>
      <c r="Y308" s="187"/>
      <c r="Z308" s="187"/>
      <c r="AA308" s="187"/>
      <c r="AB308" s="187"/>
      <c r="AC308" s="187"/>
      <c r="AD308" s="187"/>
      <c r="AE308" s="187"/>
      <c r="AF308" s="187"/>
      <c r="AG308" s="187"/>
      <c r="AH308" s="187"/>
      <c r="AI308" s="187"/>
      <c r="AJ308" s="187"/>
      <c r="AK308" s="187"/>
      <c r="AL308" s="187"/>
      <c r="AM308" s="187"/>
      <c r="AN308" s="187"/>
      <c r="AO308" s="187"/>
      <c r="AP308" s="187"/>
      <c r="AQ308" s="187"/>
      <c r="AR308" s="187"/>
      <c r="AS308" s="187"/>
      <c r="AT308" s="187"/>
      <c r="AU308" s="187"/>
      <c r="AV308" s="187"/>
      <c r="AW308" s="187"/>
      <c r="AX308" s="187"/>
      <c r="AY308" s="187"/>
      <c r="AZ308" s="187"/>
      <c r="BA308" s="187"/>
      <c r="BB308" s="187"/>
      <c r="BC308" s="187"/>
      <c r="BD308" s="187"/>
      <c r="BE308" s="187"/>
      <c r="BF308" s="187"/>
      <c r="BG308" s="187"/>
      <c r="BH308" s="187"/>
      <c r="BI308" s="187"/>
      <c r="BJ308" s="187"/>
      <c r="BK308" s="187"/>
      <c r="BL308" s="187"/>
      <c r="BM308" s="187"/>
    </row>
    <row r="309" spans="1:65">
      <c r="A309" s="110"/>
      <c r="B309" s="110"/>
      <c r="C309" s="110"/>
      <c r="D309" s="187"/>
      <c r="E309" s="187"/>
      <c r="F309" s="187"/>
      <c r="G309" s="187"/>
      <c r="H309" s="187"/>
      <c r="I309" s="187"/>
      <c r="J309" s="187"/>
      <c r="K309" s="187"/>
      <c r="L309" s="187"/>
      <c r="M309" s="187"/>
      <c r="N309" s="187"/>
      <c r="O309" s="187"/>
      <c r="P309" s="187"/>
      <c r="Q309" s="187"/>
      <c r="R309" s="187"/>
      <c r="S309" s="187"/>
      <c r="T309" s="187"/>
      <c r="U309" s="187"/>
      <c r="V309" s="187"/>
      <c r="W309" s="187"/>
      <c r="X309" s="187"/>
      <c r="Y309" s="187"/>
      <c r="Z309" s="187"/>
      <c r="AA309" s="187"/>
      <c r="AB309" s="187"/>
      <c r="AC309" s="187"/>
      <c r="AD309" s="187"/>
      <c r="AE309" s="187"/>
      <c r="AF309" s="187"/>
      <c r="AG309" s="187"/>
      <c r="AH309" s="187"/>
      <c r="AI309" s="187"/>
      <c r="AJ309" s="187"/>
      <c r="AK309" s="187"/>
      <c r="AL309" s="187"/>
      <c r="AM309" s="187"/>
      <c r="AN309" s="187"/>
      <c r="AO309" s="187"/>
      <c r="AP309" s="187"/>
      <c r="AQ309" s="187"/>
      <c r="AR309" s="187"/>
      <c r="AS309" s="187"/>
      <c r="AT309" s="187"/>
      <c r="AU309" s="187"/>
      <c r="AV309" s="187"/>
      <c r="AW309" s="187"/>
      <c r="AX309" s="187"/>
      <c r="AY309" s="187"/>
      <c r="AZ309" s="187"/>
      <c r="BA309" s="187"/>
      <c r="BB309" s="187"/>
      <c r="BC309" s="187"/>
      <c r="BD309" s="187"/>
      <c r="BE309" s="187"/>
      <c r="BF309" s="187"/>
      <c r="BG309" s="187"/>
      <c r="BH309" s="187"/>
      <c r="BI309" s="187"/>
      <c r="BJ309" s="187"/>
      <c r="BK309" s="187"/>
      <c r="BL309" s="187"/>
      <c r="BM309" s="187"/>
    </row>
    <row r="310" spans="1:65">
      <c r="A310" s="110"/>
      <c r="B310" s="110"/>
      <c r="C310" s="110"/>
      <c r="D310" s="187"/>
      <c r="E310" s="187"/>
      <c r="F310" s="187"/>
      <c r="G310" s="187"/>
      <c r="H310" s="187"/>
      <c r="I310" s="187"/>
      <c r="J310" s="187"/>
      <c r="K310" s="187"/>
      <c r="L310" s="187"/>
      <c r="M310" s="187"/>
      <c r="N310" s="187"/>
      <c r="O310" s="187"/>
      <c r="P310" s="187"/>
      <c r="Q310" s="187"/>
      <c r="R310" s="187"/>
      <c r="S310" s="187"/>
      <c r="T310" s="187"/>
      <c r="U310" s="187"/>
      <c r="V310" s="187"/>
      <c r="W310" s="187"/>
      <c r="X310" s="187"/>
      <c r="Y310" s="187"/>
      <c r="Z310" s="187"/>
      <c r="AA310" s="187"/>
      <c r="AB310" s="187"/>
      <c r="AC310" s="187"/>
      <c r="AD310" s="187"/>
      <c r="AE310" s="187"/>
      <c r="AF310" s="187"/>
      <c r="AG310" s="187"/>
      <c r="AH310" s="187"/>
      <c r="AI310" s="187"/>
      <c r="AJ310" s="187"/>
      <c r="AK310" s="187"/>
      <c r="AL310" s="187"/>
      <c r="AM310" s="187"/>
      <c r="AN310" s="187"/>
      <c r="AO310" s="187"/>
      <c r="AP310" s="187"/>
      <c r="AQ310" s="187"/>
      <c r="AR310" s="187"/>
      <c r="AS310" s="187"/>
      <c r="AT310" s="187"/>
      <c r="AU310" s="187"/>
      <c r="AV310" s="187"/>
      <c r="AW310" s="187"/>
      <c r="AX310" s="187"/>
      <c r="AY310" s="187"/>
      <c r="AZ310" s="187"/>
      <c r="BA310" s="187"/>
      <c r="BB310" s="187"/>
      <c r="BC310" s="187"/>
      <c r="BD310" s="187"/>
      <c r="BE310" s="187"/>
      <c r="BF310" s="187"/>
      <c r="BG310" s="187"/>
      <c r="BH310" s="187"/>
      <c r="BI310" s="187"/>
      <c r="BJ310" s="187"/>
      <c r="BK310" s="187"/>
      <c r="BL310" s="187"/>
      <c r="BM310" s="187"/>
    </row>
    <row r="311" spans="1:65">
      <c r="A311" s="110"/>
      <c r="B311" s="110"/>
      <c r="C311" s="110"/>
      <c r="D311" s="187"/>
      <c r="E311" s="187"/>
      <c r="F311" s="187"/>
      <c r="G311" s="187"/>
      <c r="H311" s="187"/>
      <c r="I311" s="187"/>
      <c r="J311" s="187"/>
      <c r="K311" s="187"/>
      <c r="L311" s="187"/>
      <c r="M311" s="187"/>
      <c r="N311" s="187"/>
      <c r="O311" s="187"/>
      <c r="P311" s="187"/>
      <c r="Q311" s="187"/>
      <c r="R311" s="187"/>
      <c r="S311" s="187"/>
      <c r="T311" s="187"/>
      <c r="U311" s="187"/>
      <c r="V311" s="187"/>
      <c r="W311" s="187"/>
      <c r="X311" s="187"/>
      <c r="Y311" s="187"/>
      <c r="Z311" s="187"/>
      <c r="AA311" s="187"/>
      <c r="AB311" s="187"/>
      <c r="AC311" s="187"/>
      <c r="AD311" s="187"/>
      <c r="AE311" s="187"/>
      <c r="AF311" s="187"/>
      <c r="AG311" s="187"/>
      <c r="AH311" s="187"/>
      <c r="AI311" s="187"/>
      <c r="AJ311" s="187"/>
      <c r="AK311" s="187"/>
      <c r="AL311" s="187"/>
      <c r="AM311" s="187"/>
      <c r="AN311" s="187"/>
      <c r="AO311" s="187"/>
      <c r="AP311" s="187"/>
      <c r="AQ311" s="187"/>
      <c r="AR311" s="187"/>
      <c r="AS311" s="187"/>
      <c r="AT311" s="187"/>
      <c r="AU311" s="187"/>
      <c r="AV311" s="187"/>
      <c r="AW311" s="187"/>
      <c r="AX311" s="187"/>
      <c r="AY311" s="187"/>
      <c r="AZ311" s="187"/>
      <c r="BA311" s="187"/>
      <c r="BB311" s="187"/>
      <c r="BC311" s="187"/>
      <c r="BD311" s="187"/>
      <c r="BE311" s="187"/>
      <c r="BF311" s="187"/>
      <c r="BG311" s="187"/>
      <c r="BH311" s="187"/>
      <c r="BI311" s="187"/>
      <c r="BJ311" s="187"/>
      <c r="BK311" s="187"/>
      <c r="BL311" s="187"/>
      <c r="BM311" s="187"/>
    </row>
    <row r="312" spans="1:65">
      <c r="A312" s="110"/>
      <c r="B312" s="110"/>
      <c r="C312" s="110"/>
      <c r="D312" s="187"/>
      <c r="E312" s="187"/>
      <c r="F312" s="187"/>
      <c r="G312" s="187"/>
      <c r="H312" s="187"/>
      <c r="I312" s="187"/>
      <c r="J312" s="187"/>
      <c r="K312" s="187"/>
      <c r="L312" s="187"/>
      <c r="M312" s="187"/>
      <c r="N312" s="187"/>
      <c r="O312" s="187"/>
      <c r="P312" s="187"/>
      <c r="Q312" s="187"/>
      <c r="R312" s="187"/>
      <c r="S312" s="187"/>
      <c r="T312" s="187"/>
      <c r="U312" s="187"/>
      <c r="V312" s="187"/>
      <c r="W312" s="187"/>
      <c r="X312" s="187"/>
      <c r="Y312" s="187"/>
      <c r="Z312" s="187"/>
      <c r="AA312" s="187"/>
      <c r="AB312" s="187"/>
      <c r="AC312" s="187"/>
      <c r="AD312" s="187"/>
      <c r="AE312" s="187"/>
      <c r="AF312" s="187"/>
      <c r="AG312" s="187"/>
      <c r="AH312" s="187"/>
      <c r="AI312" s="187"/>
      <c r="AJ312" s="187"/>
      <c r="AK312" s="187"/>
      <c r="AL312" s="187"/>
      <c r="AM312" s="187"/>
      <c r="AN312" s="187"/>
      <c r="AO312" s="187"/>
      <c r="AP312" s="187"/>
      <c r="AQ312" s="187"/>
      <c r="AR312" s="187"/>
      <c r="AS312" s="187"/>
      <c r="AT312" s="187"/>
      <c r="AU312" s="187"/>
      <c r="AV312" s="187"/>
      <c r="AW312" s="187"/>
      <c r="AX312" s="187"/>
      <c r="AY312" s="187"/>
      <c r="AZ312" s="187"/>
      <c r="BA312" s="187"/>
      <c r="BB312" s="187"/>
      <c r="BC312" s="187"/>
      <c r="BD312" s="187"/>
      <c r="BE312" s="187"/>
      <c r="BF312" s="187"/>
      <c r="BG312" s="187"/>
      <c r="BH312" s="187"/>
      <c r="BI312" s="187"/>
      <c r="BJ312" s="187"/>
      <c r="BK312" s="187"/>
      <c r="BL312" s="187"/>
      <c r="BM312" s="187"/>
    </row>
    <row r="313" spans="1:65">
      <c r="A313" s="110"/>
      <c r="B313" s="110"/>
      <c r="C313" s="110"/>
      <c r="D313" s="187"/>
      <c r="E313" s="187"/>
      <c r="F313" s="187"/>
      <c r="G313" s="187"/>
      <c r="H313" s="187"/>
      <c r="I313" s="187"/>
      <c r="J313" s="187"/>
      <c r="K313" s="187"/>
      <c r="L313" s="187"/>
      <c r="M313" s="187"/>
      <c r="N313" s="187"/>
      <c r="O313" s="187"/>
      <c r="P313" s="187"/>
      <c r="Q313" s="187"/>
      <c r="R313" s="187"/>
      <c r="S313" s="187"/>
      <c r="T313" s="187"/>
      <c r="U313" s="187"/>
      <c r="V313" s="187"/>
      <c r="W313" s="187"/>
      <c r="X313" s="187"/>
      <c r="Y313" s="187"/>
      <c r="Z313" s="187"/>
      <c r="AA313" s="187"/>
      <c r="AB313" s="187"/>
      <c r="AC313" s="187"/>
      <c r="AD313" s="187"/>
      <c r="AE313" s="187"/>
      <c r="AF313" s="187"/>
      <c r="AG313" s="187"/>
      <c r="AH313" s="187"/>
      <c r="AI313" s="187"/>
      <c r="AJ313" s="187"/>
      <c r="AK313" s="187"/>
      <c r="AL313" s="187"/>
      <c r="AM313" s="187"/>
      <c r="AN313" s="187"/>
      <c r="AO313" s="187"/>
      <c r="AP313" s="187"/>
      <c r="AQ313" s="187"/>
      <c r="AR313" s="187"/>
      <c r="AS313" s="187"/>
      <c r="AT313" s="187"/>
      <c r="AU313" s="187"/>
      <c r="AV313" s="187"/>
      <c r="AW313" s="187"/>
      <c r="AX313" s="187"/>
      <c r="AY313" s="187"/>
      <c r="AZ313" s="187"/>
      <c r="BA313" s="187"/>
      <c r="BB313" s="187"/>
      <c r="BC313" s="187"/>
      <c r="BD313" s="187"/>
      <c r="BE313" s="187"/>
      <c r="BF313" s="187"/>
      <c r="BG313" s="187"/>
      <c r="BH313" s="187"/>
      <c r="BI313" s="187"/>
      <c r="BJ313" s="187"/>
      <c r="BK313" s="187"/>
      <c r="BL313" s="187"/>
      <c r="BM313" s="187"/>
    </row>
    <row r="314" spans="1:65">
      <c r="A314" s="110"/>
      <c r="B314" s="110"/>
      <c r="C314" s="110"/>
      <c r="D314" s="187"/>
      <c r="E314" s="187"/>
      <c r="F314" s="187"/>
      <c r="G314" s="187"/>
      <c r="H314" s="187"/>
      <c r="I314" s="187"/>
      <c r="J314" s="187"/>
      <c r="K314" s="187"/>
      <c r="L314" s="187"/>
      <c r="M314" s="187"/>
      <c r="N314" s="187"/>
      <c r="O314" s="187"/>
      <c r="P314" s="187"/>
      <c r="Q314" s="187"/>
      <c r="R314" s="187"/>
      <c r="S314" s="187"/>
      <c r="T314" s="187"/>
      <c r="U314" s="187"/>
      <c r="V314" s="187"/>
      <c r="W314" s="187"/>
      <c r="X314" s="187"/>
      <c r="Y314" s="187"/>
      <c r="Z314" s="187"/>
      <c r="AA314" s="187"/>
      <c r="AB314" s="187"/>
      <c r="AC314" s="187"/>
      <c r="AD314" s="187"/>
      <c r="AE314" s="187"/>
      <c r="AF314" s="187"/>
      <c r="AG314" s="187"/>
      <c r="AH314" s="187"/>
      <c r="AI314" s="187"/>
      <c r="AJ314" s="187"/>
      <c r="AK314" s="187"/>
      <c r="AL314" s="187"/>
      <c r="AM314" s="187"/>
      <c r="AN314" s="187"/>
      <c r="AO314" s="187"/>
      <c r="AP314" s="187"/>
      <c r="AQ314" s="187"/>
      <c r="AR314" s="187"/>
      <c r="AS314" s="187"/>
      <c r="AT314" s="187"/>
      <c r="AU314" s="187"/>
      <c r="AV314" s="187"/>
      <c r="AW314" s="187"/>
      <c r="AX314" s="187"/>
      <c r="AY314" s="187"/>
      <c r="AZ314" s="187"/>
      <c r="BA314" s="187"/>
      <c r="BB314" s="187"/>
      <c r="BC314" s="187"/>
      <c r="BD314" s="187"/>
      <c r="BE314" s="187"/>
      <c r="BF314" s="187"/>
      <c r="BG314" s="187"/>
      <c r="BH314" s="187"/>
      <c r="BI314" s="187"/>
      <c r="BJ314" s="187"/>
      <c r="BK314" s="187"/>
      <c r="BL314" s="187"/>
      <c r="BM314" s="187"/>
    </row>
    <row r="315" spans="1:65">
      <c r="A315" s="110"/>
      <c r="B315" s="110"/>
      <c r="C315" s="110"/>
      <c r="D315" s="187"/>
      <c r="E315" s="187"/>
      <c r="F315" s="187"/>
      <c r="G315" s="187"/>
      <c r="H315" s="187"/>
      <c r="I315" s="187"/>
      <c r="J315" s="187"/>
      <c r="K315" s="187"/>
      <c r="L315" s="187"/>
      <c r="M315" s="187"/>
      <c r="N315" s="187"/>
      <c r="O315" s="187"/>
      <c r="P315" s="187"/>
      <c r="Q315" s="187"/>
      <c r="R315" s="187"/>
      <c r="S315" s="187"/>
      <c r="T315" s="187"/>
      <c r="U315" s="187"/>
      <c r="V315" s="187"/>
      <c r="W315" s="187"/>
      <c r="X315" s="187"/>
      <c r="Y315" s="187"/>
      <c r="Z315" s="187"/>
      <c r="AA315" s="187"/>
      <c r="AB315" s="187"/>
      <c r="AC315" s="187"/>
      <c r="AD315" s="187"/>
      <c r="AE315" s="187"/>
      <c r="AF315" s="187"/>
      <c r="AG315" s="187"/>
      <c r="AH315" s="187"/>
      <c r="AI315" s="187"/>
      <c r="AJ315" s="187"/>
      <c r="AK315" s="187"/>
      <c r="AL315" s="187"/>
      <c r="AM315" s="187"/>
      <c r="AN315" s="187"/>
      <c r="AO315" s="187"/>
      <c r="AP315" s="187"/>
      <c r="AQ315" s="187"/>
      <c r="AR315" s="187"/>
      <c r="AS315" s="187"/>
      <c r="AT315" s="187"/>
      <c r="AU315" s="187"/>
      <c r="AV315" s="187"/>
      <c r="AW315" s="187"/>
      <c r="AX315" s="187"/>
      <c r="AY315" s="187"/>
      <c r="AZ315" s="187"/>
      <c r="BA315" s="187"/>
      <c r="BB315" s="187"/>
      <c r="BC315" s="187"/>
      <c r="BD315" s="187"/>
      <c r="BE315" s="187"/>
      <c r="BF315" s="187"/>
      <c r="BG315" s="187"/>
      <c r="BH315" s="187"/>
      <c r="BI315" s="187"/>
      <c r="BJ315" s="187"/>
      <c r="BK315" s="187"/>
      <c r="BL315" s="187"/>
      <c r="BM315" s="187"/>
    </row>
    <row r="316" spans="1:65">
      <c r="A316" s="110"/>
      <c r="B316" s="110"/>
      <c r="C316" s="110"/>
      <c r="D316" s="187"/>
      <c r="E316" s="187"/>
      <c r="F316" s="187"/>
      <c r="G316" s="187"/>
      <c r="H316" s="187"/>
      <c r="I316" s="187"/>
      <c r="J316" s="187"/>
      <c r="K316" s="187"/>
      <c r="L316" s="187"/>
      <c r="M316" s="187"/>
      <c r="N316" s="187"/>
      <c r="O316" s="187"/>
      <c r="P316" s="187"/>
      <c r="Q316" s="187"/>
      <c r="R316" s="187"/>
      <c r="S316" s="187"/>
      <c r="T316" s="187"/>
      <c r="U316" s="187"/>
      <c r="V316" s="187"/>
      <c r="W316" s="187"/>
      <c r="X316" s="187"/>
      <c r="Y316" s="187"/>
      <c r="Z316" s="187"/>
      <c r="AA316" s="187"/>
      <c r="AB316" s="187"/>
      <c r="AC316" s="187"/>
      <c r="AD316" s="187"/>
      <c r="AE316" s="187"/>
      <c r="AF316" s="187"/>
      <c r="AG316" s="187"/>
      <c r="AH316" s="187"/>
      <c r="AI316" s="187"/>
      <c r="AJ316" s="187"/>
      <c r="AK316" s="187"/>
      <c r="AL316" s="187"/>
      <c r="AM316" s="187"/>
      <c r="AN316" s="187"/>
      <c r="AO316" s="187"/>
      <c r="AP316" s="187"/>
      <c r="AQ316" s="187"/>
      <c r="AR316" s="187"/>
      <c r="AS316" s="187"/>
      <c r="AT316" s="187"/>
      <c r="AU316" s="187"/>
      <c r="AV316" s="187"/>
      <c r="AW316" s="187"/>
      <c r="AX316" s="187"/>
      <c r="AY316" s="187"/>
      <c r="AZ316" s="187"/>
      <c r="BA316" s="187"/>
      <c r="BB316" s="187"/>
      <c r="BC316" s="187"/>
      <c r="BD316" s="187"/>
      <c r="BE316" s="187"/>
      <c r="BF316" s="187"/>
      <c r="BG316" s="187"/>
      <c r="BH316" s="187"/>
      <c r="BI316" s="187"/>
      <c r="BJ316" s="187"/>
      <c r="BK316" s="187"/>
      <c r="BL316" s="187"/>
      <c r="BM316" s="187"/>
    </row>
    <row r="317" spans="1:65">
      <c r="A317" s="110"/>
      <c r="B317" s="110"/>
      <c r="C317" s="110"/>
      <c r="D317" s="187"/>
      <c r="E317" s="187"/>
      <c r="F317" s="187"/>
      <c r="G317" s="187"/>
      <c r="H317" s="187"/>
      <c r="I317" s="187"/>
      <c r="J317" s="187"/>
      <c r="K317" s="187"/>
      <c r="L317" s="187"/>
      <c r="M317" s="187"/>
      <c r="N317" s="187"/>
      <c r="O317" s="187"/>
      <c r="P317" s="187"/>
      <c r="Q317" s="187"/>
      <c r="R317" s="187"/>
      <c r="S317" s="187"/>
      <c r="T317" s="187"/>
      <c r="U317" s="187"/>
      <c r="V317" s="187"/>
      <c r="W317" s="187"/>
      <c r="X317" s="187"/>
      <c r="Y317" s="187"/>
      <c r="Z317" s="187"/>
      <c r="AA317" s="187"/>
      <c r="AB317" s="187"/>
      <c r="AC317" s="187"/>
      <c r="AD317" s="187"/>
      <c r="AE317" s="187"/>
      <c r="AF317" s="187"/>
      <c r="AG317" s="187"/>
      <c r="AH317" s="187"/>
      <c r="AI317" s="187"/>
      <c r="AJ317" s="187"/>
      <c r="AK317" s="187"/>
      <c r="AL317" s="187"/>
      <c r="AM317" s="187"/>
      <c r="AN317" s="187"/>
      <c r="AO317" s="187"/>
      <c r="AP317" s="187"/>
      <c r="AQ317" s="187"/>
      <c r="AR317" s="187"/>
      <c r="AS317" s="187"/>
      <c r="AT317" s="187"/>
      <c r="AU317" s="187"/>
      <c r="AV317" s="187"/>
      <c r="AW317" s="187"/>
      <c r="AX317" s="187"/>
      <c r="AY317" s="187"/>
      <c r="AZ317" s="187"/>
      <c r="BA317" s="187"/>
      <c r="BB317" s="187"/>
      <c r="BC317" s="187"/>
      <c r="BD317" s="187"/>
      <c r="BE317" s="187"/>
      <c r="BF317" s="187"/>
      <c r="BG317" s="187"/>
      <c r="BH317" s="187"/>
      <c r="BI317" s="187"/>
      <c r="BJ317" s="187"/>
      <c r="BK317" s="187"/>
      <c r="BL317" s="187"/>
      <c r="BM317" s="187"/>
    </row>
    <row r="318" spans="1:65">
      <c r="A318" s="110"/>
      <c r="B318" s="110"/>
      <c r="C318" s="110"/>
      <c r="D318" s="187"/>
      <c r="E318" s="187"/>
      <c r="F318" s="187"/>
      <c r="G318" s="187"/>
      <c r="H318" s="187"/>
      <c r="I318" s="187"/>
      <c r="J318" s="187"/>
      <c r="K318" s="187"/>
      <c r="L318" s="187"/>
      <c r="M318" s="187"/>
      <c r="N318" s="187"/>
      <c r="O318" s="187"/>
      <c r="P318" s="187"/>
      <c r="Q318" s="187"/>
      <c r="R318" s="187"/>
      <c r="S318" s="187"/>
      <c r="T318" s="187"/>
      <c r="U318" s="187"/>
      <c r="V318" s="187"/>
      <c r="W318" s="187"/>
      <c r="X318" s="187"/>
      <c r="Y318" s="187"/>
      <c r="Z318" s="187"/>
      <c r="AA318" s="187"/>
      <c r="AB318" s="187"/>
      <c r="AC318" s="187"/>
      <c r="AD318" s="187"/>
      <c r="AE318" s="187"/>
      <c r="AF318" s="187"/>
      <c r="AG318" s="187"/>
      <c r="AH318" s="187"/>
      <c r="AI318" s="187"/>
      <c r="AJ318" s="187"/>
      <c r="AK318" s="187"/>
      <c r="AL318" s="187"/>
      <c r="AM318" s="187"/>
      <c r="AN318" s="187"/>
      <c r="AO318" s="187"/>
      <c r="AP318" s="187"/>
      <c r="AQ318" s="187"/>
      <c r="AR318" s="187"/>
      <c r="AS318" s="187"/>
      <c r="AT318" s="187"/>
      <c r="AU318" s="187"/>
      <c r="AV318" s="187"/>
      <c r="AW318" s="187"/>
      <c r="AX318" s="187"/>
      <c r="AY318" s="187"/>
      <c r="AZ318" s="187"/>
      <c r="BA318" s="187"/>
      <c r="BB318" s="187"/>
      <c r="BC318" s="187"/>
      <c r="BD318" s="187"/>
      <c r="BE318" s="187"/>
      <c r="BF318" s="187"/>
      <c r="BG318" s="187"/>
      <c r="BH318" s="187"/>
      <c r="BI318" s="187"/>
      <c r="BJ318" s="187"/>
      <c r="BK318" s="187"/>
      <c r="BL318" s="187"/>
      <c r="BM318" s="187"/>
    </row>
    <row r="319" spans="1:65">
      <c r="A319" s="110"/>
      <c r="B319" s="110"/>
      <c r="C319" s="110"/>
      <c r="D319" s="187"/>
      <c r="E319" s="187"/>
      <c r="F319" s="187"/>
      <c r="G319" s="187"/>
      <c r="H319" s="187"/>
      <c r="I319" s="187"/>
      <c r="J319" s="187"/>
      <c r="K319" s="187"/>
      <c r="L319" s="187"/>
      <c r="M319" s="187"/>
      <c r="N319" s="187"/>
      <c r="O319" s="187"/>
      <c r="P319" s="187"/>
      <c r="Q319" s="187"/>
      <c r="R319" s="187"/>
      <c r="S319" s="187"/>
      <c r="T319" s="187"/>
      <c r="U319" s="187"/>
      <c r="V319" s="187"/>
      <c r="W319" s="187"/>
      <c r="X319" s="187"/>
      <c r="Y319" s="187"/>
      <c r="Z319" s="187"/>
      <c r="AA319" s="187"/>
      <c r="AB319" s="187"/>
      <c r="AC319" s="187"/>
      <c r="AD319" s="187"/>
      <c r="AE319" s="187"/>
      <c r="AF319" s="187"/>
      <c r="AG319" s="187"/>
      <c r="AH319" s="187"/>
      <c r="AI319" s="187"/>
      <c r="AJ319" s="187"/>
      <c r="AK319" s="187"/>
      <c r="AL319" s="187"/>
      <c r="AM319" s="187"/>
      <c r="AN319" s="187"/>
      <c r="AO319" s="187"/>
      <c r="AP319" s="187"/>
      <c r="AQ319" s="187"/>
      <c r="AR319" s="187"/>
      <c r="AS319" s="187"/>
      <c r="AT319" s="187"/>
      <c r="AU319" s="187"/>
      <c r="AV319" s="187"/>
      <c r="AW319" s="187"/>
      <c r="AX319" s="187"/>
      <c r="AY319" s="187"/>
      <c r="AZ319" s="187"/>
      <c r="BA319" s="187"/>
      <c r="BB319" s="187"/>
      <c r="BC319" s="187"/>
      <c r="BD319" s="187"/>
      <c r="BE319" s="187"/>
      <c r="BF319" s="187"/>
      <c r="BG319" s="187"/>
      <c r="BH319" s="187"/>
      <c r="BI319" s="187"/>
      <c r="BJ319" s="187"/>
      <c r="BK319" s="187"/>
      <c r="BL319" s="187"/>
      <c r="BM319" s="187"/>
    </row>
    <row r="320" spans="1:65">
      <c r="A320" s="110"/>
      <c r="B320" s="110"/>
      <c r="C320" s="110"/>
      <c r="D320" s="187"/>
      <c r="E320" s="187"/>
      <c r="F320" s="187"/>
      <c r="G320" s="187"/>
      <c r="H320" s="187"/>
      <c r="I320" s="187"/>
      <c r="J320" s="187"/>
      <c r="K320" s="187"/>
      <c r="L320" s="187"/>
      <c r="M320" s="187"/>
      <c r="N320" s="187"/>
      <c r="O320" s="187"/>
      <c r="P320" s="187"/>
      <c r="Q320" s="187"/>
      <c r="R320" s="187"/>
      <c r="S320" s="187"/>
      <c r="T320" s="187"/>
      <c r="U320" s="187"/>
      <c r="V320" s="187"/>
      <c r="W320" s="187"/>
      <c r="X320" s="187"/>
      <c r="Y320" s="187"/>
      <c r="Z320" s="187"/>
      <c r="AA320" s="187"/>
      <c r="AB320" s="187"/>
      <c r="AC320" s="187"/>
      <c r="AD320" s="187"/>
      <c r="AE320" s="187"/>
      <c r="AF320" s="187"/>
      <c r="AG320" s="187"/>
      <c r="AH320" s="187"/>
      <c r="AI320" s="187"/>
      <c r="AJ320" s="187"/>
      <c r="AK320" s="187"/>
      <c r="AL320" s="187"/>
      <c r="AM320" s="187"/>
      <c r="AN320" s="187"/>
      <c r="AO320" s="187"/>
      <c r="AP320" s="187"/>
      <c r="AQ320" s="187"/>
      <c r="AR320" s="187"/>
      <c r="AS320" s="187"/>
      <c r="AT320" s="187"/>
      <c r="AU320" s="187"/>
      <c r="AV320" s="187"/>
      <c r="AW320" s="187"/>
      <c r="AX320" s="187"/>
      <c r="AY320" s="187"/>
      <c r="AZ320" s="187"/>
      <c r="BA320" s="187"/>
      <c r="BB320" s="187"/>
      <c r="BC320" s="187"/>
      <c r="BD320" s="187"/>
      <c r="BE320" s="187"/>
      <c r="BF320" s="187"/>
      <c r="BG320" s="187"/>
      <c r="BH320" s="187"/>
      <c r="BI320" s="187"/>
      <c r="BJ320" s="187"/>
      <c r="BK320" s="187"/>
      <c r="BL320" s="187"/>
      <c r="BM320" s="187"/>
    </row>
    <row r="321" spans="1:65">
      <c r="A321" s="110"/>
      <c r="B321" s="110"/>
      <c r="C321" s="110"/>
      <c r="D321" s="187"/>
      <c r="E321" s="187"/>
      <c r="F321" s="187"/>
      <c r="G321" s="187"/>
      <c r="H321" s="187"/>
      <c r="I321" s="187"/>
      <c r="J321" s="187"/>
      <c r="K321" s="187"/>
      <c r="L321" s="187"/>
      <c r="M321" s="187"/>
      <c r="N321" s="187"/>
      <c r="O321" s="187"/>
      <c r="P321" s="187"/>
      <c r="Q321" s="187"/>
      <c r="R321" s="187"/>
      <c r="S321" s="187"/>
      <c r="T321" s="187"/>
      <c r="U321" s="187"/>
      <c r="V321" s="187"/>
      <c r="W321" s="187"/>
      <c r="X321" s="187"/>
      <c r="Y321" s="187"/>
      <c r="Z321" s="187"/>
      <c r="AA321" s="187"/>
      <c r="AB321" s="187"/>
      <c r="AC321" s="187"/>
      <c r="AD321" s="187"/>
      <c r="AE321" s="187"/>
      <c r="AF321" s="187"/>
      <c r="AG321" s="187"/>
      <c r="AH321" s="187"/>
      <c r="AI321" s="187"/>
      <c r="AJ321" s="187"/>
      <c r="AK321" s="187"/>
      <c r="AL321" s="187"/>
      <c r="AM321" s="187"/>
      <c r="AN321" s="187"/>
      <c r="AO321" s="187"/>
      <c r="AP321" s="187"/>
      <c r="AQ321" s="187"/>
      <c r="AR321" s="187"/>
      <c r="AS321" s="187"/>
      <c r="AT321" s="187"/>
      <c r="AU321" s="187"/>
      <c r="AV321" s="187"/>
      <c r="AW321" s="187"/>
      <c r="AX321" s="187"/>
      <c r="AY321" s="187"/>
      <c r="AZ321" s="187"/>
      <c r="BA321" s="187"/>
      <c r="BB321" s="187"/>
      <c r="BC321" s="187"/>
      <c r="BD321" s="187"/>
      <c r="BE321" s="187"/>
      <c r="BF321" s="187"/>
      <c r="BG321" s="187"/>
      <c r="BH321" s="187"/>
      <c r="BI321" s="187"/>
      <c r="BJ321" s="187"/>
      <c r="BK321" s="187"/>
      <c r="BL321" s="187"/>
      <c r="BM321" s="187"/>
    </row>
    <row r="322" spans="1:65">
      <c r="A322" s="110"/>
      <c r="B322" s="110"/>
      <c r="C322" s="110"/>
      <c r="D322" s="187"/>
      <c r="E322" s="187"/>
      <c r="F322" s="187"/>
      <c r="G322" s="187"/>
      <c r="H322" s="187"/>
      <c r="I322" s="187"/>
      <c r="J322" s="187"/>
      <c r="K322" s="187"/>
      <c r="L322" s="187"/>
      <c r="M322" s="187"/>
      <c r="N322" s="187"/>
      <c r="O322" s="187"/>
      <c r="P322" s="187"/>
      <c r="Q322" s="187"/>
      <c r="R322" s="187"/>
      <c r="S322" s="187"/>
      <c r="T322" s="187"/>
      <c r="U322" s="187"/>
      <c r="V322" s="187"/>
      <c r="W322" s="187"/>
      <c r="X322" s="187"/>
      <c r="Y322" s="187"/>
      <c r="Z322" s="187"/>
      <c r="AA322" s="187"/>
      <c r="AB322" s="187"/>
      <c r="AC322" s="187"/>
      <c r="AD322" s="187"/>
      <c r="AE322" s="187"/>
      <c r="AF322" s="187"/>
      <c r="AG322" s="187"/>
      <c r="AH322" s="187"/>
      <c r="AI322" s="187"/>
      <c r="AJ322" s="187"/>
      <c r="AK322" s="187"/>
      <c r="AL322" s="187"/>
      <c r="AM322" s="187"/>
      <c r="AN322" s="187"/>
      <c r="AO322" s="187"/>
      <c r="AP322" s="187"/>
      <c r="AQ322" s="187"/>
      <c r="AR322" s="187"/>
      <c r="AS322" s="187"/>
      <c r="AT322" s="187"/>
      <c r="AU322" s="187"/>
      <c r="AV322" s="187"/>
      <c r="AW322" s="187"/>
      <c r="AX322" s="187"/>
      <c r="AY322" s="187"/>
      <c r="AZ322" s="187"/>
      <c r="BA322" s="187"/>
      <c r="BB322" s="187"/>
      <c r="BC322" s="187"/>
      <c r="BD322" s="187"/>
      <c r="BE322" s="187"/>
      <c r="BF322" s="187"/>
      <c r="BG322" s="187"/>
      <c r="BH322" s="187"/>
      <c r="BI322" s="187"/>
      <c r="BJ322" s="187"/>
      <c r="BK322" s="187"/>
      <c r="BL322" s="187"/>
      <c r="BM322" s="187"/>
    </row>
    <row r="323" spans="1:65">
      <c r="A323" s="110"/>
      <c r="B323" s="110"/>
      <c r="C323" s="110"/>
      <c r="D323" s="187"/>
      <c r="E323" s="187"/>
      <c r="F323" s="187"/>
      <c r="G323" s="187"/>
      <c r="H323" s="187"/>
      <c r="I323" s="187"/>
      <c r="J323" s="187"/>
      <c r="K323" s="187"/>
      <c r="L323" s="187"/>
      <c r="M323" s="187"/>
      <c r="N323" s="187"/>
      <c r="O323" s="187"/>
      <c r="P323" s="187"/>
      <c r="Q323" s="187"/>
      <c r="R323" s="187"/>
      <c r="S323" s="187"/>
      <c r="T323" s="187"/>
      <c r="U323" s="187"/>
      <c r="V323" s="187"/>
      <c r="W323" s="187"/>
      <c r="X323" s="187"/>
      <c r="Y323" s="187"/>
      <c r="Z323" s="187"/>
      <c r="AA323" s="187"/>
      <c r="AB323" s="187"/>
      <c r="AC323" s="187"/>
      <c r="AD323" s="187"/>
      <c r="AE323" s="187"/>
      <c r="AF323" s="187"/>
      <c r="AG323" s="187"/>
      <c r="AH323" s="187"/>
      <c r="AI323" s="187"/>
      <c r="AJ323" s="187"/>
      <c r="AK323" s="187"/>
      <c r="AL323" s="187"/>
      <c r="AM323" s="187"/>
      <c r="AN323" s="187"/>
      <c r="AO323" s="187"/>
      <c r="AP323" s="187"/>
      <c r="AQ323" s="187"/>
      <c r="AR323" s="187"/>
      <c r="AS323" s="187"/>
      <c r="AT323" s="187"/>
      <c r="AU323" s="187"/>
      <c r="AV323" s="187"/>
      <c r="AW323" s="187"/>
      <c r="AX323" s="187"/>
      <c r="AY323" s="187"/>
      <c r="AZ323" s="187"/>
      <c r="BA323" s="187"/>
      <c r="BB323" s="187"/>
      <c r="BC323" s="187"/>
      <c r="BD323" s="187"/>
      <c r="BE323" s="187"/>
      <c r="BF323" s="187"/>
      <c r="BG323" s="187"/>
      <c r="BH323" s="187"/>
      <c r="BI323" s="187"/>
      <c r="BJ323" s="187"/>
      <c r="BK323" s="187"/>
      <c r="BL323" s="187"/>
      <c r="BM323" s="187"/>
    </row>
    <row r="324" spans="1:65">
      <c r="A324" s="110"/>
      <c r="B324" s="110"/>
      <c r="C324" s="110"/>
      <c r="D324" s="187"/>
      <c r="E324" s="187"/>
      <c r="F324" s="187"/>
      <c r="G324" s="187"/>
      <c r="H324" s="187"/>
      <c r="I324" s="187"/>
      <c r="J324" s="187"/>
      <c r="K324" s="187"/>
      <c r="L324" s="187"/>
      <c r="M324" s="187"/>
      <c r="N324" s="187"/>
      <c r="O324" s="187"/>
      <c r="P324" s="187"/>
      <c r="Q324" s="187"/>
      <c r="R324" s="187"/>
      <c r="S324" s="187"/>
      <c r="T324" s="187"/>
      <c r="U324" s="187"/>
      <c r="V324" s="187"/>
      <c r="W324" s="187"/>
      <c r="X324" s="187"/>
      <c r="Y324" s="187"/>
      <c r="Z324" s="187"/>
      <c r="AA324" s="187"/>
      <c r="AB324" s="187"/>
      <c r="AC324" s="187"/>
      <c r="AD324" s="187"/>
      <c r="AE324" s="187"/>
      <c r="AF324" s="187"/>
      <c r="AG324" s="187"/>
      <c r="AH324" s="187"/>
      <c r="AI324" s="187"/>
      <c r="AJ324" s="187"/>
      <c r="AK324" s="187"/>
      <c r="AL324" s="187"/>
      <c r="AM324" s="187"/>
      <c r="AN324" s="187"/>
      <c r="AO324" s="187"/>
      <c r="AP324" s="187"/>
      <c r="AQ324" s="187"/>
      <c r="AR324" s="187"/>
      <c r="AS324" s="187"/>
      <c r="AT324" s="187"/>
      <c r="AU324" s="187"/>
      <c r="AV324" s="187"/>
      <c r="AW324" s="187"/>
      <c r="AX324" s="187"/>
      <c r="AY324" s="187"/>
      <c r="AZ324" s="187"/>
      <c r="BA324" s="187"/>
      <c r="BB324" s="187"/>
      <c r="BC324" s="187"/>
      <c r="BD324" s="187"/>
      <c r="BE324" s="187"/>
      <c r="BF324" s="187"/>
      <c r="BG324" s="187"/>
      <c r="BH324" s="187"/>
      <c r="BI324" s="187"/>
      <c r="BJ324" s="187"/>
      <c r="BK324" s="187"/>
      <c r="BL324" s="187"/>
      <c r="BM324" s="187"/>
    </row>
    <row r="325" spans="1:65">
      <c r="A325" s="110"/>
      <c r="B325" s="110"/>
      <c r="C325" s="110"/>
      <c r="D325" s="187"/>
      <c r="E325" s="187"/>
      <c r="F325" s="187"/>
      <c r="G325" s="187"/>
      <c r="H325" s="187"/>
      <c r="I325" s="187"/>
      <c r="J325" s="187"/>
      <c r="K325" s="187"/>
      <c r="L325" s="187"/>
      <c r="M325" s="187"/>
      <c r="N325" s="187"/>
      <c r="O325" s="187"/>
      <c r="P325" s="187"/>
      <c r="Q325" s="187"/>
      <c r="R325" s="187"/>
      <c r="S325" s="187"/>
      <c r="T325" s="187"/>
      <c r="U325" s="187"/>
      <c r="V325" s="187"/>
      <c r="W325" s="187"/>
      <c r="X325" s="187"/>
      <c r="Y325" s="187"/>
      <c r="Z325" s="187"/>
      <c r="AA325" s="187"/>
      <c r="AB325" s="187"/>
      <c r="AC325" s="187"/>
      <c r="AD325" s="187"/>
      <c r="AE325" s="187"/>
      <c r="AF325" s="187"/>
      <c r="AG325" s="187"/>
      <c r="AH325" s="187"/>
      <c r="AI325" s="187"/>
      <c r="AJ325" s="187"/>
      <c r="AK325" s="187"/>
      <c r="AL325" s="187"/>
      <c r="AM325" s="187"/>
      <c r="AN325" s="187"/>
      <c r="AO325" s="187"/>
      <c r="AP325" s="187"/>
      <c r="AQ325" s="187"/>
      <c r="AR325" s="187"/>
      <c r="AS325" s="187"/>
      <c r="AT325" s="187"/>
      <c r="AU325" s="187"/>
      <c r="AV325" s="187"/>
      <c r="AW325" s="187"/>
      <c r="AX325" s="187"/>
      <c r="AY325" s="187"/>
      <c r="AZ325" s="187"/>
      <c r="BA325" s="187"/>
      <c r="BB325" s="187"/>
      <c r="BC325" s="187"/>
      <c r="BD325" s="187"/>
      <c r="BE325" s="187"/>
      <c r="BF325" s="187"/>
      <c r="BG325" s="187"/>
      <c r="BH325" s="187"/>
      <c r="BI325" s="187"/>
      <c r="BJ325" s="187"/>
      <c r="BK325" s="187"/>
      <c r="BL325" s="187"/>
      <c r="BM325" s="187"/>
    </row>
    <row r="326" spans="1:65">
      <c r="A326" s="110"/>
      <c r="B326" s="110"/>
      <c r="C326" s="110"/>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c r="AA326" s="187"/>
      <c r="AB326" s="187"/>
      <c r="AC326" s="187"/>
      <c r="AD326" s="187"/>
      <c r="AE326" s="187"/>
      <c r="AF326" s="187"/>
      <c r="AG326" s="187"/>
      <c r="AH326" s="187"/>
      <c r="AI326" s="187"/>
      <c r="AJ326" s="187"/>
      <c r="AK326" s="187"/>
      <c r="AL326" s="187"/>
      <c r="AM326" s="187"/>
      <c r="AN326" s="187"/>
      <c r="AO326" s="187"/>
      <c r="AP326" s="187"/>
      <c r="AQ326" s="187"/>
      <c r="AR326" s="187"/>
      <c r="AS326" s="187"/>
      <c r="AT326" s="187"/>
      <c r="AU326" s="187"/>
      <c r="AV326" s="187"/>
      <c r="AW326" s="187"/>
      <c r="AX326" s="187"/>
      <c r="AY326" s="187"/>
      <c r="AZ326" s="187"/>
      <c r="BA326" s="187"/>
      <c r="BB326" s="187"/>
      <c r="BC326" s="187"/>
      <c r="BD326" s="187"/>
      <c r="BE326" s="187"/>
      <c r="BF326" s="187"/>
      <c r="BG326" s="187"/>
      <c r="BH326" s="187"/>
      <c r="BI326" s="187"/>
      <c r="BJ326" s="187"/>
      <c r="BK326" s="187"/>
      <c r="BL326" s="187"/>
      <c r="BM326" s="187"/>
    </row>
    <row r="327" spans="1:65">
      <c r="A327" s="110"/>
      <c r="B327" s="110"/>
      <c r="C327" s="110"/>
      <c r="D327" s="187"/>
      <c r="E327" s="187"/>
      <c r="F327" s="187"/>
      <c r="G327" s="187"/>
      <c r="H327" s="187"/>
      <c r="I327" s="187"/>
      <c r="J327" s="187"/>
      <c r="K327" s="187"/>
      <c r="L327" s="187"/>
      <c r="M327" s="187"/>
      <c r="N327" s="187"/>
      <c r="O327" s="187"/>
      <c r="P327" s="187"/>
      <c r="Q327" s="187"/>
      <c r="R327" s="187"/>
      <c r="S327" s="187"/>
      <c r="T327" s="187"/>
      <c r="U327" s="187"/>
      <c r="V327" s="187"/>
      <c r="W327" s="187"/>
      <c r="X327" s="187"/>
      <c r="Y327" s="187"/>
      <c r="Z327" s="187"/>
      <c r="AA327" s="187"/>
      <c r="AB327" s="187"/>
      <c r="AC327" s="187"/>
      <c r="AD327" s="187"/>
      <c r="AE327" s="187"/>
      <c r="AF327" s="187"/>
      <c r="AG327" s="187"/>
      <c r="AH327" s="187"/>
      <c r="AI327" s="187"/>
      <c r="AJ327" s="187"/>
      <c r="AK327" s="187"/>
      <c r="AL327" s="187"/>
      <c r="AM327" s="187"/>
      <c r="AN327" s="187"/>
      <c r="AO327" s="187"/>
      <c r="AP327" s="187"/>
      <c r="AQ327" s="187"/>
      <c r="AR327" s="187"/>
      <c r="AS327" s="187"/>
      <c r="AT327" s="187"/>
      <c r="AU327" s="187"/>
      <c r="AV327" s="187"/>
      <c r="AW327" s="187"/>
      <c r="AX327" s="187"/>
      <c r="AY327" s="187"/>
      <c r="AZ327" s="187"/>
      <c r="BA327" s="187"/>
      <c r="BB327" s="187"/>
      <c r="BC327" s="187"/>
      <c r="BD327" s="187"/>
      <c r="BE327" s="187"/>
      <c r="BF327" s="187"/>
      <c r="BG327" s="187"/>
      <c r="BH327" s="187"/>
      <c r="BI327" s="187"/>
      <c r="BJ327" s="187"/>
      <c r="BK327" s="187"/>
      <c r="BL327" s="187"/>
      <c r="BM327" s="187"/>
    </row>
    <row r="328" spans="1:65">
      <c r="A328" s="110"/>
      <c r="B328" s="110"/>
      <c r="C328" s="110"/>
      <c r="D328" s="187"/>
      <c r="E328" s="187"/>
      <c r="F328" s="187"/>
      <c r="G328" s="187"/>
      <c r="H328" s="187"/>
      <c r="I328" s="187"/>
      <c r="J328" s="187"/>
      <c r="K328" s="187"/>
      <c r="L328" s="187"/>
      <c r="M328" s="187"/>
      <c r="N328" s="187"/>
      <c r="O328" s="187"/>
      <c r="P328" s="187"/>
      <c r="Q328" s="187"/>
      <c r="R328" s="187"/>
      <c r="S328" s="187"/>
      <c r="T328" s="187"/>
      <c r="U328" s="187"/>
      <c r="V328" s="187"/>
      <c r="W328" s="187"/>
      <c r="X328" s="187"/>
      <c r="Y328" s="187"/>
      <c r="Z328" s="187"/>
      <c r="AA328" s="187"/>
      <c r="AB328" s="187"/>
      <c r="AC328" s="187"/>
      <c r="AD328" s="187"/>
      <c r="AE328" s="187"/>
      <c r="AF328" s="187"/>
      <c r="AG328" s="187"/>
      <c r="AH328" s="187"/>
      <c r="AI328" s="187"/>
      <c r="AJ328" s="187"/>
      <c r="AK328" s="187"/>
      <c r="AL328" s="187"/>
      <c r="AM328" s="187"/>
      <c r="AN328" s="187"/>
      <c r="AO328" s="187"/>
      <c r="AP328" s="187"/>
      <c r="AQ328" s="187"/>
      <c r="AR328" s="187"/>
      <c r="AS328" s="187"/>
      <c r="AT328" s="187"/>
      <c r="AU328" s="187"/>
      <c r="AV328" s="187"/>
      <c r="AW328" s="187"/>
      <c r="AX328" s="187"/>
      <c r="AY328" s="187"/>
      <c r="AZ328" s="187"/>
      <c r="BA328" s="187"/>
      <c r="BB328" s="187"/>
      <c r="BC328" s="187"/>
      <c r="BD328" s="187"/>
      <c r="BE328" s="187"/>
      <c r="BF328" s="187"/>
      <c r="BG328" s="187"/>
      <c r="BH328" s="187"/>
      <c r="BI328" s="187"/>
      <c r="BJ328" s="187"/>
      <c r="BK328" s="187"/>
      <c r="BL328" s="187"/>
      <c r="BM328" s="187"/>
    </row>
    <row r="329" spans="1:65">
      <c r="A329" s="110"/>
      <c r="B329" s="110"/>
      <c r="C329" s="110"/>
      <c r="D329" s="187"/>
      <c r="E329" s="187"/>
      <c r="F329" s="187"/>
      <c r="G329" s="187"/>
      <c r="H329" s="187"/>
      <c r="I329" s="187"/>
      <c r="J329" s="187"/>
      <c r="K329" s="187"/>
      <c r="L329" s="187"/>
      <c r="M329" s="187"/>
      <c r="N329" s="187"/>
      <c r="O329" s="187"/>
      <c r="P329" s="187"/>
      <c r="Q329" s="187"/>
      <c r="R329" s="187"/>
      <c r="S329" s="187"/>
      <c r="T329" s="187"/>
      <c r="U329" s="187"/>
      <c r="V329" s="187"/>
      <c r="W329" s="187"/>
      <c r="X329" s="187"/>
      <c r="Y329" s="187"/>
      <c r="Z329" s="187"/>
      <c r="AA329" s="187"/>
      <c r="AB329" s="187"/>
      <c r="AC329" s="187"/>
      <c r="AD329" s="187"/>
      <c r="AE329" s="187"/>
      <c r="AF329" s="187"/>
      <c r="AG329" s="187"/>
      <c r="AH329" s="187"/>
      <c r="AI329" s="187"/>
      <c r="AJ329" s="187"/>
      <c r="AK329" s="187"/>
      <c r="AL329" s="187"/>
      <c r="AM329" s="187"/>
      <c r="AN329" s="187"/>
      <c r="AO329" s="187"/>
      <c r="AP329" s="187"/>
      <c r="AQ329" s="187"/>
      <c r="AR329" s="187"/>
      <c r="AS329" s="187"/>
      <c r="AT329" s="187"/>
      <c r="AU329" s="187"/>
      <c r="AV329" s="187"/>
      <c r="AW329" s="187"/>
      <c r="AX329" s="187"/>
      <c r="AY329" s="187"/>
      <c r="AZ329" s="187"/>
      <c r="BA329" s="187"/>
      <c r="BB329" s="187"/>
      <c r="BC329" s="187"/>
      <c r="BD329" s="187"/>
      <c r="BE329" s="187"/>
      <c r="BF329" s="187"/>
      <c r="BG329" s="187"/>
      <c r="BH329" s="187"/>
      <c r="BI329" s="187"/>
      <c r="BJ329" s="187"/>
      <c r="BK329" s="187"/>
      <c r="BL329" s="187"/>
      <c r="BM329" s="187"/>
    </row>
    <row r="330" spans="1:65">
      <c r="A330" s="110"/>
      <c r="B330" s="110"/>
      <c r="C330" s="110"/>
      <c r="D330" s="187"/>
      <c r="E330" s="187"/>
      <c r="F330" s="187"/>
      <c r="G330" s="187"/>
      <c r="H330" s="187"/>
      <c r="I330" s="187"/>
      <c r="J330" s="187"/>
      <c r="K330" s="187"/>
      <c r="L330" s="187"/>
      <c r="M330" s="187"/>
      <c r="N330" s="187"/>
      <c r="O330" s="187"/>
      <c r="P330" s="187"/>
      <c r="Q330" s="187"/>
      <c r="R330" s="187"/>
      <c r="S330" s="187"/>
      <c r="T330" s="187"/>
      <c r="U330" s="187"/>
      <c r="V330" s="187"/>
      <c r="W330" s="187"/>
      <c r="X330" s="187"/>
      <c r="Y330" s="187"/>
      <c r="Z330" s="187"/>
      <c r="AA330" s="187"/>
      <c r="AB330" s="187"/>
      <c r="AC330" s="187"/>
      <c r="AD330" s="187"/>
      <c r="AE330" s="187"/>
      <c r="AF330" s="187"/>
      <c r="AG330" s="187"/>
      <c r="AH330" s="187"/>
      <c r="AI330" s="187"/>
      <c r="AJ330" s="187"/>
      <c r="AK330" s="187"/>
      <c r="AL330" s="187"/>
      <c r="AM330" s="187"/>
      <c r="AN330" s="187"/>
      <c r="AO330" s="187"/>
      <c r="AP330" s="187"/>
      <c r="AQ330" s="187"/>
      <c r="AR330" s="187"/>
      <c r="AS330" s="187"/>
      <c r="AT330" s="187"/>
      <c r="AU330" s="187"/>
      <c r="AV330" s="187"/>
      <c r="AW330" s="187"/>
      <c r="AX330" s="187"/>
      <c r="AY330" s="187"/>
      <c r="AZ330" s="187"/>
      <c r="BA330" s="187"/>
      <c r="BB330" s="187"/>
      <c r="BC330" s="187"/>
      <c r="BD330" s="187"/>
      <c r="BE330" s="187"/>
      <c r="BF330" s="187"/>
      <c r="BG330" s="187"/>
      <c r="BH330" s="187"/>
      <c r="BI330" s="187"/>
      <c r="BJ330" s="187"/>
      <c r="BK330" s="187"/>
      <c r="BL330" s="187"/>
      <c r="BM330" s="187"/>
    </row>
    <row r="331" spans="1:65">
      <c r="A331" s="110"/>
      <c r="B331" s="110"/>
      <c r="C331" s="110"/>
      <c r="D331" s="187"/>
      <c r="E331" s="187"/>
      <c r="F331" s="187"/>
      <c r="G331" s="187"/>
      <c r="H331" s="187"/>
      <c r="I331" s="187"/>
      <c r="J331" s="187"/>
      <c r="K331" s="187"/>
      <c r="L331" s="187"/>
      <c r="M331" s="187"/>
      <c r="N331" s="187"/>
      <c r="O331" s="187"/>
      <c r="P331" s="187"/>
      <c r="Q331" s="187"/>
      <c r="R331" s="187"/>
      <c r="S331" s="187"/>
      <c r="T331" s="187"/>
      <c r="U331" s="187"/>
      <c r="V331" s="187"/>
      <c r="W331" s="187"/>
      <c r="X331" s="187"/>
      <c r="Y331" s="187"/>
      <c r="Z331" s="187"/>
      <c r="AA331" s="187"/>
      <c r="AB331" s="187"/>
      <c r="AC331" s="187"/>
      <c r="AD331" s="187"/>
      <c r="AE331" s="187"/>
      <c r="AF331" s="187"/>
      <c r="AG331" s="187"/>
      <c r="AH331" s="187"/>
      <c r="AI331" s="187"/>
      <c r="AJ331" s="187"/>
      <c r="AK331" s="187"/>
      <c r="AL331" s="187"/>
      <c r="AM331" s="187"/>
      <c r="AN331" s="187"/>
      <c r="AO331" s="187"/>
      <c r="AP331" s="187"/>
      <c r="AQ331" s="187"/>
      <c r="AR331" s="187"/>
      <c r="AS331" s="187"/>
      <c r="AT331" s="187"/>
      <c r="AU331" s="187"/>
      <c r="AV331" s="187"/>
      <c r="AW331" s="187"/>
      <c r="AX331" s="187"/>
      <c r="AY331" s="187"/>
      <c r="AZ331" s="187"/>
      <c r="BA331" s="187"/>
      <c r="BB331" s="187"/>
      <c r="BC331" s="187"/>
      <c r="BD331" s="187"/>
      <c r="BE331" s="187"/>
      <c r="BF331" s="187"/>
      <c r="BG331" s="187"/>
      <c r="BH331" s="187"/>
      <c r="BI331" s="187"/>
      <c r="BJ331" s="187"/>
      <c r="BK331" s="187"/>
      <c r="BL331" s="187"/>
      <c r="BM331" s="187"/>
    </row>
    <row r="332" spans="1:65">
      <c r="A332" s="110"/>
      <c r="B332" s="110"/>
      <c r="C332" s="110"/>
      <c r="D332" s="187"/>
      <c r="E332" s="187"/>
      <c r="F332" s="187"/>
      <c r="G332" s="187"/>
      <c r="H332" s="187"/>
      <c r="I332" s="187"/>
      <c r="J332" s="187"/>
      <c r="K332" s="187"/>
      <c r="L332" s="187"/>
      <c r="M332" s="187"/>
      <c r="N332" s="187"/>
      <c r="O332" s="187"/>
      <c r="P332" s="187"/>
      <c r="Q332" s="187"/>
      <c r="R332" s="187"/>
      <c r="S332" s="187"/>
      <c r="T332" s="187"/>
      <c r="U332" s="187"/>
      <c r="V332" s="187"/>
      <c r="W332" s="187"/>
      <c r="X332" s="187"/>
      <c r="Y332" s="187"/>
      <c r="Z332" s="187"/>
      <c r="AA332" s="187"/>
      <c r="AB332" s="187"/>
      <c r="AC332" s="187"/>
      <c r="AD332" s="187"/>
      <c r="AE332" s="187"/>
      <c r="AF332" s="187"/>
      <c r="AG332" s="187"/>
      <c r="AH332" s="187"/>
      <c r="AI332" s="187"/>
      <c r="AJ332" s="187"/>
      <c r="AK332" s="187"/>
      <c r="AL332" s="187"/>
      <c r="AM332" s="187"/>
      <c r="AN332" s="187"/>
      <c r="AO332" s="187"/>
      <c r="AP332" s="187"/>
      <c r="AQ332" s="187"/>
      <c r="AR332" s="187"/>
      <c r="AS332" s="187"/>
      <c r="AT332" s="187"/>
      <c r="AU332" s="187"/>
      <c r="AV332" s="187"/>
      <c r="AW332" s="187"/>
      <c r="AX332" s="187"/>
      <c r="AY332" s="187"/>
      <c r="AZ332" s="187"/>
      <c r="BA332" s="187"/>
      <c r="BB332" s="187"/>
      <c r="BC332" s="187"/>
      <c r="BD332" s="187"/>
      <c r="BE332" s="187"/>
      <c r="BF332" s="187"/>
      <c r="BG332" s="187"/>
      <c r="BH332" s="187"/>
      <c r="BI332" s="187"/>
      <c r="BJ332" s="187"/>
      <c r="BK332" s="187"/>
      <c r="BL332" s="187"/>
      <c r="BM332" s="187"/>
    </row>
    <row r="333" spans="1:65">
      <c r="A333" s="110"/>
      <c r="B333" s="110"/>
      <c r="C333" s="110"/>
      <c r="D333" s="187"/>
      <c r="E333" s="187"/>
      <c r="F333" s="187"/>
      <c r="G333" s="187"/>
      <c r="H333" s="187"/>
      <c r="I333" s="187"/>
      <c r="J333" s="187"/>
      <c r="K333" s="187"/>
      <c r="L333" s="187"/>
      <c r="M333" s="187"/>
      <c r="N333" s="187"/>
      <c r="O333" s="187"/>
      <c r="P333" s="187"/>
      <c r="Q333" s="187"/>
      <c r="R333" s="187"/>
      <c r="S333" s="187"/>
      <c r="T333" s="187"/>
      <c r="U333" s="187"/>
      <c r="V333" s="187"/>
      <c r="W333" s="187"/>
      <c r="X333" s="187"/>
      <c r="Y333" s="187"/>
      <c r="Z333" s="187"/>
      <c r="AA333" s="187"/>
      <c r="AB333" s="187"/>
      <c r="AC333" s="187"/>
      <c r="AD333" s="187"/>
      <c r="AE333" s="187"/>
      <c r="AF333" s="187"/>
      <c r="AG333" s="187"/>
      <c r="AH333" s="187"/>
      <c r="AI333" s="187"/>
      <c r="AJ333" s="187"/>
      <c r="AK333" s="187"/>
      <c r="AL333" s="187"/>
      <c r="AM333" s="187"/>
      <c r="AN333" s="187"/>
      <c r="AO333" s="187"/>
      <c r="AP333" s="187"/>
      <c r="AQ333" s="187"/>
      <c r="AR333" s="187"/>
      <c r="AS333" s="187"/>
      <c r="AT333" s="187"/>
      <c r="AU333" s="187"/>
      <c r="AV333" s="187"/>
      <c r="AW333" s="187"/>
      <c r="AX333" s="187"/>
      <c r="AY333" s="187"/>
      <c r="AZ333" s="187"/>
      <c r="BA333" s="187"/>
      <c r="BB333" s="187"/>
      <c r="BC333" s="187"/>
      <c r="BD333" s="187"/>
      <c r="BE333" s="187"/>
      <c r="BF333" s="187"/>
      <c r="BG333" s="187"/>
      <c r="BH333" s="187"/>
      <c r="BI333" s="187"/>
      <c r="BJ333" s="187"/>
      <c r="BK333" s="187"/>
      <c r="BL333" s="187"/>
      <c r="BM333" s="187"/>
    </row>
    <row r="334" spans="1:65">
      <c r="A334" s="110"/>
      <c r="B334" s="110"/>
      <c r="C334" s="110"/>
      <c r="D334" s="187"/>
      <c r="E334" s="187"/>
      <c r="F334" s="187"/>
      <c r="G334" s="187"/>
      <c r="H334" s="187"/>
      <c r="I334" s="187"/>
      <c r="J334" s="187"/>
      <c r="K334" s="187"/>
      <c r="L334" s="187"/>
      <c r="M334" s="187"/>
      <c r="N334" s="187"/>
      <c r="O334" s="187"/>
      <c r="P334" s="187"/>
      <c r="Q334" s="187"/>
      <c r="R334" s="187"/>
      <c r="S334" s="187"/>
      <c r="T334" s="187"/>
      <c r="U334" s="187"/>
      <c r="V334" s="187"/>
      <c r="W334" s="187"/>
      <c r="X334" s="187"/>
      <c r="Y334" s="187"/>
      <c r="Z334" s="187"/>
      <c r="AA334" s="187"/>
      <c r="AB334" s="187"/>
      <c r="AC334" s="187"/>
      <c r="AD334" s="187"/>
      <c r="AE334" s="187"/>
      <c r="AF334" s="187"/>
      <c r="AG334" s="187"/>
      <c r="AH334" s="187"/>
      <c r="AI334" s="187"/>
      <c r="AJ334" s="187"/>
      <c r="AK334" s="187"/>
      <c r="AL334" s="187"/>
      <c r="AM334" s="187"/>
      <c r="AN334" s="187"/>
      <c r="AO334" s="187"/>
      <c r="AP334" s="187"/>
      <c r="AQ334" s="187"/>
      <c r="AR334" s="187"/>
      <c r="AS334" s="187"/>
      <c r="AT334" s="187"/>
      <c r="AU334" s="187"/>
      <c r="AV334" s="187"/>
      <c r="AW334" s="187"/>
      <c r="AX334" s="187"/>
      <c r="AY334" s="187"/>
      <c r="AZ334" s="187"/>
      <c r="BA334" s="187"/>
      <c r="BB334" s="187"/>
      <c r="BC334" s="187"/>
      <c r="BD334" s="187"/>
      <c r="BE334" s="187"/>
      <c r="BF334" s="187"/>
      <c r="BG334" s="187"/>
      <c r="BH334" s="187"/>
      <c r="BI334" s="187"/>
      <c r="BJ334" s="187"/>
      <c r="BK334" s="187"/>
      <c r="BL334" s="187"/>
      <c r="BM334" s="187"/>
    </row>
    <row r="335" spans="1:65">
      <c r="A335" s="110"/>
      <c r="B335" s="110"/>
      <c r="C335" s="110"/>
      <c r="D335" s="187"/>
      <c r="E335" s="187"/>
      <c r="F335" s="187"/>
      <c r="G335" s="187"/>
      <c r="H335" s="187"/>
      <c r="I335" s="187"/>
      <c r="J335" s="187"/>
      <c r="K335" s="187"/>
      <c r="L335" s="187"/>
      <c r="M335" s="187"/>
      <c r="N335" s="187"/>
      <c r="O335" s="187"/>
      <c r="P335" s="187"/>
      <c r="Q335" s="187"/>
      <c r="R335" s="187"/>
      <c r="S335" s="187"/>
      <c r="T335" s="187"/>
      <c r="U335" s="187"/>
      <c r="V335" s="187"/>
      <c r="W335" s="187"/>
      <c r="X335" s="187"/>
      <c r="Y335" s="187"/>
      <c r="Z335" s="187"/>
      <c r="AA335" s="187"/>
      <c r="AB335" s="187"/>
      <c r="AC335" s="187"/>
      <c r="AD335" s="187"/>
      <c r="AE335" s="187"/>
      <c r="AF335" s="187"/>
      <c r="AG335" s="187"/>
      <c r="AH335" s="187"/>
      <c r="AI335" s="187"/>
      <c r="AJ335" s="187"/>
      <c r="AK335" s="187"/>
      <c r="AL335" s="187"/>
      <c r="AM335" s="187"/>
      <c r="AN335" s="187"/>
      <c r="AO335" s="187"/>
      <c r="AP335" s="187"/>
      <c r="AQ335" s="187"/>
      <c r="AR335" s="187"/>
      <c r="AS335" s="187"/>
      <c r="AT335" s="187"/>
      <c r="AU335" s="187"/>
      <c r="AV335" s="187"/>
      <c r="AW335" s="187"/>
      <c r="AX335" s="187"/>
      <c r="AY335" s="187"/>
      <c r="AZ335" s="187"/>
      <c r="BA335" s="187"/>
      <c r="BB335" s="187"/>
      <c r="BC335" s="187"/>
      <c r="BD335" s="187"/>
      <c r="BE335" s="187"/>
      <c r="BF335" s="187"/>
      <c r="BG335" s="187"/>
      <c r="BH335" s="187"/>
      <c r="BI335" s="187"/>
      <c r="BJ335" s="187"/>
      <c r="BK335" s="187"/>
      <c r="BL335" s="187"/>
      <c r="BM335" s="187"/>
    </row>
    <row r="336" spans="1:65">
      <c r="A336" s="110"/>
      <c r="B336" s="110"/>
      <c r="C336" s="110"/>
      <c r="D336" s="187"/>
      <c r="E336" s="187"/>
      <c r="F336" s="187"/>
      <c r="G336" s="187"/>
      <c r="H336" s="187"/>
      <c r="I336" s="187"/>
      <c r="J336" s="187"/>
      <c r="K336" s="187"/>
      <c r="L336" s="187"/>
      <c r="M336" s="187"/>
      <c r="N336" s="187"/>
      <c r="O336" s="187"/>
      <c r="P336" s="187"/>
      <c r="Q336" s="187"/>
      <c r="R336" s="187"/>
      <c r="S336" s="187"/>
      <c r="T336" s="187"/>
      <c r="U336" s="187"/>
      <c r="V336" s="187"/>
      <c r="W336" s="187"/>
      <c r="X336" s="187"/>
      <c r="Y336" s="187"/>
      <c r="Z336" s="187"/>
      <c r="AA336" s="187"/>
      <c r="AB336" s="187"/>
      <c r="AC336" s="187"/>
      <c r="AD336" s="187"/>
      <c r="AE336" s="187"/>
      <c r="AF336" s="187"/>
      <c r="AG336" s="187"/>
      <c r="AH336" s="187"/>
      <c r="AI336" s="187"/>
      <c r="AJ336" s="187"/>
      <c r="AK336" s="187"/>
      <c r="AL336" s="187"/>
      <c r="AM336" s="187"/>
      <c r="AN336" s="187"/>
      <c r="AO336" s="187"/>
      <c r="AP336" s="187"/>
      <c r="AQ336" s="187"/>
      <c r="AR336" s="187"/>
      <c r="AS336" s="187"/>
      <c r="AT336" s="187"/>
      <c r="AU336" s="187"/>
      <c r="AV336" s="187"/>
      <c r="AW336" s="187"/>
      <c r="AX336" s="187"/>
      <c r="AY336" s="187"/>
      <c r="AZ336" s="187"/>
      <c r="BA336" s="187"/>
      <c r="BB336" s="187"/>
      <c r="BC336" s="187"/>
      <c r="BD336" s="187"/>
      <c r="BE336" s="187"/>
      <c r="BF336" s="187"/>
      <c r="BG336" s="187"/>
      <c r="BH336" s="187"/>
      <c r="BI336" s="187"/>
      <c r="BJ336" s="187"/>
      <c r="BK336" s="187"/>
      <c r="BL336" s="187"/>
      <c r="BM336" s="187"/>
    </row>
    <row r="337" spans="1:65">
      <c r="A337" s="110"/>
      <c r="B337" s="110"/>
      <c r="C337" s="110"/>
      <c r="D337" s="187"/>
      <c r="E337" s="187"/>
      <c r="F337" s="187"/>
      <c r="G337" s="187"/>
      <c r="H337" s="187"/>
      <c r="I337" s="187"/>
      <c r="J337" s="187"/>
      <c r="K337" s="187"/>
      <c r="L337" s="187"/>
      <c r="M337" s="187"/>
      <c r="N337" s="187"/>
      <c r="O337" s="187"/>
      <c r="P337" s="187"/>
      <c r="Q337" s="187"/>
      <c r="R337" s="187"/>
      <c r="S337" s="187"/>
      <c r="T337" s="187"/>
      <c r="U337" s="187"/>
      <c r="V337" s="187"/>
      <c r="W337" s="187"/>
      <c r="X337" s="187"/>
      <c r="Y337" s="187"/>
      <c r="Z337" s="187"/>
      <c r="AA337" s="187"/>
      <c r="AB337" s="187"/>
      <c r="AC337" s="187"/>
      <c r="AD337" s="187"/>
      <c r="AE337" s="187"/>
      <c r="AF337" s="187"/>
      <c r="AG337" s="187"/>
      <c r="AH337" s="187"/>
      <c r="AI337" s="187"/>
      <c r="AJ337" s="187"/>
      <c r="AK337" s="187"/>
      <c r="AL337" s="187"/>
      <c r="AM337" s="187"/>
      <c r="AN337" s="187"/>
      <c r="AO337" s="187"/>
      <c r="AP337" s="187"/>
      <c r="AQ337" s="187"/>
      <c r="AR337" s="187"/>
      <c r="AS337" s="187"/>
      <c r="AT337" s="187"/>
      <c r="AU337" s="187"/>
      <c r="AV337" s="187"/>
      <c r="AW337" s="187"/>
      <c r="AX337" s="187"/>
      <c r="AY337" s="187"/>
      <c r="AZ337" s="187"/>
      <c r="BA337" s="187"/>
      <c r="BB337" s="187"/>
      <c r="BC337" s="187"/>
      <c r="BD337" s="187"/>
      <c r="BE337" s="187"/>
      <c r="BF337" s="187"/>
      <c r="BG337" s="187"/>
      <c r="BH337" s="187"/>
      <c r="BI337" s="187"/>
      <c r="BJ337" s="187"/>
      <c r="BK337" s="187"/>
      <c r="BL337" s="187"/>
      <c r="BM337" s="187"/>
    </row>
    <row r="338" spans="1:65">
      <c r="A338" s="110"/>
      <c r="B338" s="110"/>
      <c r="C338" s="110"/>
      <c r="D338" s="187"/>
      <c r="E338" s="187"/>
      <c r="F338" s="187"/>
      <c r="G338" s="187"/>
      <c r="H338" s="187"/>
      <c r="I338" s="187"/>
      <c r="J338" s="187"/>
      <c r="K338" s="187"/>
      <c r="L338" s="187"/>
      <c r="M338" s="187"/>
      <c r="N338" s="187"/>
      <c r="O338" s="187"/>
      <c r="P338" s="187"/>
      <c r="Q338" s="187"/>
      <c r="R338" s="187"/>
      <c r="S338" s="187"/>
      <c r="T338" s="187"/>
      <c r="U338" s="187"/>
      <c r="V338" s="187"/>
      <c r="W338" s="187"/>
      <c r="X338" s="187"/>
      <c r="Y338" s="187"/>
      <c r="Z338" s="187"/>
      <c r="AA338" s="187"/>
      <c r="AB338" s="187"/>
      <c r="AC338" s="187"/>
      <c r="AD338" s="187"/>
      <c r="AE338" s="187"/>
      <c r="AF338" s="187"/>
      <c r="AG338" s="187"/>
      <c r="AH338" s="187"/>
      <c r="AI338" s="187"/>
      <c r="AJ338" s="187"/>
      <c r="AK338" s="187"/>
      <c r="AL338" s="187"/>
      <c r="AM338" s="187"/>
      <c r="AN338" s="187"/>
      <c r="AO338" s="187"/>
      <c r="AP338" s="187"/>
      <c r="AQ338" s="187"/>
      <c r="AR338" s="187"/>
      <c r="AS338" s="187"/>
      <c r="AT338" s="187"/>
      <c r="AU338" s="187"/>
      <c r="AV338" s="187"/>
      <c r="AW338" s="187"/>
      <c r="AX338" s="187"/>
      <c r="AY338" s="187"/>
      <c r="AZ338" s="187"/>
      <c r="BA338" s="187"/>
      <c r="BB338" s="187"/>
      <c r="BC338" s="187"/>
      <c r="BD338" s="187"/>
      <c r="BE338" s="187"/>
      <c r="BF338" s="187"/>
      <c r="BG338" s="187"/>
      <c r="BH338" s="187"/>
      <c r="BI338" s="187"/>
      <c r="BJ338" s="187"/>
      <c r="BK338" s="187"/>
      <c r="BL338" s="187"/>
      <c r="BM338" s="187"/>
    </row>
    <row r="339" spans="1:65">
      <c r="A339" s="110"/>
      <c r="B339" s="110"/>
      <c r="C339" s="110"/>
      <c r="D339" s="187"/>
      <c r="E339" s="187"/>
      <c r="F339" s="187"/>
      <c r="G339" s="187"/>
      <c r="H339" s="187"/>
      <c r="I339" s="187"/>
      <c r="J339" s="187"/>
      <c r="K339" s="187"/>
      <c r="L339" s="187"/>
      <c r="M339" s="187"/>
      <c r="N339" s="187"/>
      <c r="O339" s="187"/>
      <c r="P339" s="187"/>
      <c r="Q339" s="187"/>
      <c r="R339" s="187"/>
      <c r="S339" s="187"/>
      <c r="T339" s="187"/>
      <c r="U339" s="187"/>
      <c r="V339" s="187"/>
      <c r="W339" s="187"/>
      <c r="X339" s="187"/>
      <c r="Y339" s="187"/>
      <c r="Z339" s="187"/>
      <c r="AA339" s="187"/>
      <c r="AB339" s="187"/>
      <c r="AC339" s="187"/>
      <c r="AD339" s="187"/>
      <c r="AE339" s="187"/>
      <c r="AF339" s="187"/>
      <c r="AG339" s="187"/>
      <c r="AH339" s="187"/>
      <c r="AI339" s="187"/>
      <c r="AJ339" s="187"/>
      <c r="AK339" s="187"/>
      <c r="AL339" s="187"/>
      <c r="AM339" s="187"/>
      <c r="AN339" s="187"/>
      <c r="AO339" s="187"/>
      <c r="AP339" s="187"/>
      <c r="AQ339" s="187"/>
      <c r="AR339" s="187"/>
      <c r="AS339" s="187"/>
      <c r="AT339" s="187"/>
      <c r="AU339" s="187"/>
      <c r="AV339" s="187"/>
      <c r="AW339" s="187"/>
      <c r="AX339" s="187"/>
      <c r="AY339" s="187"/>
      <c r="AZ339" s="187"/>
      <c r="BA339" s="187"/>
      <c r="BB339" s="187"/>
      <c r="BC339" s="187"/>
      <c r="BD339" s="187"/>
      <c r="BE339" s="187"/>
      <c r="BF339" s="187"/>
      <c r="BG339" s="187"/>
      <c r="BH339" s="187"/>
      <c r="BI339" s="187"/>
      <c r="BJ339" s="187"/>
      <c r="BK339" s="187"/>
      <c r="BL339" s="187"/>
      <c r="BM339" s="187"/>
    </row>
    <row r="340" spans="1:65">
      <c r="A340" s="110"/>
      <c r="B340" s="110"/>
      <c r="C340" s="110"/>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c r="AA340" s="187"/>
      <c r="AB340" s="187"/>
      <c r="AC340" s="187"/>
      <c r="AD340" s="187"/>
      <c r="AE340" s="187"/>
      <c r="AF340" s="187"/>
      <c r="AG340" s="187"/>
      <c r="AH340" s="187"/>
      <c r="AI340" s="187"/>
      <c r="AJ340" s="187"/>
      <c r="AK340" s="187"/>
      <c r="AL340" s="187"/>
      <c r="AM340" s="187"/>
      <c r="AN340" s="187"/>
      <c r="AO340" s="187"/>
      <c r="AP340" s="187"/>
      <c r="AQ340" s="187"/>
      <c r="AR340" s="187"/>
      <c r="AS340" s="187"/>
      <c r="AT340" s="187"/>
      <c r="AU340" s="187"/>
      <c r="AV340" s="187"/>
      <c r="AW340" s="187"/>
      <c r="AX340" s="187"/>
      <c r="AY340" s="187"/>
      <c r="AZ340" s="187"/>
      <c r="BA340" s="187"/>
      <c r="BB340" s="187"/>
      <c r="BC340" s="187"/>
      <c r="BD340" s="187"/>
      <c r="BE340" s="187"/>
      <c r="BF340" s="187"/>
      <c r="BG340" s="187"/>
      <c r="BH340" s="187"/>
      <c r="BI340" s="187"/>
      <c r="BJ340" s="187"/>
      <c r="BK340" s="187"/>
      <c r="BL340" s="187"/>
      <c r="BM340" s="187"/>
    </row>
    <row r="341" spans="1:65">
      <c r="A341" s="110"/>
      <c r="B341" s="110"/>
      <c r="C341" s="110"/>
      <c r="D341" s="187"/>
      <c r="E341" s="187"/>
      <c r="F341" s="187"/>
      <c r="G341" s="187"/>
      <c r="H341" s="187"/>
      <c r="I341" s="187"/>
      <c r="J341" s="187"/>
      <c r="K341" s="187"/>
      <c r="L341" s="187"/>
      <c r="M341" s="187"/>
      <c r="N341" s="187"/>
      <c r="O341" s="187"/>
      <c r="P341" s="187"/>
      <c r="Q341" s="187"/>
      <c r="R341" s="187"/>
      <c r="S341" s="187"/>
      <c r="T341" s="187"/>
      <c r="U341" s="187"/>
      <c r="V341" s="187"/>
      <c r="W341" s="187"/>
      <c r="X341" s="187"/>
      <c r="Y341" s="187"/>
      <c r="Z341" s="187"/>
      <c r="AA341" s="187"/>
      <c r="AB341" s="187"/>
      <c r="AC341" s="187"/>
      <c r="AD341" s="187"/>
      <c r="AE341" s="187"/>
      <c r="AF341" s="187"/>
      <c r="AG341" s="187"/>
      <c r="AH341" s="187"/>
      <c r="AI341" s="187"/>
      <c r="AJ341" s="187"/>
      <c r="AK341" s="187"/>
      <c r="AL341" s="187"/>
      <c r="AM341" s="187"/>
      <c r="AN341" s="187"/>
      <c r="AO341" s="187"/>
      <c r="AP341" s="187"/>
      <c r="AQ341" s="187"/>
      <c r="AR341" s="187"/>
      <c r="AS341" s="187"/>
      <c r="AT341" s="187"/>
      <c r="AU341" s="187"/>
      <c r="AV341" s="187"/>
      <c r="AW341" s="187"/>
      <c r="AX341" s="187"/>
      <c r="AY341" s="187"/>
      <c r="AZ341" s="187"/>
      <c r="BA341" s="187"/>
      <c r="BB341" s="187"/>
      <c r="BC341" s="187"/>
      <c r="BD341" s="187"/>
      <c r="BE341" s="187"/>
      <c r="BF341" s="187"/>
      <c r="BG341" s="187"/>
      <c r="BH341" s="187"/>
      <c r="BI341" s="187"/>
      <c r="BJ341" s="187"/>
      <c r="BK341" s="187"/>
      <c r="BL341" s="187"/>
      <c r="BM341" s="187"/>
    </row>
    <row r="342" spans="1:65">
      <c r="A342" s="110"/>
      <c r="B342" s="110"/>
      <c r="C342" s="110"/>
      <c r="D342" s="187"/>
      <c r="E342" s="187"/>
      <c r="F342" s="187"/>
      <c r="G342" s="187"/>
      <c r="H342" s="187"/>
      <c r="I342" s="187"/>
      <c r="J342" s="187"/>
      <c r="K342" s="187"/>
      <c r="L342" s="187"/>
      <c r="M342" s="187"/>
      <c r="N342" s="187"/>
      <c r="O342" s="187"/>
      <c r="P342" s="187"/>
      <c r="Q342" s="187"/>
      <c r="R342" s="187"/>
      <c r="S342" s="187"/>
      <c r="T342" s="187"/>
      <c r="U342" s="187"/>
      <c r="V342" s="187"/>
      <c r="W342" s="187"/>
      <c r="X342" s="187"/>
      <c r="Y342" s="187"/>
      <c r="Z342" s="187"/>
      <c r="AA342" s="187"/>
      <c r="AB342" s="187"/>
      <c r="AC342" s="187"/>
      <c r="AD342" s="187"/>
      <c r="AE342" s="187"/>
      <c r="AF342" s="187"/>
      <c r="AG342" s="187"/>
      <c r="AH342" s="187"/>
      <c r="AI342" s="187"/>
      <c r="AJ342" s="187"/>
      <c r="AK342" s="187"/>
      <c r="AL342" s="187"/>
      <c r="AM342" s="187"/>
      <c r="AN342" s="187"/>
      <c r="AO342" s="187"/>
      <c r="AP342" s="187"/>
      <c r="AQ342" s="187"/>
      <c r="AR342" s="187"/>
      <c r="AS342" s="187"/>
      <c r="AT342" s="187"/>
      <c r="AU342" s="187"/>
      <c r="AV342" s="187"/>
      <c r="AW342" s="187"/>
      <c r="AX342" s="187"/>
      <c r="AY342" s="187"/>
      <c r="AZ342" s="187"/>
      <c r="BA342" s="187"/>
      <c r="BB342" s="187"/>
      <c r="BC342" s="187"/>
      <c r="BD342" s="187"/>
      <c r="BE342" s="187"/>
      <c r="BF342" s="187"/>
      <c r="BG342" s="187"/>
      <c r="BH342" s="187"/>
      <c r="BI342" s="187"/>
      <c r="BJ342" s="187"/>
      <c r="BK342" s="187"/>
      <c r="BL342" s="187"/>
      <c r="BM342" s="187"/>
    </row>
    <row r="343" spans="1:65">
      <c r="A343" s="110"/>
      <c r="B343" s="110"/>
      <c r="C343" s="110"/>
      <c r="D343" s="187"/>
      <c r="E343" s="187"/>
      <c r="F343" s="187"/>
      <c r="G343" s="187"/>
      <c r="H343" s="187"/>
      <c r="I343" s="187"/>
      <c r="J343" s="187"/>
      <c r="K343" s="187"/>
      <c r="L343" s="187"/>
      <c r="M343" s="187"/>
      <c r="N343" s="187"/>
      <c r="O343" s="187"/>
      <c r="P343" s="187"/>
      <c r="Q343" s="187"/>
      <c r="R343" s="187"/>
      <c r="S343" s="187"/>
      <c r="T343" s="187"/>
      <c r="U343" s="187"/>
      <c r="V343" s="187"/>
      <c r="W343" s="187"/>
      <c r="X343" s="187"/>
      <c r="Y343" s="187"/>
      <c r="Z343" s="187"/>
      <c r="AA343" s="187"/>
      <c r="AB343" s="187"/>
      <c r="AC343" s="187"/>
      <c r="AD343" s="187"/>
      <c r="AE343" s="187"/>
      <c r="AF343" s="187"/>
      <c r="AG343" s="187"/>
      <c r="AH343" s="187"/>
      <c r="AI343" s="187"/>
      <c r="AJ343" s="187"/>
      <c r="AK343" s="187"/>
      <c r="AL343" s="187"/>
      <c r="AM343" s="187"/>
      <c r="AN343" s="187"/>
      <c r="AO343" s="187"/>
      <c r="AP343" s="187"/>
      <c r="AQ343" s="187"/>
      <c r="AR343" s="187"/>
      <c r="AS343" s="187"/>
      <c r="AT343" s="187"/>
      <c r="AU343" s="187"/>
      <c r="AV343" s="187"/>
      <c r="AW343" s="187"/>
      <c r="AX343" s="187"/>
      <c r="AY343" s="187"/>
      <c r="AZ343" s="187"/>
      <c r="BA343" s="187"/>
      <c r="BB343" s="187"/>
      <c r="BC343" s="187"/>
      <c r="BD343" s="187"/>
      <c r="BE343" s="187"/>
      <c r="BF343" s="187"/>
      <c r="BG343" s="187"/>
      <c r="BH343" s="187"/>
      <c r="BI343" s="187"/>
      <c r="BJ343" s="187"/>
      <c r="BK343" s="187"/>
      <c r="BL343" s="187"/>
      <c r="BM343" s="187"/>
    </row>
    <row r="344" spans="1:65">
      <c r="A344" s="110"/>
      <c r="B344" s="110"/>
      <c r="C344" s="110"/>
      <c r="D344" s="187"/>
      <c r="E344" s="187"/>
      <c r="F344" s="187"/>
      <c r="G344" s="187"/>
      <c r="H344" s="187"/>
      <c r="I344" s="187"/>
      <c r="J344" s="187"/>
      <c r="K344" s="187"/>
      <c r="L344" s="187"/>
      <c r="M344" s="187"/>
      <c r="N344" s="187"/>
      <c r="O344" s="187"/>
      <c r="P344" s="187"/>
      <c r="Q344" s="187"/>
      <c r="R344" s="187"/>
      <c r="S344" s="187"/>
      <c r="T344" s="187"/>
      <c r="U344" s="187"/>
      <c r="V344" s="187"/>
      <c r="W344" s="187"/>
      <c r="X344" s="187"/>
      <c r="Y344" s="187"/>
      <c r="Z344" s="187"/>
      <c r="AA344" s="187"/>
      <c r="AB344" s="187"/>
      <c r="AC344" s="187"/>
      <c r="AD344" s="187"/>
      <c r="AE344" s="187"/>
      <c r="AF344" s="187"/>
      <c r="AG344" s="187"/>
      <c r="AH344" s="187"/>
      <c r="AI344" s="187"/>
      <c r="AJ344" s="187"/>
      <c r="AK344" s="187"/>
      <c r="AL344" s="187"/>
      <c r="AM344" s="187"/>
      <c r="AN344" s="187"/>
      <c r="AO344" s="187"/>
      <c r="AP344" s="187"/>
      <c r="AQ344" s="187"/>
      <c r="AR344" s="187"/>
      <c r="AS344" s="187"/>
      <c r="AT344" s="187"/>
      <c r="AU344" s="187"/>
      <c r="AV344" s="187"/>
      <c r="AW344" s="187"/>
      <c r="AX344" s="187"/>
      <c r="AY344" s="187"/>
      <c r="AZ344" s="187"/>
      <c r="BA344" s="187"/>
      <c r="BB344" s="187"/>
      <c r="BC344" s="187"/>
      <c r="BD344" s="187"/>
      <c r="BE344" s="187"/>
      <c r="BF344" s="187"/>
      <c r="BG344" s="187"/>
      <c r="BH344" s="187"/>
      <c r="BI344" s="187"/>
      <c r="BJ344" s="187"/>
      <c r="BK344" s="187"/>
      <c r="BL344" s="187"/>
      <c r="BM344" s="187"/>
    </row>
    <row r="345" spans="1:65">
      <c r="A345" s="110"/>
      <c r="B345" s="110"/>
      <c r="C345" s="110"/>
      <c r="D345" s="187"/>
      <c r="E345" s="187"/>
      <c r="F345" s="187"/>
      <c r="G345" s="187"/>
      <c r="H345" s="187"/>
      <c r="I345" s="187"/>
      <c r="J345" s="187"/>
      <c r="K345" s="187"/>
      <c r="L345" s="187"/>
      <c r="M345" s="187"/>
      <c r="N345" s="187"/>
      <c r="O345" s="187"/>
      <c r="P345" s="187"/>
      <c r="Q345" s="187"/>
      <c r="R345" s="187"/>
      <c r="S345" s="187"/>
      <c r="T345" s="187"/>
      <c r="U345" s="187"/>
      <c r="V345" s="187"/>
      <c r="W345" s="187"/>
      <c r="X345" s="187"/>
      <c r="Y345" s="187"/>
      <c r="Z345" s="187"/>
      <c r="AA345" s="187"/>
      <c r="AB345" s="187"/>
      <c r="AC345" s="187"/>
      <c r="AD345" s="187"/>
      <c r="AE345" s="187"/>
      <c r="AF345" s="187"/>
      <c r="AG345" s="187"/>
      <c r="AH345" s="187"/>
      <c r="AI345" s="187"/>
      <c r="AJ345" s="187"/>
      <c r="AK345" s="187"/>
      <c r="AL345" s="187"/>
      <c r="AM345" s="187"/>
      <c r="AN345" s="187"/>
      <c r="AO345" s="187"/>
      <c r="AP345" s="187"/>
      <c r="AQ345" s="187"/>
      <c r="AR345" s="187"/>
      <c r="AS345" s="187"/>
      <c r="AT345" s="187"/>
      <c r="AU345" s="187"/>
      <c r="AV345" s="187"/>
      <c r="AW345" s="187"/>
      <c r="AX345" s="187"/>
      <c r="AY345" s="187"/>
      <c r="AZ345" s="187"/>
      <c r="BA345" s="187"/>
      <c r="BB345" s="187"/>
      <c r="BC345" s="187"/>
      <c r="BD345" s="187"/>
      <c r="BE345" s="187"/>
      <c r="BF345" s="187"/>
      <c r="BG345" s="187"/>
      <c r="BH345" s="187"/>
      <c r="BI345" s="187"/>
      <c r="BJ345" s="187"/>
      <c r="BK345" s="187"/>
      <c r="BL345" s="187"/>
      <c r="BM345" s="187"/>
    </row>
    <row r="346" spans="1:65">
      <c r="A346" s="110"/>
      <c r="B346" s="110"/>
      <c r="C346" s="110"/>
      <c r="D346" s="187"/>
      <c r="E346" s="187"/>
      <c r="F346" s="187"/>
      <c r="G346" s="187"/>
      <c r="H346" s="187"/>
      <c r="I346" s="187"/>
      <c r="J346" s="187"/>
      <c r="K346" s="187"/>
      <c r="L346" s="187"/>
      <c r="M346" s="187"/>
      <c r="N346" s="187"/>
      <c r="O346" s="187"/>
      <c r="P346" s="187"/>
      <c r="Q346" s="187"/>
      <c r="R346" s="187"/>
      <c r="S346" s="187"/>
      <c r="T346" s="187"/>
      <c r="U346" s="187"/>
      <c r="V346" s="187"/>
      <c r="W346" s="187"/>
      <c r="X346" s="187"/>
      <c r="Y346" s="187"/>
      <c r="Z346" s="187"/>
      <c r="AA346" s="187"/>
      <c r="AB346" s="187"/>
      <c r="AC346" s="187"/>
      <c r="AD346" s="187"/>
      <c r="AE346" s="187"/>
      <c r="AF346" s="187"/>
      <c r="AG346" s="187"/>
      <c r="AH346" s="187"/>
      <c r="AI346" s="187"/>
      <c r="AJ346" s="187"/>
      <c r="AK346" s="187"/>
      <c r="AL346" s="187"/>
      <c r="AM346" s="187"/>
      <c r="AN346" s="187"/>
      <c r="AO346" s="187"/>
      <c r="AP346" s="187"/>
      <c r="AQ346" s="187"/>
      <c r="AR346" s="187"/>
      <c r="AS346" s="187"/>
      <c r="AT346" s="187"/>
      <c r="AU346" s="187"/>
      <c r="AV346" s="187"/>
      <c r="AW346" s="187"/>
      <c r="AX346" s="187"/>
      <c r="AY346" s="187"/>
      <c r="AZ346" s="187"/>
      <c r="BA346" s="187"/>
      <c r="BB346" s="187"/>
      <c r="BC346" s="187"/>
      <c r="BD346" s="187"/>
      <c r="BE346" s="187"/>
      <c r="BF346" s="187"/>
      <c r="BG346" s="187"/>
      <c r="BH346" s="187"/>
      <c r="BI346" s="187"/>
      <c r="BJ346" s="187"/>
      <c r="BK346" s="187"/>
      <c r="BL346" s="187"/>
      <c r="BM346" s="187"/>
    </row>
    <row r="347" spans="1:65">
      <c r="A347" s="110"/>
      <c r="B347" s="110"/>
      <c r="C347" s="110"/>
      <c r="D347" s="187"/>
      <c r="E347" s="187"/>
      <c r="F347" s="187"/>
      <c r="G347" s="187"/>
      <c r="H347" s="187"/>
      <c r="I347" s="187"/>
      <c r="J347" s="187"/>
      <c r="K347" s="187"/>
      <c r="L347" s="187"/>
      <c r="M347" s="187"/>
      <c r="N347" s="187"/>
      <c r="O347" s="187"/>
      <c r="P347" s="187"/>
      <c r="Q347" s="187"/>
      <c r="R347" s="187"/>
      <c r="S347" s="187"/>
      <c r="T347" s="187"/>
      <c r="U347" s="187"/>
      <c r="V347" s="187"/>
      <c r="W347" s="187"/>
      <c r="X347" s="187"/>
      <c r="Y347" s="187"/>
      <c r="Z347" s="187"/>
      <c r="AA347" s="187"/>
      <c r="AB347" s="187"/>
      <c r="AC347" s="187"/>
      <c r="AD347" s="187"/>
      <c r="AE347" s="187"/>
      <c r="AF347" s="187"/>
      <c r="AG347" s="187"/>
      <c r="AH347" s="187"/>
      <c r="AI347" s="187"/>
      <c r="AJ347" s="187"/>
      <c r="AK347" s="187"/>
      <c r="AL347" s="187"/>
      <c r="AM347" s="187"/>
      <c r="AN347" s="187"/>
      <c r="AO347" s="187"/>
      <c r="AP347" s="187"/>
      <c r="AQ347" s="187"/>
      <c r="AR347" s="187"/>
      <c r="AS347" s="187"/>
      <c r="AT347" s="187"/>
      <c r="AU347" s="187"/>
      <c r="AV347" s="187"/>
      <c r="AW347" s="187"/>
      <c r="AX347" s="187"/>
      <c r="AY347" s="187"/>
      <c r="AZ347" s="187"/>
      <c r="BA347" s="187"/>
      <c r="BB347" s="187"/>
      <c r="BC347" s="187"/>
      <c r="BD347" s="187"/>
      <c r="BE347" s="187"/>
      <c r="BF347" s="187"/>
      <c r="BG347" s="187"/>
      <c r="BH347" s="187"/>
      <c r="BI347" s="187"/>
      <c r="BJ347" s="187"/>
      <c r="BK347" s="187"/>
      <c r="BL347" s="187"/>
      <c r="BM347" s="187"/>
    </row>
    <row r="348" spans="1:65">
      <c r="A348" s="110"/>
      <c r="B348" s="110"/>
      <c r="C348" s="110"/>
      <c r="D348" s="187"/>
      <c r="E348" s="187"/>
      <c r="F348" s="187"/>
      <c r="G348" s="187"/>
      <c r="H348" s="187"/>
      <c r="I348" s="187"/>
      <c r="J348" s="187"/>
      <c r="K348" s="187"/>
      <c r="L348" s="187"/>
      <c r="M348" s="187"/>
      <c r="N348" s="187"/>
      <c r="O348" s="187"/>
      <c r="P348" s="187"/>
      <c r="Q348" s="187"/>
      <c r="R348" s="187"/>
      <c r="S348" s="187"/>
      <c r="T348" s="187"/>
      <c r="U348" s="187"/>
      <c r="V348" s="187"/>
      <c r="W348" s="187"/>
      <c r="X348" s="187"/>
      <c r="Y348" s="187"/>
      <c r="Z348" s="187"/>
      <c r="AA348" s="187"/>
      <c r="AB348" s="187"/>
      <c r="AC348" s="187"/>
      <c r="AD348" s="187"/>
      <c r="AE348" s="187"/>
      <c r="AF348" s="187"/>
      <c r="AG348" s="187"/>
      <c r="AH348" s="187"/>
      <c r="AI348" s="187"/>
      <c r="AJ348" s="187"/>
      <c r="AK348" s="187"/>
      <c r="AL348" s="187"/>
      <c r="AM348" s="187"/>
      <c r="AN348" s="187"/>
      <c r="AO348" s="187"/>
      <c r="AP348" s="187"/>
      <c r="AQ348" s="187"/>
      <c r="AR348" s="187"/>
      <c r="AS348" s="187"/>
      <c r="AT348" s="187"/>
      <c r="AU348" s="187"/>
      <c r="AV348" s="187"/>
      <c r="AW348" s="187"/>
      <c r="AX348" s="187"/>
      <c r="AY348" s="187"/>
      <c r="AZ348" s="187"/>
      <c r="BA348" s="187"/>
      <c r="BB348" s="187"/>
      <c r="BC348" s="187"/>
      <c r="BD348" s="187"/>
      <c r="BE348" s="187"/>
      <c r="BF348" s="187"/>
      <c r="BG348" s="187"/>
      <c r="BH348" s="187"/>
      <c r="BI348" s="187"/>
      <c r="BJ348" s="187"/>
      <c r="BK348" s="187"/>
      <c r="BL348" s="187"/>
      <c r="BM348" s="187"/>
    </row>
    <row r="349" spans="1:65">
      <c r="A349" s="110"/>
      <c r="B349" s="110"/>
      <c r="C349" s="110"/>
      <c r="D349" s="187"/>
      <c r="E349" s="187"/>
      <c r="F349" s="187"/>
      <c r="G349" s="187"/>
      <c r="H349" s="187"/>
      <c r="I349" s="187"/>
      <c r="J349" s="187"/>
      <c r="K349" s="187"/>
      <c r="L349" s="187"/>
      <c r="M349" s="187"/>
      <c r="N349" s="187"/>
      <c r="O349" s="187"/>
      <c r="P349" s="187"/>
      <c r="Q349" s="187"/>
      <c r="R349" s="187"/>
      <c r="S349" s="187"/>
      <c r="T349" s="187"/>
      <c r="U349" s="187"/>
      <c r="V349" s="187"/>
      <c r="W349" s="187"/>
      <c r="X349" s="187"/>
      <c r="Y349" s="187"/>
      <c r="Z349" s="187"/>
      <c r="AA349" s="187"/>
      <c r="AB349" s="187"/>
      <c r="AC349" s="187"/>
      <c r="AD349" s="187"/>
      <c r="AE349" s="187"/>
      <c r="AF349" s="187"/>
      <c r="AG349" s="187"/>
      <c r="AH349" s="187"/>
      <c r="AI349" s="187"/>
      <c r="AJ349" s="187"/>
      <c r="AK349" s="187"/>
      <c r="AL349" s="187"/>
      <c r="AM349" s="187"/>
      <c r="AN349" s="187"/>
      <c r="AO349" s="187"/>
      <c r="AP349" s="187"/>
      <c r="AQ349" s="187"/>
      <c r="AR349" s="187"/>
      <c r="AS349" s="187"/>
      <c r="AT349" s="187"/>
      <c r="AU349" s="187"/>
      <c r="AV349" s="187"/>
      <c r="AW349" s="187"/>
      <c r="AX349" s="187"/>
      <c r="AY349" s="187"/>
      <c r="AZ349" s="187"/>
      <c r="BA349" s="187"/>
      <c r="BB349" s="187"/>
      <c r="BC349" s="187"/>
      <c r="BD349" s="187"/>
      <c r="BE349" s="187"/>
      <c r="BF349" s="187"/>
      <c r="BG349" s="187"/>
      <c r="BH349" s="187"/>
      <c r="BI349" s="187"/>
      <c r="BJ349" s="187"/>
      <c r="BK349" s="187"/>
      <c r="BL349" s="187"/>
      <c r="BM349" s="187"/>
    </row>
    <row r="350" spans="1:65">
      <c r="A350" s="110"/>
      <c r="B350" s="110"/>
      <c r="C350" s="110"/>
      <c r="D350" s="187"/>
      <c r="E350" s="187"/>
      <c r="F350" s="187"/>
      <c r="G350" s="187"/>
      <c r="H350" s="187"/>
      <c r="I350" s="187"/>
      <c r="J350" s="187"/>
      <c r="K350" s="187"/>
      <c r="L350" s="187"/>
      <c r="M350" s="187"/>
      <c r="N350" s="187"/>
      <c r="O350" s="187"/>
      <c r="P350" s="187"/>
      <c r="Q350" s="187"/>
      <c r="R350" s="187"/>
      <c r="S350" s="187"/>
      <c r="T350" s="187"/>
      <c r="U350" s="187"/>
      <c r="V350" s="187"/>
      <c r="W350" s="187"/>
      <c r="X350" s="187"/>
      <c r="Y350" s="187"/>
      <c r="Z350" s="187"/>
      <c r="AA350" s="187"/>
      <c r="AB350" s="187"/>
      <c r="AC350" s="187"/>
      <c r="AD350" s="187"/>
      <c r="AE350" s="187"/>
      <c r="AF350" s="187"/>
      <c r="AG350" s="187"/>
      <c r="AH350" s="187"/>
      <c r="AI350" s="187"/>
      <c r="AJ350" s="187"/>
      <c r="AK350" s="187"/>
      <c r="AL350" s="187"/>
      <c r="AM350" s="187"/>
      <c r="AN350" s="187"/>
      <c r="AO350" s="187"/>
      <c r="AP350" s="187"/>
      <c r="AQ350" s="187"/>
      <c r="AR350" s="187"/>
      <c r="AS350" s="187"/>
      <c r="AT350" s="187"/>
      <c r="AU350" s="187"/>
      <c r="AV350" s="187"/>
      <c r="AW350" s="187"/>
      <c r="AX350" s="187"/>
      <c r="AY350" s="187"/>
      <c r="AZ350" s="187"/>
      <c r="BA350" s="187"/>
      <c r="BB350" s="187"/>
      <c r="BC350" s="187"/>
      <c r="BD350" s="187"/>
      <c r="BE350" s="187"/>
      <c r="BF350" s="187"/>
      <c r="BG350" s="187"/>
      <c r="BH350" s="187"/>
      <c r="BI350" s="187"/>
      <c r="BJ350" s="187"/>
      <c r="BK350" s="187"/>
      <c r="BL350" s="187"/>
      <c r="BM350" s="187"/>
    </row>
    <row r="351" spans="1:65">
      <c r="A351" s="110"/>
      <c r="B351" s="110"/>
      <c r="C351" s="110"/>
      <c r="D351" s="187"/>
      <c r="E351" s="187"/>
      <c r="F351" s="187"/>
      <c r="G351" s="187"/>
      <c r="H351" s="187"/>
      <c r="I351" s="187"/>
      <c r="J351" s="187"/>
      <c r="K351" s="187"/>
      <c r="L351" s="187"/>
      <c r="M351" s="187"/>
      <c r="N351" s="187"/>
      <c r="O351" s="187"/>
      <c r="P351" s="187"/>
      <c r="Q351" s="187"/>
      <c r="R351" s="187"/>
      <c r="S351" s="187"/>
      <c r="T351" s="187"/>
      <c r="U351" s="187"/>
      <c r="V351" s="187"/>
      <c r="W351" s="187"/>
      <c r="X351" s="187"/>
      <c r="Y351" s="187"/>
      <c r="Z351" s="187"/>
      <c r="AA351" s="187"/>
      <c r="AB351" s="187"/>
      <c r="AC351" s="187"/>
      <c r="AD351" s="187"/>
      <c r="AE351" s="187"/>
      <c r="AF351" s="187"/>
      <c r="AG351" s="187"/>
      <c r="AH351" s="187"/>
      <c r="AI351" s="187"/>
      <c r="AJ351" s="187"/>
      <c r="AK351" s="187"/>
      <c r="AL351" s="187"/>
      <c r="AM351" s="187"/>
      <c r="AN351" s="187"/>
      <c r="AO351" s="187"/>
      <c r="AP351" s="187"/>
      <c r="AQ351" s="187"/>
      <c r="AR351" s="187"/>
      <c r="AS351" s="187"/>
      <c r="AT351" s="187"/>
      <c r="AU351" s="187"/>
      <c r="AV351" s="187"/>
      <c r="AW351" s="187"/>
      <c r="AX351" s="187"/>
      <c r="AY351" s="187"/>
      <c r="AZ351" s="187"/>
      <c r="BA351" s="187"/>
      <c r="BB351" s="187"/>
      <c r="BC351" s="187"/>
      <c r="BD351" s="187"/>
      <c r="BE351" s="187"/>
      <c r="BF351" s="187"/>
      <c r="BG351" s="187"/>
      <c r="BH351" s="187"/>
      <c r="BI351" s="187"/>
      <c r="BJ351" s="187"/>
      <c r="BK351" s="187"/>
      <c r="BL351" s="187"/>
      <c r="BM351" s="187"/>
    </row>
    <row r="352" spans="1:65">
      <c r="A352" s="110"/>
      <c r="B352" s="110"/>
      <c r="C352" s="110"/>
      <c r="D352" s="187"/>
      <c r="E352" s="187"/>
      <c r="F352" s="187"/>
      <c r="G352" s="187"/>
      <c r="H352" s="187"/>
      <c r="I352" s="187"/>
      <c r="J352" s="187"/>
      <c r="K352" s="187"/>
      <c r="L352" s="187"/>
      <c r="M352" s="187"/>
      <c r="N352" s="187"/>
      <c r="O352" s="187"/>
      <c r="P352" s="187"/>
      <c r="Q352" s="187"/>
      <c r="R352" s="187"/>
      <c r="S352" s="187"/>
      <c r="T352" s="187"/>
      <c r="U352" s="187"/>
      <c r="V352" s="187"/>
      <c r="W352" s="187"/>
      <c r="X352" s="187"/>
      <c r="Y352" s="187"/>
      <c r="Z352" s="187"/>
      <c r="AA352" s="187"/>
      <c r="AB352" s="187"/>
      <c r="AC352" s="187"/>
      <c r="AD352" s="187"/>
      <c r="AE352" s="187"/>
      <c r="AF352" s="187"/>
      <c r="AG352" s="187"/>
      <c r="AH352" s="187"/>
      <c r="AI352" s="187"/>
      <c r="AJ352" s="187"/>
      <c r="AK352" s="187"/>
      <c r="AL352" s="187"/>
      <c r="AM352" s="187"/>
      <c r="AN352" s="187"/>
      <c r="AO352" s="187"/>
      <c r="AP352" s="187"/>
      <c r="AQ352" s="187"/>
      <c r="AR352" s="187"/>
      <c r="AS352" s="187"/>
      <c r="AT352" s="187"/>
      <c r="AU352" s="187"/>
      <c r="AV352" s="187"/>
      <c r="AW352" s="187"/>
      <c r="AX352" s="187"/>
      <c r="AY352" s="187"/>
      <c r="AZ352" s="187"/>
      <c r="BA352" s="187"/>
      <c r="BB352" s="187"/>
      <c r="BC352" s="187"/>
      <c r="BD352" s="187"/>
      <c r="BE352" s="187"/>
      <c r="BF352" s="187"/>
      <c r="BG352" s="187"/>
      <c r="BH352" s="187"/>
      <c r="BI352" s="187"/>
      <c r="BJ352" s="187"/>
      <c r="BK352" s="187"/>
      <c r="BL352" s="187"/>
      <c r="BM352" s="187"/>
    </row>
    <row r="353" spans="1:65">
      <c r="A353" s="110"/>
      <c r="B353" s="110"/>
      <c r="C353" s="110"/>
      <c r="D353" s="187"/>
      <c r="E353" s="187"/>
      <c r="F353" s="187"/>
      <c r="G353" s="187"/>
      <c r="H353" s="187"/>
      <c r="I353" s="187"/>
      <c r="J353" s="187"/>
      <c r="K353" s="187"/>
      <c r="L353" s="187"/>
      <c r="M353" s="187"/>
      <c r="N353" s="187"/>
      <c r="O353" s="187"/>
      <c r="P353" s="187"/>
      <c r="Q353" s="187"/>
      <c r="R353" s="187"/>
      <c r="S353" s="187"/>
      <c r="T353" s="187"/>
      <c r="U353" s="187"/>
      <c r="V353" s="187"/>
      <c r="W353" s="187"/>
      <c r="X353" s="187"/>
      <c r="Y353" s="187"/>
      <c r="Z353" s="187"/>
      <c r="AA353" s="187"/>
      <c r="AB353" s="187"/>
      <c r="AC353" s="187"/>
      <c r="AD353" s="187"/>
      <c r="AE353" s="187"/>
      <c r="AF353" s="187"/>
      <c r="AG353" s="187"/>
      <c r="AH353" s="187"/>
      <c r="AI353" s="187"/>
      <c r="AJ353" s="187"/>
      <c r="AK353" s="187"/>
      <c r="AL353" s="187"/>
      <c r="AM353" s="187"/>
      <c r="AN353" s="187"/>
      <c r="AO353" s="187"/>
      <c r="AP353" s="187"/>
      <c r="AQ353" s="187"/>
      <c r="AR353" s="187"/>
      <c r="AS353" s="187"/>
      <c r="AT353" s="187"/>
      <c r="AU353" s="187"/>
      <c r="AV353" s="187"/>
      <c r="AW353" s="187"/>
      <c r="AX353" s="187"/>
      <c r="AY353" s="187"/>
      <c r="AZ353" s="187"/>
      <c r="BA353" s="187"/>
      <c r="BB353" s="187"/>
      <c r="BC353" s="187"/>
      <c r="BD353" s="187"/>
      <c r="BE353" s="187"/>
      <c r="BF353" s="187"/>
      <c r="BG353" s="187"/>
      <c r="BH353" s="187"/>
      <c r="BI353" s="187"/>
      <c r="BJ353" s="187"/>
      <c r="BK353" s="187"/>
      <c r="BL353" s="187"/>
      <c r="BM353" s="187"/>
    </row>
    <row r="354" spans="1:65">
      <c r="A354" s="110"/>
      <c r="B354" s="110"/>
      <c r="C354" s="110"/>
      <c r="D354" s="187"/>
      <c r="E354" s="187"/>
      <c r="F354" s="187"/>
      <c r="G354" s="187"/>
      <c r="H354" s="187"/>
      <c r="I354" s="187"/>
      <c r="J354" s="187"/>
      <c r="K354" s="187"/>
      <c r="L354" s="187"/>
      <c r="M354" s="187"/>
      <c r="N354" s="187"/>
      <c r="O354" s="187"/>
      <c r="P354" s="187"/>
      <c r="Q354" s="187"/>
      <c r="R354" s="187"/>
      <c r="S354" s="187"/>
      <c r="T354" s="187"/>
      <c r="U354" s="187"/>
      <c r="V354" s="187"/>
      <c r="W354" s="187"/>
      <c r="X354" s="187"/>
      <c r="Y354" s="187"/>
      <c r="Z354" s="187"/>
      <c r="AA354" s="187"/>
      <c r="AB354" s="187"/>
      <c r="AC354" s="187"/>
      <c r="AD354" s="187"/>
      <c r="AE354" s="187"/>
      <c r="AF354" s="187"/>
      <c r="AG354" s="187"/>
      <c r="AH354" s="187"/>
      <c r="AI354" s="187"/>
      <c r="AJ354" s="187"/>
      <c r="AK354" s="187"/>
      <c r="AL354" s="187"/>
      <c r="AM354" s="187"/>
      <c r="AN354" s="187"/>
      <c r="AO354" s="187"/>
      <c r="AP354" s="187"/>
      <c r="AQ354" s="187"/>
      <c r="AR354" s="187"/>
      <c r="AS354" s="187"/>
      <c r="AT354" s="187"/>
      <c r="AU354" s="187"/>
      <c r="AV354" s="187"/>
      <c r="AW354" s="187"/>
      <c r="AX354" s="187"/>
      <c r="AY354" s="187"/>
      <c r="AZ354" s="187"/>
      <c r="BA354" s="187"/>
      <c r="BB354" s="187"/>
      <c r="BC354" s="187"/>
      <c r="BD354" s="187"/>
      <c r="BE354" s="187"/>
      <c r="BF354" s="187"/>
      <c r="BG354" s="187"/>
      <c r="BH354" s="187"/>
      <c r="BI354" s="187"/>
      <c r="BJ354" s="187"/>
      <c r="BK354" s="187"/>
      <c r="BL354" s="187"/>
      <c r="BM354" s="187"/>
    </row>
    <row r="355" spans="1:65">
      <c r="A355" s="110"/>
      <c r="B355" s="110"/>
      <c r="C355" s="110"/>
      <c r="D355" s="187"/>
      <c r="E355" s="187"/>
      <c r="F355" s="187"/>
      <c r="G355" s="187"/>
      <c r="H355" s="187"/>
      <c r="I355" s="187"/>
      <c r="J355" s="187"/>
      <c r="K355" s="187"/>
      <c r="L355" s="187"/>
      <c r="M355" s="187"/>
      <c r="N355" s="187"/>
      <c r="O355" s="187"/>
      <c r="P355" s="187"/>
      <c r="Q355" s="187"/>
      <c r="R355" s="187"/>
      <c r="S355" s="187"/>
      <c r="T355" s="187"/>
      <c r="U355" s="187"/>
      <c r="V355" s="187"/>
      <c r="W355" s="187"/>
      <c r="X355" s="187"/>
      <c r="Y355" s="187"/>
      <c r="Z355" s="187"/>
      <c r="AA355" s="187"/>
      <c r="AB355" s="187"/>
      <c r="AC355" s="187"/>
      <c r="AD355" s="187"/>
      <c r="AE355" s="187"/>
      <c r="AF355" s="187"/>
      <c r="AG355" s="187"/>
      <c r="AH355" s="187"/>
      <c r="AI355" s="187"/>
      <c r="AJ355" s="187"/>
      <c r="AK355" s="187"/>
      <c r="AL355" s="187"/>
      <c r="AM355" s="187"/>
      <c r="AN355" s="187"/>
      <c r="AO355" s="187"/>
      <c r="AP355" s="187"/>
      <c r="AQ355" s="187"/>
      <c r="AR355" s="187"/>
      <c r="AS355" s="187"/>
      <c r="AT355" s="187"/>
      <c r="AU355" s="187"/>
      <c r="AV355" s="187"/>
      <c r="AW355" s="187"/>
      <c r="AX355" s="187"/>
      <c r="AY355" s="187"/>
      <c r="AZ355" s="187"/>
      <c r="BA355" s="187"/>
      <c r="BB355" s="187"/>
      <c r="BC355" s="187"/>
      <c r="BD355" s="187"/>
      <c r="BE355" s="187"/>
      <c r="BF355" s="187"/>
      <c r="BG355" s="187"/>
      <c r="BH355" s="187"/>
      <c r="BI355" s="187"/>
      <c r="BJ355" s="187"/>
      <c r="BK355" s="187"/>
      <c r="BL355" s="187"/>
      <c r="BM355" s="187"/>
    </row>
    <row r="356" spans="1:65">
      <c r="A356" s="110"/>
      <c r="B356" s="110"/>
      <c r="C356" s="110"/>
      <c r="D356" s="187"/>
      <c r="E356" s="187"/>
      <c r="F356" s="187"/>
      <c r="G356" s="187"/>
      <c r="H356" s="187"/>
      <c r="I356" s="187"/>
      <c r="J356" s="187"/>
      <c r="K356" s="187"/>
      <c r="L356" s="187"/>
      <c r="M356" s="187"/>
      <c r="N356" s="187"/>
      <c r="O356" s="187"/>
      <c r="P356" s="187"/>
      <c r="Q356" s="187"/>
      <c r="R356" s="187"/>
      <c r="S356" s="187"/>
      <c r="T356" s="187"/>
      <c r="U356" s="187"/>
      <c r="V356" s="187"/>
      <c r="W356" s="187"/>
      <c r="X356" s="187"/>
      <c r="Y356" s="187"/>
      <c r="Z356" s="187"/>
      <c r="AA356" s="187"/>
      <c r="AB356" s="187"/>
      <c r="AC356" s="187"/>
      <c r="AD356" s="187"/>
      <c r="AE356" s="187"/>
      <c r="AF356" s="187"/>
      <c r="AG356" s="187"/>
      <c r="AH356" s="187"/>
      <c r="AI356" s="187"/>
      <c r="AJ356" s="187"/>
      <c r="AK356" s="187"/>
      <c r="AL356" s="187"/>
      <c r="AM356" s="187"/>
      <c r="AN356" s="187"/>
      <c r="AO356" s="187"/>
      <c r="AP356" s="187"/>
      <c r="AQ356" s="187"/>
      <c r="AR356" s="187"/>
      <c r="AS356" s="187"/>
      <c r="AT356" s="187"/>
      <c r="AU356" s="187"/>
      <c r="AV356" s="187"/>
      <c r="AW356" s="187"/>
      <c r="AX356" s="187"/>
      <c r="AY356" s="187"/>
      <c r="AZ356" s="187"/>
      <c r="BA356" s="187"/>
      <c r="BB356" s="187"/>
      <c r="BC356" s="187"/>
      <c r="BD356" s="187"/>
      <c r="BE356" s="187"/>
      <c r="BF356" s="187"/>
      <c r="BG356" s="187"/>
      <c r="BH356" s="187"/>
      <c r="BI356" s="187"/>
      <c r="BJ356" s="187"/>
      <c r="BK356" s="187"/>
      <c r="BL356" s="187"/>
      <c r="BM356" s="187"/>
    </row>
    <row r="357" spans="1:65">
      <c r="A357" s="110"/>
      <c r="B357" s="110"/>
      <c r="C357" s="110"/>
      <c r="D357" s="187"/>
      <c r="E357" s="187"/>
      <c r="F357" s="187"/>
      <c r="G357" s="187"/>
      <c r="H357" s="187"/>
      <c r="I357" s="187"/>
      <c r="J357" s="187"/>
      <c r="K357" s="187"/>
      <c r="L357" s="187"/>
      <c r="M357" s="187"/>
      <c r="N357" s="187"/>
      <c r="O357" s="187"/>
      <c r="P357" s="187"/>
      <c r="Q357" s="187"/>
      <c r="R357" s="187"/>
      <c r="S357" s="187"/>
      <c r="T357" s="187"/>
      <c r="U357" s="187"/>
      <c r="V357" s="187"/>
      <c r="W357" s="187"/>
      <c r="X357" s="187"/>
      <c r="Y357" s="187"/>
      <c r="Z357" s="187"/>
      <c r="AA357" s="187"/>
      <c r="AB357" s="187"/>
      <c r="AC357" s="187"/>
      <c r="AD357" s="187"/>
      <c r="AE357" s="187"/>
      <c r="AF357" s="187"/>
      <c r="AG357" s="187"/>
      <c r="AH357" s="187"/>
      <c r="AI357" s="187"/>
      <c r="AJ357" s="187"/>
      <c r="AK357" s="187"/>
      <c r="AL357" s="187"/>
      <c r="AM357" s="187"/>
      <c r="AN357" s="187"/>
      <c r="AO357" s="187"/>
      <c r="AP357" s="187"/>
      <c r="AQ357" s="187"/>
      <c r="AR357" s="187"/>
      <c r="AS357" s="187"/>
      <c r="AT357" s="187"/>
      <c r="AU357" s="187"/>
      <c r="AV357" s="187"/>
      <c r="AW357" s="187"/>
      <c r="AX357" s="187"/>
      <c r="AY357" s="187"/>
      <c r="AZ357" s="187"/>
      <c r="BA357" s="187"/>
      <c r="BB357" s="187"/>
      <c r="BC357" s="187"/>
      <c r="BD357" s="187"/>
      <c r="BE357" s="187"/>
      <c r="BF357" s="187"/>
      <c r="BG357" s="187"/>
      <c r="BH357" s="187"/>
      <c r="BI357" s="187"/>
      <c r="BJ357" s="187"/>
      <c r="BK357" s="187"/>
      <c r="BL357" s="187"/>
      <c r="BM357" s="187"/>
    </row>
    <row r="358" spans="1:65">
      <c r="A358" s="110"/>
      <c r="B358" s="110"/>
      <c r="C358" s="110"/>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c r="AA358" s="187"/>
      <c r="AB358" s="187"/>
      <c r="AC358" s="187"/>
      <c r="AD358" s="187"/>
      <c r="AE358" s="187"/>
      <c r="AF358" s="187"/>
      <c r="AG358" s="187"/>
      <c r="AH358" s="187"/>
      <c r="AI358" s="187"/>
      <c r="AJ358" s="187"/>
      <c r="AK358" s="187"/>
      <c r="AL358" s="187"/>
      <c r="AM358" s="187"/>
      <c r="AN358" s="187"/>
      <c r="AO358" s="187"/>
      <c r="AP358" s="187"/>
      <c r="AQ358" s="187"/>
      <c r="AR358" s="187"/>
      <c r="AS358" s="187"/>
      <c r="AT358" s="187"/>
      <c r="AU358" s="187"/>
      <c r="AV358" s="187"/>
      <c r="AW358" s="187"/>
      <c r="AX358" s="187"/>
      <c r="AY358" s="187"/>
      <c r="AZ358" s="187"/>
      <c r="BA358" s="187"/>
      <c r="BB358" s="187"/>
      <c r="BC358" s="187"/>
      <c r="BD358" s="187"/>
      <c r="BE358" s="187"/>
      <c r="BF358" s="187"/>
      <c r="BG358" s="187"/>
      <c r="BH358" s="187"/>
      <c r="BI358" s="187"/>
      <c r="BJ358" s="187"/>
      <c r="BK358" s="187"/>
      <c r="BL358" s="187"/>
      <c r="BM358" s="187"/>
    </row>
    <row r="359" spans="1:65">
      <c r="A359" s="110"/>
      <c r="B359" s="110"/>
      <c r="C359" s="110"/>
      <c r="D359" s="187"/>
      <c r="E359" s="187"/>
      <c r="F359" s="187"/>
      <c r="G359" s="187"/>
      <c r="H359" s="187"/>
      <c r="I359" s="187"/>
      <c r="J359" s="187"/>
      <c r="K359" s="187"/>
      <c r="L359" s="187"/>
      <c r="M359" s="187"/>
      <c r="N359" s="187"/>
      <c r="O359" s="187"/>
      <c r="P359" s="187"/>
      <c r="Q359" s="187"/>
      <c r="R359" s="187"/>
      <c r="S359" s="187"/>
      <c r="T359" s="187"/>
      <c r="U359" s="187"/>
      <c r="V359" s="187"/>
      <c r="W359" s="187"/>
      <c r="X359" s="187"/>
      <c r="Y359" s="187"/>
      <c r="Z359" s="187"/>
      <c r="AA359" s="187"/>
      <c r="AB359" s="187"/>
      <c r="AC359" s="187"/>
      <c r="AD359" s="187"/>
      <c r="AE359" s="187"/>
      <c r="AF359" s="187"/>
      <c r="AG359" s="187"/>
      <c r="AH359" s="187"/>
      <c r="AI359" s="187"/>
      <c r="AJ359" s="187"/>
      <c r="AK359" s="187"/>
      <c r="AL359" s="187"/>
      <c r="AM359" s="187"/>
      <c r="AN359" s="187"/>
      <c r="AO359" s="187"/>
      <c r="AP359" s="187"/>
      <c r="AQ359" s="187"/>
      <c r="AR359" s="187"/>
      <c r="AS359" s="187"/>
      <c r="AT359" s="187"/>
      <c r="AU359" s="187"/>
      <c r="AV359" s="187"/>
      <c r="AW359" s="187"/>
      <c r="AX359" s="187"/>
      <c r="AY359" s="187"/>
      <c r="AZ359" s="187"/>
      <c r="BA359" s="187"/>
      <c r="BB359" s="187"/>
      <c r="BC359" s="187"/>
      <c r="BD359" s="187"/>
      <c r="BE359" s="187"/>
      <c r="BF359" s="187"/>
      <c r="BG359" s="187"/>
      <c r="BH359" s="187"/>
      <c r="BI359" s="187"/>
      <c r="BJ359" s="187"/>
      <c r="BK359" s="187"/>
      <c r="BL359" s="187"/>
      <c r="BM359" s="187"/>
    </row>
    <row r="360" spans="1:65">
      <c r="A360" s="110"/>
      <c r="B360" s="110"/>
      <c r="C360" s="110"/>
      <c r="D360" s="187"/>
      <c r="E360" s="187"/>
      <c r="F360" s="187"/>
      <c r="G360" s="187"/>
      <c r="H360" s="187"/>
      <c r="I360" s="187"/>
      <c r="J360" s="187"/>
      <c r="K360" s="187"/>
      <c r="L360" s="187"/>
      <c r="M360" s="187"/>
      <c r="N360" s="187"/>
      <c r="O360" s="187"/>
      <c r="P360" s="187"/>
      <c r="Q360" s="187"/>
      <c r="R360" s="187"/>
      <c r="S360" s="187"/>
      <c r="T360" s="187"/>
      <c r="U360" s="187"/>
      <c r="V360" s="187"/>
      <c r="W360" s="187"/>
      <c r="X360" s="187"/>
      <c r="Y360" s="187"/>
      <c r="Z360" s="187"/>
      <c r="AA360" s="187"/>
      <c r="AB360" s="187"/>
      <c r="AC360" s="187"/>
      <c r="AD360" s="187"/>
      <c r="AE360" s="187"/>
      <c r="AF360" s="187"/>
      <c r="AG360" s="187"/>
      <c r="AH360" s="187"/>
      <c r="AI360" s="187"/>
      <c r="AJ360" s="187"/>
      <c r="AK360" s="187"/>
      <c r="AL360" s="187"/>
      <c r="AM360" s="187"/>
      <c r="AN360" s="187"/>
      <c r="AO360" s="187"/>
      <c r="AP360" s="187"/>
      <c r="AQ360" s="187"/>
      <c r="AR360" s="187"/>
      <c r="AS360" s="187"/>
      <c r="AT360" s="187"/>
      <c r="AU360" s="187"/>
      <c r="AV360" s="187"/>
      <c r="AW360" s="187"/>
      <c r="AX360" s="187"/>
      <c r="AY360" s="187"/>
      <c r="AZ360" s="187"/>
      <c r="BA360" s="187"/>
      <c r="BB360" s="187"/>
      <c r="BC360" s="187"/>
      <c r="BD360" s="187"/>
      <c r="BE360" s="187"/>
      <c r="BF360" s="187"/>
      <c r="BG360" s="187"/>
      <c r="BH360" s="187"/>
      <c r="BI360" s="187"/>
      <c r="BJ360" s="187"/>
      <c r="BK360" s="187"/>
      <c r="BL360" s="187"/>
      <c r="BM360" s="187"/>
    </row>
    <row r="361" spans="1:65">
      <c r="A361" s="110"/>
      <c r="B361" s="110"/>
      <c r="C361" s="110"/>
      <c r="D361" s="187"/>
      <c r="E361" s="187"/>
      <c r="F361" s="187"/>
      <c r="G361" s="187"/>
      <c r="H361" s="187"/>
      <c r="I361" s="187"/>
      <c r="J361" s="187"/>
      <c r="K361" s="187"/>
      <c r="L361" s="187"/>
      <c r="M361" s="187"/>
      <c r="N361" s="187"/>
      <c r="O361" s="187"/>
      <c r="P361" s="187"/>
      <c r="Q361" s="187"/>
      <c r="R361" s="187"/>
      <c r="S361" s="187"/>
      <c r="T361" s="187"/>
      <c r="U361" s="187"/>
      <c r="V361" s="187"/>
      <c r="W361" s="187"/>
      <c r="X361" s="187"/>
      <c r="Y361" s="187"/>
      <c r="Z361" s="187"/>
      <c r="AA361" s="187"/>
      <c r="AB361" s="187"/>
      <c r="AC361" s="187"/>
      <c r="AD361" s="187"/>
      <c r="AE361" s="187"/>
      <c r="AF361" s="187"/>
      <c r="AG361" s="187"/>
      <c r="AH361" s="187"/>
      <c r="AI361" s="187"/>
      <c r="AJ361" s="187"/>
      <c r="AK361" s="187"/>
      <c r="AL361" s="187"/>
      <c r="AM361" s="187"/>
      <c r="AN361" s="187"/>
      <c r="AO361" s="187"/>
      <c r="AP361" s="187"/>
      <c r="AQ361" s="187"/>
      <c r="AR361" s="187"/>
      <c r="AS361" s="187"/>
      <c r="AT361" s="187"/>
      <c r="AU361" s="187"/>
      <c r="AV361" s="187"/>
      <c r="AW361" s="187"/>
      <c r="AX361" s="187"/>
      <c r="AY361" s="187"/>
      <c r="AZ361" s="187"/>
      <c r="BA361" s="187"/>
      <c r="BB361" s="187"/>
      <c r="BC361" s="187"/>
      <c r="BD361" s="187"/>
      <c r="BE361" s="187"/>
      <c r="BF361" s="187"/>
      <c r="BG361" s="187"/>
      <c r="BH361" s="187"/>
      <c r="BI361" s="187"/>
      <c r="BJ361" s="187"/>
      <c r="BK361" s="187"/>
      <c r="BL361" s="187"/>
      <c r="BM361" s="187"/>
    </row>
    <row r="362" spans="1:65">
      <c r="A362" s="110"/>
      <c r="B362" s="110"/>
      <c r="C362" s="110"/>
      <c r="D362" s="187"/>
      <c r="E362" s="187"/>
      <c r="F362" s="187"/>
      <c r="G362" s="187"/>
      <c r="H362" s="187"/>
      <c r="I362" s="187"/>
      <c r="J362" s="187"/>
      <c r="K362" s="187"/>
      <c r="L362" s="187"/>
      <c r="M362" s="187"/>
      <c r="N362" s="187"/>
      <c r="O362" s="187"/>
      <c r="P362" s="187"/>
      <c r="Q362" s="187"/>
      <c r="R362" s="187"/>
      <c r="S362" s="187"/>
      <c r="T362" s="187"/>
      <c r="U362" s="187"/>
      <c r="V362" s="187"/>
      <c r="W362" s="187"/>
      <c r="X362" s="187"/>
      <c r="Y362" s="187"/>
      <c r="Z362" s="187"/>
      <c r="AA362" s="187"/>
      <c r="AB362" s="187"/>
      <c r="AC362" s="187"/>
      <c r="AD362" s="187"/>
      <c r="AE362" s="187"/>
      <c r="AF362" s="187"/>
      <c r="AG362" s="187"/>
      <c r="AH362" s="187"/>
      <c r="AI362" s="187"/>
      <c r="AJ362" s="187"/>
      <c r="AK362" s="187"/>
      <c r="AL362" s="187"/>
      <c r="AM362" s="187"/>
      <c r="AN362" s="187"/>
      <c r="AO362" s="187"/>
      <c r="AP362" s="187"/>
      <c r="AQ362" s="187"/>
      <c r="AR362" s="187"/>
      <c r="AS362" s="187"/>
      <c r="AT362" s="187"/>
      <c r="AU362" s="187"/>
      <c r="AV362" s="187"/>
      <c r="AW362" s="187"/>
      <c r="AX362" s="187"/>
      <c r="AY362" s="187"/>
      <c r="AZ362" s="187"/>
      <c r="BA362" s="187"/>
      <c r="BB362" s="187"/>
      <c r="BC362" s="187"/>
      <c r="BD362" s="187"/>
      <c r="BE362" s="187"/>
      <c r="BF362" s="187"/>
      <c r="BG362" s="187"/>
      <c r="BH362" s="187"/>
      <c r="BI362" s="187"/>
      <c r="BJ362" s="187"/>
      <c r="BK362" s="187"/>
      <c r="BL362" s="187"/>
      <c r="BM362" s="187"/>
    </row>
    <row r="363" spans="1:65">
      <c r="A363" s="110"/>
      <c r="B363" s="110"/>
      <c r="C363" s="110"/>
      <c r="D363" s="187"/>
      <c r="E363" s="187"/>
      <c r="F363" s="187"/>
      <c r="G363" s="187"/>
      <c r="H363" s="187"/>
      <c r="I363" s="187"/>
      <c r="J363" s="187"/>
      <c r="K363" s="187"/>
      <c r="L363" s="187"/>
      <c r="M363" s="187"/>
      <c r="N363" s="187"/>
      <c r="O363" s="187"/>
      <c r="P363" s="187"/>
      <c r="Q363" s="187"/>
      <c r="R363" s="187"/>
      <c r="S363" s="187"/>
      <c r="T363" s="187"/>
      <c r="U363" s="187"/>
      <c r="V363" s="187"/>
      <c r="W363" s="187"/>
      <c r="X363" s="187"/>
      <c r="Y363" s="187"/>
      <c r="Z363" s="187"/>
      <c r="AA363" s="187"/>
      <c r="AB363" s="187"/>
      <c r="AC363" s="187"/>
      <c r="AD363" s="187"/>
      <c r="AE363" s="187"/>
      <c r="AF363" s="187"/>
      <c r="AG363" s="187"/>
      <c r="AH363" s="187"/>
      <c r="AI363" s="187"/>
      <c r="AJ363" s="187"/>
      <c r="AK363" s="187"/>
      <c r="AL363" s="187"/>
      <c r="AM363" s="187"/>
      <c r="AN363" s="187"/>
      <c r="AO363" s="187"/>
      <c r="AP363" s="187"/>
      <c r="AQ363" s="187"/>
      <c r="AR363" s="187"/>
      <c r="AS363" s="187"/>
      <c r="AT363" s="187"/>
      <c r="AU363" s="187"/>
      <c r="AV363" s="187"/>
      <c r="AW363" s="187"/>
      <c r="AX363" s="187"/>
      <c r="AY363" s="187"/>
      <c r="AZ363" s="187"/>
      <c r="BA363" s="187"/>
      <c r="BB363" s="187"/>
      <c r="BC363" s="187"/>
      <c r="BD363" s="187"/>
      <c r="BE363" s="187"/>
      <c r="BF363" s="187"/>
      <c r="BG363" s="187"/>
      <c r="BH363" s="187"/>
      <c r="BI363" s="187"/>
      <c r="BJ363" s="187"/>
      <c r="BK363" s="187"/>
      <c r="BL363" s="187"/>
      <c r="BM363" s="187"/>
    </row>
    <row r="364" spans="1:65">
      <c r="A364" s="110"/>
      <c r="B364" s="110"/>
      <c r="C364" s="110"/>
      <c r="D364" s="187"/>
      <c r="E364" s="187"/>
      <c r="F364" s="187"/>
      <c r="G364" s="187"/>
      <c r="H364" s="187"/>
      <c r="I364" s="187"/>
      <c r="J364" s="187"/>
      <c r="K364" s="187"/>
      <c r="L364" s="187"/>
      <c r="M364" s="187"/>
      <c r="N364" s="187"/>
      <c r="O364" s="187"/>
      <c r="P364" s="187"/>
      <c r="Q364" s="187"/>
      <c r="R364" s="187"/>
      <c r="S364" s="187"/>
      <c r="T364" s="187"/>
      <c r="U364" s="187"/>
      <c r="V364" s="187"/>
      <c r="W364" s="187"/>
      <c r="X364" s="187"/>
      <c r="Y364" s="187"/>
      <c r="Z364" s="187"/>
      <c r="AA364" s="187"/>
      <c r="AB364" s="187"/>
      <c r="AC364" s="187"/>
      <c r="AD364" s="187"/>
      <c r="AE364" s="187"/>
      <c r="AF364" s="187"/>
      <c r="AG364" s="187"/>
      <c r="AH364" s="187"/>
      <c r="AI364" s="187"/>
      <c r="AJ364" s="187"/>
      <c r="AK364" s="187"/>
      <c r="AL364" s="187"/>
      <c r="AM364" s="187"/>
      <c r="AN364" s="187"/>
      <c r="AO364" s="187"/>
      <c r="AP364" s="187"/>
      <c r="AQ364" s="187"/>
      <c r="AR364" s="187"/>
      <c r="AS364" s="187"/>
      <c r="AT364" s="187"/>
      <c r="AU364" s="187"/>
      <c r="AV364" s="187"/>
      <c r="AW364" s="187"/>
      <c r="AX364" s="187"/>
      <c r="AY364" s="187"/>
      <c r="AZ364" s="187"/>
      <c r="BA364" s="187"/>
      <c r="BB364" s="187"/>
      <c r="BC364" s="187"/>
      <c r="BD364" s="187"/>
      <c r="BE364" s="187"/>
      <c r="BF364" s="187"/>
      <c r="BG364" s="187"/>
      <c r="BH364" s="187"/>
      <c r="BI364" s="187"/>
      <c r="BJ364" s="187"/>
      <c r="BK364" s="187"/>
      <c r="BL364" s="187"/>
      <c r="BM364" s="187"/>
    </row>
    <row r="365" spans="1:65">
      <c r="A365" s="110"/>
      <c r="B365" s="110"/>
      <c r="C365" s="110"/>
      <c r="D365" s="187"/>
      <c r="E365" s="187"/>
      <c r="F365" s="187"/>
      <c r="G365" s="187"/>
      <c r="H365" s="187"/>
      <c r="I365" s="187"/>
      <c r="J365" s="187"/>
      <c r="K365" s="187"/>
      <c r="L365" s="187"/>
      <c r="M365" s="187"/>
      <c r="N365" s="187"/>
      <c r="O365" s="187"/>
      <c r="P365" s="187"/>
      <c r="Q365" s="187"/>
      <c r="R365" s="187"/>
      <c r="S365" s="187"/>
      <c r="T365" s="187"/>
      <c r="U365" s="187"/>
      <c r="V365" s="187"/>
      <c r="W365" s="187"/>
      <c r="X365" s="187"/>
      <c r="Y365" s="187"/>
      <c r="Z365" s="187"/>
      <c r="AA365" s="187"/>
      <c r="AB365" s="187"/>
      <c r="AC365" s="187"/>
      <c r="AD365" s="187"/>
      <c r="AE365" s="187"/>
      <c r="AF365" s="187"/>
      <c r="AG365" s="187"/>
      <c r="AH365" s="187"/>
      <c r="AI365" s="187"/>
      <c r="AJ365" s="187"/>
      <c r="AK365" s="187"/>
      <c r="AL365" s="187"/>
      <c r="AM365" s="187"/>
      <c r="AN365" s="187"/>
      <c r="AO365" s="187"/>
      <c r="AP365" s="187"/>
      <c r="AQ365" s="187"/>
      <c r="AR365" s="187"/>
      <c r="AS365" s="187"/>
      <c r="AT365" s="187"/>
      <c r="AU365" s="187"/>
      <c r="AV365" s="187"/>
      <c r="AW365" s="187"/>
      <c r="AX365" s="187"/>
      <c r="AY365" s="187"/>
      <c r="AZ365" s="187"/>
      <c r="BA365" s="187"/>
      <c r="BB365" s="187"/>
      <c r="BC365" s="187"/>
      <c r="BD365" s="187"/>
      <c r="BE365" s="187"/>
      <c r="BF365" s="187"/>
      <c r="BG365" s="187"/>
      <c r="BH365" s="187"/>
      <c r="BI365" s="187"/>
      <c r="BJ365" s="187"/>
      <c r="BK365" s="187"/>
      <c r="BL365" s="187"/>
      <c r="BM365" s="187"/>
    </row>
    <row r="366" spans="1:65">
      <c r="A366" s="110"/>
      <c r="B366" s="110"/>
      <c r="C366" s="110"/>
      <c r="D366" s="187"/>
      <c r="E366" s="187"/>
      <c r="F366" s="187"/>
      <c r="G366" s="187"/>
      <c r="H366" s="187"/>
      <c r="I366" s="187"/>
      <c r="J366" s="187"/>
      <c r="K366" s="187"/>
      <c r="L366" s="187"/>
      <c r="M366" s="187"/>
      <c r="N366" s="187"/>
      <c r="O366" s="187"/>
      <c r="P366" s="187"/>
      <c r="Q366" s="187"/>
      <c r="R366" s="187"/>
      <c r="S366" s="187"/>
      <c r="T366" s="187"/>
      <c r="U366" s="187"/>
      <c r="V366" s="187"/>
      <c r="W366" s="187"/>
      <c r="X366" s="187"/>
      <c r="Y366" s="187"/>
      <c r="Z366" s="187"/>
      <c r="AA366" s="187"/>
      <c r="AB366" s="187"/>
      <c r="AC366" s="187"/>
      <c r="AD366" s="187"/>
      <c r="AE366" s="187"/>
      <c r="AF366" s="187"/>
      <c r="AG366" s="187"/>
      <c r="AH366" s="187"/>
      <c r="AI366" s="187"/>
      <c r="AJ366" s="187"/>
      <c r="AK366" s="187"/>
      <c r="AL366" s="187"/>
      <c r="AM366" s="187"/>
      <c r="AN366" s="187"/>
      <c r="AO366" s="187"/>
      <c r="AP366" s="187"/>
      <c r="AQ366" s="187"/>
      <c r="AR366" s="187"/>
      <c r="AS366" s="187"/>
      <c r="AT366" s="187"/>
      <c r="AU366" s="187"/>
      <c r="AV366" s="187"/>
      <c r="AW366" s="187"/>
      <c r="AX366" s="187"/>
      <c r="AY366" s="187"/>
      <c r="AZ366" s="187"/>
      <c r="BA366" s="187"/>
      <c r="BB366" s="187"/>
      <c r="BC366" s="187"/>
      <c r="BD366" s="187"/>
      <c r="BE366" s="187"/>
      <c r="BF366" s="187"/>
      <c r="BG366" s="187"/>
      <c r="BH366" s="187"/>
      <c r="BI366" s="187"/>
      <c r="BJ366" s="187"/>
      <c r="BK366" s="187"/>
      <c r="BL366" s="187"/>
      <c r="BM366" s="187"/>
    </row>
    <row r="367" spans="1:65">
      <c r="A367" s="110"/>
      <c r="B367" s="110"/>
      <c r="C367" s="110"/>
      <c r="D367" s="187"/>
      <c r="E367" s="187"/>
      <c r="F367" s="187"/>
      <c r="G367" s="187"/>
      <c r="H367" s="187"/>
      <c r="I367" s="187"/>
      <c r="J367" s="187"/>
      <c r="K367" s="187"/>
      <c r="L367" s="187"/>
      <c r="M367" s="187"/>
      <c r="N367" s="187"/>
      <c r="O367" s="187"/>
      <c r="P367" s="187"/>
      <c r="Q367" s="187"/>
      <c r="R367" s="187"/>
      <c r="S367" s="187"/>
      <c r="T367" s="187"/>
      <c r="U367" s="187"/>
      <c r="V367" s="187"/>
      <c r="W367" s="187"/>
      <c r="X367" s="187"/>
      <c r="Y367" s="187"/>
      <c r="Z367" s="187"/>
      <c r="AA367" s="187"/>
      <c r="AB367" s="187"/>
      <c r="AC367" s="187"/>
      <c r="AD367" s="187"/>
      <c r="AE367" s="187"/>
      <c r="AF367" s="187"/>
      <c r="AG367" s="187"/>
      <c r="AH367" s="187"/>
      <c r="AI367" s="187"/>
      <c r="AJ367" s="187"/>
      <c r="AK367" s="187"/>
      <c r="AL367" s="187"/>
      <c r="AM367" s="187"/>
      <c r="AN367" s="187"/>
      <c r="AO367" s="187"/>
      <c r="AP367" s="187"/>
      <c r="AQ367" s="187"/>
      <c r="AR367" s="187"/>
      <c r="AS367" s="187"/>
      <c r="AT367" s="187"/>
      <c r="AU367" s="187"/>
      <c r="AV367" s="187"/>
      <c r="AW367" s="187"/>
      <c r="AX367" s="187"/>
      <c r="AY367" s="187"/>
      <c r="AZ367" s="187"/>
      <c r="BA367" s="187"/>
      <c r="BB367" s="187"/>
      <c r="BC367" s="187"/>
      <c r="BD367" s="187"/>
      <c r="BE367" s="187"/>
      <c r="BF367" s="187"/>
      <c r="BG367" s="187"/>
      <c r="BH367" s="187"/>
      <c r="BI367" s="187"/>
      <c r="BJ367" s="187"/>
      <c r="BK367" s="187"/>
      <c r="BL367" s="187"/>
      <c r="BM367" s="187"/>
    </row>
    <row r="368" spans="1:65">
      <c r="A368" s="110"/>
      <c r="B368" s="110"/>
      <c r="C368" s="110"/>
      <c r="D368" s="187"/>
      <c r="E368" s="187"/>
      <c r="F368" s="187"/>
      <c r="G368" s="187"/>
      <c r="H368" s="187"/>
      <c r="I368" s="187"/>
      <c r="J368" s="187"/>
      <c r="K368" s="187"/>
      <c r="L368" s="187"/>
      <c r="M368" s="187"/>
      <c r="N368" s="187"/>
      <c r="O368" s="187"/>
      <c r="P368" s="187"/>
      <c r="Q368" s="187"/>
      <c r="R368" s="187"/>
      <c r="S368" s="187"/>
      <c r="T368" s="187"/>
      <c r="U368" s="187"/>
      <c r="V368" s="187"/>
      <c r="W368" s="187"/>
      <c r="X368" s="187"/>
      <c r="Y368" s="187"/>
      <c r="Z368" s="187"/>
      <c r="AA368" s="187"/>
      <c r="AB368" s="187"/>
      <c r="AC368" s="187"/>
      <c r="AD368" s="187"/>
      <c r="AE368" s="187"/>
      <c r="AF368" s="187"/>
      <c r="AG368" s="187"/>
      <c r="AH368" s="187"/>
      <c r="AI368" s="187"/>
      <c r="AJ368" s="187"/>
      <c r="AK368" s="187"/>
      <c r="AL368" s="187"/>
      <c r="AM368" s="187"/>
      <c r="AN368" s="187"/>
      <c r="AO368" s="187"/>
      <c r="AP368" s="187"/>
      <c r="AQ368" s="187"/>
      <c r="AR368" s="187"/>
      <c r="AS368" s="187"/>
      <c r="AT368" s="187"/>
      <c r="AU368" s="187"/>
      <c r="AV368" s="187"/>
      <c r="AW368" s="187"/>
      <c r="AX368" s="187"/>
      <c r="AY368" s="187"/>
      <c r="AZ368" s="187"/>
      <c r="BA368" s="187"/>
      <c r="BB368" s="187"/>
      <c r="BC368" s="187"/>
      <c r="BD368" s="187"/>
      <c r="BE368" s="187"/>
      <c r="BF368" s="187"/>
      <c r="BG368" s="187"/>
      <c r="BH368" s="187"/>
      <c r="BI368" s="187"/>
      <c r="BJ368" s="187"/>
      <c r="BK368" s="187"/>
      <c r="BL368" s="187"/>
      <c r="BM368" s="187"/>
    </row>
    <row r="369" spans="1:65">
      <c r="A369" s="110"/>
      <c r="B369" s="110"/>
      <c r="C369" s="110"/>
      <c r="D369" s="187"/>
      <c r="E369" s="187"/>
      <c r="F369" s="187"/>
      <c r="G369" s="187"/>
      <c r="H369" s="187"/>
      <c r="I369" s="187"/>
      <c r="J369" s="187"/>
      <c r="K369" s="187"/>
      <c r="L369" s="187"/>
      <c r="M369" s="187"/>
      <c r="N369" s="187"/>
      <c r="O369" s="187"/>
      <c r="P369" s="187"/>
      <c r="Q369" s="187"/>
      <c r="R369" s="187"/>
      <c r="S369" s="187"/>
      <c r="T369" s="187"/>
      <c r="U369" s="187"/>
      <c r="V369" s="187"/>
      <c r="W369" s="187"/>
      <c r="X369" s="187"/>
      <c r="Y369" s="187"/>
      <c r="Z369" s="187"/>
      <c r="AA369" s="187"/>
      <c r="AB369" s="187"/>
      <c r="AC369" s="187"/>
      <c r="AD369" s="187"/>
      <c r="AE369" s="187"/>
      <c r="AF369" s="187"/>
      <c r="AG369" s="187"/>
      <c r="AH369" s="187"/>
      <c r="AI369" s="187"/>
      <c r="AJ369" s="187"/>
      <c r="AK369" s="187"/>
      <c r="AL369" s="187"/>
      <c r="AM369" s="187"/>
      <c r="AN369" s="187"/>
      <c r="AO369" s="187"/>
      <c r="AP369" s="187"/>
      <c r="AQ369" s="187"/>
      <c r="AR369" s="187"/>
      <c r="AS369" s="187"/>
      <c r="AT369" s="187"/>
      <c r="AU369" s="187"/>
      <c r="AV369" s="187"/>
      <c r="AW369" s="187"/>
      <c r="AX369" s="187"/>
      <c r="AY369" s="187"/>
      <c r="AZ369" s="187"/>
      <c r="BA369" s="187"/>
      <c r="BB369" s="187"/>
      <c r="BC369" s="187"/>
      <c r="BD369" s="187"/>
      <c r="BE369" s="187"/>
      <c r="BF369" s="187"/>
      <c r="BG369" s="187"/>
      <c r="BH369" s="187"/>
      <c r="BI369" s="187"/>
      <c r="BJ369" s="187"/>
      <c r="BK369" s="187"/>
      <c r="BL369" s="187"/>
      <c r="BM369" s="187"/>
    </row>
    <row r="370" spans="1:65">
      <c r="A370" s="110"/>
      <c r="B370" s="110"/>
      <c r="C370" s="110"/>
      <c r="D370" s="187"/>
      <c r="E370" s="187"/>
      <c r="F370" s="187"/>
      <c r="G370" s="187"/>
      <c r="H370" s="187"/>
      <c r="I370" s="187"/>
      <c r="J370" s="187"/>
      <c r="K370" s="187"/>
      <c r="L370" s="187"/>
      <c r="M370" s="187"/>
      <c r="N370" s="187"/>
      <c r="O370" s="187"/>
      <c r="P370" s="187"/>
      <c r="Q370" s="187"/>
      <c r="R370" s="187"/>
      <c r="S370" s="187"/>
      <c r="T370" s="187"/>
      <c r="U370" s="187"/>
      <c r="V370" s="187"/>
      <c r="W370" s="187"/>
      <c r="X370" s="187"/>
      <c r="Y370" s="187"/>
      <c r="Z370" s="187"/>
      <c r="AA370" s="187"/>
      <c r="AB370" s="187"/>
      <c r="AC370" s="187"/>
      <c r="AD370" s="187"/>
      <c r="AE370" s="187"/>
      <c r="AF370" s="187"/>
      <c r="AG370" s="187"/>
      <c r="AH370" s="187"/>
      <c r="AI370" s="187"/>
      <c r="AJ370" s="187"/>
      <c r="AK370" s="187"/>
      <c r="AL370" s="187"/>
      <c r="AM370" s="187"/>
      <c r="AN370" s="187"/>
      <c r="AO370" s="187"/>
      <c r="AP370" s="187"/>
      <c r="AQ370" s="187"/>
      <c r="AR370" s="187"/>
      <c r="AS370" s="187"/>
      <c r="AT370" s="187"/>
      <c r="AU370" s="187"/>
      <c r="AV370" s="187"/>
      <c r="AW370" s="187"/>
      <c r="AX370" s="187"/>
      <c r="AY370" s="187"/>
      <c r="AZ370" s="187"/>
      <c r="BA370" s="187"/>
      <c r="BB370" s="187"/>
      <c r="BC370" s="187"/>
      <c r="BD370" s="187"/>
      <c r="BE370" s="187"/>
      <c r="BF370" s="187"/>
      <c r="BG370" s="187"/>
      <c r="BH370" s="187"/>
      <c r="BI370" s="187"/>
      <c r="BJ370" s="187"/>
      <c r="BK370" s="187"/>
      <c r="BL370" s="187"/>
      <c r="BM370" s="187"/>
    </row>
    <row r="371" spans="1:65">
      <c r="A371" s="110"/>
      <c r="B371" s="110"/>
      <c r="C371" s="110"/>
      <c r="D371" s="187"/>
      <c r="E371" s="187"/>
      <c r="F371" s="187"/>
      <c r="G371" s="187"/>
      <c r="H371" s="187"/>
      <c r="I371" s="187"/>
      <c r="J371" s="187"/>
      <c r="K371" s="187"/>
      <c r="L371" s="187"/>
      <c r="M371" s="187"/>
      <c r="N371" s="187"/>
      <c r="O371" s="187"/>
      <c r="P371" s="187"/>
      <c r="Q371" s="187"/>
      <c r="R371" s="187"/>
      <c r="S371" s="187"/>
      <c r="T371" s="187"/>
      <c r="U371" s="187"/>
      <c r="V371" s="187"/>
      <c r="W371" s="187"/>
      <c r="X371" s="187"/>
      <c r="Y371" s="187"/>
      <c r="Z371" s="187"/>
      <c r="AA371" s="187"/>
      <c r="AB371" s="187"/>
      <c r="AC371" s="187"/>
      <c r="AD371" s="187"/>
      <c r="AE371" s="187"/>
      <c r="AF371" s="187"/>
      <c r="AG371" s="187"/>
      <c r="AH371" s="187"/>
      <c r="AI371" s="187"/>
      <c r="AJ371" s="187"/>
      <c r="AK371" s="187"/>
      <c r="AL371" s="187"/>
      <c r="AM371" s="187"/>
      <c r="AN371" s="187"/>
      <c r="AO371" s="187"/>
      <c r="AP371" s="187"/>
      <c r="AQ371" s="187"/>
      <c r="AR371" s="187"/>
      <c r="AS371" s="187"/>
      <c r="AT371" s="187"/>
      <c r="AU371" s="187"/>
      <c r="AV371" s="187"/>
      <c r="AW371" s="187"/>
      <c r="AX371" s="187"/>
      <c r="AY371" s="187"/>
      <c r="AZ371" s="187"/>
      <c r="BA371" s="187"/>
      <c r="BB371" s="187"/>
      <c r="BC371" s="187"/>
      <c r="BD371" s="187"/>
      <c r="BE371" s="187"/>
      <c r="BF371" s="187"/>
      <c r="BG371" s="187"/>
      <c r="BH371" s="187"/>
      <c r="BI371" s="187"/>
      <c r="BJ371" s="187"/>
      <c r="BK371" s="187"/>
      <c r="BL371" s="187"/>
      <c r="BM371" s="187"/>
    </row>
    <row r="372" spans="1:65">
      <c r="A372" s="110"/>
      <c r="B372" s="110"/>
      <c r="C372" s="110"/>
      <c r="D372" s="187"/>
      <c r="E372" s="187"/>
      <c r="F372" s="187"/>
      <c r="G372" s="187"/>
      <c r="H372" s="187"/>
      <c r="I372" s="187"/>
      <c r="J372" s="187"/>
      <c r="K372" s="187"/>
      <c r="L372" s="187"/>
      <c r="M372" s="187"/>
      <c r="N372" s="187"/>
      <c r="O372" s="187"/>
      <c r="P372" s="187"/>
      <c r="Q372" s="187"/>
      <c r="R372" s="187"/>
      <c r="S372" s="187"/>
      <c r="T372" s="187"/>
      <c r="U372" s="187"/>
      <c r="V372" s="187"/>
      <c r="W372" s="187"/>
      <c r="X372" s="187"/>
      <c r="Y372" s="187"/>
      <c r="Z372" s="187"/>
      <c r="AA372" s="187"/>
      <c r="AB372" s="187"/>
      <c r="AC372" s="187"/>
      <c r="AD372" s="187"/>
      <c r="AE372" s="187"/>
      <c r="AF372" s="187"/>
      <c r="AG372" s="187"/>
      <c r="AH372" s="187"/>
      <c r="AI372" s="187"/>
      <c r="AJ372" s="187"/>
      <c r="AK372" s="187"/>
      <c r="AL372" s="187"/>
      <c r="AM372" s="187"/>
      <c r="AN372" s="187"/>
      <c r="AO372" s="187"/>
      <c r="AP372" s="187"/>
      <c r="AQ372" s="187"/>
      <c r="AR372" s="187"/>
      <c r="AS372" s="187"/>
      <c r="AT372" s="187"/>
      <c r="AU372" s="187"/>
      <c r="AV372" s="187"/>
      <c r="AW372" s="187"/>
      <c r="AX372" s="187"/>
      <c r="AY372" s="187"/>
      <c r="AZ372" s="187"/>
      <c r="BA372" s="187"/>
      <c r="BB372" s="187"/>
      <c r="BC372" s="187"/>
      <c r="BD372" s="187"/>
      <c r="BE372" s="187"/>
      <c r="BF372" s="187"/>
      <c r="BG372" s="187"/>
      <c r="BH372" s="187"/>
      <c r="BI372" s="187"/>
      <c r="BJ372" s="187"/>
      <c r="BK372" s="187"/>
      <c r="BL372" s="187"/>
      <c r="BM372" s="187"/>
    </row>
    <row r="373" spans="1:65">
      <c r="A373" s="110"/>
      <c r="B373" s="110"/>
      <c r="C373" s="110"/>
      <c r="D373" s="187"/>
      <c r="E373" s="187"/>
      <c r="F373" s="187"/>
      <c r="G373" s="187"/>
      <c r="H373" s="187"/>
      <c r="I373" s="187"/>
      <c r="J373" s="187"/>
      <c r="K373" s="187"/>
      <c r="L373" s="187"/>
      <c r="M373" s="187"/>
      <c r="N373" s="187"/>
      <c r="O373" s="187"/>
      <c r="P373" s="187"/>
      <c r="Q373" s="187"/>
      <c r="R373" s="187"/>
      <c r="S373" s="187"/>
      <c r="T373" s="187"/>
      <c r="U373" s="187"/>
      <c r="V373" s="187"/>
      <c r="W373" s="187"/>
      <c r="X373" s="187"/>
      <c r="Y373" s="187"/>
      <c r="Z373" s="187"/>
      <c r="AA373" s="187"/>
      <c r="AB373" s="187"/>
      <c r="AC373" s="187"/>
      <c r="AD373" s="187"/>
      <c r="AE373" s="187"/>
      <c r="AF373" s="187"/>
      <c r="AG373" s="187"/>
      <c r="AH373" s="187"/>
      <c r="AI373" s="187"/>
      <c r="AJ373" s="187"/>
      <c r="AK373" s="187"/>
      <c r="AL373" s="187"/>
      <c r="AM373" s="187"/>
      <c r="AN373" s="187"/>
      <c r="AO373" s="187"/>
      <c r="AP373" s="187"/>
      <c r="AQ373" s="187"/>
      <c r="AR373" s="187"/>
      <c r="AS373" s="187"/>
      <c r="AT373" s="187"/>
      <c r="AU373" s="187"/>
      <c r="AV373" s="187"/>
      <c r="AW373" s="187"/>
      <c r="AX373" s="187"/>
      <c r="AY373" s="187"/>
      <c r="AZ373" s="187"/>
      <c r="BA373" s="187"/>
      <c r="BB373" s="187"/>
      <c r="BC373" s="187"/>
      <c r="BD373" s="187"/>
      <c r="BE373" s="187"/>
      <c r="BF373" s="187"/>
      <c r="BG373" s="187"/>
      <c r="BH373" s="187"/>
      <c r="BI373" s="187"/>
      <c r="BJ373" s="187"/>
      <c r="BK373" s="187"/>
      <c r="BL373" s="187"/>
      <c r="BM373" s="187"/>
    </row>
    <row r="374" spans="1:65">
      <c r="A374" s="110"/>
      <c r="B374" s="110"/>
      <c r="C374" s="110"/>
      <c r="D374" s="187"/>
      <c r="E374" s="187"/>
      <c r="F374" s="187"/>
      <c r="G374" s="187"/>
      <c r="H374" s="187"/>
      <c r="I374" s="187"/>
      <c r="J374" s="187"/>
      <c r="K374" s="187"/>
      <c r="L374" s="187"/>
      <c r="M374" s="187"/>
      <c r="N374" s="187"/>
      <c r="O374" s="187"/>
      <c r="P374" s="187"/>
      <c r="Q374" s="187"/>
      <c r="R374" s="187"/>
      <c r="S374" s="187"/>
      <c r="T374" s="187"/>
      <c r="U374" s="187"/>
      <c r="V374" s="187"/>
      <c r="W374" s="187"/>
      <c r="X374" s="187"/>
      <c r="Y374" s="187"/>
      <c r="Z374" s="187"/>
      <c r="AA374" s="187"/>
      <c r="AB374" s="187"/>
      <c r="AC374" s="187"/>
      <c r="AD374" s="187"/>
      <c r="AE374" s="187"/>
      <c r="AF374" s="187"/>
      <c r="AG374" s="187"/>
      <c r="AH374" s="187"/>
      <c r="AI374" s="187"/>
      <c r="AJ374" s="187"/>
      <c r="AK374" s="187"/>
      <c r="AL374" s="187"/>
      <c r="AM374" s="187"/>
      <c r="AN374" s="187"/>
      <c r="AO374" s="187"/>
      <c r="AP374" s="187"/>
      <c r="AQ374" s="187"/>
      <c r="AR374" s="187"/>
      <c r="AS374" s="187"/>
      <c r="AT374" s="187"/>
      <c r="AU374" s="187"/>
      <c r="AV374" s="187"/>
      <c r="AW374" s="187"/>
      <c r="AX374" s="187"/>
      <c r="AY374" s="187"/>
      <c r="AZ374" s="187"/>
      <c r="BA374" s="187"/>
      <c r="BB374" s="187"/>
      <c r="BC374" s="187"/>
      <c r="BD374" s="187"/>
      <c r="BE374" s="187"/>
      <c r="BF374" s="187"/>
      <c r="BG374" s="187"/>
      <c r="BH374" s="187"/>
      <c r="BI374" s="187"/>
      <c r="BJ374" s="187"/>
      <c r="BK374" s="187"/>
      <c r="BL374" s="187"/>
      <c r="BM374" s="187"/>
    </row>
    <row r="375" spans="1:65">
      <c r="A375" s="110"/>
      <c r="B375" s="110"/>
      <c r="C375" s="110"/>
      <c r="D375" s="187"/>
      <c r="E375" s="187"/>
      <c r="F375" s="187"/>
      <c r="G375" s="187"/>
      <c r="H375" s="187"/>
      <c r="I375" s="187"/>
      <c r="J375" s="187"/>
      <c r="K375" s="187"/>
      <c r="L375" s="187"/>
      <c r="M375" s="187"/>
      <c r="N375" s="187"/>
      <c r="O375" s="187"/>
      <c r="P375" s="187"/>
      <c r="Q375" s="187"/>
      <c r="R375" s="187"/>
      <c r="S375" s="187"/>
      <c r="T375" s="187"/>
      <c r="U375" s="187"/>
      <c r="V375" s="187"/>
      <c r="W375" s="187"/>
      <c r="X375" s="187"/>
      <c r="Y375" s="187"/>
      <c r="Z375" s="187"/>
      <c r="AA375" s="187"/>
      <c r="AB375" s="187"/>
      <c r="AC375" s="187"/>
      <c r="AD375" s="187"/>
      <c r="AE375" s="187"/>
      <c r="AF375" s="187"/>
      <c r="AG375" s="187"/>
      <c r="AH375" s="187"/>
      <c r="AI375" s="187"/>
      <c r="AJ375" s="187"/>
      <c r="AK375" s="187"/>
      <c r="AL375" s="187"/>
      <c r="AM375" s="187"/>
      <c r="AN375" s="187"/>
      <c r="AO375" s="187"/>
      <c r="AP375" s="187"/>
      <c r="AQ375" s="187"/>
      <c r="AR375" s="187"/>
      <c r="AS375" s="187"/>
      <c r="AT375" s="187"/>
      <c r="AU375" s="187"/>
      <c r="AV375" s="187"/>
      <c r="AW375" s="187"/>
      <c r="AX375" s="187"/>
      <c r="AY375" s="187"/>
      <c r="AZ375" s="187"/>
      <c r="BA375" s="187"/>
      <c r="BB375" s="187"/>
      <c r="BC375" s="187"/>
      <c r="BD375" s="187"/>
      <c r="BE375" s="187"/>
      <c r="BF375" s="187"/>
      <c r="BG375" s="187"/>
      <c r="BH375" s="187"/>
      <c r="BI375" s="187"/>
      <c r="BJ375" s="187"/>
      <c r="BK375" s="187"/>
      <c r="BL375" s="187"/>
      <c r="BM375" s="187"/>
    </row>
    <row r="376" spans="1:65">
      <c r="A376" s="110"/>
      <c r="B376" s="110"/>
      <c r="C376" s="110"/>
      <c r="D376" s="187"/>
      <c r="E376" s="187"/>
      <c r="F376" s="187"/>
      <c r="G376" s="187"/>
      <c r="H376" s="187"/>
      <c r="I376" s="187"/>
      <c r="J376" s="187"/>
      <c r="K376" s="187"/>
      <c r="L376" s="187"/>
      <c r="M376" s="187"/>
      <c r="N376" s="187"/>
      <c r="O376" s="187"/>
      <c r="P376" s="187"/>
      <c r="Q376" s="187"/>
      <c r="R376" s="187"/>
      <c r="S376" s="187"/>
      <c r="T376" s="187"/>
      <c r="U376" s="187"/>
      <c r="V376" s="187"/>
      <c r="W376" s="187"/>
      <c r="X376" s="187"/>
      <c r="Y376" s="187"/>
      <c r="Z376" s="187"/>
      <c r="AA376" s="187"/>
      <c r="AB376" s="187"/>
      <c r="AC376" s="187"/>
      <c r="AD376" s="187"/>
      <c r="AE376" s="187"/>
      <c r="AF376" s="187"/>
      <c r="AG376" s="187"/>
      <c r="AH376" s="187"/>
      <c r="AI376" s="187"/>
      <c r="AJ376" s="187"/>
      <c r="AK376" s="187"/>
      <c r="AL376" s="187"/>
      <c r="AM376" s="187"/>
      <c r="AN376" s="187"/>
      <c r="AO376" s="187"/>
      <c r="AP376" s="187"/>
      <c r="AQ376" s="187"/>
      <c r="AR376" s="187"/>
      <c r="AS376" s="187"/>
      <c r="AT376" s="187"/>
      <c r="AU376" s="187"/>
      <c r="AV376" s="187"/>
      <c r="AW376" s="187"/>
      <c r="AX376" s="187"/>
      <c r="AY376" s="187"/>
      <c r="AZ376" s="187"/>
      <c r="BA376" s="187"/>
      <c r="BB376" s="187"/>
      <c r="BC376" s="187"/>
      <c r="BD376" s="187"/>
      <c r="BE376" s="187"/>
      <c r="BF376" s="187"/>
      <c r="BG376" s="187"/>
      <c r="BH376" s="187"/>
      <c r="BI376" s="187"/>
      <c r="BJ376" s="187"/>
      <c r="BK376" s="187"/>
      <c r="BL376" s="187"/>
      <c r="BM376" s="187"/>
    </row>
    <row r="377" spans="1:65">
      <c r="A377" s="110"/>
      <c r="B377" s="110"/>
      <c r="C377" s="110"/>
      <c r="D377" s="187"/>
      <c r="E377" s="187"/>
      <c r="F377" s="187"/>
      <c r="G377" s="187"/>
      <c r="H377" s="187"/>
      <c r="I377" s="187"/>
      <c r="J377" s="187"/>
      <c r="K377" s="187"/>
      <c r="L377" s="187"/>
      <c r="M377" s="187"/>
      <c r="N377" s="187"/>
      <c r="O377" s="187"/>
      <c r="P377" s="187"/>
      <c r="Q377" s="187"/>
      <c r="R377" s="187"/>
      <c r="S377" s="187"/>
      <c r="T377" s="187"/>
      <c r="U377" s="187"/>
      <c r="V377" s="187"/>
      <c r="W377" s="187"/>
      <c r="X377" s="187"/>
      <c r="Y377" s="187"/>
      <c r="Z377" s="187"/>
      <c r="AA377" s="187"/>
      <c r="AB377" s="187"/>
      <c r="AC377" s="187"/>
      <c r="AD377" s="187"/>
      <c r="AE377" s="187"/>
      <c r="AF377" s="187"/>
      <c r="AG377" s="187"/>
      <c r="AH377" s="187"/>
      <c r="AI377" s="187"/>
      <c r="AJ377" s="187"/>
      <c r="AK377" s="187"/>
      <c r="AL377" s="187"/>
      <c r="AM377" s="187"/>
      <c r="AN377" s="187"/>
      <c r="AO377" s="187"/>
      <c r="AP377" s="187"/>
      <c r="AQ377" s="187"/>
      <c r="AR377" s="187"/>
      <c r="AS377" s="187"/>
      <c r="AT377" s="187"/>
      <c r="AU377" s="187"/>
      <c r="AV377" s="187"/>
      <c r="AW377" s="187"/>
      <c r="AX377" s="187"/>
      <c r="AY377" s="187"/>
      <c r="AZ377" s="187"/>
      <c r="BA377" s="187"/>
      <c r="BB377" s="187"/>
      <c r="BC377" s="187"/>
      <c r="BD377" s="187"/>
      <c r="BE377" s="187"/>
      <c r="BF377" s="187"/>
      <c r="BG377" s="187"/>
      <c r="BH377" s="187"/>
      <c r="BI377" s="187"/>
      <c r="BJ377" s="187"/>
      <c r="BK377" s="187"/>
      <c r="BL377" s="187"/>
      <c r="BM377" s="187"/>
    </row>
    <row r="378" spans="1:65">
      <c r="A378" s="110"/>
      <c r="B378" s="110"/>
      <c r="C378" s="110"/>
      <c r="D378" s="187"/>
      <c r="E378" s="187"/>
      <c r="F378" s="187"/>
      <c r="G378" s="187"/>
      <c r="H378" s="187"/>
      <c r="I378" s="187"/>
      <c r="J378" s="187"/>
      <c r="K378" s="187"/>
      <c r="L378" s="187"/>
      <c r="M378" s="187"/>
      <c r="N378" s="187"/>
      <c r="O378" s="187"/>
      <c r="P378" s="187"/>
      <c r="Q378" s="187"/>
      <c r="R378" s="187"/>
      <c r="S378" s="187"/>
      <c r="T378" s="187"/>
      <c r="U378" s="187"/>
      <c r="V378" s="187"/>
      <c r="W378" s="187"/>
      <c r="X378" s="187"/>
      <c r="Y378" s="187"/>
      <c r="Z378" s="187"/>
      <c r="AA378" s="187"/>
      <c r="AB378" s="187"/>
      <c r="AC378" s="187"/>
      <c r="AD378" s="187"/>
      <c r="AE378" s="187"/>
      <c r="AF378" s="187"/>
      <c r="AG378" s="187"/>
      <c r="AH378" s="187"/>
      <c r="AI378" s="187"/>
      <c r="AJ378" s="187"/>
      <c r="AK378" s="187"/>
      <c r="AL378" s="187"/>
      <c r="AM378" s="187"/>
      <c r="AN378" s="187"/>
      <c r="AO378" s="187"/>
      <c r="AP378" s="187"/>
      <c r="AQ378" s="187"/>
      <c r="AR378" s="187"/>
      <c r="AS378" s="187"/>
      <c r="AT378" s="187"/>
      <c r="AU378" s="187"/>
      <c r="AV378" s="187"/>
      <c r="AW378" s="187"/>
      <c r="AX378" s="187"/>
      <c r="AY378" s="187"/>
      <c r="AZ378" s="187"/>
      <c r="BA378" s="187"/>
      <c r="BB378" s="187"/>
      <c r="BC378" s="187"/>
      <c r="BD378" s="187"/>
      <c r="BE378" s="187"/>
      <c r="BF378" s="187"/>
      <c r="BG378" s="187"/>
      <c r="BH378" s="187"/>
      <c r="BI378" s="187"/>
      <c r="BJ378" s="187"/>
      <c r="BK378" s="187"/>
      <c r="BL378" s="187"/>
      <c r="BM378" s="187"/>
    </row>
    <row r="379" spans="1:65">
      <c r="A379" s="110"/>
      <c r="B379" s="110"/>
      <c r="C379" s="110"/>
      <c r="D379" s="187"/>
      <c r="E379" s="187"/>
      <c r="F379" s="187"/>
      <c r="G379" s="187"/>
      <c r="H379" s="187"/>
      <c r="I379" s="187"/>
      <c r="J379" s="187"/>
      <c r="K379" s="187"/>
      <c r="L379" s="187"/>
      <c r="M379" s="187"/>
      <c r="N379" s="187"/>
      <c r="O379" s="187"/>
      <c r="P379" s="187"/>
      <c r="Q379" s="187"/>
      <c r="R379" s="187"/>
      <c r="S379" s="187"/>
      <c r="T379" s="187"/>
      <c r="U379" s="187"/>
      <c r="V379" s="187"/>
      <c r="W379" s="187"/>
      <c r="X379" s="187"/>
      <c r="Y379" s="187"/>
      <c r="Z379" s="187"/>
      <c r="AA379" s="187"/>
      <c r="AB379" s="187"/>
      <c r="AC379" s="187"/>
      <c r="AD379" s="187"/>
      <c r="AE379" s="187"/>
      <c r="AF379" s="187"/>
      <c r="AG379" s="187"/>
      <c r="AH379" s="187"/>
      <c r="AI379" s="187"/>
      <c r="AJ379" s="187"/>
      <c r="AK379" s="187"/>
      <c r="AL379" s="187"/>
      <c r="AM379" s="187"/>
      <c r="AN379" s="187"/>
      <c r="AO379" s="187"/>
      <c r="AP379" s="187"/>
      <c r="AQ379" s="187"/>
      <c r="AR379" s="187"/>
      <c r="AS379" s="187"/>
      <c r="AT379" s="187"/>
      <c r="AU379" s="187"/>
      <c r="AV379" s="187"/>
      <c r="AW379" s="187"/>
      <c r="AX379" s="187"/>
      <c r="AY379" s="187"/>
      <c r="AZ379" s="187"/>
      <c r="BA379" s="187"/>
      <c r="BB379" s="187"/>
      <c r="BC379" s="187"/>
      <c r="BD379" s="187"/>
      <c r="BE379" s="187"/>
      <c r="BF379" s="187"/>
      <c r="BG379" s="187"/>
      <c r="BH379" s="187"/>
      <c r="BI379" s="187"/>
      <c r="BJ379" s="187"/>
      <c r="BK379" s="187"/>
      <c r="BL379" s="187"/>
      <c r="BM379" s="187"/>
    </row>
    <row r="380" spans="1:65">
      <c r="A380" s="110"/>
      <c r="B380" s="110"/>
      <c r="C380" s="110"/>
      <c r="D380" s="187"/>
      <c r="E380" s="187"/>
      <c r="F380" s="187"/>
      <c r="G380" s="187"/>
      <c r="H380" s="187"/>
      <c r="I380" s="187"/>
      <c r="J380" s="187"/>
      <c r="K380" s="187"/>
      <c r="L380" s="187"/>
      <c r="M380" s="187"/>
      <c r="N380" s="187"/>
      <c r="O380" s="187"/>
      <c r="P380" s="187"/>
      <c r="Q380" s="187"/>
      <c r="R380" s="187"/>
      <c r="S380" s="187"/>
      <c r="T380" s="187"/>
      <c r="U380" s="187"/>
      <c r="V380" s="187"/>
      <c r="W380" s="187"/>
      <c r="X380" s="187"/>
      <c r="Y380" s="187"/>
      <c r="Z380" s="187"/>
      <c r="AA380" s="187"/>
      <c r="AB380" s="187"/>
      <c r="AC380" s="187"/>
      <c r="AD380" s="187"/>
      <c r="AE380" s="187"/>
      <c r="AF380" s="187"/>
      <c r="AG380" s="187"/>
      <c r="AH380" s="187"/>
      <c r="AI380" s="187"/>
      <c r="AJ380" s="187"/>
      <c r="AK380" s="187"/>
      <c r="AL380" s="187"/>
      <c r="AM380" s="187"/>
      <c r="AN380" s="187"/>
      <c r="AO380" s="187"/>
      <c r="AP380" s="187"/>
      <c r="AQ380" s="187"/>
      <c r="AR380" s="187"/>
      <c r="AS380" s="187"/>
      <c r="AT380" s="187"/>
      <c r="AU380" s="187"/>
      <c r="AV380" s="187"/>
      <c r="AW380" s="187"/>
      <c r="AX380" s="187"/>
      <c r="AY380" s="187"/>
      <c r="AZ380" s="187"/>
      <c r="BA380" s="187"/>
      <c r="BB380" s="187"/>
      <c r="BC380" s="187"/>
      <c r="BD380" s="187"/>
      <c r="BE380" s="187"/>
      <c r="BF380" s="187"/>
      <c r="BG380" s="187"/>
      <c r="BH380" s="187"/>
      <c r="BI380" s="187"/>
      <c r="BJ380" s="187"/>
      <c r="BK380" s="187"/>
      <c r="BL380" s="187"/>
      <c r="BM380" s="187"/>
    </row>
    <row r="381" spans="1:65">
      <c r="A381" s="110"/>
      <c r="B381" s="110"/>
      <c r="C381" s="110"/>
      <c r="D381" s="187"/>
      <c r="E381" s="187"/>
      <c r="F381" s="187"/>
      <c r="G381" s="187"/>
      <c r="H381" s="187"/>
      <c r="I381" s="187"/>
      <c r="J381" s="187"/>
      <c r="K381" s="187"/>
      <c r="L381" s="187"/>
      <c r="M381" s="187"/>
      <c r="N381" s="187"/>
      <c r="O381" s="187"/>
      <c r="P381" s="187"/>
      <c r="Q381" s="187"/>
      <c r="R381" s="187"/>
      <c r="S381" s="187"/>
      <c r="T381" s="187"/>
      <c r="U381" s="187"/>
      <c r="V381" s="187"/>
      <c r="W381" s="187"/>
      <c r="X381" s="187"/>
      <c r="Y381" s="187"/>
      <c r="Z381" s="187"/>
      <c r="AA381" s="187"/>
      <c r="AB381" s="187"/>
      <c r="AC381" s="187"/>
      <c r="AD381" s="187"/>
      <c r="AE381" s="187"/>
      <c r="AF381" s="187"/>
      <c r="AG381" s="187"/>
      <c r="AH381" s="187"/>
      <c r="AI381" s="187"/>
      <c r="AJ381" s="187"/>
      <c r="AK381" s="187"/>
      <c r="AL381" s="187"/>
      <c r="AM381" s="187"/>
      <c r="AN381" s="187"/>
      <c r="AO381" s="187"/>
      <c r="AP381" s="187"/>
      <c r="AQ381" s="187"/>
      <c r="AR381" s="187"/>
      <c r="AS381" s="187"/>
      <c r="AT381" s="187"/>
      <c r="AU381" s="187"/>
      <c r="AV381" s="187"/>
      <c r="AW381" s="187"/>
      <c r="AX381" s="187"/>
      <c r="AY381" s="187"/>
      <c r="AZ381" s="187"/>
      <c r="BA381" s="187"/>
      <c r="BB381" s="187"/>
      <c r="BC381" s="187"/>
      <c r="BD381" s="187"/>
      <c r="BE381" s="187"/>
      <c r="BF381" s="187"/>
      <c r="BG381" s="187"/>
      <c r="BH381" s="187"/>
      <c r="BI381" s="187"/>
      <c r="BJ381" s="187"/>
      <c r="BK381" s="187"/>
      <c r="BL381" s="187"/>
      <c r="BM381" s="187"/>
    </row>
    <row r="382" spans="1:65">
      <c r="A382" s="110"/>
      <c r="B382" s="110"/>
      <c r="C382" s="110"/>
      <c r="D382" s="187"/>
      <c r="E382" s="187"/>
      <c r="F382" s="187"/>
      <c r="G382" s="187"/>
      <c r="H382" s="187"/>
      <c r="I382" s="187"/>
      <c r="J382" s="187"/>
      <c r="K382" s="187"/>
      <c r="L382" s="187"/>
      <c r="M382" s="187"/>
      <c r="N382" s="187"/>
      <c r="O382" s="187"/>
      <c r="P382" s="187"/>
      <c r="Q382" s="187"/>
      <c r="R382" s="187"/>
      <c r="S382" s="187"/>
      <c r="T382" s="187"/>
      <c r="U382" s="187"/>
      <c r="V382" s="187"/>
      <c r="W382" s="187"/>
      <c r="X382" s="187"/>
      <c r="Y382" s="187"/>
      <c r="Z382" s="187"/>
      <c r="AA382" s="187"/>
      <c r="AB382" s="187"/>
      <c r="AC382" s="187"/>
      <c r="AD382" s="187"/>
      <c r="AE382" s="187"/>
      <c r="AF382" s="187"/>
      <c r="AG382" s="187"/>
      <c r="AH382" s="187"/>
      <c r="AI382" s="187"/>
      <c r="AJ382" s="187"/>
      <c r="AK382" s="187"/>
      <c r="AL382" s="187"/>
      <c r="AM382" s="187"/>
      <c r="AN382" s="187"/>
      <c r="AO382" s="187"/>
      <c r="AP382" s="187"/>
      <c r="AQ382" s="187"/>
      <c r="AR382" s="187"/>
      <c r="AS382" s="187"/>
      <c r="AT382" s="187"/>
      <c r="AU382" s="187"/>
      <c r="AV382" s="187"/>
      <c r="AW382" s="187"/>
      <c r="AX382" s="187"/>
      <c r="AY382" s="187"/>
      <c r="AZ382" s="187"/>
      <c r="BA382" s="187"/>
      <c r="BB382" s="187"/>
      <c r="BC382" s="187"/>
      <c r="BD382" s="187"/>
      <c r="BE382" s="187"/>
      <c r="BF382" s="187"/>
      <c r="BG382" s="187"/>
      <c r="BH382" s="187"/>
      <c r="BI382" s="187"/>
      <c r="BJ382" s="187"/>
      <c r="BK382" s="187"/>
      <c r="BL382" s="187"/>
      <c r="BM382" s="187"/>
    </row>
    <row r="383" spans="1:65">
      <c r="A383" s="110"/>
      <c r="B383" s="110"/>
      <c r="C383" s="110"/>
      <c r="D383" s="187"/>
      <c r="E383" s="187"/>
      <c r="F383" s="187"/>
      <c r="G383" s="187"/>
      <c r="H383" s="187"/>
      <c r="I383" s="187"/>
      <c r="J383" s="187"/>
      <c r="K383" s="187"/>
      <c r="L383" s="187"/>
      <c r="M383" s="187"/>
      <c r="N383" s="187"/>
      <c r="O383" s="187"/>
      <c r="P383" s="187"/>
      <c r="Q383" s="187"/>
      <c r="R383" s="187"/>
      <c r="S383" s="187"/>
      <c r="T383" s="187"/>
      <c r="U383" s="187"/>
      <c r="V383" s="187"/>
      <c r="W383" s="187"/>
      <c r="X383" s="187"/>
      <c r="Y383" s="187"/>
      <c r="Z383" s="187"/>
      <c r="AA383" s="187"/>
      <c r="AB383" s="187"/>
      <c r="AC383" s="187"/>
      <c r="AD383" s="187"/>
      <c r="AE383" s="187"/>
      <c r="AF383" s="187"/>
      <c r="AG383" s="187"/>
      <c r="AH383" s="187"/>
      <c r="AI383" s="187"/>
      <c r="AJ383" s="187"/>
      <c r="AK383" s="187"/>
      <c r="AL383" s="187"/>
      <c r="AM383" s="187"/>
      <c r="AN383" s="187"/>
      <c r="AO383" s="187"/>
      <c r="AP383" s="187"/>
      <c r="AQ383" s="187"/>
      <c r="AR383" s="187"/>
      <c r="AS383" s="187"/>
      <c r="AT383" s="187"/>
      <c r="AU383" s="187"/>
      <c r="AV383" s="187"/>
      <c r="AW383" s="187"/>
      <c r="AX383" s="187"/>
      <c r="AY383" s="187"/>
      <c r="AZ383" s="187"/>
      <c r="BA383" s="187"/>
      <c r="BB383" s="187"/>
      <c r="BC383" s="187"/>
      <c r="BD383" s="187"/>
      <c r="BE383" s="187"/>
      <c r="BF383" s="187"/>
      <c r="BG383" s="187"/>
      <c r="BH383" s="187"/>
      <c r="BI383" s="187"/>
      <c r="BJ383" s="187"/>
      <c r="BK383" s="187"/>
      <c r="BL383" s="187"/>
      <c r="BM383" s="187"/>
    </row>
    <row r="384" spans="1:65">
      <c r="A384" s="110"/>
      <c r="B384" s="110"/>
      <c r="C384" s="110"/>
      <c r="D384" s="187"/>
      <c r="E384" s="187"/>
      <c r="F384" s="187"/>
      <c r="G384" s="187"/>
      <c r="H384" s="187"/>
      <c r="I384" s="187"/>
      <c r="J384" s="187"/>
      <c r="K384" s="187"/>
      <c r="L384" s="187"/>
      <c r="M384" s="187"/>
      <c r="N384" s="187"/>
      <c r="O384" s="187"/>
      <c r="P384" s="187"/>
      <c r="Q384" s="187"/>
      <c r="R384" s="187"/>
      <c r="S384" s="187"/>
      <c r="T384" s="187"/>
      <c r="U384" s="187"/>
      <c r="V384" s="187"/>
      <c r="W384" s="187"/>
      <c r="X384" s="187"/>
      <c r="Y384" s="187"/>
      <c r="Z384" s="187"/>
      <c r="AA384" s="187"/>
      <c r="AB384" s="187"/>
      <c r="AC384" s="187"/>
      <c r="AD384" s="187"/>
      <c r="AE384" s="187"/>
      <c r="AF384" s="187"/>
      <c r="AG384" s="187"/>
      <c r="AH384" s="187"/>
      <c r="AI384" s="187"/>
      <c r="AJ384" s="187"/>
      <c r="AK384" s="187"/>
      <c r="AL384" s="187"/>
      <c r="AM384" s="187"/>
      <c r="AN384" s="187"/>
      <c r="AO384" s="187"/>
      <c r="AP384" s="187"/>
      <c r="AQ384" s="187"/>
      <c r="AR384" s="187"/>
      <c r="AS384" s="187"/>
      <c r="AT384" s="187"/>
      <c r="AU384" s="187"/>
      <c r="AV384" s="187"/>
      <c r="AW384" s="187"/>
      <c r="AX384" s="187"/>
      <c r="AY384" s="187"/>
      <c r="AZ384" s="187"/>
      <c r="BA384" s="187"/>
      <c r="BB384" s="187"/>
      <c r="BC384" s="187"/>
      <c r="BD384" s="187"/>
      <c r="BE384" s="187"/>
      <c r="BF384" s="187"/>
      <c r="BG384" s="187"/>
      <c r="BH384" s="187"/>
      <c r="BI384" s="187"/>
      <c r="BJ384" s="187"/>
      <c r="BK384" s="187"/>
      <c r="BL384" s="187"/>
      <c r="BM384" s="187"/>
    </row>
    <row r="385" spans="1:65">
      <c r="A385" s="110"/>
      <c r="B385" s="110"/>
      <c r="C385" s="110"/>
      <c r="D385" s="187"/>
      <c r="E385" s="187"/>
      <c r="F385" s="187"/>
      <c r="G385" s="187"/>
      <c r="H385" s="187"/>
      <c r="I385" s="187"/>
      <c r="J385" s="187"/>
      <c r="K385" s="187"/>
      <c r="L385" s="187"/>
      <c r="M385" s="187"/>
      <c r="N385" s="187"/>
      <c r="O385" s="187"/>
      <c r="P385" s="187"/>
      <c r="Q385" s="187"/>
      <c r="R385" s="187"/>
      <c r="S385" s="187"/>
      <c r="T385" s="187"/>
      <c r="U385" s="187"/>
      <c r="V385" s="187"/>
      <c r="W385" s="187"/>
      <c r="X385" s="187"/>
      <c r="Y385" s="187"/>
      <c r="Z385" s="187"/>
      <c r="AA385" s="187"/>
      <c r="AB385" s="187"/>
      <c r="AC385" s="187"/>
      <c r="AD385" s="187"/>
      <c r="AE385" s="187"/>
      <c r="AF385" s="187"/>
      <c r="AG385" s="187"/>
      <c r="AH385" s="187"/>
      <c r="AI385" s="187"/>
      <c r="AJ385" s="187"/>
      <c r="AK385" s="187"/>
      <c r="AL385" s="187"/>
      <c r="AM385" s="187"/>
      <c r="AN385" s="187"/>
      <c r="AO385" s="187"/>
      <c r="AP385" s="187"/>
      <c r="AQ385" s="187"/>
      <c r="AR385" s="187"/>
      <c r="AS385" s="187"/>
      <c r="AT385" s="187"/>
      <c r="AU385" s="187"/>
      <c r="AV385" s="187"/>
      <c r="AW385" s="187"/>
      <c r="AX385" s="187"/>
      <c r="AY385" s="187"/>
      <c r="AZ385" s="187"/>
      <c r="BA385" s="187"/>
      <c r="BB385" s="187"/>
      <c r="BC385" s="187"/>
      <c r="BD385" s="187"/>
      <c r="BE385" s="187"/>
      <c r="BF385" s="187"/>
      <c r="BG385" s="187"/>
      <c r="BH385" s="187"/>
      <c r="BI385" s="187"/>
      <c r="BJ385" s="187"/>
      <c r="BK385" s="187"/>
      <c r="BL385" s="187"/>
      <c r="BM385" s="187"/>
    </row>
    <row r="386" spans="1:65">
      <c r="A386" s="110"/>
      <c r="B386" s="110"/>
      <c r="C386" s="110"/>
      <c r="D386" s="187"/>
      <c r="E386" s="187"/>
      <c r="F386" s="187"/>
      <c r="G386" s="187"/>
      <c r="H386" s="187"/>
      <c r="I386" s="187"/>
      <c r="J386" s="187"/>
      <c r="K386" s="187"/>
      <c r="L386" s="187"/>
      <c r="M386" s="187"/>
      <c r="N386" s="187"/>
      <c r="O386" s="187"/>
      <c r="P386" s="187"/>
      <c r="Q386" s="187"/>
      <c r="R386" s="187"/>
      <c r="S386" s="187"/>
      <c r="T386" s="187"/>
      <c r="U386" s="187"/>
      <c r="V386" s="187"/>
      <c r="W386" s="187"/>
      <c r="X386" s="187"/>
      <c r="Y386" s="187"/>
      <c r="Z386" s="187"/>
      <c r="AA386" s="187"/>
      <c r="AB386" s="187"/>
      <c r="AC386" s="187"/>
      <c r="AD386" s="187"/>
      <c r="AE386" s="187"/>
      <c r="AF386" s="187"/>
      <c r="AG386" s="187"/>
      <c r="AH386" s="187"/>
      <c r="AI386" s="187"/>
      <c r="AJ386" s="187"/>
      <c r="AK386" s="187"/>
      <c r="AL386" s="187"/>
      <c r="AM386" s="187"/>
      <c r="AN386" s="187"/>
      <c r="AO386" s="187"/>
      <c r="AP386" s="187"/>
      <c r="AQ386" s="187"/>
      <c r="AR386" s="187"/>
      <c r="AS386" s="187"/>
      <c r="AT386" s="187"/>
      <c r="AU386" s="187"/>
      <c r="AV386" s="187"/>
      <c r="AW386" s="187"/>
      <c r="AX386" s="187"/>
      <c r="AY386" s="187"/>
      <c r="AZ386" s="187"/>
      <c r="BA386" s="187"/>
      <c r="BB386" s="187"/>
      <c r="BC386" s="187"/>
      <c r="BD386" s="187"/>
      <c r="BE386" s="187"/>
      <c r="BF386" s="187"/>
      <c r="BG386" s="187"/>
      <c r="BH386" s="187"/>
      <c r="BI386" s="187"/>
      <c r="BJ386" s="187"/>
      <c r="BK386" s="187"/>
      <c r="BL386" s="187"/>
      <c r="BM386" s="187"/>
    </row>
    <row r="387" spans="1:65">
      <c r="A387" s="110"/>
      <c r="B387" s="110"/>
      <c r="C387" s="110"/>
      <c r="D387" s="187"/>
      <c r="E387" s="187"/>
      <c r="F387" s="187"/>
      <c r="G387" s="187"/>
      <c r="H387" s="187"/>
      <c r="I387" s="187"/>
      <c r="J387" s="187"/>
      <c r="K387" s="187"/>
      <c r="L387" s="187"/>
      <c r="M387" s="187"/>
      <c r="N387" s="187"/>
      <c r="O387" s="187"/>
      <c r="P387" s="187"/>
      <c r="Q387" s="187"/>
      <c r="R387" s="187"/>
      <c r="S387" s="187"/>
      <c r="T387" s="187"/>
      <c r="U387" s="187"/>
      <c r="V387" s="187"/>
      <c r="W387" s="187"/>
      <c r="X387" s="187"/>
      <c r="Y387" s="187"/>
      <c r="Z387" s="187"/>
      <c r="AA387" s="187"/>
      <c r="AB387" s="187"/>
      <c r="AC387" s="187"/>
      <c r="AD387" s="187"/>
      <c r="AE387" s="187"/>
      <c r="AF387" s="187"/>
      <c r="AG387" s="187"/>
      <c r="AH387" s="187"/>
      <c r="AI387" s="187"/>
      <c r="AJ387" s="187"/>
      <c r="AK387" s="187"/>
      <c r="AL387" s="187"/>
      <c r="AM387" s="187"/>
      <c r="AN387" s="187"/>
      <c r="AO387" s="187"/>
      <c r="AP387" s="187"/>
      <c r="AQ387" s="187"/>
      <c r="AR387" s="187"/>
      <c r="AS387" s="187"/>
      <c r="AT387" s="187"/>
      <c r="AU387" s="187"/>
      <c r="AV387" s="187"/>
      <c r="AW387" s="187"/>
      <c r="AX387" s="187"/>
      <c r="AY387" s="187"/>
      <c r="AZ387" s="187"/>
      <c r="BA387" s="187"/>
      <c r="BB387" s="187"/>
      <c r="BC387" s="187"/>
      <c r="BD387" s="187"/>
      <c r="BE387" s="187"/>
      <c r="BF387" s="187"/>
      <c r="BG387" s="187"/>
      <c r="BH387" s="187"/>
      <c r="BI387" s="187"/>
      <c r="BJ387" s="187"/>
      <c r="BK387" s="187"/>
      <c r="BL387" s="187"/>
      <c r="BM387" s="187"/>
    </row>
    <row r="388" spans="1:65">
      <c r="A388" s="110"/>
      <c r="B388" s="110"/>
      <c r="C388" s="110"/>
      <c r="D388" s="187"/>
      <c r="E388" s="187"/>
      <c r="F388" s="187"/>
      <c r="G388" s="187"/>
      <c r="H388" s="187"/>
      <c r="I388" s="187"/>
      <c r="J388" s="187"/>
      <c r="K388" s="187"/>
      <c r="L388" s="187"/>
      <c r="M388" s="187"/>
      <c r="N388" s="187"/>
      <c r="O388" s="187"/>
      <c r="P388" s="187"/>
      <c r="Q388" s="187"/>
      <c r="R388" s="187"/>
      <c r="S388" s="187"/>
      <c r="T388" s="187"/>
      <c r="U388" s="187"/>
      <c r="V388" s="187"/>
      <c r="W388" s="187"/>
      <c r="X388" s="187"/>
      <c r="Y388" s="187"/>
      <c r="Z388" s="187"/>
      <c r="AA388" s="187"/>
      <c r="AB388" s="187"/>
      <c r="AC388" s="187"/>
      <c r="AD388" s="187"/>
      <c r="AE388" s="187"/>
      <c r="AF388" s="187"/>
      <c r="AG388" s="187"/>
      <c r="AH388" s="187"/>
      <c r="AI388" s="187"/>
      <c r="AJ388" s="187"/>
      <c r="AK388" s="187"/>
      <c r="AL388" s="187"/>
      <c r="AM388" s="187"/>
      <c r="AN388" s="187"/>
      <c r="AO388" s="187"/>
      <c r="AP388" s="187"/>
      <c r="AQ388" s="187"/>
      <c r="AR388" s="187"/>
      <c r="AS388" s="187"/>
      <c r="AT388" s="187"/>
      <c r="AU388" s="187"/>
      <c r="AV388" s="187"/>
      <c r="AW388" s="187"/>
      <c r="AX388" s="187"/>
      <c r="AY388" s="187"/>
      <c r="AZ388" s="187"/>
      <c r="BA388" s="187"/>
      <c r="BB388" s="187"/>
      <c r="BC388" s="187"/>
      <c r="BD388" s="187"/>
      <c r="BE388" s="187"/>
      <c r="BF388" s="187"/>
      <c r="BG388" s="187"/>
      <c r="BH388" s="187"/>
      <c r="BI388" s="187"/>
      <c r="BJ388" s="187"/>
      <c r="BK388" s="187"/>
      <c r="BL388" s="187"/>
      <c r="BM388" s="187"/>
    </row>
    <row r="389" spans="1:65">
      <c r="A389" s="110"/>
      <c r="B389" s="110"/>
      <c r="C389" s="110"/>
      <c r="D389" s="187"/>
      <c r="E389" s="187"/>
      <c r="F389" s="187"/>
      <c r="G389" s="187"/>
      <c r="H389" s="187"/>
      <c r="I389" s="187"/>
      <c r="J389" s="187"/>
      <c r="K389" s="187"/>
      <c r="L389" s="187"/>
      <c r="M389" s="187"/>
      <c r="N389" s="187"/>
      <c r="O389" s="187"/>
      <c r="P389" s="187"/>
      <c r="Q389" s="187"/>
      <c r="R389" s="187"/>
      <c r="S389" s="187"/>
      <c r="T389" s="187"/>
      <c r="U389" s="187"/>
      <c r="V389" s="187"/>
      <c r="W389" s="187"/>
      <c r="X389" s="187"/>
      <c r="Y389" s="187"/>
      <c r="Z389" s="187"/>
      <c r="AA389" s="187"/>
      <c r="AB389" s="187"/>
      <c r="AC389" s="187"/>
      <c r="AD389" s="187"/>
      <c r="AE389" s="187"/>
      <c r="AF389" s="187"/>
      <c r="AG389" s="187"/>
      <c r="AH389" s="187"/>
      <c r="AI389" s="187"/>
      <c r="AJ389" s="187"/>
      <c r="AK389" s="187"/>
      <c r="AL389" s="187"/>
      <c r="AM389" s="187"/>
      <c r="AN389" s="187"/>
      <c r="AO389" s="187"/>
      <c r="AP389" s="187"/>
      <c r="AQ389" s="187"/>
      <c r="AR389" s="187"/>
      <c r="AS389" s="187"/>
      <c r="AT389" s="187"/>
      <c r="AU389" s="187"/>
      <c r="AV389" s="187"/>
      <c r="AW389" s="187"/>
      <c r="AX389" s="187"/>
      <c r="AY389" s="187"/>
      <c r="AZ389" s="187"/>
      <c r="BA389" s="187"/>
      <c r="BB389" s="187"/>
      <c r="BC389" s="187"/>
      <c r="BD389" s="187"/>
      <c r="BE389" s="187"/>
      <c r="BF389" s="187"/>
      <c r="BG389" s="187"/>
      <c r="BH389" s="187"/>
      <c r="BI389" s="187"/>
      <c r="BJ389" s="187"/>
      <c r="BK389" s="187"/>
      <c r="BL389" s="187"/>
      <c r="BM389" s="187"/>
    </row>
    <row r="390" spans="1:65">
      <c r="A390" s="110"/>
      <c r="B390" s="110"/>
      <c r="C390" s="110"/>
      <c r="D390" s="187"/>
      <c r="E390" s="187"/>
      <c r="F390" s="187"/>
      <c r="G390" s="187"/>
      <c r="H390" s="187"/>
      <c r="I390" s="187"/>
      <c r="J390" s="187"/>
      <c r="K390" s="187"/>
      <c r="L390" s="187"/>
      <c r="M390" s="187"/>
      <c r="N390" s="187"/>
      <c r="O390" s="187"/>
      <c r="P390" s="187"/>
      <c r="Q390" s="187"/>
      <c r="R390" s="187"/>
      <c r="S390" s="187"/>
      <c r="T390" s="187"/>
      <c r="U390" s="187"/>
      <c r="V390" s="187"/>
      <c r="W390" s="187"/>
      <c r="X390" s="187"/>
      <c r="Y390" s="187"/>
      <c r="Z390" s="187"/>
      <c r="AA390" s="187"/>
      <c r="AB390" s="187"/>
      <c r="AC390" s="187"/>
      <c r="AD390" s="187"/>
      <c r="AE390" s="187"/>
      <c r="AF390" s="187"/>
      <c r="AG390" s="187"/>
      <c r="AH390" s="187"/>
      <c r="AI390" s="187"/>
      <c r="AJ390" s="187"/>
      <c r="AK390" s="187"/>
      <c r="AL390" s="187"/>
      <c r="AM390" s="187"/>
      <c r="AN390" s="187"/>
      <c r="AO390" s="187"/>
      <c r="AP390" s="187"/>
      <c r="AQ390" s="187"/>
      <c r="AR390" s="187"/>
      <c r="AS390" s="187"/>
      <c r="AT390" s="187"/>
      <c r="AU390" s="187"/>
      <c r="AV390" s="187"/>
      <c r="AW390" s="187"/>
      <c r="AX390" s="187"/>
      <c r="AY390" s="187"/>
      <c r="AZ390" s="187"/>
      <c r="BA390" s="187"/>
      <c r="BB390" s="187"/>
      <c r="BC390" s="187"/>
      <c r="BD390" s="187"/>
      <c r="BE390" s="187"/>
      <c r="BF390" s="187"/>
      <c r="BG390" s="187"/>
      <c r="BH390" s="187"/>
      <c r="BI390" s="187"/>
      <c r="BJ390" s="187"/>
      <c r="BK390" s="187"/>
      <c r="BL390" s="187"/>
      <c r="BM390" s="187"/>
    </row>
    <row r="391" spans="1:65">
      <c r="A391" s="110"/>
      <c r="B391" s="110"/>
      <c r="C391" s="110"/>
      <c r="D391" s="187"/>
      <c r="E391" s="187"/>
      <c r="F391" s="187"/>
      <c r="G391" s="187"/>
      <c r="H391" s="187"/>
      <c r="I391" s="187"/>
      <c r="J391" s="187"/>
      <c r="K391" s="187"/>
      <c r="L391" s="187"/>
      <c r="M391" s="187"/>
      <c r="N391" s="187"/>
      <c r="O391" s="187"/>
      <c r="P391" s="187"/>
      <c r="Q391" s="187"/>
      <c r="R391" s="187"/>
      <c r="S391" s="187"/>
      <c r="T391" s="187"/>
      <c r="U391" s="187"/>
      <c r="V391" s="187"/>
      <c r="W391" s="187"/>
      <c r="X391" s="187"/>
      <c r="Y391" s="187"/>
      <c r="Z391" s="187"/>
      <c r="AA391" s="187"/>
      <c r="AB391" s="187"/>
      <c r="AC391" s="187"/>
      <c r="AD391" s="187"/>
      <c r="AE391" s="187"/>
      <c r="AF391" s="187"/>
      <c r="AG391" s="187"/>
      <c r="AH391" s="187"/>
      <c r="AI391" s="187"/>
      <c r="AJ391" s="187"/>
      <c r="AK391" s="187"/>
      <c r="AL391" s="187"/>
      <c r="AM391" s="187"/>
      <c r="AN391" s="187"/>
      <c r="AO391" s="187"/>
      <c r="AP391" s="187"/>
      <c r="AQ391" s="187"/>
      <c r="AR391" s="187"/>
      <c r="AS391" s="187"/>
      <c r="AT391" s="187"/>
      <c r="AU391" s="187"/>
      <c r="AV391" s="187"/>
      <c r="AW391" s="187"/>
      <c r="AX391" s="187"/>
      <c r="AY391" s="187"/>
      <c r="AZ391" s="187"/>
      <c r="BA391" s="187"/>
      <c r="BB391" s="187"/>
      <c r="BC391" s="187"/>
      <c r="BD391" s="187"/>
      <c r="BE391" s="187"/>
      <c r="BF391" s="187"/>
      <c r="BG391" s="187"/>
      <c r="BH391" s="187"/>
      <c r="BI391" s="187"/>
      <c r="BJ391" s="187"/>
      <c r="BK391" s="187"/>
      <c r="BL391" s="187"/>
      <c r="BM391" s="187"/>
    </row>
    <row r="392" spans="1:65">
      <c r="A392" s="110"/>
      <c r="B392" s="110"/>
      <c r="C392" s="110"/>
      <c r="D392" s="187"/>
      <c r="E392" s="187"/>
      <c r="F392" s="187"/>
      <c r="G392" s="187"/>
      <c r="H392" s="187"/>
      <c r="I392" s="187"/>
      <c r="J392" s="187"/>
      <c r="K392" s="187"/>
      <c r="L392" s="187"/>
      <c r="M392" s="187"/>
      <c r="N392" s="187"/>
      <c r="O392" s="187"/>
      <c r="P392" s="187"/>
      <c r="Q392" s="187"/>
      <c r="R392" s="187"/>
      <c r="S392" s="187"/>
      <c r="T392" s="187"/>
      <c r="U392" s="187"/>
      <c r="V392" s="187"/>
      <c r="W392" s="187"/>
      <c r="X392" s="187"/>
      <c r="Y392" s="187"/>
      <c r="Z392" s="187"/>
      <c r="AA392" s="187"/>
      <c r="AB392" s="187"/>
      <c r="AC392" s="187"/>
      <c r="AD392" s="187"/>
      <c r="AE392" s="187"/>
      <c r="AF392" s="187"/>
      <c r="AG392" s="187"/>
      <c r="AH392" s="187"/>
      <c r="AI392" s="187"/>
      <c r="AJ392" s="187"/>
      <c r="AK392" s="187"/>
      <c r="AL392" s="187"/>
      <c r="AM392" s="187"/>
      <c r="AN392" s="187"/>
      <c r="AO392" s="187"/>
      <c r="AP392" s="187"/>
      <c r="AQ392" s="187"/>
      <c r="AR392" s="187"/>
      <c r="AS392" s="187"/>
      <c r="AT392" s="187"/>
      <c r="AU392" s="187"/>
      <c r="AV392" s="187"/>
      <c r="AW392" s="187"/>
      <c r="AX392" s="187"/>
      <c r="AY392" s="187"/>
      <c r="AZ392" s="187"/>
      <c r="BA392" s="187"/>
      <c r="BB392" s="187"/>
      <c r="BC392" s="187"/>
      <c r="BD392" s="187"/>
      <c r="BE392" s="187"/>
      <c r="BF392" s="187"/>
      <c r="BG392" s="187"/>
      <c r="BH392" s="187"/>
      <c r="BI392" s="187"/>
      <c r="BJ392" s="187"/>
      <c r="BK392" s="187"/>
      <c r="BL392" s="187"/>
      <c r="BM392" s="187"/>
    </row>
    <row r="393" spans="1:65">
      <c r="A393" s="110"/>
      <c r="B393" s="110"/>
      <c r="C393" s="110"/>
      <c r="D393" s="187"/>
      <c r="E393" s="187"/>
      <c r="F393" s="187"/>
      <c r="G393" s="187"/>
      <c r="H393" s="187"/>
      <c r="I393" s="187"/>
      <c r="J393" s="187"/>
      <c r="K393" s="187"/>
      <c r="L393" s="187"/>
      <c r="M393" s="187"/>
      <c r="N393" s="187"/>
      <c r="O393" s="187"/>
      <c r="P393" s="187"/>
      <c r="Q393" s="187"/>
      <c r="R393" s="187"/>
      <c r="S393" s="187"/>
      <c r="T393" s="187"/>
      <c r="U393" s="187"/>
      <c r="V393" s="187"/>
      <c r="W393" s="187"/>
      <c r="X393" s="187"/>
      <c r="Y393" s="187"/>
      <c r="Z393" s="187"/>
      <c r="AA393" s="187"/>
      <c r="AB393" s="187"/>
      <c r="AC393" s="187"/>
      <c r="AD393" s="187"/>
      <c r="AE393" s="187"/>
      <c r="AF393" s="187"/>
      <c r="AG393" s="187"/>
      <c r="AH393" s="187"/>
      <c r="AI393" s="187"/>
      <c r="AJ393" s="187"/>
      <c r="AK393" s="187"/>
      <c r="AL393" s="187"/>
      <c r="AM393" s="187"/>
      <c r="AN393" s="187"/>
      <c r="AO393" s="187"/>
      <c r="AP393" s="187"/>
      <c r="AQ393" s="187"/>
      <c r="AR393" s="187"/>
      <c r="AS393" s="187"/>
      <c r="AT393" s="187"/>
      <c r="AU393" s="187"/>
      <c r="AV393" s="187"/>
      <c r="AW393" s="187"/>
      <c r="AX393" s="187"/>
      <c r="AY393" s="187"/>
      <c r="AZ393" s="187"/>
      <c r="BA393" s="187"/>
      <c r="BB393" s="187"/>
      <c r="BC393" s="187"/>
      <c r="BD393" s="187"/>
      <c r="BE393" s="187"/>
      <c r="BF393" s="187"/>
      <c r="BG393" s="187"/>
      <c r="BH393" s="187"/>
      <c r="BI393" s="187"/>
      <c r="BJ393" s="187"/>
      <c r="BK393" s="187"/>
      <c r="BL393" s="187"/>
      <c r="BM393" s="187"/>
    </row>
    <row r="394" spans="1:65">
      <c r="A394" s="110"/>
      <c r="B394" s="110"/>
      <c r="C394" s="110"/>
      <c r="D394" s="187"/>
      <c r="E394" s="187"/>
      <c r="F394" s="187"/>
      <c r="G394" s="187"/>
      <c r="H394" s="187"/>
      <c r="I394" s="187"/>
      <c r="J394" s="187"/>
      <c r="K394" s="187"/>
      <c r="L394" s="187"/>
      <c r="M394" s="187"/>
      <c r="N394" s="187"/>
      <c r="O394" s="187"/>
      <c r="P394" s="187"/>
      <c r="Q394" s="187"/>
      <c r="R394" s="187"/>
      <c r="S394" s="187"/>
      <c r="T394" s="187"/>
      <c r="U394" s="187"/>
      <c r="V394" s="187"/>
      <c r="W394" s="187"/>
      <c r="X394" s="187"/>
      <c r="Y394" s="187"/>
      <c r="Z394" s="187"/>
      <c r="AA394" s="187"/>
      <c r="AB394" s="187"/>
      <c r="AC394" s="187"/>
      <c r="AD394" s="187"/>
      <c r="AE394" s="187"/>
      <c r="AF394" s="187"/>
      <c r="AG394" s="187"/>
      <c r="AH394" s="187"/>
      <c r="AI394" s="187"/>
      <c r="AJ394" s="187"/>
      <c r="AK394" s="187"/>
      <c r="AL394" s="187"/>
      <c r="AM394" s="187"/>
      <c r="AN394" s="187"/>
      <c r="AO394" s="187"/>
      <c r="AP394" s="187"/>
      <c r="AQ394" s="187"/>
      <c r="AR394" s="187"/>
      <c r="AS394" s="187"/>
      <c r="AT394" s="187"/>
      <c r="AU394" s="187"/>
      <c r="AV394" s="187"/>
      <c r="AW394" s="187"/>
      <c r="AX394" s="187"/>
      <c r="AY394" s="187"/>
      <c r="AZ394" s="187"/>
      <c r="BA394" s="187"/>
      <c r="BB394" s="187"/>
      <c r="BC394" s="187"/>
      <c r="BD394" s="187"/>
      <c r="BE394" s="187"/>
      <c r="BF394" s="187"/>
      <c r="BG394" s="187"/>
      <c r="BH394" s="187"/>
      <c r="BI394" s="187"/>
      <c r="BJ394" s="187"/>
      <c r="BK394" s="187"/>
      <c r="BL394" s="187"/>
      <c r="BM394" s="187"/>
    </row>
    <row r="395" spans="1:65">
      <c r="A395" s="110"/>
      <c r="B395" s="110"/>
      <c r="C395" s="110"/>
      <c r="D395" s="187"/>
      <c r="E395" s="187"/>
      <c r="F395" s="187"/>
      <c r="G395" s="187"/>
      <c r="H395" s="187"/>
      <c r="I395" s="187"/>
      <c r="J395" s="187"/>
      <c r="K395" s="187"/>
      <c r="L395" s="187"/>
      <c r="M395" s="187"/>
      <c r="N395" s="187"/>
      <c r="O395" s="187"/>
      <c r="P395" s="187"/>
      <c r="Q395" s="187"/>
      <c r="R395" s="187"/>
      <c r="S395" s="187"/>
      <c r="T395" s="187"/>
      <c r="U395" s="187"/>
      <c r="V395" s="187"/>
      <c r="W395" s="187"/>
      <c r="X395" s="187"/>
      <c r="Y395" s="187"/>
      <c r="Z395" s="187"/>
      <c r="AA395" s="187"/>
      <c r="AB395" s="187"/>
      <c r="AC395" s="187"/>
      <c r="AD395" s="187"/>
      <c r="AE395" s="187"/>
      <c r="AF395" s="187"/>
      <c r="AG395" s="187"/>
      <c r="AH395" s="187"/>
      <c r="AI395" s="187"/>
      <c r="AJ395" s="187"/>
      <c r="AK395" s="187"/>
      <c r="AL395" s="187"/>
      <c r="AM395" s="187"/>
      <c r="AN395" s="187"/>
      <c r="AO395" s="187"/>
      <c r="AP395" s="187"/>
      <c r="AQ395" s="187"/>
      <c r="AR395" s="187"/>
      <c r="AS395" s="187"/>
      <c r="AT395" s="187"/>
      <c r="AU395" s="187"/>
      <c r="AV395" s="187"/>
      <c r="AW395" s="187"/>
      <c r="AX395" s="187"/>
      <c r="AY395" s="187"/>
      <c r="AZ395" s="187"/>
      <c r="BA395" s="187"/>
      <c r="BB395" s="187"/>
      <c r="BC395" s="187"/>
      <c r="BD395" s="187"/>
      <c r="BE395" s="187"/>
      <c r="BF395" s="187"/>
      <c r="BG395" s="187"/>
      <c r="BH395" s="187"/>
      <c r="BI395" s="187"/>
      <c r="BJ395" s="187"/>
      <c r="BK395" s="187"/>
      <c r="BL395" s="187"/>
      <c r="BM395" s="187"/>
    </row>
    <row r="396" spans="1:65">
      <c r="A396" s="110"/>
      <c r="B396" s="110"/>
      <c r="C396" s="110"/>
      <c r="D396" s="187"/>
      <c r="E396" s="187"/>
      <c r="F396" s="187"/>
      <c r="G396" s="187"/>
      <c r="H396" s="187"/>
      <c r="I396" s="187"/>
      <c r="J396" s="187"/>
      <c r="K396" s="187"/>
      <c r="L396" s="187"/>
      <c r="M396" s="187"/>
      <c r="N396" s="187"/>
      <c r="O396" s="187"/>
      <c r="P396" s="187"/>
      <c r="Q396" s="187"/>
      <c r="R396" s="187"/>
      <c r="S396" s="187"/>
      <c r="T396" s="187"/>
      <c r="U396" s="187"/>
      <c r="V396" s="187"/>
      <c r="W396" s="187"/>
      <c r="X396" s="187"/>
      <c r="Y396" s="187"/>
      <c r="Z396" s="187"/>
      <c r="AA396" s="187"/>
      <c r="AB396" s="187"/>
      <c r="AC396" s="187"/>
      <c r="AD396" s="187"/>
      <c r="AE396" s="187"/>
      <c r="AF396" s="187"/>
      <c r="AG396" s="187"/>
      <c r="AH396" s="187"/>
      <c r="AI396" s="187"/>
      <c r="AJ396" s="187"/>
      <c r="AK396" s="187"/>
      <c r="AL396" s="187"/>
      <c r="AM396" s="187"/>
      <c r="AN396" s="187"/>
      <c r="AO396" s="187"/>
      <c r="AP396" s="187"/>
      <c r="AQ396" s="187"/>
      <c r="AR396" s="187"/>
      <c r="AS396" s="187"/>
      <c r="AT396" s="187"/>
      <c r="AU396" s="187"/>
      <c r="AV396" s="187"/>
      <c r="AW396" s="187"/>
      <c r="AX396" s="187"/>
      <c r="AY396" s="187"/>
      <c r="AZ396" s="187"/>
      <c r="BA396" s="187"/>
      <c r="BB396" s="187"/>
      <c r="BC396" s="187"/>
      <c r="BD396" s="187"/>
      <c r="BE396" s="187"/>
      <c r="BF396" s="187"/>
      <c r="BG396" s="187"/>
      <c r="BH396" s="187"/>
      <c r="BI396" s="187"/>
      <c r="BJ396" s="187"/>
      <c r="BK396" s="187"/>
      <c r="BL396" s="187"/>
      <c r="BM396" s="187"/>
    </row>
    <row r="397" spans="1:65">
      <c r="A397" s="110"/>
      <c r="B397" s="110"/>
      <c r="C397" s="110"/>
      <c r="D397" s="187"/>
      <c r="E397" s="187"/>
      <c r="F397" s="187"/>
      <c r="G397" s="187"/>
      <c r="H397" s="187"/>
      <c r="I397" s="187"/>
      <c r="J397" s="187"/>
      <c r="K397" s="187"/>
      <c r="L397" s="187"/>
      <c r="M397" s="187"/>
      <c r="N397" s="187"/>
      <c r="O397" s="187"/>
      <c r="P397" s="187"/>
      <c r="Q397" s="187"/>
      <c r="R397" s="187"/>
      <c r="S397" s="187"/>
      <c r="T397" s="187"/>
      <c r="U397" s="187"/>
      <c r="V397" s="187"/>
      <c r="W397" s="187"/>
      <c r="X397" s="187"/>
      <c r="Y397" s="187"/>
      <c r="Z397" s="187"/>
      <c r="AA397" s="187"/>
      <c r="AB397" s="187"/>
      <c r="AC397" s="187"/>
      <c r="AD397" s="187"/>
      <c r="AE397" s="187"/>
      <c r="AF397" s="187"/>
      <c r="AG397" s="187"/>
      <c r="AH397" s="187"/>
      <c r="AI397" s="187"/>
      <c r="AJ397" s="187"/>
      <c r="AK397" s="187"/>
      <c r="AL397" s="187"/>
      <c r="AM397" s="187"/>
      <c r="AN397" s="187"/>
      <c r="AO397" s="187"/>
      <c r="AP397" s="187"/>
      <c r="AQ397" s="187"/>
      <c r="AR397" s="187"/>
      <c r="AS397" s="187"/>
      <c r="AT397" s="187"/>
      <c r="AU397" s="187"/>
      <c r="AV397" s="187"/>
      <c r="AW397" s="187"/>
      <c r="AX397" s="187"/>
      <c r="AY397" s="187"/>
      <c r="AZ397" s="187"/>
      <c r="BA397" s="187"/>
      <c r="BB397" s="187"/>
      <c r="BC397" s="187"/>
      <c r="BD397" s="187"/>
      <c r="BE397" s="187"/>
      <c r="BF397" s="187"/>
      <c r="BG397" s="187"/>
      <c r="BH397" s="187"/>
      <c r="BI397" s="187"/>
      <c r="BJ397" s="187"/>
      <c r="BK397" s="187"/>
      <c r="BL397" s="187"/>
      <c r="BM397" s="187"/>
    </row>
    <row r="398" spans="1:65">
      <c r="A398" s="110"/>
      <c r="B398" s="110"/>
      <c r="C398" s="110"/>
      <c r="D398" s="187"/>
      <c r="E398" s="187"/>
      <c r="F398" s="187"/>
      <c r="G398" s="187"/>
      <c r="H398" s="187"/>
      <c r="I398" s="187"/>
      <c r="J398" s="187"/>
      <c r="K398" s="187"/>
      <c r="L398" s="187"/>
      <c r="M398" s="187"/>
      <c r="N398" s="187"/>
      <c r="O398" s="187"/>
      <c r="P398" s="187"/>
      <c r="Q398" s="187"/>
      <c r="R398" s="187"/>
      <c r="S398" s="187"/>
      <c r="T398" s="187"/>
      <c r="U398" s="187"/>
      <c r="V398" s="187"/>
      <c r="W398" s="187"/>
      <c r="X398" s="187"/>
      <c r="Y398" s="187"/>
      <c r="Z398" s="187"/>
      <c r="AA398" s="187"/>
      <c r="AB398" s="187"/>
      <c r="AC398" s="187"/>
      <c r="AD398" s="187"/>
      <c r="AE398" s="187"/>
      <c r="AF398" s="187"/>
      <c r="AG398" s="187"/>
      <c r="AH398" s="187"/>
      <c r="AI398" s="187"/>
      <c r="AJ398" s="187"/>
      <c r="AK398" s="187"/>
      <c r="AL398" s="187"/>
      <c r="AM398" s="187"/>
      <c r="AN398" s="187"/>
      <c r="AO398" s="187"/>
      <c r="AP398" s="187"/>
      <c r="AQ398" s="187"/>
      <c r="AR398" s="187"/>
      <c r="AS398" s="187"/>
      <c r="AT398" s="187"/>
      <c r="AU398" s="187"/>
      <c r="AV398" s="187"/>
      <c r="AW398" s="187"/>
      <c r="AX398" s="187"/>
      <c r="AY398" s="187"/>
      <c r="AZ398" s="187"/>
      <c r="BA398" s="187"/>
      <c r="BB398" s="187"/>
      <c r="BC398" s="187"/>
      <c r="BD398" s="187"/>
      <c r="BE398" s="187"/>
      <c r="BF398" s="187"/>
      <c r="BG398" s="187"/>
      <c r="BH398" s="187"/>
      <c r="BI398" s="187"/>
      <c r="BJ398" s="187"/>
      <c r="BK398" s="187"/>
      <c r="BL398" s="187"/>
      <c r="BM398" s="187"/>
    </row>
    <row r="399" spans="1:65">
      <c r="A399" s="110"/>
      <c r="B399" s="110"/>
      <c r="C399" s="110"/>
      <c r="D399" s="187"/>
      <c r="E399" s="187"/>
      <c r="F399" s="187"/>
      <c r="G399" s="187"/>
      <c r="H399" s="187"/>
      <c r="I399" s="187"/>
      <c r="J399" s="187"/>
      <c r="K399" s="187"/>
      <c r="L399" s="187"/>
      <c r="M399" s="187"/>
      <c r="N399" s="187"/>
      <c r="O399" s="187"/>
      <c r="P399" s="187"/>
      <c r="Q399" s="187"/>
      <c r="R399" s="187"/>
      <c r="S399" s="187"/>
      <c r="T399" s="187"/>
      <c r="U399" s="187"/>
      <c r="V399" s="187"/>
      <c r="W399" s="187"/>
      <c r="X399" s="187"/>
      <c r="Y399" s="187"/>
      <c r="Z399" s="187"/>
      <c r="AA399" s="187"/>
      <c r="AB399" s="187"/>
      <c r="AC399" s="187"/>
      <c r="AD399" s="187"/>
      <c r="AE399" s="187"/>
      <c r="AF399" s="187"/>
      <c r="AG399" s="187"/>
      <c r="AH399" s="187"/>
      <c r="AI399" s="187"/>
      <c r="AJ399" s="187"/>
      <c r="AK399" s="187"/>
      <c r="AL399" s="187"/>
      <c r="AM399" s="187"/>
      <c r="AN399" s="187"/>
      <c r="AO399" s="187"/>
      <c r="AP399" s="187"/>
      <c r="AQ399" s="187"/>
      <c r="AR399" s="187"/>
      <c r="AS399" s="187"/>
      <c r="AT399" s="187"/>
      <c r="AU399" s="187"/>
      <c r="AV399" s="187"/>
      <c r="AW399" s="187"/>
      <c r="AX399" s="187"/>
      <c r="AY399" s="187"/>
      <c r="AZ399" s="187"/>
      <c r="BA399" s="187"/>
      <c r="BB399" s="187"/>
      <c r="BC399" s="187"/>
      <c r="BD399" s="187"/>
      <c r="BE399" s="187"/>
      <c r="BF399" s="187"/>
      <c r="BG399" s="187"/>
      <c r="BH399" s="187"/>
      <c r="BI399" s="187"/>
      <c r="BJ399" s="187"/>
      <c r="BK399" s="187"/>
      <c r="BL399" s="187"/>
      <c r="BM399" s="187"/>
    </row>
    <row r="400" spans="1:65">
      <c r="A400" s="110"/>
      <c r="B400" s="110"/>
      <c r="C400" s="110"/>
      <c r="D400" s="187"/>
      <c r="E400" s="187"/>
      <c r="F400" s="187"/>
      <c r="G400" s="187"/>
      <c r="H400" s="187"/>
      <c r="I400" s="187"/>
      <c r="J400" s="187"/>
      <c r="K400" s="187"/>
      <c r="L400" s="187"/>
      <c r="M400" s="187"/>
      <c r="N400" s="187"/>
      <c r="O400" s="187"/>
      <c r="P400" s="187"/>
      <c r="Q400" s="187"/>
      <c r="R400" s="187"/>
      <c r="S400" s="187"/>
      <c r="T400" s="187"/>
      <c r="U400" s="187"/>
      <c r="V400" s="187"/>
      <c r="W400" s="187"/>
      <c r="X400" s="187"/>
      <c r="Y400" s="187"/>
      <c r="Z400" s="187"/>
      <c r="AA400" s="187"/>
      <c r="AB400" s="187"/>
      <c r="AC400" s="187"/>
      <c r="AD400" s="187"/>
      <c r="AE400" s="187"/>
      <c r="AF400" s="187"/>
      <c r="AG400" s="187"/>
      <c r="AH400" s="187"/>
      <c r="AI400" s="187"/>
      <c r="AJ400" s="187"/>
      <c r="AK400" s="187"/>
      <c r="AL400" s="187"/>
      <c r="AM400" s="187"/>
      <c r="AN400" s="187"/>
      <c r="AO400" s="187"/>
      <c r="AP400" s="187"/>
      <c r="AQ400" s="187"/>
      <c r="AR400" s="187"/>
      <c r="AS400" s="187"/>
      <c r="AT400" s="187"/>
      <c r="AU400" s="187"/>
      <c r="AV400" s="187"/>
      <c r="AW400" s="187"/>
      <c r="AX400" s="187"/>
      <c r="AY400" s="187"/>
      <c r="AZ400" s="187"/>
      <c r="BA400" s="187"/>
      <c r="BB400" s="187"/>
      <c r="BC400" s="187"/>
      <c r="BD400" s="187"/>
      <c r="BE400" s="187"/>
      <c r="BF400" s="187"/>
      <c r="BG400" s="187"/>
      <c r="BH400" s="187"/>
      <c r="BI400" s="187"/>
      <c r="BJ400" s="187"/>
      <c r="BK400" s="187"/>
      <c r="BL400" s="187"/>
      <c r="BM400" s="187"/>
    </row>
    <row r="401" spans="1:65">
      <c r="A401" s="110"/>
      <c r="B401" s="110"/>
      <c r="C401" s="110"/>
      <c r="D401" s="187"/>
      <c r="E401" s="187"/>
      <c r="F401" s="187"/>
      <c r="G401" s="187"/>
      <c r="H401" s="187"/>
      <c r="I401" s="187"/>
      <c r="J401" s="187"/>
      <c r="K401" s="187"/>
      <c r="L401" s="187"/>
      <c r="M401" s="187"/>
      <c r="N401" s="187"/>
      <c r="O401" s="187"/>
      <c r="P401" s="187"/>
      <c r="Q401" s="187"/>
      <c r="R401" s="187"/>
      <c r="S401" s="187"/>
      <c r="T401" s="187"/>
      <c r="U401" s="187"/>
      <c r="V401" s="187"/>
      <c r="W401" s="187"/>
      <c r="X401" s="187"/>
      <c r="Y401" s="187"/>
      <c r="Z401" s="187"/>
      <c r="AA401" s="187"/>
      <c r="AB401" s="187"/>
      <c r="AC401" s="187"/>
      <c r="AD401" s="187"/>
      <c r="AE401" s="187"/>
      <c r="AF401" s="187"/>
      <c r="AG401" s="187"/>
      <c r="AH401" s="187"/>
      <c r="AI401" s="187"/>
      <c r="AJ401" s="187"/>
      <c r="AK401" s="187"/>
      <c r="AL401" s="187"/>
      <c r="AM401" s="187"/>
      <c r="AN401" s="187"/>
      <c r="AO401" s="187"/>
      <c r="AP401" s="187"/>
      <c r="AQ401" s="187"/>
      <c r="AR401" s="187"/>
      <c r="AS401" s="187"/>
      <c r="AT401" s="187"/>
      <c r="AU401" s="187"/>
      <c r="AV401" s="187"/>
      <c r="AW401" s="187"/>
      <c r="AX401" s="187"/>
      <c r="AY401" s="187"/>
      <c r="AZ401" s="187"/>
      <c r="BA401" s="187"/>
      <c r="BB401" s="187"/>
      <c r="BC401" s="187"/>
      <c r="BD401" s="187"/>
      <c r="BE401" s="187"/>
      <c r="BF401" s="187"/>
      <c r="BG401" s="187"/>
      <c r="BH401" s="187"/>
      <c r="BI401" s="187"/>
      <c r="BJ401" s="187"/>
      <c r="BK401" s="187"/>
      <c r="BL401" s="187"/>
      <c r="BM401" s="187"/>
    </row>
    <row r="402" spans="1:65">
      <c r="A402" s="110"/>
      <c r="B402" s="110"/>
      <c r="C402" s="110"/>
      <c r="D402" s="187"/>
      <c r="E402" s="187"/>
      <c r="F402" s="187"/>
      <c r="G402" s="187"/>
      <c r="H402" s="187"/>
      <c r="I402" s="187"/>
      <c r="J402" s="187"/>
      <c r="K402" s="187"/>
      <c r="L402" s="187"/>
      <c r="M402" s="187"/>
      <c r="N402" s="187"/>
      <c r="O402" s="187"/>
      <c r="P402" s="187"/>
      <c r="Q402" s="187"/>
      <c r="R402" s="187"/>
      <c r="S402" s="187"/>
      <c r="T402" s="187"/>
      <c r="U402" s="187"/>
      <c r="V402" s="187"/>
      <c r="W402" s="187"/>
      <c r="X402" s="187"/>
      <c r="Y402" s="187"/>
      <c r="Z402" s="187"/>
      <c r="AA402" s="187"/>
      <c r="AB402" s="187"/>
      <c r="AC402" s="187"/>
      <c r="AD402" s="187"/>
      <c r="AE402" s="187"/>
      <c r="AF402" s="187"/>
      <c r="AG402" s="187"/>
      <c r="AH402" s="187"/>
      <c r="AI402" s="187"/>
      <c r="AJ402" s="187"/>
      <c r="AK402" s="187"/>
      <c r="AL402" s="187"/>
      <c r="AM402" s="187"/>
      <c r="AN402" s="187"/>
      <c r="AO402" s="187"/>
      <c r="AP402" s="187"/>
      <c r="AQ402" s="187"/>
      <c r="AR402" s="187"/>
      <c r="AS402" s="187"/>
      <c r="AT402" s="187"/>
      <c r="AU402" s="187"/>
      <c r="AV402" s="187"/>
      <c r="AW402" s="187"/>
      <c r="AX402" s="187"/>
      <c r="AY402" s="187"/>
      <c r="AZ402" s="187"/>
      <c r="BA402" s="187"/>
      <c r="BB402" s="187"/>
      <c r="BC402" s="187"/>
      <c r="BD402" s="187"/>
      <c r="BE402" s="187"/>
      <c r="BF402" s="187"/>
      <c r="BG402" s="187"/>
      <c r="BH402" s="187"/>
      <c r="BI402" s="187"/>
      <c r="BJ402" s="187"/>
      <c r="BK402" s="187"/>
      <c r="BL402" s="187"/>
      <c r="BM402" s="187"/>
    </row>
    <row r="403" spans="1:65">
      <c r="A403" s="110"/>
      <c r="B403" s="110"/>
      <c r="C403" s="110"/>
      <c r="D403" s="187"/>
      <c r="E403" s="187"/>
      <c r="F403" s="187"/>
      <c r="G403" s="187"/>
      <c r="H403" s="187"/>
      <c r="I403" s="187"/>
      <c r="J403" s="187"/>
      <c r="K403" s="187"/>
      <c r="L403" s="187"/>
      <c r="M403" s="187"/>
      <c r="N403" s="187"/>
      <c r="O403" s="187"/>
      <c r="P403" s="187"/>
      <c r="Q403" s="187"/>
      <c r="R403" s="187"/>
      <c r="S403" s="187"/>
      <c r="T403" s="187"/>
      <c r="U403" s="187"/>
      <c r="V403" s="187"/>
      <c r="W403" s="187"/>
      <c r="X403" s="187"/>
      <c r="Y403" s="187"/>
      <c r="Z403" s="187"/>
      <c r="AA403" s="187"/>
      <c r="AB403" s="187"/>
      <c r="AC403" s="187"/>
      <c r="AD403" s="187"/>
      <c r="AE403" s="187"/>
      <c r="AF403" s="187"/>
      <c r="AG403" s="187"/>
      <c r="AH403" s="187"/>
      <c r="AI403" s="187"/>
      <c r="AJ403" s="187"/>
      <c r="AK403" s="187"/>
      <c r="AL403" s="187"/>
      <c r="AM403" s="187"/>
      <c r="AN403" s="187"/>
      <c r="AO403" s="187"/>
      <c r="AP403" s="187"/>
      <c r="AQ403" s="187"/>
      <c r="AR403" s="187"/>
      <c r="AS403" s="187"/>
      <c r="AT403" s="187"/>
      <c r="AU403" s="187"/>
      <c r="AV403" s="187"/>
      <c r="AW403" s="187"/>
      <c r="AX403" s="187"/>
      <c r="AY403" s="187"/>
      <c r="AZ403" s="187"/>
      <c r="BA403" s="187"/>
      <c r="BB403" s="187"/>
      <c r="BC403" s="187"/>
      <c r="BD403" s="187"/>
      <c r="BE403" s="187"/>
      <c r="BF403" s="187"/>
      <c r="BG403" s="187"/>
      <c r="BH403" s="187"/>
      <c r="BI403" s="187"/>
      <c r="BJ403" s="187"/>
      <c r="BK403" s="187"/>
      <c r="BL403" s="187"/>
      <c r="BM403" s="187"/>
    </row>
    <row r="404" spans="1:65">
      <c r="A404" s="110"/>
      <c r="B404" s="110"/>
      <c r="C404" s="110"/>
      <c r="D404" s="187"/>
      <c r="E404" s="187"/>
      <c r="F404" s="187"/>
      <c r="G404" s="187"/>
      <c r="H404" s="187"/>
      <c r="I404" s="187"/>
      <c r="J404" s="187"/>
      <c r="K404" s="187"/>
      <c r="L404" s="187"/>
      <c r="M404" s="187"/>
      <c r="N404" s="187"/>
      <c r="O404" s="187"/>
      <c r="P404" s="187"/>
      <c r="Q404" s="187"/>
      <c r="R404" s="187"/>
      <c r="S404" s="187"/>
      <c r="T404" s="187"/>
      <c r="U404" s="187"/>
      <c r="V404" s="187"/>
      <c r="W404" s="187"/>
      <c r="X404" s="187"/>
      <c r="Y404" s="187"/>
      <c r="Z404" s="187"/>
      <c r="AA404" s="187"/>
      <c r="AB404" s="187"/>
      <c r="AC404" s="187"/>
      <c r="AD404" s="187"/>
      <c r="AE404" s="187"/>
      <c r="AF404" s="187"/>
      <c r="AG404" s="187"/>
      <c r="AH404" s="187"/>
      <c r="AI404" s="187"/>
      <c r="AJ404" s="187"/>
      <c r="AK404" s="187"/>
      <c r="AL404" s="187"/>
      <c r="AM404" s="187"/>
      <c r="AN404" s="187"/>
      <c r="AO404" s="187"/>
      <c r="AP404" s="187"/>
      <c r="AQ404" s="187"/>
      <c r="AR404" s="187"/>
      <c r="AS404" s="187"/>
      <c r="AT404" s="187"/>
      <c r="AU404" s="187"/>
      <c r="AV404" s="187"/>
      <c r="AW404" s="187"/>
      <c r="AX404" s="187"/>
      <c r="AY404" s="187"/>
      <c r="AZ404" s="187"/>
      <c r="BA404" s="187"/>
      <c r="BB404" s="187"/>
      <c r="BC404" s="187"/>
      <c r="BD404" s="187"/>
      <c r="BE404" s="187"/>
      <c r="BF404" s="187"/>
      <c r="BG404" s="187"/>
      <c r="BH404" s="187"/>
      <c r="BI404" s="187"/>
      <c r="BJ404" s="187"/>
      <c r="BK404" s="187"/>
      <c r="BL404" s="187"/>
      <c r="BM404" s="187"/>
    </row>
    <row r="405" spans="1:65">
      <c r="A405" s="110"/>
      <c r="B405" s="110"/>
      <c r="C405" s="110"/>
      <c r="D405" s="187"/>
      <c r="E405" s="187"/>
      <c r="F405" s="187"/>
      <c r="G405" s="187"/>
      <c r="H405" s="187"/>
      <c r="I405" s="187"/>
      <c r="J405" s="187"/>
      <c r="K405" s="187"/>
      <c r="L405" s="187"/>
      <c r="M405" s="187"/>
      <c r="N405" s="187"/>
      <c r="O405" s="187"/>
      <c r="P405" s="187"/>
      <c r="Q405" s="187"/>
      <c r="R405" s="187"/>
      <c r="S405" s="187"/>
      <c r="T405" s="187"/>
      <c r="U405" s="187"/>
      <c r="V405" s="187"/>
      <c r="W405" s="187"/>
      <c r="X405" s="187"/>
      <c r="Y405" s="187"/>
      <c r="Z405" s="187"/>
      <c r="AA405" s="187"/>
      <c r="AB405" s="187"/>
      <c r="AC405" s="187"/>
      <c r="AD405" s="187"/>
      <c r="AE405" s="187"/>
      <c r="AF405" s="187"/>
      <c r="AG405" s="187"/>
      <c r="AH405" s="187"/>
      <c r="AI405" s="187"/>
      <c r="AJ405" s="187"/>
      <c r="AK405" s="187"/>
      <c r="AL405" s="187"/>
      <c r="AM405" s="187"/>
      <c r="AN405" s="187"/>
      <c r="AO405" s="187"/>
      <c r="AP405" s="187"/>
      <c r="AQ405" s="187"/>
      <c r="AR405" s="187"/>
      <c r="AS405" s="187"/>
      <c r="AT405" s="187"/>
      <c r="AU405" s="187"/>
      <c r="AV405" s="187"/>
      <c r="AW405" s="187"/>
      <c r="AX405" s="187"/>
      <c r="AY405" s="187"/>
      <c r="AZ405" s="187"/>
      <c r="BA405" s="187"/>
      <c r="BB405" s="187"/>
      <c r="BC405" s="187"/>
      <c r="BD405" s="187"/>
      <c r="BE405" s="187"/>
      <c r="BF405" s="187"/>
      <c r="BG405" s="187"/>
      <c r="BH405" s="187"/>
      <c r="BI405" s="187"/>
      <c r="BJ405" s="187"/>
      <c r="BK405" s="187"/>
      <c r="BL405" s="187"/>
      <c r="BM405" s="187"/>
    </row>
    <row r="406" spans="1:65">
      <c r="A406" s="110"/>
      <c r="B406" s="110"/>
      <c r="C406" s="110"/>
      <c r="D406" s="187"/>
      <c r="E406" s="187"/>
      <c r="F406" s="187"/>
      <c r="G406" s="187"/>
      <c r="H406" s="187"/>
      <c r="I406" s="187"/>
      <c r="J406" s="187"/>
      <c r="K406" s="187"/>
      <c r="L406" s="187"/>
      <c r="M406" s="187"/>
      <c r="N406" s="187"/>
      <c r="O406" s="187"/>
      <c r="P406" s="187"/>
      <c r="Q406" s="187"/>
      <c r="R406" s="187"/>
      <c r="S406" s="187"/>
      <c r="T406" s="187"/>
      <c r="U406" s="187"/>
      <c r="V406" s="187"/>
      <c r="W406" s="187"/>
      <c r="X406" s="187"/>
      <c r="Y406" s="187"/>
      <c r="Z406" s="187"/>
      <c r="AA406" s="187"/>
      <c r="AB406" s="187"/>
      <c r="AC406" s="187"/>
      <c r="AD406" s="187"/>
      <c r="AE406" s="187"/>
      <c r="AF406" s="187"/>
      <c r="AG406" s="187"/>
      <c r="AH406" s="187"/>
      <c r="AI406" s="187"/>
      <c r="AJ406" s="187"/>
      <c r="AK406" s="187"/>
      <c r="AL406" s="187"/>
      <c r="AM406" s="187"/>
      <c r="AN406" s="187"/>
      <c r="AO406" s="187"/>
      <c r="AP406" s="187"/>
      <c r="AQ406" s="187"/>
      <c r="AR406" s="187"/>
      <c r="AS406" s="187"/>
      <c r="AT406" s="187"/>
      <c r="AU406" s="187"/>
      <c r="AV406" s="187"/>
      <c r="AW406" s="187"/>
      <c r="AX406" s="187"/>
      <c r="AY406" s="187"/>
      <c r="AZ406" s="187"/>
      <c r="BA406" s="187"/>
      <c r="BB406" s="187"/>
      <c r="BC406" s="187"/>
      <c r="BD406" s="187"/>
      <c r="BE406" s="187"/>
      <c r="BF406" s="187"/>
      <c r="BG406" s="187"/>
      <c r="BH406" s="187"/>
      <c r="BI406" s="187"/>
      <c r="BJ406" s="187"/>
      <c r="BK406" s="187"/>
      <c r="BL406" s="187"/>
      <c r="BM406" s="187"/>
    </row>
    <row r="407" spans="1:65">
      <c r="A407" s="110"/>
      <c r="B407" s="110"/>
      <c r="C407" s="110"/>
      <c r="D407" s="187"/>
      <c r="E407" s="187"/>
      <c r="F407" s="187"/>
      <c r="G407" s="187"/>
      <c r="H407" s="187"/>
      <c r="I407" s="187"/>
      <c r="J407" s="187"/>
      <c r="K407" s="187"/>
      <c r="L407" s="187"/>
      <c r="M407" s="187"/>
      <c r="N407" s="187"/>
      <c r="O407" s="187"/>
      <c r="P407" s="187"/>
      <c r="Q407" s="187"/>
      <c r="R407" s="187"/>
      <c r="S407" s="187"/>
      <c r="T407" s="187"/>
      <c r="U407" s="187"/>
      <c r="V407" s="187"/>
      <c r="W407" s="187"/>
      <c r="X407" s="187"/>
      <c r="Y407" s="187"/>
      <c r="Z407" s="187"/>
      <c r="AA407" s="187"/>
      <c r="AB407" s="187"/>
      <c r="AC407" s="187"/>
      <c r="AD407" s="187"/>
      <c r="AE407" s="187"/>
      <c r="AF407" s="187"/>
      <c r="AG407" s="187"/>
      <c r="AH407" s="187"/>
      <c r="AI407" s="187"/>
      <c r="AJ407" s="187"/>
      <c r="AK407" s="187"/>
      <c r="AL407" s="187"/>
      <c r="AM407" s="187"/>
      <c r="AN407" s="187"/>
      <c r="AO407" s="187"/>
      <c r="AP407" s="187"/>
      <c r="AQ407" s="187"/>
      <c r="AR407" s="187"/>
      <c r="AS407" s="187"/>
      <c r="AT407" s="187"/>
      <c r="AU407" s="187"/>
      <c r="AV407" s="187"/>
      <c r="AW407" s="187"/>
      <c r="AX407" s="187"/>
      <c r="AY407" s="187"/>
      <c r="AZ407" s="187"/>
      <c r="BA407" s="187"/>
      <c r="BB407" s="187"/>
      <c r="BC407" s="187"/>
      <c r="BD407" s="187"/>
      <c r="BE407" s="187"/>
      <c r="BF407" s="187"/>
      <c r="BG407" s="187"/>
      <c r="BH407" s="187"/>
      <c r="BI407" s="187"/>
      <c r="BJ407" s="187"/>
      <c r="BK407" s="187"/>
      <c r="BL407" s="187"/>
      <c r="BM407" s="187"/>
    </row>
    <row r="408" spans="1:65">
      <c r="A408" s="110"/>
      <c r="B408" s="110"/>
      <c r="C408" s="110"/>
      <c r="D408" s="187"/>
      <c r="E408" s="187"/>
      <c r="F408" s="187"/>
      <c r="G408" s="187"/>
      <c r="H408" s="187"/>
      <c r="I408" s="187"/>
      <c r="J408" s="187"/>
      <c r="K408" s="187"/>
      <c r="L408" s="187"/>
      <c r="M408" s="187"/>
      <c r="N408" s="187"/>
      <c r="O408" s="187"/>
      <c r="P408" s="187"/>
      <c r="Q408" s="187"/>
      <c r="R408" s="187"/>
      <c r="S408" s="187"/>
      <c r="T408" s="187"/>
      <c r="U408" s="187"/>
      <c r="V408" s="187"/>
      <c r="W408" s="187"/>
      <c r="X408" s="187"/>
      <c r="Y408" s="187"/>
      <c r="Z408" s="187"/>
      <c r="AA408" s="187"/>
      <c r="AB408" s="187"/>
      <c r="AC408" s="187"/>
      <c r="AD408" s="187"/>
      <c r="AE408" s="187"/>
      <c r="AF408" s="187"/>
      <c r="AG408" s="187"/>
      <c r="AH408" s="187"/>
      <c r="AI408" s="187"/>
      <c r="AJ408" s="187"/>
      <c r="AK408" s="187"/>
      <c r="AL408" s="187"/>
      <c r="AM408" s="187"/>
      <c r="AN408" s="187"/>
      <c r="AO408" s="187"/>
      <c r="AP408" s="187"/>
      <c r="AQ408" s="187"/>
      <c r="AR408" s="187"/>
      <c r="AS408" s="187"/>
      <c r="AT408" s="187"/>
      <c r="AU408" s="187"/>
      <c r="AV408" s="187"/>
      <c r="AW408" s="187"/>
      <c r="AX408" s="187"/>
      <c r="AY408" s="187"/>
      <c r="AZ408" s="187"/>
      <c r="BA408" s="187"/>
      <c r="BB408" s="187"/>
      <c r="BC408" s="187"/>
      <c r="BD408" s="187"/>
      <c r="BE408" s="187"/>
      <c r="BF408" s="187"/>
      <c r="BG408" s="187"/>
      <c r="BH408" s="187"/>
      <c r="BI408" s="187"/>
      <c r="BJ408" s="187"/>
      <c r="BK408" s="187"/>
      <c r="BL408" s="187"/>
      <c r="BM408" s="187"/>
    </row>
    <row r="409" spans="1:65">
      <c r="A409" s="110"/>
      <c r="B409" s="110"/>
      <c r="C409" s="110"/>
      <c r="D409" s="187"/>
      <c r="E409" s="187"/>
      <c r="F409" s="187"/>
      <c r="G409" s="187"/>
      <c r="H409" s="187"/>
      <c r="I409" s="187"/>
      <c r="J409" s="187"/>
      <c r="K409" s="187"/>
      <c r="L409" s="187"/>
      <c r="M409" s="187"/>
      <c r="N409" s="187"/>
      <c r="O409" s="187"/>
      <c r="P409" s="187"/>
      <c r="Q409" s="187"/>
      <c r="R409" s="187"/>
      <c r="S409" s="187"/>
      <c r="T409" s="187"/>
      <c r="U409" s="187"/>
      <c r="V409" s="187"/>
      <c r="W409" s="187"/>
      <c r="X409" s="187"/>
      <c r="Y409" s="187"/>
      <c r="Z409" s="187"/>
      <c r="AA409" s="187"/>
      <c r="AB409" s="187"/>
      <c r="AC409" s="187"/>
      <c r="AD409" s="187"/>
      <c r="AE409" s="187"/>
      <c r="AF409" s="187"/>
      <c r="AG409" s="187"/>
      <c r="AH409" s="187"/>
      <c r="AI409" s="187"/>
      <c r="AJ409" s="187"/>
      <c r="AK409" s="187"/>
      <c r="AL409" s="187"/>
      <c r="AM409" s="187"/>
      <c r="AN409" s="187"/>
      <c r="AO409" s="187"/>
      <c r="AP409" s="187"/>
      <c r="AQ409" s="187"/>
      <c r="AR409" s="187"/>
      <c r="AS409" s="187"/>
      <c r="AT409" s="187"/>
      <c r="AU409" s="187"/>
      <c r="AV409" s="187"/>
      <c r="AW409" s="187"/>
      <c r="AX409" s="187"/>
      <c r="AY409" s="187"/>
      <c r="AZ409" s="187"/>
      <c r="BA409" s="187"/>
      <c r="BB409" s="187"/>
      <c r="BC409" s="187"/>
      <c r="BD409" s="187"/>
      <c r="BE409" s="187"/>
      <c r="BF409" s="187"/>
      <c r="BG409" s="187"/>
      <c r="BH409" s="187"/>
      <c r="BI409" s="187"/>
      <c r="BJ409" s="187"/>
      <c r="BK409" s="187"/>
      <c r="BL409" s="187"/>
      <c r="BM409" s="187"/>
    </row>
    <row r="410" spans="1:65">
      <c r="A410" s="110"/>
      <c r="B410" s="110"/>
      <c r="C410" s="110"/>
      <c r="D410" s="187"/>
      <c r="E410" s="187"/>
      <c r="F410" s="187"/>
      <c r="G410" s="187"/>
      <c r="H410" s="187"/>
      <c r="I410" s="187"/>
      <c r="J410" s="187"/>
      <c r="K410" s="187"/>
      <c r="L410" s="187"/>
      <c r="M410" s="187"/>
      <c r="N410" s="187"/>
      <c r="O410" s="187"/>
      <c r="P410" s="187"/>
      <c r="Q410" s="187"/>
      <c r="R410" s="187"/>
      <c r="S410" s="187"/>
      <c r="T410" s="187"/>
      <c r="U410" s="187"/>
      <c r="V410" s="187"/>
      <c r="W410" s="187"/>
      <c r="X410" s="187"/>
      <c r="Y410" s="187"/>
      <c r="Z410" s="187"/>
      <c r="AA410" s="187"/>
      <c r="AB410" s="187"/>
      <c r="AC410" s="187"/>
      <c r="AD410" s="187"/>
      <c r="AE410" s="187"/>
      <c r="AF410" s="187"/>
      <c r="AG410" s="187"/>
      <c r="AH410" s="187"/>
      <c r="AI410" s="187"/>
      <c r="AJ410" s="187"/>
      <c r="AK410" s="187"/>
      <c r="AL410" s="187"/>
      <c r="AM410" s="187"/>
      <c r="AN410" s="187"/>
      <c r="AO410" s="187"/>
      <c r="AP410" s="187"/>
      <c r="AQ410" s="187"/>
      <c r="AR410" s="187"/>
      <c r="AS410" s="187"/>
      <c r="AT410" s="187"/>
      <c r="AU410" s="187"/>
      <c r="AV410" s="187"/>
      <c r="AW410" s="187"/>
      <c r="AX410" s="187"/>
      <c r="AY410" s="187"/>
      <c r="AZ410" s="187"/>
      <c r="BA410" s="187"/>
      <c r="BB410" s="187"/>
      <c r="BC410" s="187"/>
      <c r="BD410" s="187"/>
      <c r="BE410" s="187"/>
      <c r="BF410" s="187"/>
      <c r="BG410" s="187"/>
      <c r="BH410" s="187"/>
      <c r="BI410" s="187"/>
      <c r="BJ410" s="187"/>
      <c r="BK410" s="187"/>
      <c r="BL410" s="187"/>
      <c r="BM410" s="187"/>
    </row>
    <row r="411" spans="1:65">
      <c r="A411" s="110"/>
      <c r="B411" s="110"/>
      <c r="C411" s="110"/>
      <c r="D411" s="187"/>
      <c r="E411" s="187"/>
      <c r="F411" s="187"/>
      <c r="G411" s="187"/>
      <c r="H411" s="187"/>
      <c r="I411" s="187"/>
      <c r="J411" s="187"/>
      <c r="K411" s="187"/>
      <c r="L411" s="187"/>
      <c r="M411" s="187"/>
      <c r="N411" s="187"/>
      <c r="O411" s="187"/>
      <c r="P411" s="187"/>
      <c r="Q411" s="187"/>
      <c r="R411" s="187"/>
      <c r="S411" s="187"/>
      <c r="T411" s="187"/>
      <c r="U411" s="187"/>
      <c r="V411" s="187"/>
      <c r="W411" s="187"/>
      <c r="X411" s="187"/>
      <c r="Y411" s="187"/>
      <c r="Z411" s="187"/>
      <c r="AA411" s="187"/>
      <c r="AB411" s="187"/>
      <c r="AC411" s="187"/>
      <c r="AD411" s="187"/>
      <c r="AE411" s="187"/>
      <c r="AF411" s="187"/>
      <c r="AG411" s="187"/>
      <c r="AH411" s="187"/>
      <c r="AI411" s="187"/>
      <c r="AJ411" s="187"/>
      <c r="AK411" s="187"/>
      <c r="AL411" s="187"/>
      <c r="AM411" s="187"/>
      <c r="AN411" s="187"/>
      <c r="AO411" s="187"/>
      <c r="AP411" s="187"/>
      <c r="AQ411" s="187"/>
      <c r="AR411" s="187"/>
      <c r="AS411" s="187"/>
      <c r="AT411" s="187"/>
      <c r="AU411" s="187"/>
      <c r="AV411" s="187"/>
      <c r="AW411" s="187"/>
      <c r="AX411" s="187"/>
      <c r="AY411" s="187"/>
      <c r="AZ411" s="187"/>
      <c r="BA411" s="187"/>
      <c r="BB411" s="187"/>
      <c r="BC411" s="187"/>
      <c r="BD411" s="187"/>
      <c r="BE411" s="187"/>
      <c r="BF411" s="187"/>
      <c r="BG411" s="187"/>
      <c r="BH411" s="187"/>
      <c r="BI411" s="187"/>
      <c r="BJ411" s="187"/>
      <c r="BK411" s="187"/>
      <c r="BL411" s="187"/>
      <c r="BM411" s="187"/>
    </row>
    <row r="412" spans="1:65">
      <c r="A412" s="110"/>
      <c r="B412" s="110"/>
      <c r="C412" s="110"/>
      <c r="D412" s="187"/>
      <c r="E412" s="187"/>
      <c r="F412" s="187"/>
      <c r="G412" s="187"/>
      <c r="H412" s="187"/>
      <c r="I412" s="187"/>
      <c r="J412" s="187"/>
      <c r="K412" s="187"/>
      <c r="L412" s="187"/>
      <c r="M412" s="187"/>
      <c r="N412" s="187"/>
      <c r="O412" s="187"/>
      <c r="P412" s="187"/>
      <c r="Q412" s="187"/>
      <c r="R412" s="187"/>
      <c r="S412" s="187"/>
      <c r="T412" s="187"/>
      <c r="U412" s="187"/>
      <c r="V412" s="187"/>
      <c r="W412" s="187"/>
      <c r="X412" s="187"/>
      <c r="Y412" s="187"/>
      <c r="Z412" s="187"/>
      <c r="AA412" s="187"/>
      <c r="AB412" s="187"/>
      <c r="AC412" s="187"/>
      <c r="AD412" s="187"/>
      <c r="AE412" s="187"/>
      <c r="AF412" s="187"/>
      <c r="AG412" s="187"/>
      <c r="AH412" s="187"/>
      <c r="AI412" s="187"/>
      <c r="AJ412" s="187"/>
      <c r="AK412" s="187"/>
      <c r="AL412" s="187"/>
      <c r="AM412" s="187"/>
      <c r="AN412" s="187"/>
      <c r="AO412" s="187"/>
      <c r="AP412" s="187"/>
      <c r="AQ412" s="187"/>
      <c r="AR412" s="187"/>
      <c r="AS412" s="187"/>
      <c r="AT412" s="187"/>
      <c r="AU412" s="187"/>
      <c r="AV412" s="187"/>
      <c r="AW412" s="187"/>
      <c r="AX412" s="187"/>
      <c r="AY412" s="187"/>
      <c r="AZ412" s="187"/>
      <c r="BA412" s="187"/>
      <c r="BB412" s="187"/>
      <c r="BC412" s="187"/>
      <c r="BD412" s="187"/>
      <c r="BE412" s="187"/>
      <c r="BF412" s="187"/>
      <c r="BG412" s="187"/>
      <c r="BH412" s="187"/>
      <c r="BI412" s="187"/>
      <c r="BJ412" s="187"/>
      <c r="BK412" s="187"/>
      <c r="BL412" s="187"/>
      <c r="BM412" s="187"/>
    </row>
    <row r="413" spans="1:65">
      <c r="A413" s="110"/>
      <c r="B413" s="110"/>
      <c r="C413" s="110"/>
      <c r="D413" s="187"/>
      <c r="E413" s="187"/>
      <c r="F413" s="187"/>
      <c r="G413" s="187"/>
      <c r="H413" s="187"/>
      <c r="I413" s="187"/>
      <c r="J413" s="187"/>
      <c r="K413" s="187"/>
      <c r="L413" s="187"/>
      <c r="M413" s="187"/>
      <c r="N413" s="187"/>
      <c r="O413" s="187"/>
      <c r="P413" s="187"/>
      <c r="Q413" s="187"/>
      <c r="R413" s="187"/>
      <c r="S413" s="187"/>
      <c r="T413" s="187"/>
      <c r="U413" s="187"/>
      <c r="V413" s="187"/>
      <c r="W413" s="187"/>
      <c r="X413" s="187"/>
      <c r="Y413" s="187"/>
      <c r="Z413" s="187"/>
      <c r="AA413" s="187"/>
      <c r="AB413" s="187"/>
      <c r="AC413" s="187"/>
      <c r="AD413" s="187"/>
      <c r="AE413" s="187"/>
      <c r="AF413" s="187"/>
      <c r="AG413" s="187"/>
      <c r="AH413" s="187"/>
      <c r="AI413" s="187"/>
      <c r="AJ413" s="187"/>
      <c r="AK413" s="187"/>
      <c r="AL413" s="187"/>
      <c r="AM413" s="187"/>
      <c r="AN413" s="187"/>
      <c r="AO413" s="187"/>
      <c r="AP413" s="187"/>
      <c r="AQ413" s="187"/>
      <c r="AR413" s="187"/>
      <c r="AS413" s="187"/>
      <c r="AT413" s="187"/>
      <c r="AU413" s="187"/>
      <c r="AV413" s="187"/>
      <c r="AW413" s="187"/>
      <c r="AX413" s="187"/>
      <c r="AY413" s="187"/>
      <c r="AZ413" s="187"/>
      <c r="BA413" s="187"/>
      <c r="BB413" s="187"/>
      <c r="BC413" s="187"/>
      <c r="BD413" s="187"/>
      <c r="BE413" s="187"/>
      <c r="BF413" s="187"/>
      <c r="BG413" s="187"/>
      <c r="BH413" s="187"/>
      <c r="BI413" s="187"/>
      <c r="BJ413" s="187"/>
      <c r="BK413" s="187"/>
      <c r="BL413" s="187"/>
      <c r="BM413" s="187"/>
    </row>
    <row r="414" spans="1:65">
      <c r="A414" s="110"/>
      <c r="B414" s="110"/>
      <c r="C414" s="110"/>
      <c r="D414" s="187"/>
      <c r="E414" s="187"/>
      <c r="F414" s="187"/>
      <c r="G414" s="187"/>
      <c r="H414" s="187"/>
      <c r="I414" s="187"/>
      <c r="J414" s="187"/>
      <c r="K414" s="187"/>
      <c r="L414" s="187"/>
      <c r="M414" s="187"/>
      <c r="N414" s="187"/>
      <c r="O414" s="187"/>
      <c r="P414" s="187"/>
      <c r="Q414" s="187"/>
      <c r="R414" s="187"/>
      <c r="S414" s="187"/>
      <c r="T414" s="187"/>
      <c r="U414" s="187"/>
      <c r="V414" s="187"/>
      <c r="W414" s="187"/>
      <c r="X414" s="187"/>
      <c r="Y414" s="187"/>
      <c r="Z414" s="187"/>
      <c r="AA414" s="187"/>
      <c r="AB414" s="187"/>
      <c r="AC414" s="187"/>
      <c r="AD414" s="187"/>
      <c r="AE414" s="187"/>
      <c r="AF414" s="187"/>
      <c r="AG414" s="187"/>
      <c r="AH414" s="187"/>
      <c r="AI414" s="187"/>
      <c r="AJ414" s="187"/>
      <c r="AK414" s="187"/>
      <c r="AL414" s="187"/>
      <c r="AM414" s="187"/>
      <c r="AN414" s="187"/>
      <c r="AO414" s="187"/>
      <c r="AP414" s="187"/>
      <c r="AQ414" s="187"/>
      <c r="AR414" s="187"/>
      <c r="AS414" s="187"/>
      <c r="AT414" s="187"/>
      <c r="AU414" s="187"/>
      <c r="AV414" s="187"/>
      <c r="AW414" s="187"/>
      <c r="AX414" s="187"/>
      <c r="AY414" s="187"/>
      <c r="AZ414" s="187"/>
      <c r="BA414" s="187"/>
      <c r="BB414" s="187"/>
      <c r="BC414" s="187"/>
      <c r="BD414" s="187"/>
      <c r="BE414" s="187"/>
      <c r="BF414" s="187"/>
      <c r="BG414" s="187"/>
      <c r="BH414" s="187"/>
      <c r="BI414" s="187"/>
      <c r="BJ414" s="187"/>
      <c r="BK414" s="187"/>
      <c r="BL414" s="187"/>
      <c r="BM414" s="187"/>
    </row>
    <row r="415" spans="1:65">
      <c r="A415" s="110"/>
      <c r="B415" s="110"/>
      <c r="C415" s="110"/>
      <c r="D415" s="187"/>
      <c r="E415" s="187"/>
      <c r="F415" s="187"/>
      <c r="G415" s="187"/>
      <c r="H415" s="187"/>
      <c r="I415" s="187"/>
      <c r="J415" s="187"/>
      <c r="K415" s="187"/>
      <c r="L415" s="187"/>
      <c r="M415" s="187"/>
      <c r="N415" s="187"/>
      <c r="O415" s="187"/>
      <c r="P415" s="187"/>
      <c r="Q415" s="187"/>
      <c r="R415" s="187"/>
      <c r="S415" s="187"/>
      <c r="T415" s="187"/>
      <c r="U415" s="187"/>
      <c r="V415" s="187"/>
      <c r="W415" s="187"/>
      <c r="X415" s="187"/>
      <c r="Y415" s="187"/>
      <c r="Z415" s="187"/>
      <c r="AA415" s="187"/>
      <c r="AB415" s="187"/>
      <c r="AC415" s="187"/>
      <c r="AD415" s="187"/>
      <c r="AE415" s="187"/>
      <c r="AF415" s="187"/>
      <c r="AG415" s="187"/>
      <c r="AH415" s="187"/>
      <c r="AI415" s="187"/>
      <c r="AJ415" s="187"/>
      <c r="AK415" s="187"/>
      <c r="AL415" s="187"/>
      <c r="AM415" s="187"/>
      <c r="AN415" s="187"/>
      <c r="AO415" s="187"/>
      <c r="AP415" s="187"/>
      <c r="AQ415" s="187"/>
      <c r="AR415" s="187"/>
      <c r="AS415" s="187"/>
      <c r="AT415" s="187"/>
      <c r="AU415" s="187"/>
      <c r="AV415" s="187"/>
      <c r="AW415" s="187"/>
      <c r="AX415" s="187"/>
      <c r="AY415" s="187"/>
      <c r="AZ415" s="187"/>
      <c r="BA415" s="187"/>
      <c r="BB415" s="187"/>
      <c r="BC415" s="187"/>
      <c r="BD415" s="187"/>
      <c r="BE415" s="187"/>
      <c r="BF415" s="187"/>
      <c r="BG415" s="187"/>
      <c r="BH415" s="187"/>
      <c r="BI415" s="187"/>
      <c r="BJ415" s="187"/>
      <c r="BK415" s="187"/>
      <c r="BL415" s="187"/>
      <c r="BM415" s="187"/>
    </row>
    <row r="416" spans="1:65">
      <c r="A416" s="110"/>
      <c r="B416" s="110"/>
      <c r="C416" s="110"/>
      <c r="D416" s="187"/>
      <c r="E416" s="187"/>
      <c r="F416" s="187"/>
      <c r="G416" s="187"/>
      <c r="H416" s="187"/>
      <c r="I416" s="187"/>
      <c r="J416" s="187"/>
      <c r="K416" s="187"/>
      <c r="L416" s="187"/>
      <c r="M416" s="187"/>
      <c r="N416" s="187"/>
      <c r="O416" s="187"/>
      <c r="P416" s="187"/>
      <c r="Q416" s="187"/>
      <c r="R416" s="187"/>
      <c r="S416" s="187"/>
      <c r="T416" s="187"/>
      <c r="U416" s="187"/>
      <c r="V416" s="187"/>
      <c r="W416" s="187"/>
      <c r="X416" s="187"/>
      <c r="Y416" s="187"/>
      <c r="Z416" s="187"/>
      <c r="AA416" s="187"/>
      <c r="AB416" s="187"/>
      <c r="AC416" s="187"/>
      <c r="AD416" s="187"/>
      <c r="AE416" s="187"/>
      <c r="AF416" s="187"/>
      <c r="AG416" s="187"/>
      <c r="AH416" s="187"/>
      <c r="AI416" s="187"/>
      <c r="AJ416" s="187"/>
      <c r="AK416" s="187"/>
      <c r="AL416" s="187"/>
      <c r="AM416" s="187"/>
      <c r="AN416" s="187"/>
      <c r="AO416" s="187"/>
      <c r="AP416" s="187"/>
      <c r="AQ416" s="187"/>
      <c r="AR416" s="187"/>
      <c r="AS416" s="187"/>
      <c r="AT416" s="187"/>
      <c r="AU416" s="187"/>
      <c r="AV416" s="187"/>
      <c r="AW416" s="187"/>
      <c r="AX416" s="187"/>
      <c r="AY416" s="187"/>
      <c r="AZ416" s="187"/>
      <c r="BA416" s="187"/>
      <c r="BB416" s="187"/>
      <c r="BC416" s="187"/>
      <c r="BD416" s="187"/>
      <c r="BE416" s="187"/>
      <c r="BF416" s="187"/>
      <c r="BG416" s="187"/>
      <c r="BH416" s="187"/>
      <c r="BI416" s="187"/>
      <c r="BJ416" s="187"/>
      <c r="BK416" s="187"/>
      <c r="BL416" s="187"/>
      <c r="BM416" s="187"/>
    </row>
    <row r="417" spans="1:65">
      <c r="A417" s="110"/>
      <c r="B417" s="110"/>
      <c r="C417" s="110"/>
      <c r="D417" s="187"/>
      <c r="E417" s="187"/>
      <c r="F417" s="187"/>
      <c r="G417" s="187"/>
      <c r="H417" s="187"/>
      <c r="I417" s="187"/>
      <c r="J417" s="187"/>
      <c r="K417" s="187"/>
      <c r="L417" s="187"/>
      <c r="M417" s="187"/>
      <c r="N417" s="187"/>
      <c r="O417" s="187"/>
      <c r="P417" s="187"/>
      <c r="Q417" s="187"/>
      <c r="R417" s="187"/>
      <c r="S417" s="187"/>
      <c r="T417" s="187"/>
      <c r="U417" s="187"/>
      <c r="V417" s="187"/>
      <c r="W417" s="187"/>
      <c r="X417" s="187"/>
      <c r="Y417" s="187"/>
      <c r="Z417" s="187"/>
      <c r="AA417" s="187"/>
      <c r="AB417" s="187"/>
      <c r="AC417" s="187"/>
      <c r="AD417" s="187"/>
      <c r="AE417" s="187"/>
      <c r="AF417" s="187"/>
      <c r="AG417" s="187"/>
      <c r="AH417" s="187"/>
      <c r="AI417" s="187"/>
      <c r="AJ417" s="187"/>
      <c r="AK417" s="187"/>
      <c r="AL417" s="187"/>
      <c r="AM417" s="187"/>
      <c r="AN417" s="187"/>
      <c r="AO417" s="187"/>
      <c r="AP417" s="187"/>
      <c r="AQ417" s="187"/>
      <c r="AR417" s="187"/>
      <c r="AS417" s="187"/>
      <c r="AT417" s="187"/>
      <c r="AU417" s="187"/>
      <c r="AV417" s="187"/>
      <c r="AW417" s="187"/>
      <c r="AX417" s="187"/>
      <c r="AY417" s="187"/>
      <c r="AZ417" s="187"/>
      <c r="BA417" s="187"/>
      <c r="BB417" s="187"/>
      <c r="BC417" s="187"/>
      <c r="BD417" s="187"/>
      <c r="BE417" s="187"/>
      <c r="BF417" s="187"/>
      <c r="BG417" s="187"/>
      <c r="BH417" s="187"/>
      <c r="BI417" s="187"/>
      <c r="BJ417" s="187"/>
      <c r="BK417" s="187"/>
      <c r="BL417" s="187"/>
      <c r="BM417" s="187"/>
    </row>
    <row r="418" spans="1:65">
      <c r="A418" s="110"/>
      <c r="B418" s="110"/>
      <c r="C418" s="110"/>
      <c r="D418" s="187"/>
      <c r="E418" s="187"/>
      <c r="F418" s="187"/>
      <c r="G418" s="187"/>
      <c r="H418" s="187"/>
      <c r="I418" s="187"/>
      <c r="J418" s="187"/>
      <c r="K418" s="187"/>
      <c r="L418" s="187"/>
      <c r="M418" s="187"/>
      <c r="N418" s="187"/>
      <c r="O418" s="187"/>
      <c r="P418" s="187"/>
      <c r="Q418" s="187"/>
      <c r="R418" s="187"/>
      <c r="S418" s="187"/>
      <c r="T418" s="187"/>
      <c r="U418" s="187"/>
      <c r="V418" s="187"/>
      <c r="W418" s="187"/>
      <c r="X418" s="187"/>
      <c r="Y418" s="187"/>
      <c r="Z418" s="187"/>
      <c r="AA418" s="187"/>
      <c r="AB418" s="187"/>
      <c r="AC418" s="187"/>
      <c r="AD418" s="187"/>
      <c r="AE418" s="187"/>
      <c r="AF418" s="187"/>
      <c r="AG418" s="187"/>
      <c r="AH418" s="187"/>
      <c r="AI418" s="187"/>
      <c r="AJ418" s="187"/>
      <c r="AK418" s="187"/>
      <c r="AL418" s="187"/>
      <c r="AM418" s="187"/>
      <c r="AN418" s="187"/>
      <c r="AO418" s="187"/>
      <c r="AP418" s="187"/>
      <c r="AQ418" s="187"/>
      <c r="AR418" s="187"/>
      <c r="AS418" s="187"/>
      <c r="AT418" s="187"/>
      <c r="AU418" s="187"/>
      <c r="AV418" s="187"/>
      <c r="AW418" s="187"/>
      <c r="AX418" s="187"/>
      <c r="AY418" s="187"/>
      <c r="AZ418" s="187"/>
      <c r="BA418" s="187"/>
      <c r="BB418" s="187"/>
      <c r="BC418" s="187"/>
      <c r="BD418" s="187"/>
      <c r="BE418" s="187"/>
      <c r="BF418" s="187"/>
      <c r="BG418" s="187"/>
      <c r="BH418" s="187"/>
      <c r="BI418" s="187"/>
      <c r="BJ418" s="187"/>
      <c r="BK418" s="187"/>
      <c r="BL418" s="187"/>
      <c r="BM418" s="187"/>
    </row>
    <row r="419" spans="1:65">
      <c r="A419" s="110"/>
      <c r="B419" s="110"/>
      <c r="C419" s="110"/>
      <c r="D419" s="187"/>
      <c r="E419" s="187"/>
      <c r="F419" s="187"/>
      <c r="G419" s="187"/>
      <c r="H419" s="187"/>
      <c r="I419" s="187"/>
      <c r="J419" s="187"/>
      <c r="K419" s="187"/>
      <c r="L419" s="187"/>
      <c r="M419" s="187"/>
      <c r="N419" s="187"/>
      <c r="O419" s="187"/>
      <c r="P419" s="187"/>
      <c r="Q419" s="187"/>
      <c r="R419" s="187"/>
      <c r="S419" s="187"/>
      <c r="T419" s="187"/>
      <c r="U419" s="187"/>
      <c r="V419" s="187"/>
      <c r="W419" s="187"/>
      <c r="X419" s="187"/>
      <c r="Y419" s="187"/>
      <c r="Z419" s="187"/>
      <c r="AA419" s="187"/>
      <c r="AB419" s="187"/>
      <c r="AC419" s="187"/>
      <c r="AD419" s="187"/>
      <c r="AE419" s="187"/>
      <c r="AF419" s="187"/>
      <c r="AG419" s="187"/>
      <c r="AH419" s="187"/>
      <c r="AI419" s="187"/>
      <c r="AJ419" s="187"/>
      <c r="AK419" s="187"/>
      <c r="AL419" s="187"/>
      <c r="AM419" s="187"/>
      <c r="AN419" s="187"/>
      <c r="AO419" s="187"/>
      <c r="AP419" s="187"/>
      <c r="AQ419" s="187"/>
      <c r="AR419" s="187"/>
      <c r="AS419" s="187"/>
      <c r="AT419" s="187"/>
      <c r="AU419" s="187"/>
      <c r="AV419" s="187"/>
      <c r="AW419" s="187"/>
      <c r="AX419" s="187"/>
      <c r="AY419" s="187"/>
      <c r="AZ419" s="187"/>
      <c r="BA419" s="187"/>
      <c r="BB419" s="187"/>
      <c r="BC419" s="187"/>
      <c r="BD419" s="187"/>
      <c r="BE419" s="187"/>
      <c r="BF419" s="187"/>
      <c r="BG419" s="187"/>
      <c r="BH419" s="187"/>
      <c r="BI419" s="187"/>
      <c r="BJ419" s="187"/>
      <c r="BK419" s="187"/>
      <c r="BL419" s="187"/>
      <c r="BM419" s="187"/>
    </row>
    <row r="420" spans="1:65">
      <c r="A420" s="110"/>
      <c r="B420" s="110"/>
      <c r="C420" s="110"/>
      <c r="D420" s="187"/>
      <c r="E420" s="187"/>
      <c r="F420" s="187"/>
      <c r="G420" s="187"/>
      <c r="H420" s="187"/>
      <c r="I420" s="187"/>
      <c r="J420" s="187"/>
      <c r="K420" s="187"/>
      <c r="L420" s="187"/>
      <c r="M420" s="187"/>
      <c r="N420" s="187"/>
      <c r="O420" s="187"/>
      <c r="P420" s="187"/>
      <c r="Q420" s="187"/>
      <c r="R420" s="187"/>
      <c r="S420" s="187"/>
      <c r="T420" s="187"/>
      <c r="U420" s="187"/>
      <c r="V420" s="187"/>
      <c r="W420" s="187"/>
      <c r="X420" s="187"/>
      <c r="Y420" s="187"/>
      <c r="Z420" s="187"/>
      <c r="AA420" s="187"/>
      <c r="AB420" s="187"/>
      <c r="AC420" s="187"/>
      <c r="AD420" s="187"/>
      <c r="AE420" s="187"/>
      <c r="AF420" s="187"/>
      <c r="AG420" s="187"/>
      <c r="AH420" s="187"/>
      <c r="AI420" s="187"/>
      <c r="AJ420" s="187"/>
      <c r="AK420" s="187"/>
      <c r="AL420" s="187"/>
      <c r="AM420" s="187"/>
      <c r="AN420" s="187"/>
      <c r="AO420" s="187"/>
      <c r="AP420" s="187"/>
      <c r="AQ420" s="187"/>
      <c r="AR420" s="187"/>
      <c r="AS420" s="187"/>
      <c r="AT420" s="187"/>
      <c r="AU420" s="187"/>
      <c r="AV420" s="187"/>
      <c r="AW420" s="187"/>
      <c r="AX420" s="187"/>
      <c r="AY420" s="187"/>
      <c r="AZ420" s="187"/>
      <c r="BA420" s="187"/>
      <c r="BB420" s="187"/>
      <c r="BC420" s="187"/>
      <c r="BD420" s="187"/>
      <c r="BE420" s="187"/>
      <c r="BF420" s="187"/>
      <c r="BG420" s="187"/>
      <c r="BH420" s="187"/>
      <c r="BI420" s="187"/>
      <c r="BJ420" s="187"/>
      <c r="BK420" s="187"/>
      <c r="BL420" s="187"/>
      <c r="BM420" s="187"/>
    </row>
    <row r="421" spans="1:65">
      <c r="A421" s="110"/>
      <c r="B421" s="110"/>
      <c r="C421" s="110"/>
      <c r="D421" s="187"/>
      <c r="E421" s="187"/>
      <c r="F421" s="187"/>
      <c r="G421" s="187"/>
      <c r="H421" s="187"/>
      <c r="I421" s="187"/>
      <c r="J421" s="187"/>
      <c r="K421" s="187"/>
      <c r="L421" s="187"/>
      <c r="M421" s="187"/>
      <c r="N421" s="187"/>
      <c r="O421" s="187"/>
      <c r="P421" s="187"/>
      <c r="Q421" s="187"/>
      <c r="R421" s="187"/>
      <c r="S421" s="187"/>
      <c r="T421" s="187"/>
      <c r="U421" s="187"/>
      <c r="V421" s="187"/>
      <c r="W421" s="187"/>
      <c r="X421" s="187"/>
      <c r="Y421" s="187"/>
      <c r="Z421" s="187"/>
      <c r="AA421" s="187"/>
      <c r="AB421" s="187"/>
      <c r="AC421" s="187"/>
      <c r="AD421" s="187"/>
      <c r="AE421" s="187"/>
      <c r="AF421" s="187"/>
      <c r="AG421" s="187"/>
      <c r="AH421" s="187"/>
      <c r="AI421" s="187"/>
      <c r="AJ421" s="187"/>
      <c r="AK421" s="187"/>
      <c r="AL421" s="187"/>
      <c r="AM421" s="187"/>
      <c r="AN421" s="187"/>
      <c r="AO421" s="187"/>
      <c r="AP421" s="187"/>
      <c r="AQ421" s="187"/>
      <c r="AR421" s="187"/>
      <c r="AS421" s="187"/>
      <c r="AT421" s="187"/>
      <c r="AU421" s="187"/>
      <c r="AV421" s="187"/>
      <c r="AW421" s="187"/>
      <c r="AX421" s="187"/>
      <c r="AY421" s="187"/>
      <c r="AZ421" s="187"/>
      <c r="BA421" s="187"/>
      <c r="BB421" s="187"/>
      <c r="BC421" s="187"/>
      <c r="BD421" s="187"/>
      <c r="BE421" s="187"/>
      <c r="BF421" s="187"/>
      <c r="BG421" s="187"/>
      <c r="BH421" s="187"/>
      <c r="BI421" s="187"/>
      <c r="BJ421" s="187"/>
      <c r="BK421" s="187"/>
      <c r="BL421" s="187"/>
      <c r="BM421" s="187"/>
    </row>
    <row r="422" spans="1:65">
      <c r="A422" s="110"/>
      <c r="B422" s="110"/>
      <c r="C422" s="110"/>
      <c r="D422" s="187"/>
      <c r="E422" s="187"/>
      <c r="F422" s="187"/>
      <c r="G422" s="187"/>
      <c r="H422" s="187"/>
      <c r="I422" s="187"/>
      <c r="J422" s="187"/>
      <c r="K422" s="187"/>
      <c r="L422" s="187"/>
      <c r="M422" s="187"/>
      <c r="N422" s="187"/>
      <c r="O422" s="187"/>
      <c r="P422" s="187"/>
      <c r="Q422" s="187"/>
      <c r="R422" s="187"/>
      <c r="S422" s="187"/>
      <c r="T422" s="187"/>
      <c r="U422" s="187"/>
      <c r="V422" s="187"/>
      <c r="W422" s="187"/>
      <c r="X422" s="187"/>
      <c r="Y422" s="187"/>
      <c r="Z422" s="187"/>
      <c r="AA422" s="187"/>
      <c r="AB422" s="187"/>
      <c r="AC422" s="187"/>
      <c r="AD422" s="187"/>
      <c r="AE422" s="187"/>
      <c r="AF422" s="187"/>
      <c r="AG422" s="187"/>
      <c r="AH422" s="187"/>
      <c r="AI422" s="187"/>
      <c r="AJ422" s="187"/>
      <c r="AK422" s="187"/>
      <c r="AL422" s="187"/>
      <c r="AM422" s="187"/>
      <c r="AN422" s="187"/>
      <c r="AO422" s="187"/>
      <c r="AP422" s="187"/>
      <c r="AQ422" s="187"/>
      <c r="AR422" s="187"/>
      <c r="AS422" s="187"/>
      <c r="AT422" s="187"/>
      <c r="AU422" s="187"/>
      <c r="AV422" s="187"/>
      <c r="AW422" s="187"/>
      <c r="AX422" s="187"/>
      <c r="AY422" s="187"/>
      <c r="AZ422" s="187"/>
      <c r="BA422" s="187"/>
      <c r="BB422" s="187"/>
      <c r="BC422" s="187"/>
      <c r="BD422" s="187"/>
      <c r="BE422" s="187"/>
      <c r="BF422" s="187"/>
      <c r="BG422" s="187"/>
      <c r="BH422" s="187"/>
      <c r="BI422" s="187"/>
      <c r="BJ422" s="187"/>
      <c r="BK422" s="187"/>
      <c r="BL422" s="187"/>
      <c r="BM422" s="187"/>
    </row>
    <row r="423" spans="1:65">
      <c r="A423" s="110"/>
      <c r="B423" s="110"/>
      <c r="C423" s="110"/>
      <c r="D423" s="187"/>
      <c r="E423" s="187"/>
      <c r="F423" s="187"/>
      <c r="G423" s="187"/>
      <c r="H423" s="187"/>
      <c r="I423" s="187"/>
      <c r="J423" s="187"/>
      <c r="K423" s="187"/>
      <c r="L423" s="187"/>
      <c r="M423" s="187"/>
      <c r="N423" s="187"/>
      <c r="O423" s="187"/>
      <c r="P423" s="187"/>
      <c r="Q423" s="187"/>
      <c r="R423" s="187"/>
      <c r="S423" s="187"/>
      <c r="T423" s="187"/>
      <c r="U423" s="187"/>
      <c r="V423" s="187"/>
      <c r="W423" s="187"/>
      <c r="X423" s="187"/>
      <c r="Y423" s="187"/>
      <c r="Z423" s="187"/>
      <c r="AA423" s="187"/>
      <c r="AB423" s="187"/>
      <c r="AC423" s="187"/>
      <c r="AD423" s="187"/>
      <c r="AE423" s="187"/>
      <c r="AF423" s="187"/>
      <c r="AG423" s="187"/>
      <c r="AH423" s="187"/>
      <c r="AI423" s="187"/>
      <c r="AJ423" s="187"/>
      <c r="AK423" s="187"/>
      <c r="AL423" s="187"/>
      <c r="AM423" s="187"/>
      <c r="AN423" s="187"/>
      <c r="AO423" s="187"/>
      <c r="AP423" s="187"/>
      <c r="AQ423" s="187"/>
      <c r="AR423" s="187"/>
      <c r="AS423" s="187"/>
      <c r="AT423" s="187"/>
      <c r="AU423" s="187"/>
      <c r="AV423" s="187"/>
      <c r="AW423" s="187"/>
      <c r="AX423" s="187"/>
      <c r="AY423" s="187"/>
      <c r="AZ423" s="187"/>
      <c r="BA423" s="187"/>
      <c r="BB423" s="187"/>
      <c r="BC423" s="187"/>
      <c r="BD423" s="187"/>
      <c r="BE423" s="187"/>
      <c r="BF423" s="187"/>
      <c r="BG423" s="187"/>
      <c r="BH423" s="187"/>
      <c r="BI423" s="187"/>
      <c r="BJ423" s="187"/>
      <c r="BK423" s="187"/>
      <c r="BL423" s="187"/>
      <c r="BM423" s="187"/>
    </row>
    <row r="424" spans="1:65">
      <c r="A424" s="110"/>
      <c r="B424" s="110"/>
      <c r="C424" s="110"/>
      <c r="D424" s="187"/>
      <c r="E424" s="187"/>
      <c r="F424" s="187"/>
      <c r="G424" s="187"/>
      <c r="H424" s="187"/>
      <c r="I424" s="187"/>
      <c r="J424" s="187"/>
      <c r="K424" s="187"/>
      <c r="L424" s="187"/>
      <c r="M424" s="187"/>
      <c r="N424" s="187"/>
      <c r="O424" s="187"/>
      <c r="P424" s="187"/>
      <c r="Q424" s="187"/>
      <c r="R424" s="187"/>
      <c r="S424" s="187"/>
      <c r="T424" s="187"/>
      <c r="U424" s="187"/>
      <c r="V424" s="187"/>
      <c r="W424" s="187"/>
      <c r="X424" s="187"/>
      <c r="Y424" s="187"/>
      <c r="Z424" s="187"/>
      <c r="AA424" s="187"/>
      <c r="AB424" s="187"/>
      <c r="AC424" s="187"/>
      <c r="AD424" s="187"/>
      <c r="AE424" s="187"/>
      <c r="AF424" s="187"/>
      <c r="AG424" s="187"/>
      <c r="AH424" s="187"/>
      <c r="AI424" s="187"/>
      <c r="AJ424" s="187"/>
      <c r="AK424" s="187"/>
      <c r="AL424" s="187"/>
      <c r="AM424" s="187"/>
      <c r="AN424" s="187"/>
      <c r="AO424" s="187"/>
      <c r="AP424" s="187"/>
      <c r="AQ424" s="187"/>
      <c r="AR424" s="187"/>
      <c r="AS424" s="187"/>
      <c r="AT424" s="187"/>
      <c r="AU424" s="187"/>
      <c r="AV424" s="187"/>
      <c r="AW424" s="187"/>
      <c r="AX424" s="187"/>
      <c r="AY424" s="187"/>
      <c r="AZ424" s="187"/>
      <c r="BA424" s="187"/>
      <c r="BB424" s="187"/>
      <c r="BC424" s="187"/>
      <c r="BD424" s="187"/>
      <c r="BE424" s="187"/>
      <c r="BF424" s="187"/>
      <c r="BG424" s="187"/>
      <c r="BH424" s="187"/>
      <c r="BI424" s="187"/>
      <c r="BJ424" s="187"/>
      <c r="BK424" s="187"/>
      <c r="BL424" s="187"/>
      <c r="BM424" s="187"/>
    </row>
    <row r="425" spans="1:65">
      <c r="A425" s="110"/>
      <c r="B425" s="110"/>
      <c r="C425" s="110"/>
      <c r="D425" s="187"/>
      <c r="E425" s="187"/>
      <c r="F425" s="187"/>
      <c r="G425" s="187"/>
      <c r="H425" s="187"/>
      <c r="I425" s="187"/>
      <c r="J425" s="187"/>
      <c r="K425" s="187"/>
      <c r="L425" s="187"/>
      <c r="M425" s="187"/>
      <c r="N425" s="187"/>
      <c r="O425" s="187"/>
      <c r="P425" s="187"/>
      <c r="Q425" s="187"/>
      <c r="R425" s="187"/>
      <c r="S425" s="187"/>
      <c r="T425" s="187"/>
      <c r="U425" s="187"/>
      <c r="V425" s="187"/>
      <c r="W425" s="187"/>
      <c r="X425" s="187"/>
      <c r="Y425" s="187"/>
      <c r="Z425" s="187"/>
      <c r="AA425" s="187"/>
      <c r="AB425" s="187"/>
      <c r="AC425" s="187"/>
      <c r="AD425" s="187"/>
      <c r="AE425" s="187"/>
      <c r="AF425" s="187"/>
      <c r="AG425" s="187"/>
      <c r="AH425" s="187"/>
      <c r="AI425" s="187"/>
      <c r="AJ425" s="187"/>
      <c r="AK425" s="187"/>
      <c r="AL425" s="187"/>
      <c r="AM425" s="187"/>
      <c r="AN425" s="187"/>
      <c r="AO425" s="187"/>
      <c r="AP425" s="187"/>
      <c r="AQ425" s="187"/>
      <c r="AR425" s="187"/>
      <c r="AS425" s="187"/>
      <c r="AT425" s="187"/>
      <c r="AU425" s="187"/>
      <c r="AV425" s="187"/>
      <c r="AW425" s="187"/>
      <c r="AX425" s="187"/>
      <c r="AY425" s="187"/>
      <c r="AZ425" s="187"/>
      <c r="BA425" s="187"/>
      <c r="BB425" s="187"/>
      <c r="BC425" s="187"/>
      <c r="BD425" s="187"/>
      <c r="BE425" s="187"/>
      <c r="BF425" s="187"/>
      <c r="BG425" s="187"/>
      <c r="BH425" s="187"/>
      <c r="BI425" s="187"/>
      <c r="BJ425" s="187"/>
      <c r="BK425" s="187"/>
      <c r="BL425" s="187"/>
      <c r="BM425" s="187"/>
    </row>
    <row r="426" spans="1:65">
      <c r="A426" s="110"/>
      <c r="B426" s="110"/>
      <c r="C426" s="110"/>
      <c r="D426" s="187"/>
      <c r="E426" s="187"/>
      <c r="F426" s="187"/>
      <c r="G426" s="187"/>
      <c r="H426" s="187"/>
      <c r="I426" s="187"/>
      <c r="J426" s="187"/>
      <c r="K426" s="187"/>
      <c r="L426" s="187"/>
      <c r="M426" s="187"/>
      <c r="N426" s="187"/>
      <c r="O426" s="187"/>
      <c r="P426" s="187"/>
      <c r="Q426" s="187"/>
      <c r="R426" s="187"/>
      <c r="S426" s="187"/>
      <c r="T426" s="187"/>
      <c r="U426" s="187"/>
      <c r="V426" s="187"/>
      <c r="W426" s="187"/>
      <c r="X426" s="187"/>
      <c r="Y426" s="187"/>
      <c r="Z426" s="187"/>
      <c r="AA426" s="187"/>
      <c r="AB426" s="187"/>
      <c r="AC426" s="187"/>
      <c r="AD426" s="187"/>
      <c r="AE426" s="187"/>
      <c r="AF426" s="187"/>
      <c r="AG426" s="187"/>
      <c r="AH426" s="187"/>
      <c r="AI426" s="187"/>
      <c r="AJ426" s="187"/>
      <c r="AK426" s="187"/>
      <c r="AL426" s="187"/>
      <c r="AM426" s="187"/>
      <c r="AN426" s="187"/>
      <c r="AO426" s="187"/>
      <c r="AP426" s="187"/>
      <c r="AQ426" s="187"/>
      <c r="AR426" s="187"/>
      <c r="AS426" s="187"/>
      <c r="AT426" s="187"/>
      <c r="AU426" s="187"/>
      <c r="AV426" s="187"/>
      <c r="AW426" s="187"/>
      <c r="AX426" s="187"/>
      <c r="AY426" s="187"/>
      <c r="AZ426" s="187"/>
      <c r="BA426" s="187"/>
      <c r="BB426" s="187"/>
      <c r="BC426" s="187"/>
      <c r="BD426" s="187"/>
      <c r="BE426" s="187"/>
      <c r="BF426" s="187"/>
      <c r="BG426" s="187"/>
      <c r="BH426" s="187"/>
      <c r="BI426" s="187"/>
      <c r="BJ426" s="187"/>
      <c r="BK426" s="187"/>
      <c r="BL426" s="187"/>
      <c r="BM426" s="187"/>
    </row>
    <row r="427" spans="1:65">
      <c r="A427" s="110"/>
      <c r="B427" s="110"/>
      <c r="C427" s="110"/>
      <c r="D427" s="187"/>
      <c r="E427" s="187"/>
      <c r="F427" s="187"/>
      <c r="G427" s="187"/>
      <c r="H427" s="187"/>
      <c r="I427" s="187"/>
      <c r="J427" s="187"/>
      <c r="K427" s="187"/>
      <c r="L427" s="187"/>
      <c r="M427" s="187"/>
      <c r="N427" s="187"/>
      <c r="O427" s="187"/>
      <c r="P427" s="187"/>
      <c r="Q427" s="187"/>
      <c r="R427" s="187"/>
      <c r="S427" s="187"/>
      <c r="T427" s="187"/>
      <c r="U427" s="187"/>
      <c r="V427" s="187"/>
      <c r="W427" s="187"/>
      <c r="X427" s="187"/>
      <c r="Y427" s="187"/>
      <c r="Z427" s="187"/>
      <c r="AA427" s="187"/>
      <c r="AB427" s="187"/>
      <c r="AC427" s="187"/>
      <c r="AD427" s="187"/>
      <c r="AE427" s="187"/>
      <c r="AF427" s="187"/>
      <c r="AG427" s="187"/>
      <c r="AH427" s="187"/>
      <c r="AI427" s="187"/>
      <c r="AJ427" s="187"/>
      <c r="AK427" s="187"/>
      <c r="AL427" s="187"/>
      <c r="AM427" s="187"/>
      <c r="AN427" s="187"/>
      <c r="AO427" s="187"/>
      <c r="AP427" s="187"/>
      <c r="AQ427" s="187"/>
      <c r="AR427" s="187"/>
      <c r="AS427" s="187"/>
      <c r="AT427" s="187"/>
      <c r="AU427" s="187"/>
      <c r="AV427" s="187"/>
      <c r="AW427" s="187"/>
      <c r="AX427" s="187"/>
      <c r="AY427" s="187"/>
      <c r="AZ427" s="187"/>
      <c r="BA427" s="187"/>
      <c r="BB427" s="187"/>
      <c r="BC427" s="187"/>
      <c r="BD427" s="187"/>
      <c r="BE427" s="187"/>
      <c r="BF427" s="187"/>
      <c r="BG427" s="187"/>
      <c r="BH427" s="187"/>
      <c r="BI427" s="187"/>
      <c r="BJ427" s="187"/>
      <c r="BK427" s="187"/>
      <c r="BL427" s="187"/>
      <c r="BM427" s="187"/>
    </row>
    <row r="428" spans="1:65">
      <c r="A428" s="110"/>
      <c r="B428" s="110"/>
      <c r="C428" s="110"/>
      <c r="D428" s="187"/>
      <c r="E428" s="187"/>
      <c r="F428" s="187"/>
      <c r="G428" s="187"/>
      <c r="H428" s="187"/>
      <c r="I428" s="187"/>
      <c r="J428" s="187"/>
      <c r="K428" s="187"/>
      <c r="L428" s="187"/>
      <c r="M428" s="187"/>
      <c r="N428" s="187"/>
      <c r="O428" s="187"/>
      <c r="P428" s="187"/>
      <c r="Q428" s="187"/>
      <c r="R428" s="187"/>
      <c r="S428" s="187"/>
      <c r="T428" s="187"/>
      <c r="U428" s="187"/>
      <c r="V428" s="187"/>
      <c r="W428" s="187"/>
      <c r="X428" s="187"/>
      <c r="Y428" s="187"/>
      <c r="Z428" s="187"/>
      <c r="AA428" s="187"/>
      <c r="AB428" s="187"/>
      <c r="AC428" s="187"/>
      <c r="AD428" s="187"/>
      <c r="AE428" s="187"/>
      <c r="AF428" s="187"/>
      <c r="AG428" s="187"/>
      <c r="AH428" s="187"/>
      <c r="AI428" s="187"/>
      <c r="AJ428" s="187"/>
      <c r="AK428" s="187"/>
      <c r="AL428" s="187"/>
      <c r="AM428" s="187"/>
      <c r="AN428" s="187"/>
      <c r="AO428" s="187"/>
      <c r="AP428" s="187"/>
      <c r="AQ428" s="187"/>
      <c r="AR428" s="187"/>
      <c r="AS428" s="187"/>
      <c r="AT428" s="187"/>
      <c r="AU428" s="187"/>
      <c r="AV428" s="187"/>
      <c r="AW428" s="187"/>
      <c r="AX428" s="187"/>
      <c r="AY428" s="187"/>
      <c r="AZ428" s="187"/>
      <c r="BA428" s="187"/>
      <c r="BB428" s="187"/>
      <c r="BC428" s="187"/>
      <c r="BD428" s="187"/>
      <c r="BE428" s="187"/>
      <c r="BF428" s="187"/>
      <c r="BG428" s="187"/>
      <c r="BH428" s="187"/>
      <c r="BI428" s="187"/>
      <c r="BJ428" s="187"/>
      <c r="BK428" s="187"/>
      <c r="BL428" s="187"/>
      <c r="BM428" s="187"/>
    </row>
    <row r="429" spans="1:65">
      <c r="A429" s="110"/>
      <c r="B429" s="110"/>
      <c r="C429" s="110"/>
      <c r="D429" s="187"/>
      <c r="E429" s="187"/>
      <c r="F429" s="187"/>
      <c r="G429" s="187"/>
      <c r="H429" s="187"/>
      <c r="I429" s="187"/>
      <c r="J429" s="187"/>
      <c r="K429" s="187"/>
      <c r="L429" s="187"/>
      <c r="M429" s="187"/>
      <c r="N429" s="187"/>
      <c r="O429" s="187"/>
      <c r="P429" s="187"/>
      <c r="Q429" s="187"/>
      <c r="R429" s="187"/>
      <c r="S429" s="187"/>
      <c r="T429" s="187"/>
      <c r="U429" s="187"/>
      <c r="V429" s="187"/>
      <c r="W429" s="187"/>
      <c r="X429" s="187"/>
      <c r="Y429" s="187"/>
      <c r="Z429" s="187"/>
      <c r="AA429" s="187"/>
      <c r="AB429" s="187"/>
      <c r="AC429" s="187"/>
      <c r="AD429" s="187"/>
      <c r="AE429" s="187"/>
      <c r="AF429" s="187"/>
      <c r="AG429" s="187"/>
      <c r="AH429" s="187"/>
      <c r="AI429" s="187"/>
      <c r="AJ429" s="187"/>
      <c r="AK429" s="187"/>
      <c r="AL429" s="187"/>
      <c r="AM429" s="187"/>
      <c r="AN429" s="187"/>
      <c r="AO429" s="187"/>
      <c r="AP429" s="187"/>
      <c r="AQ429" s="187"/>
      <c r="AR429" s="187"/>
      <c r="AS429" s="187"/>
      <c r="AT429" s="187"/>
      <c r="AU429" s="187"/>
      <c r="AV429" s="187"/>
      <c r="AW429" s="187"/>
      <c r="AX429" s="187"/>
      <c r="AY429" s="187"/>
      <c r="AZ429" s="187"/>
      <c r="BA429" s="187"/>
      <c r="BB429" s="187"/>
      <c r="BC429" s="187"/>
      <c r="BD429" s="187"/>
      <c r="BE429" s="187"/>
      <c r="BF429" s="187"/>
      <c r="BG429" s="187"/>
      <c r="BH429" s="187"/>
      <c r="BI429" s="187"/>
      <c r="BJ429" s="187"/>
      <c r="BK429" s="187"/>
      <c r="BL429" s="187"/>
      <c r="BM429" s="187"/>
    </row>
    <row r="430" spans="1:65">
      <c r="A430" s="110"/>
      <c r="B430" s="110"/>
      <c r="C430" s="110"/>
      <c r="D430" s="187"/>
      <c r="E430" s="187"/>
      <c r="F430" s="187"/>
      <c r="G430" s="187"/>
      <c r="H430" s="187"/>
      <c r="I430" s="187"/>
      <c r="J430" s="187"/>
      <c r="K430" s="187"/>
      <c r="L430" s="187"/>
      <c r="M430" s="187"/>
      <c r="N430" s="187"/>
      <c r="O430" s="187"/>
      <c r="P430" s="187"/>
      <c r="Q430" s="187"/>
      <c r="R430" s="187"/>
      <c r="S430" s="187"/>
      <c r="T430" s="187"/>
      <c r="U430" s="187"/>
      <c r="V430" s="187"/>
      <c r="W430" s="187"/>
      <c r="X430" s="187"/>
      <c r="Y430" s="187"/>
      <c r="Z430" s="187"/>
      <c r="AA430" s="187"/>
      <c r="AB430" s="187"/>
      <c r="AC430" s="187"/>
      <c r="AD430" s="187"/>
      <c r="AE430" s="187"/>
      <c r="AF430" s="187"/>
      <c r="AG430" s="187"/>
      <c r="AH430" s="187"/>
      <c r="AI430" s="187"/>
      <c r="AJ430" s="187"/>
      <c r="AK430" s="187"/>
      <c r="AL430" s="187"/>
      <c r="AM430" s="187"/>
      <c r="AN430" s="187"/>
      <c r="AO430" s="187"/>
      <c r="AP430" s="187"/>
      <c r="AQ430" s="187"/>
      <c r="AR430" s="187"/>
      <c r="AS430" s="187"/>
      <c r="AT430" s="187"/>
      <c r="AU430" s="187"/>
      <c r="AV430" s="187"/>
      <c r="AW430" s="187"/>
      <c r="AX430" s="187"/>
      <c r="AY430" s="187"/>
      <c r="AZ430" s="187"/>
      <c r="BA430" s="187"/>
      <c r="BB430" s="187"/>
      <c r="BC430" s="187"/>
      <c r="BD430" s="187"/>
      <c r="BE430" s="187"/>
      <c r="BF430" s="187"/>
      <c r="BG430" s="187"/>
      <c r="BH430" s="187"/>
      <c r="BI430" s="187"/>
      <c r="BJ430" s="187"/>
      <c r="BK430" s="187"/>
      <c r="BL430" s="187"/>
      <c r="BM430" s="187"/>
    </row>
    <row r="431" spans="1:65">
      <c r="A431" s="110"/>
      <c r="B431" s="110"/>
      <c r="C431" s="110"/>
      <c r="D431" s="187"/>
      <c r="E431" s="187"/>
      <c r="F431" s="187"/>
      <c r="G431" s="187"/>
      <c r="H431" s="187"/>
      <c r="I431" s="187"/>
      <c r="J431" s="187"/>
      <c r="K431" s="187"/>
      <c r="L431" s="187"/>
      <c r="M431" s="187"/>
      <c r="N431" s="187"/>
      <c r="O431" s="187"/>
      <c r="P431" s="187"/>
      <c r="Q431" s="187"/>
      <c r="R431" s="187"/>
      <c r="S431" s="187"/>
      <c r="T431" s="187"/>
      <c r="U431" s="187"/>
      <c r="V431" s="187"/>
      <c r="W431" s="187"/>
      <c r="X431" s="187"/>
      <c r="Y431" s="187"/>
      <c r="Z431" s="187"/>
      <c r="AA431" s="187"/>
      <c r="AB431" s="187"/>
      <c r="AC431" s="187"/>
      <c r="AD431" s="187"/>
      <c r="AE431" s="187"/>
      <c r="AF431" s="187"/>
      <c r="AG431" s="187"/>
      <c r="AH431" s="187"/>
      <c r="AI431" s="187"/>
      <c r="AJ431" s="187"/>
      <c r="AK431" s="187"/>
      <c r="AL431" s="187"/>
      <c r="AM431" s="187"/>
      <c r="AN431" s="187"/>
      <c r="AO431" s="187"/>
      <c r="AP431" s="187"/>
      <c r="AQ431" s="187"/>
      <c r="AR431" s="187"/>
      <c r="AS431" s="187"/>
      <c r="AT431" s="187"/>
      <c r="AU431" s="187"/>
      <c r="AV431" s="187"/>
      <c r="AW431" s="187"/>
      <c r="AX431" s="187"/>
      <c r="AY431" s="187"/>
      <c r="AZ431" s="187"/>
      <c r="BA431" s="187"/>
      <c r="BB431" s="187"/>
      <c r="BC431" s="187"/>
      <c r="BD431" s="187"/>
      <c r="BE431" s="187"/>
      <c r="BF431" s="187"/>
      <c r="BG431" s="187"/>
      <c r="BH431" s="187"/>
      <c r="BI431" s="187"/>
      <c r="BJ431" s="187"/>
      <c r="BK431" s="187"/>
      <c r="BL431" s="187"/>
      <c r="BM431" s="187"/>
    </row>
    <row r="432" spans="1:65">
      <c r="A432" s="110"/>
      <c r="B432" s="110"/>
      <c r="C432" s="110"/>
      <c r="D432" s="187"/>
      <c r="E432" s="187"/>
      <c r="F432" s="187"/>
      <c r="G432" s="187"/>
      <c r="H432" s="187"/>
      <c r="I432" s="187"/>
      <c r="J432" s="187"/>
      <c r="K432" s="187"/>
      <c r="L432" s="187"/>
      <c r="M432" s="187"/>
      <c r="N432" s="187"/>
      <c r="O432" s="187"/>
      <c r="P432" s="187"/>
      <c r="Q432" s="187"/>
      <c r="R432" s="187"/>
      <c r="S432" s="187"/>
      <c r="T432" s="187"/>
      <c r="U432" s="187"/>
      <c r="V432" s="187"/>
      <c r="W432" s="187"/>
      <c r="X432" s="187"/>
      <c r="Y432" s="187"/>
      <c r="Z432" s="187"/>
      <c r="AA432" s="187"/>
      <c r="AB432" s="187"/>
      <c r="AC432" s="187"/>
      <c r="AD432" s="187"/>
      <c r="AE432" s="187"/>
      <c r="AF432" s="187"/>
      <c r="AG432" s="187"/>
      <c r="AH432" s="187"/>
      <c r="AI432" s="187"/>
      <c r="AJ432" s="187"/>
      <c r="AK432" s="187"/>
      <c r="AL432" s="187"/>
      <c r="AM432" s="187"/>
      <c r="AN432" s="187"/>
      <c r="AO432" s="187"/>
      <c r="AP432" s="187"/>
      <c r="AQ432" s="187"/>
      <c r="AR432" s="187"/>
      <c r="AS432" s="187"/>
      <c r="AT432" s="187"/>
      <c r="AU432" s="187"/>
      <c r="AV432" s="187"/>
      <c r="AW432" s="187"/>
      <c r="AX432" s="187"/>
      <c r="AY432" s="187"/>
      <c r="AZ432" s="187"/>
      <c r="BA432" s="187"/>
      <c r="BB432" s="187"/>
      <c r="BC432" s="187"/>
      <c r="BD432" s="187"/>
      <c r="BE432" s="187"/>
      <c r="BF432" s="187"/>
      <c r="BG432" s="187"/>
      <c r="BH432" s="187"/>
      <c r="BI432" s="187"/>
      <c r="BJ432" s="187"/>
      <c r="BK432" s="187"/>
      <c r="BL432" s="187"/>
      <c r="BM432" s="187"/>
    </row>
    <row r="433" spans="1:65">
      <c r="A433" s="110"/>
      <c r="B433" s="110"/>
      <c r="C433" s="110"/>
      <c r="D433" s="187"/>
      <c r="E433" s="187"/>
      <c r="F433" s="187"/>
      <c r="G433" s="187"/>
      <c r="H433" s="187"/>
      <c r="I433" s="187"/>
      <c r="J433" s="187"/>
      <c r="K433" s="187"/>
      <c r="L433" s="187"/>
      <c r="M433" s="187"/>
      <c r="N433" s="187"/>
      <c r="O433" s="187"/>
      <c r="P433" s="187"/>
      <c r="Q433" s="187"/>
      <c r="R433" s="187"/>
      <c r="S433" s="187"/>
      <c r="T433" s="187"/>
      <c r="U433" s="187"/>
      <c r="V433" s="187"/>
      <c r="W433" s="187"/>
      <c r="X433" s="187"/>
      <c r="Y433" s="187"/>
      <c r="Z433" s="187"/>
      <c r="AA433" s="187"/>
      <c r="AB433" s="187"/>
      <c r="AC433" s="187"/>
      <c r="AD433" s="187"/>
      <c r="AE433" s="187"/>
      <c r="AF433" s="187"/>
      <c r="AG433" s="187"/>
      <c r="AH433" s="187"/>
      <c r="AI433" s="187"/>
      <c r="AJ433" s="187"/>
      <c r="AK433" s="187"/>
      <c r="AL433" s="187"/>
      <c r="AM433" s="187"/>
      <c r="AN433" s="187"/>
      <c r="AO433" s="187"/>
      <c r="AP433" s="187"/>
      <c r="AQ433" s="187"/>
      <c r="AR433" s="187"/>
      <c r="AS433" s="187"/>
      <c r="AT433" s="187"/>
      <c r="AU433" s="187"/>
      <c r="AV433" s="187"/>
      <c r="AW433" s="187"/>
      <c r="AX433" s="187"/>
      <c r="AY433" s="187"/>
      <c r="AZ433" s="187"/>
      <c r="BA433" s="187"/>
      <c r="BB433" s="187"/>
      <c r="BC433" s="187"/>
      <c r="BD433" s="187"/>
      <c r="BE433" s="187"/>
      <c r="BF433" s="187"/>
      <c r="BG433" s="187"/>
      <c r="BH433" s="187"/>
      <c r="BI433" s="187"/>
      <c r="BJ433" s="187"/>
      <c r="BK433" s="187"/>
      <c r="BL433" s="187"/>
      <c r="BM433" s="187"/>
    </row>
    <row r="434" spans="1:65">
      <c r="A434" s="110"/>
      <c r="B434" s="110"/>
      <c r="C434" s="110"/>
      <c r="D434" s="187"/>
      <c r="E434" s="187"/>
      <c r="F434" s="187"/>
      <c r="G434" s="187"/>
      <c r="H434" s="187"/>
      <c r="I434" s="187"/>
      <c r="J434" s="187"/>
      <c r="K434" s="187"/>
      <c r="L434" s="187"/>
      <c r="M434" s="187"/>
      <c r="N434" s="187"/>
      <c r="O434" s="187"/>
      <c r="P434" s="187"/>
      <c r="Q434" s="187"/>
      <c r="R434" s="187"/>
      <c r="S434" s="187"/>
      <c r="T434" s="187"/>
      <c r="U434" s="187"/>
      <c r="V434" s="187"/>
      <c r="W434" s="187"/>
      <c r="X434" s="187"/>
      <c r="Y434" s="187"/>
      <c r="Z434" s="187"/>
      <c r="AA434" s="187"/>
      <c r="AB434" s="187"/>
      <c r="AC434" s="187"/>
      <c r="AD434" s="187"/>
      <c r="AE434" s="187"/>
      <c r="AF434" s="187"/>
      <c r="AG434" s="187"/>
      <c r="AH434" s="187"/>
      <c r="AI434" s="187"/>
      <c r="AJ434" s="187"/>
      <c r="AK434" s="187"/>
      <c r="AL434" s="187"/>
      <c r="AM434" s="187"/>
      <c r="AN434" s="187"/>
      <c r="AO434" s="187"/>
      <c r="AP434" s="187"/>
      <c r="AQ434" s="187"/>
      <c r="AR434" s="187"/>
      <c r="AS434" s="187"/>
      <c r="AT434" s="187"/>
      <c r="AU434" s="187"/>
      <c r="AV434" s="187"/>
      <c r="AW434" s="187"/>
      <c r="AX434" s="187"/>
      <c r="AY434" s="187"/>
      <c r="AZ434" s="187"/>
      <c r="BA434" s="187"/>
      <c r="BB434" s="187"/>
      <c r="BC434" s="187"/>
      <c r="BD434" s="187"/>
      <c r="BE434" s="187"/>
      <c r="BF434" s="187"/>
      <c r="BG434" s="187"/>
      <c r="BH434" s="187"/>
      <c r="BI434" s="187"/>
      <c r="BJ434" s="187"/>
      <c r="BK434" s="187"/>
      <c r="BL434" s="187"/>
      <c r="BM434" s="187"/>
    </row>
    <row r="435" spans="1:65">
      <c r="A435" s="110"/>
      <c r="B435" s="110"/>
      <c r="C435" s="110"/>
      <c r="D435" s="187"/>
      <c r="E435" s="187"/>
      <c r="F435" s="187"/>
      <c r="G435" s="187"/>
      <c r="H435" s="187"/>
      <c r="I435" s="187"/>
      <c r="J435" s="187"/>
      <c r="K435" s="187"/>
      <c r="L435" s="187"/>
      <c r="M435" s="187"/>
      <c r="N435" s="187"/>
      <c r="O435" s="187"/>
      <c r="P435" s="187"/>
      <c r="Q435" s="187"/>
      <c r="R435" s="187"/>
      <c r="S435" s="187"/>
      <c r="T435" s="187"/>
      <c r="U435" s="187"/>
      <c r="V435" s="187"/>
      <c r="W435" s="187"/>
      <c r="X435" s="187"/>
      <c r="Y435" s="187"/>
      <c r="Z435" s="187"/>
      <c r="AA435" s="187"/>
      <c r="AB435" s="187"/>
      <c r="AC435" s="187"/>
      <c r="AD435" s="187"/>
      <c r="AE435" s="187"/>
      <c r="AF435" s="187"/>
      <c r="AG435" s="187"/>
      <c r="AH435" s="187"/>
      <c r="AI435" s="187"/>
      <c r="AJ435" s="187"/>
      <c r="AK435" s="187"/>
      <c r="AL435" s="187"/>
      <c r="AM435" s="187"/>
      <c r="AN435" s="187"/>
      <c r="AO435" s="187"/>
      <c r="AP435" s="187"/>
      <c r="AQ435" s="187"/>
      <c r="AR435" s="187"/>
      <c r="AS435" s="187"/>
      <c r="AT435" s="187"/>
      <c r="AU435" s="187"/>
      <c r="AV435" s="187"/>
      <c r="AW435" s="187"/>
      <c r="AX435" s="187"/>
      <c r="AY435" s="187"/>
      <c r="AZ435" s="187"/>
      <c r="BA435" s="187"/>
      <c r="BB435" s="187"/>
      <c r="BC435" s="187"/>
      <c r="BD435" s="187"/>
      <c r="BE435" s="187"/>
      <c r="BF435" s="187"/>
      <c r="BG435" s="187"/>
      <c r="BH435" s="187"/>
      <c r="BI435" s="187"/>
      <c r="BJ435" s="187"/>
      <c r="BK435" s="187"/>
      <c r="BL435" s="187"/>
      <c r="BM435" s="187"/>
    </row>
    <row r="436" spans="1:65">
      <c r="A436" s="110"/>
      <c r="B436" s="110"/>
      <c r="C436" s="110"/>
      <c r="D436" s="187"/>
      <c r="E436" s="187"/>
      <c r="F436" s="187"/>
      <c r="G436" s="187"/>
      <c r="H436" s="187"/>
      <c r="I436" s="187"/>
      <c r="J436" s="187"/>
      <c r="K436" s="187"/>
      <c r="L436" s="187"/>
      <c r="M436" s="187"/>
      <c r="N436" s="187"/>
      <c r="O436" s="187"/>
      <c r="P436" s="187"/>
      <c r="Q436" s="187"/>
      <c r="R436" s="187"/>
      <c r="S436" s="187"/>
      <c r="T436" s="187"/>
      <c r="U436" s="187"/>
      <c r="V436" s="187"/>
      <c r="W436" s="187"/>
      <c r="X436" s="187"/>
      <c r="Y436" s="187"/>
      <c r="Z436" s="187"/>
      <c r="AA436" s="187"/>
      <c r="AB436" s="187"/>
      <c r="AC436" s="187"/>
      <c r="AD436" s="187"/>
      <c r="AE436" s="187"/>
      <c r="AF436" s="187"/>
      <c r="AG436" s="187"/>
      <c r="AH436" s="187"/>
      <c r="AI436" s="187"/>
      <c r="AJ436" s="187"/>
      <c r="AK436" s="187"/>
      <c r="AL436" s="187"/>
      <c r="AM436" s="187"/>
      <c r="AN436" s="187"/>
      <c r="AO436" s="187"/>
      <c r="AP436" s="187"/>
      <c r="AQ436" s="187"/>
      <c r="AR436" s="187"/>
      <c r="AS436" s="187"/>
      <c r="AT436" s="187"/>
      <c r="AU436" s="187"/>
      <c r="AV436" s="187"/>
      <c r="AW436" s="187"/>
      <c r="AX436" s="187"/>
      <c r="AY436" s="187"/>
      <c r="AZ436" s="187"/>
      <c r="BA436" s="187"/>
      <c r="BB436" s="187"/>
      <c r="BC436" s="187"/>
      <c r="BD436" s="187"/>
      <c r="BE436" s="187"/>
      <c r="BF436" s="187"/>
      <c r="BG436" s="187"/>
      <c r="BH436" s="187"/>
      <c r="BI436" s="187"/>
      <c r="BJ436" s="187"/>
      <c r="BK436" s="187"/>
      <c r="BL436" s="187"/>
      <c r="BM436" s="187"/>
    </row>
    <row r="437" spans="1:65">
      <c r="A437" s="110"/>
      <c r="B437" s="110"/>
      <c r="C437" s="110"/>
      <c r="D437" s="187"/>
      <c r="E437" s="187"/>
      <c r="F437" s="187"/>
      <c r="G437" s="187"/>
      <c r="H437" s="187"/>
      <c r="I437" s="187"/>
      <c r="J437" s="187"/>
      <c r="K437" s="187"/>
      <c r="L437" s="187"/>
      <c r="M437" s="187"/>
      <c r="N437" s="187"/>
      <c r="O437" s="187"/>
      <c r="P437" s="187"/>
      <c r="Q437" s="187"/>
      <c r="R437" s="187"/>
      <c r="S437" s="187"/>
      <c r="T437" s="187"/>
      <c r="U437" s="187"/>
      <c r="V437" s="187"/>
      <c r="W437" s="187"/>
      <c r="X437" s="187"/>
      <c r="Y437" s="187"/>
      <c r="Z437" s="187"/>
      <c r="AA437" s="187"/>
      <c r="AB437" s="187"/>
      <c r="AC437" s="187"/>
      <c r="AD437" s="187"/>
      <c r="AE437" s="187"/>
      <c r="AF437" s="187"/>
      <c r="AG437" s="187"/>
      <c r="AH437" s="187"/>
      <c r="AI437" s="187"/>
      <c r="AJ437" s="187"/>
      <c r="AK437" s="187"/>
      <c r="AL437" s="187"/>
      <c r="AM437" s="187"/>
      <c r="AN437" s="187"/>
      <c r="AO437" s="187"/>
      <c r="AP437" s="187"/>
      <c r="AQ437" s="187"/>
      <c r="AR437" s="187"/>
      <c r="AS437" s="187"/>
      <c r="AT437" s="187"/>
      <c r="AU437" s="187"/>
      <c r="AV437" s="187"/>
      <c r="AW437" s="187"/>
      <c r="AX437" s="187"/>
      <c r="AY437" s="187"/>
      <c r="AZ437" s="187"/>
      <c r="BA437" s="187"/>
      <c r="BB437" s="187"/>
      <c r="BC437" s="187"/>
      <c r="BD437" s="187"/>
      <c r="BE437" s="187"/>
      <c r="BF437" s="187"/>
      <c r="BG437" s="187"/>
      <c r="BH437" s="187"/>
      <c r="BI437" s="187"/>
      <c r="BJ437" s="187"/>
      <c r="BK437" s="187"/>
      <c r="BL437" s="187"/>
      <c r="BM437" s="187"/>
    </row>
    <row r="438" spans="1:65">
      <c r="A438" s="110"/>
      <c r="B438" s="110"/>
      <c r="C438" s="110"/>
      <c r="D438" s="187"/>
      <c r="E438" s="187"/>
      <c r="F438" s="187"/>
      <c r="G438" s="187"/>
      <c r="H438" s="187"/>
      <c r="I438" s="187"/>
      <c r="J438" s="187"/>
      <c r="K438" s="187"/>
      <c r="L438" s="187"/>
      <c r="M438" s="187"/>
      <c r="N438" s="187"/>
      <c r="O438" s="187"/>
      <c r="P438" s="187"/>
      <c r="Q438" s="187"/>
      <c r="R438" s="187"/>
      <c r="S438" s="187"/>
      <c r="T438" s="187"/>
      <c r="U438" s="187"/>
      <c r="V438" s="187"/>
      <c r="W438" s="187"/>
      <c r="X438" s="187"/>
      <c r="Y438" s="187"/>
      <c r="Z438" s="187"/>
      <c r="AA438" s="187"/>
      <c r="AB438" s="187"/>
      <c r="AC438" s="187"/>
      <c r="AD438" s="187"/>
      <c r="AE438" s="187"/>
      <c r="AF438" s="187"/>
      <c r="AG438" s="187"/>
      <c r="AH438" s="187"/>
      <c r="AI438" s="187"/>
      <c r="AJ438" s="187"/>
      <c r="AK438" s="187"/>
      <c r="AL438" s="187"/>
      <c r="AM438" s="187"/>
      <c r="AN438" s="187"/>
      <c r="AO438" s="187"/>
      <c r="AP438" s="187"/>
      <c r="AQ438" s="187"/>
      <c r="AR438" s="187"/>
      <c r="AS438" s="187"/>
      <c r="AT438" s="187"/>
      <c r="AU438" s="187"/>
      <c r="AV438" s="187"/>
      <c r="AW438" s="187"/>
      <c r="AX438" s="187"/>
      <c r="AY438" s="187"/>
      <c r="AZ438" s="187"/>
      <c r="BA438" s="187"/>
      <c r="BB438" s="187"/>
      <c r="BC438" s="187"/>
      <c r="BD438" s="187"/>
      <c r="BE438" s="187"/>
      <c r="BF438" s="187"/>
      <c r="BG438" s="187"/>
      <c r="BH438" s="187"/>
      <c r="BI438" s="187"/>
      <c r="BJ438" s="187"/>
      <c r="BK438" s="187"/>
      <c r="BL438" s="187"/>
      <c r="BM438" s="187"/>
    </row>
    <row r="439" spans="1:65">
      <c r="A439" s="110"/>
      <c r="B439" s="110"/>
      <c r="C439" s="110"/>
      <c r="D439" s="187"/>
      <c r="E439" s="187"/>
      <c r="F439" s="187"/>
      <c r="G439" s="187"/>
      <c r="H439" s="187"/>
      <c r="I439" s="187"/>
      <c r="J439" s="187"/>
      <c r="K439" s="187"/>
      <c r="L439" s="187"/>
      <c r="M439" s="187"/>
      <c r="N439" s="187"/>
      <c r="O439" s="187"/>
      <c r="P439" s="187"/>
      <c r="Q439" s="187"/>
      <c r="R439" s="187"/>
      <c r="S439" s="187"/>
      <c r="T439" s="187"/>
      <c r="U439" s="187"/>
      <c r="V439" s="187"/>
      <c r="W439" s="187"/>
      <c r="X439" s="187"/>
      <c r="Y439" s="187"/>
      <c r="Z439" s="187"/>
      <c r="AA439" s="187"/>
      <c r="AB439" s="187"/>
      <c r="AC439" s="187"/>
      <c r="AD439" s="187"/>
      <c r="AE439" s="187"/>
      <c r="AF439" s="187"/>
      <c r="AG439" s="187"/>
      <c r="AH439" s="187"/>
      <c r="AI439" s="187"/>
      <c r="AJ439" s="187"/>
      <c r="AK439" s="187"/>
      <c r="AL439" s="187"/>
      <c r="AM439" s="187"/>
      <c r="AN439" s="187"/>
      <c r="AO439" s="187"/>
      <c r="AP439" s="187"/>
      <c r="AQ439" s="187"/>
      <c r="AR439" s="187"/>
      <c r="AS439" s="187"/>
      <c r="AT439" s="187"/>
      <c r="AU439" s="187"/>
      <c r="AV439" s="187"/>
      <c r="AW439" s="187"/>
      <c r="AX439" s="187"/>
      <c r="AY439" s="187"/>
      <c r="AZ439" s="187"/>
      <c r="BA439" s="187"/>
      <c r="BB439" s="187"/>
      <c r="BC439" s="187"/>
      <c r="BD439" s="187"/>
      <c r="BE439" s="187"/>
      <c r="BF439" s="187"/>
      <c r="BG439" s="187"/>
      <c r="BH439" s="187"/>
      <c r="BI439" s="187"/>
      <c r="BJ439" s="187"/>
      <c r="BK439" s="187"/>
      <c r="BL439" s="187"/>
      <c r="BM439" s="187"/>
    </row>
    <row r="440" spans="1:65">
      <c r="A440" s="110"/>
      <c r="B440" s="110"/>
      <c r="C440" s="110"/>
      <c r="D440" s="187"/>
      <c r="E440" s="187"/>
      <c r="F440" s="187"/>
      <c r="G440" s="187"/>
      <c r="H440" s="187"/>
      <c r="I440" s="187"/>
      <c r="J440" s="187"/>
      <c r="K440" s="187"/>
      <c r="L440" s="187"/>
      <c r="M440" s="187"/>
      <c r="N440" s="187"/>
      <c r="O440" s="187"/>
      <c r="P440" s="187"/>
      <c r="Q440" s="187"/>
      <c r="R440" s="187"/>
      <c r="S440" s="187"/>
      <c r="T440" s="187"/>
      <c r="U440" s="187"/>
      <c r="V440" s="187"/>
      <c r="W440" s="187"/>
      <c r="X440" s="187"/>
      <c r="Y440" s="187"/>
      <c r="Z440" s="187"/>
      <c r="AA440" s="187"/>
      <c r="AB440" s="187"/>
      <c r="AC440" s="187"/>
      <c r="AD440" s="187"/>
      <c r="AE440" s="187"/>
      <c r="AF440" s="187"/>
      <c r="AG440" s="187"/>
      <c r="AH440" s="187"/>
      <c r="AI440" s="187"/>
      <c r="AJ440" s="187"/>
      <c r="AK440" s="187"/>
      <c r="AL440" s="187"/>
      <c r="AM440" s="187"/>
      <c r="AN440" s="187"/>
      <c r="AO440" s="187"/>
      <c r="AP440" s="187"/>
      <c r="AQ440" s="187"/>
      <c r="AR440" s="187"/>
      <c r="AS440" s="187"/>
      <c r="AT440" s="187"/>
      <c r="AU440" s="187"/>
      <c r="AV440" s="187"/>
      <c r="AW440" s="187"/>
      <c r="AX440" s="187"/>
      <c r="AY440" s="187"/>
      <c r="AZ440" s="187"/>
      <c r="BA440" s="187"/>
      <c r="BB440" s="187"/>
      <c r="BC440" s="187"/>
      <c r="BD440" s="187"/>
      <c r="BE440" s="187"/>
      <c r="BF440" s="187"/>
      <c r="BG440" s="187"/>
      <c r="BH440" s="187"/>
      <c r="BI440" s="187"/>
      <c r="BJ440" s="187"/>
      <c r="BK440" s="187"/>
      <c r="BL440" s="187"/>
      <c r="BM440" s="187"/>
    </row>
    <row r="441" spans="1:65">
      <c r="A441" s="110"/>
      <c r="B441" s="110"/>
      <c r="C441" s="110"/>
      <c r="D441" s="187"/>
      <c r="E441" s="187"/>
      <c r="F441" s="187"/>
      <c r="G441" s="187"/>
      <c r="H441" s="187"/>
      <c r="I441" s="187"/>
      <c r="J441" s="187"/>
      <c r="K441" s="187"/>
      <c r="L441" s="187"/>
      <c r="M441" s="187"/>
      <c r="N441" s="187"/>
      <c r="O441" s="187"/>
      <c r="P441" s="187"/>
      <c r="Q441" s="187"/>
      <c r="R441" s="187"/>
      <c r="S441" s="187"/>
      <c r="T441" s="187"/>
      <c r="U441" s="187"/>
      <c r="V441" s="187"/>
      <c r="W441" s="187"/>
      <c r="X441" s="187"/>
      <c r="Y441" s="187"/>
      <c r="Z441" s="187"/>
      <c r="AA441" s="187"/>
      <c r="AB441" s="187"/>
      <c r="AC441" s="187"/>
      <c r="AD441" s="187"/>
      <c r="AE441" s="187"/>
      <c r="AF441" s="187"/>
      <c r="AG441" s="187"/>
      <c r="AH441" s="187"/>
      <c r="AI441" s="187"/>
      <c r="AJ441" s="187"/>
      <c r="AK441" s="187"/>
      <c r="AL441" s="187"/>
      <c r="AM441" s="187"/>
      <c r="AN441" s="187"/>
      <c r="AO441" s="187"/>
      <c r="AP441" s="187"/>
      <c r="AQ441" s="187"/>
      <c r="AR441" s="187"/>
      <c r="AS441" s="187"/>
      <c r="AT441" s="187"/>
      <c r="AU441" s="187"/>
      <c r="AV441" s="187"/>
      <c r="AW441" s="187"/>
      <c r="AX441" s="187"/>
      <c r="AY441" s="187"/>
      <c r="AZ441" s="187"/>
      <c r="BA441" s="187"/>
      <c r="BB441" s="187"/>
      <c r="BC441" s="187"/>
      <c r="BD441" s="187"/>
      <c r="BE441" s="187"/>
      <c r="BF441" s="187"/>
      <c r="BG441" s="187"/>
      <c r="BH441" s="187"/>
      <c r="BI441" s="187"/>
      <c r="BJ441" s="187"/>
      <c r="BK441" s="187"/>
      <c r="BL441" s="187"/>
      <c r="BM441" s="187"/>
    </row>
    <row r="442" spans="1:65">
      <c r="A442" s="110"/>
      <c r="B442" s="110"/>
      <c r="C442" s="110"/>
      <c r="D442" s="187"/>
      <c r="E442" s="187"/>
      <c r="F442" s="187"/>
      <c r="G442" s="187"/>
      <c r="H442" s="187"/>
      <c r="I442" s="187"/>
      <c r="J442" s="187"/>
      <c r="K442" s="187"/>
      <c r="L442" s="187"/>
      <c r="M442" s="187"/>
      <c r="N442" s="187"/>
      <c r="O442" s="187"/>
      <c r="P442" s="187"/>
      <c r="Q442" s="187"/>
      <c r="R442" s="187"/>
      <c r="S442" s="187"/>
      <c r="T442" s="187"/>
      <c r="U442" s="187"/>
      <c r="V442" s="187"/>
      <c r="W442" s="187"/>
      <c r="X442" s="187"/>
      <c r="Y442" s="187"/>
      <c r="Z442" s="187"/>
      <c r="AA442" s="187"/>
      <c r="AB442" s="187"/>
      <c r="AC442" s="187"/>
      <c r="AD442" s="187"/>
      <c r="AE442" s="187"/>
      <c r="AF442" s="187"/>
      <c r="AG442" s="187"/>
      <c r="AH442" s="187"/>
      <c r="AI442" s="187"/>
      <c r="AJ442" s="187"/>
      <c r="AK442" s="187"/>
      <c r="AL442" s="187"/>
      <c r="AM442" s="187"/>
      <c r="AN442" s="187"/>
      <c r="AO442" s="187"/>
      <c r="AP442" s="187"/>
      <c r="AQ442" s="187"/>
      <c r="AR442" s="187"/>
      <c r="AS442" s="187"/>
      <c r="AT442" s="187"/>
      <c r="AU442" s="187"/>
      <c r="AV442" s="187"/>
      <c r="AW442" s="187"/>
      <c r="AX442" s="187"/>
      <c r="AY442" s="187"/>
      <c r="AZ442" s="187"/>
      <c r="BA442" s="187"/>
      <c r="BB442" s="187"/>
      <c r="BC442" s="187"/>
      <c r="BD442" s="187"/>
      <c r="BE442" s="187"/>
      <c r="BF442" s="187"/>
      <c r="BG442" s="187"/>
      <c r="BH442" s="187"/>
      <c r="BI442" s="187"/>
      <c r="BJ442" s="187"/>
      <c r="BK442" s="187"/>
      <c r="BL442" s="187"/>
      <c r="BM442" s="187"/>
    </row>
    <row r="443" spans="1:65">
      <c r="A443" s="110"/>
      <c r="B443" s="110"/>
      <c r="C443" s="110"/>
      <c r="D443" s="187"/>
      <c r="E443" s="187"/>
      <c r="F443" s="187"/>
      <c r="G443" s="187"/>
      <c r="H443" s="187"/>
      <c r="I443" s="187"/>
      <c r="J443" s="187"/>
      <c r="K443" s="187"/>
      <c r="L443" s="187"/>
      <c r="M443" s="187"/>
      <c r="N443" s="187"/>
      <c r="O443" s="187"/>
      <c r="P443" s="187"/>
      <c r="Q443" s="187"/>
      <c r="R443" s="187"/>
      <c r="S443" s="187"/>
      <c r="T443" s="187"/>
      <c r="U443" s="187"/>
      <c r="V443" s="187"/>
      <c r="W443" s="187"/>
      <c r="X443" s="187"/>
      <c r="Y443" s="187"/>
      <c r="Z443" s="187"/>
      <c r="AA443" s="187"/>
      <c r="AB443" s="187"/>
      <c r="AC443" s="187"/>
      <c r="AD443" s="187"/>
      <c r="AE443" s="187"/>
      <c r="AF443" s="187"/>
      <c r="AG443" s="187"/>
      <c r="AH443" s="187"/>
      <c r="AI443" s="187"/>
      <c r="AJ443" s="187"/>
      <c r="AK443" s="187"/>
      <c r="AL443" s="187"/>
      <c r="AM443" s="187"/>
      <c r="AN443" s="187"/>
      <c r="AO443" s="187"/>
      <c r="AP443" s="187"/>
      <c r="AQ443" s="187"/>
      <c r="AR443" s="187"/>
      <c r="AS443" s="187"/>
      <c r="AT443" s="187"/>
      <c r="AU443" s="187"/>
      <c r="AV443" s="187"/>
      <c r="AW443" s="187"/>
      <c r="AX443" s="187"/>
      <c r="AY443" s="187"/>
      <c r="AZ443" s="187"/>
      <c r="BA443" s="187"/>
      <c r="BB443" s="187"/>
      <c r="BC443" s="187"/>
      <c r="BD443" s="187"/>
      <c r="BE443" s="187"/>
      <c r="BF443" s="187"/>
      <c r="BG443" s="187"/>
      <c r="BH443" s="187"/>
      <c r="BI443" s="187"/>
      <c r="BJ443" s="187"/>
      <c r="BK443" s="187"/>
      <c r="BL443" s="187"/>
      <c r="BM443" s="187"/>
    </row>
    <row r="444" spans="1:65">
      <c r="A444" s="110"/>
      <c r="B444" s="110"/>
      <c r="C444" s="110"/>
      <c r="D444" s="187"/>
      <c r="E444" s="187"/>
      <c r="F444" s="187"/>
      <c r="G444" s="187"/>
      <c r="H444" s="187"/>
      <c r="I444" s="187"/>
      <c r="J444" s="187"/>
      <c r="K444" s="187"/>
      <c r="L444" s="187"/>
      <c r="M444" s="187"/>
      <c r="N444" s="187"/>
      <c r="O444" s="187"/>
      <c r="P444" s="187"/>
      <c r="Q444" s="187"/>
      <c r="R444" s="187"/>
      <c r="S444" s="187"/>
      <c r="T444" s="187"/>
      <c r="U444" s="187"/>
      <c r="V444" s="187"/>
      <c r="W444" s="187"/>
      <c r="X444" s="187"/>
      <c r="Y444" s="187"/>
      <c r="Z444" s="187"/>
      <c r="AA444" s="187"/>
      <c r="AB444" s="187"/>
      <c r="AC444" s="187"/>
      <c r="AD444" s="187"/>
      <c r="AE444" s="187"/>
      <c r="AF444" s="187"/>
      <c r="AG444" s="187"/>
      <c r="AH444" s="187"/>
      <c r="AI444" s="187"/>
      <c r="AJ444" s="187"/>
      <c r="AK444" s="187"/>
      <c r="AL444" s="187"/>
      <c r="AM444" s="187"/>
      <c r="AN444" s="187"/>
      <c r="AO444" s="187"/>
      <c r="AP444" s="187"/>
      <c r="AQ444" s="187"/>
      <c r="AR444" s="187"/>
      <c r="AS444" s="187"/>
      <c r="AT444" s="187"/>
      <c r="AU444" s="187"/>
      <c r="AV444" s="187"/>
      <c r="AW444" s="187"/>
      <c r="AX444" s="187"/>
      <c r="AY444" s="187"/>
      <c r="AZ444" s="187"/>
      <c r="BA444" s="187"/>
      <c r="BB444" s="187"/>
      <c r="BC444" s="187"/>
      <c r="BD444" s="187"/>
      <c r="BE444" s="187"/>
      <c r="BF444" s="187"/>
      <c r="BG444" s="187"/>
      <c r="BH444" s="187"/>
      <c r="BI444" s="187"/>
      <c r="BJ444" s="187"/>
      <c r="BK444" s="187"/>
      <c r="BL444" s="187"/>
      <c r="BM444" s="187"/>
    </row>
    <row r="445" spans="1:65">
      <c r="A445" s="110"/>
      <c r="B445" s="110"/>
      <c r="C445" s="110"/>
      <c r="D445" s="187"/>
      <c r="E445" s="187"/>
      <c r="F445" s="187"/>
      <c r="G445" s="187"/>
      <c r="H445" s="187"/>
      <c r="I445" s="187"/>
      <c r="J445" s="187"/>
      <c r="K445" s="187"/>
      <c r="L445" s="187"/>
      <c r="M445" s="187"/>
      <c r="N445" s="187"/>
      <c r="O445" s="187"/>
      <c r="P445" s="187"/>
      <c r="Q445" s="187"/>
      <c r="R445" s="187"/>
      <c r="S445" s="187"/>
      <c r="T445" s="187"/>
      <c r="U445" s="187"/>
      <c r="V445" s="187"/>
      <c r="W445" s="187"/>
      <c r="X445" s="187"/>
      <c r="Y445" s="187"/>
      <c r="Z445" s="187"/>
      <c r="AA445" s="187"/>
      <c r="AB445" s="187"/>
      <c r="AC445" s="187"/>
      <c r="AD445" s="187"/>
      <c r="AE445" s="187"/>
      <c r="AF445" s="187"/>
      <c r="AG445" s="187"/>
      <c r="AH445" s="187"/>
      <c r="AI445" s="187"/>
      <c r="AJ445" s="187"/>
      <c r="AK445" s="187"/>
      <c r="AL445" s="187"/>
      <c r="AM445" s="187"/>
      <c r="AN445" s="187"/>
      <c r="AO445" s="187"/>
      <c r="AP445" s="187"/>
      <c r="AQ445" s="187"/>
      <c r="AR445" s="187"/>
      <c r="AS445" s="187"/>
      <c r="AT445" s="187"/>
      <c r="AU445" s="187"/>
      <c r="AV445" s="187"/>
      <c r="AW445" s="187"/>
      <c r="AX445" s="187"/>
      <c r="AY445" s="187"/>
      <c r="AZ445" s="187"/>
      <c r="BA445" s="187"/>
      <c r="BB445" s="187"/>
      <c r="BC445" s="187"/>
      <c r="BD445" s="187"/>
      <c r="BE445" s="187"/>
      <c r="BF445" s="187"/>
      <c r="BG445" s="187"/>
      <c r="BH445" s="187"/>
      <c r="BI445" s="187"/>
      <c r="BJ445" s="187"/>
      <c r="BK445" s="187"/>
      <c r="BL445" s="187"/>
      <c r="BM445" s="187"/>
    </row>
    <row r="446" spans="1:65">
      <c r="A446" s="110"/>
      <c r="B446" s="110"/>
      <c r="C446" s="110"/>
      <c r="D446" s="187"/>
      <c r="E446" s="187"/>
      <c r="F446" s="187"/>
      <c r="G446" s="187"/>
      <c r="H446" s="187"/>
      <c r="I446" s="187"/>
      <c r="J446" s="187"/>
      <c r="K446" s="187"/>
      <c r="L446" s="187"/>
      <c r="M446" s="187"/>
      <c r="N446" s="187"/>
      <c r="O446" s="187"/>
      <c r="P446" s="187"/>
      <c r="Q446" s="187"/>
      <c r="R446" s="187"/>
      <c r="S446" s="187"/>
      <c r="T446" s="187"/>
      <c r="U446" s="187"/>
      <c r="V446" s="187"/>
      <c r="W446" s="187"/>
      <c r="X446" s="187"/>
      <c r="Y446" s="187"/>
      <c r="Z446" s="187"/>
      <c r="AA446" s="187"/>
      <c r="AB446" s="187"/>
      <c r="AC446" s="187"/>
      <c r="AD446" s="187"/>
      <c r="AE446" s="187"/>
      <c r="AF446" s="187"/>
      <c r="AG446" s="187"/>
      <c r="AH446" s="187"/>
      <c r="AI446" s="187"/>
      <c r="AJ446" s="187"/>
      <c r="AK446" s="187"/>
      <c r="AL446" s="187"/>
      <c r="AM446" s="187"/>
      <c r="AN446" s="187"/>
      <c r="AO446" s="187"/>
      <c r="AP446" s="187"/>
      <c r="AQ446" s="187"/>
      <c r="AR446" s="187"/>
      <c r="AS446" s="187"/>
      <c r="AT446" s="187"/>
      <c r="AU446" s="187"/>
      <c r="AV446" s="187"/>
      <c r="AW446" s="187"/>
      <c r="AX446" s="187"/>
      <c r="AY446" s="187"/>
      <c r="AZ446" s="187"/>
      <c r="BA446" s="187"/>
      <c r="BB446" s="187"/>
      <c r="BC446" s="187"/>
      <c r="BD446" s="187"/>
      <c r="BE446" s="187"/>
      <c r="BF446" s="187"/>
      <c r="BG446" s="187"/>
      <c r="BH446" s="187"/>
      <c r="BI446" s="187"/>
      <c r="BJ446" s="187"/>
      <c r="BK446" s="187"/>
      <c r="BL446" s="187"/>
      <c r="BM446" s="187"/>
    </row>
    <row r="447" spans="1:65">
      <c r="A447" s="110"/>
      <c r="B447" s="110"/>
      <c r="C447" s="110"/>
      <c r="D447" s="187"/>
      <c r="E447" s="187"/>
      <c r="F447" s="187"/>
      <c r="G447" s="187"/>
      <c r="H447" s="187"/>
      <c r="I447" s="187"/>
      <c r="J447" s="187"/>
      <c r="K447" s="187"/>
      <c r="L447" s="187"/>
      <c r="M447" s="187"/>
      <c r="N447" s="187"/>
      <c r="O447" s="187"/>
      <c r="P447" s="187"/>
      <c r="Q447" s="187"/>
      <c r="R447" s="187"/>
      <c r="S447" s="187"/>
      <c r="T447" s="187"/>
      <c r="U447" s="187"/>
      <c r="V447" s="187"/>
      <c r="W447" s="187"/>
      <c r="X447" s="187"/>
      <c r="Y447" s="187"/>
      <c r="Z447" s="187"/>
      <c r="AA447" s="187"/>
      <c r="AB447" s="187"/>
      <c r="AC447" s="187"/>
      <c r="AD447" s="187"/>
      <c r="AE447" s="187"/>
      <c r="AF447" s="187"/>
      <c r="AG447" s="187"/>
      <c r="AH447" s="187"/>
      <c r="AI447" s="187"/>
      <c r="AJ447" s="187"/>
      <c r="AK447" s="187"/>
      <c r="AL447" s="187"/>
      <c r="AM447" s="187"/>
      <c r="AN447" s="187"/>
      <c r="AO447" s="187"/>
      <c r="AP447" s="187"/>
      <c r="AQ447" s="187"/>
      <c r="AR447" s="187"/>
      <c r="AS447" s="187"/>
      <c r="AT447" s="187"/>
      <c r="AU447" s="187"/>
      <c r="AV447" s="187"/>
      <c r="AW447" s="187"/>
      <c r="AX447" s="187"/>
      <c r="AY447" s="187"/>
      <c r="AZ447" s="187"/>
      <c r="BA447" s="187"/>
      <c r="BB447" s="187"/>
      <c r="BC447" s="187"/>
      <c r="BD447" s="187"/>
      <c r="BE447" s="187"/>
      <c r="BF447" s="187"/>
      <c r="BG447" s="187"/>
      <c r="BH447" s="187"/>
      <c r="BI447" s="187"/>
      <c r="BJ447" s="187"/>
      <c r="BK447" s="187"/>
      <c r="BL447" s="187"/>
      <c r="BM447" s="187"/>
    </row>
    <row r="448" spans="1:65">
      <c r="A448" s="110"/>
      <c r="B448" s="110"/>
      <c r="C448" s="110"/>
      <c r="D448" s="187"/>
      <c r="E448" s="187"/>
      <c r="F448" s="187"/>
      <c r="G448" s="187"/>
      <c r="H448" s="187"/>
      <c r="I448" s="187"/>
      <c r="J448" s="187"/>
      <c r="K448" s="187"/>
      <c r="L448" s="187"/>
      <c r="M448" s="187"/>
      <c r="N448" s="187"/>
      <c r="O448" s="187"/>
      <c r="P448" s="187"/>
      <c r="Q448" s="187"/>
      <c r="R448" s="187"/>
      <c r="S448" s="187"/>
      <c r="T448" s="187"/>
      <c r="U448" s="187"/>
      <c r="V448" s="187"/>
      <c r="W448" s="187"/>
      <c r="X448" s="187"/>
      <c r="Y448" s="187"/>
      <c r="Z448" s="187"/>
      <c r="AA448" s="187"/>
      <c r="AB448" s="187"/>
      <c r="AC448" s="187"/>
      <c r="AD448" s="187"/>
      <c r="AE448" s="187"/>
      <c r="AF448" s="187"/>
      <c r="AG448" s="187"/>
      <c r="AH448" s="187"/>
      <c r="AI448" s="187"/>
      <c r="AJ448" s="187"/>
      <c r="AK448" s="187"/>
      <c r="AL448" s="187"/>
      <c r="AM448" s="187"/>
      <c r="AN448" s="187"/>
      <c r="AO448" s="187"/>
      <c r="AP448" s="187"/>
      <c r="AQ448" s="187"/>
      <c r="AR448" s="187"/>
      <c r="AS448" s="187"/>
      <c r="AT448" s="187"/>
      <c r="AU448" s="187"/>
      <c r="AV448" s="187"/>
      <c r="AW448" s="187"/>
      <c r="AX448" s="187"/>
      <c r="AY448" s="187"/>
      <c r="AZ448" s="187"/>
      <c r="BA448" s="187"/>
      <c r="BB448" s="187"/>
      <c r="BC448" s="187"/>
      <c r="BD448" s="187"/>
      <c r="BE448" s="187"/>
      <c r="BF448" s="187"/>
      <c r="BG448" s="187"/>
      <c r="BH448" s="187"/>
      <c r="BI448" s="187"/>
      <c r="BJ448" s="187"/>
      <c r="BK448" s="187"/>
      <c r="BL448" s="187"/>
      <c r="BM448" s="187"/>
    </row>
    <row r="449" spans="1:65">
      <c r="A449" s="110"/>
      <c r="B449" s="110"/>
      <c r="C449" s="110"/>
      <c r="D449" s="187"/>
      <c r="E449" s="187"/>
      <c r="F449" s="187"/>
      <c r="G449" s="187"/>
      <c r="H449" s="187"/>
      <c r="I449" s="187"/>
      <c r="J449" s="187"/>
      <c r="K449" s="187"/>
      <c r="L449" s="187"/>
      <c r="M449" s="187"/>
      <c r="N449" s="187"/>
      <c r="O449" s="187"/>
      <c r="P449" s="187"/>
      <c r="Q449" s="187"/>
      <c r="R449" s="187"/>
      <c r="S449" s="187"/>
      <c r="T449" s="187"/>
      <c r="U449" s="187"/>
      <c r="V449" s="187"/>
      <c r="W449" s="187"/>
      <c r="X449" s="187"/>
      <c r="Y449" s="187"/>
      <c r="Z449" s="187"/>
      <c r="AA449" s="187"/>
      <c r="AB449" s="187"/>
      <c r="AC449" s="187"/>
      <c r="AD449" s="187"/>
      <c r="AE449" s="187"/>
      <c r="AF449" s="187"/>
      <c r="AG449" s="187"/>
      <c r="AH449" s="187"/>
      <c r="AI449" s="187"/>
      <c r="AJ449" s="187"/>
      <c r="AK449" s="187"/>
      <c r="AL449" s="187"/>
      <c r="AM449" s="187"/>
      <c r="AN449" s="187"/>
      <c r="AO449" s="187"/>
      <c r="AP449" s="187"/>
      <c r="AQ449" s="187"/>
      <c r="AR449" s="187"/>
      <c r="AS449" s="187"/>
      <c r="AT449" s="187"/>
      <c r="AU449" s="187"/>
      <c r="AV449" s="187"/>
      <c r="AW449" s="187"/>
      <c r="AX449" s="187"/>
      <c r="AY449" s="187"/>
      <c r="AZ449" s="187"/>
      <c r="BA449" s="187"/>
      <c r="BB449" s="187"/>
      <c r="BC449" s="187"/>
      <c r="BD449" s="187"/>
      <c r="BE449" s="187"/>
      <c r="BF449" s="187"/>
      <c r="BG449" s="187"/>
      <c r="BH449" s="187"/>
      <c r="BI449" s="187"/>
      <c r="BJ449" s="187"/>
      <c r="BK449" s="187"/>
      <c r="BL449" s="187"/>
      <c r="BM449" s="187"/>
    </row>
    <row r="450" spans="1:65">
      <c r="A450" s="110"/>
      <c r="B450" s="110"/>
      <c r="C450" s="110"/>
      <c r="D450" s="187"/>
      <c r="E450" s="187"/>
      <c r="F450" s="187"/>
      <c r="G450" s="187"/>
      <c r="H450" s="187"/>
      <c r="I450" s="187"/>
      <c r="J450" s="187"/>
      <c r="K450" s="187"/>
      <c r="L450" s="187"/>
      <c r="M450" s="187"/>
      <c r="N450" s="187"/>
      <c r="O450" s="187"/>
      <c r="P450" s="187"/>
      <c r="Q450" s="187"/>
      <c r="R450" s="187"/>
      <c r="S450" s="187"/>
      <c r="T450" s="187"/>
      <c r="U450" s="187"/>
      <c r="V450" s="187"/>
      <c r="W450" s="187"/>
      <c r="X450" s="187"/>
      <c r="Y450" s="187"/>
      <c r="Z450" s="187"/>
      <c r="AA450" s="187"/>
      <c r="AB450" s="187"/>
      <c r="AC450" s="187"/>
      <c r="AD450" s="187"/>
      <c r="AE450" s="187"/>
      <c r="AF450" s="187"/>
      <c r="AG450" s="187"/>
      <c r="AH450" s="187"/>
      <c r="AI450" s="187"/>
      <c r="AJ450" s="187"/>
      <c r="AK450" s="187"/>
      <c r="AL450" s="187"/>
      <c r="AM450" s="187"/>
      <c r="AN450" s="187"/>
      <c r="AO450" s="187"/>
      <c r="AP450" s="187"/>
      <c r="AQ450" s="187"/>
      <c r="AR450" s="187"/>
      <c r="AS450" s="187"/>
      <c r="AT450" s="187"/>
      <c r="AU450" s="187"/>
      <c r="AV450" s="187"/>
      <c r="AW450" s="187"/>
      <c r="AX450" s="187"/>
      <c r="AY450" s="187"/>
      <c r="AZ450" s="187"/>
      <c r="BA450" s="187"/>
      <c r="BB450" s="187"/>
      <c r="BC450" s="187"/>
      <c r="BD450" s="187"/>
      <c r="BE450" s="187"/>
      <c r="BF450" s="187"/>
      <c r="BG450" s="187"/>
      <c r="BH450" s="187"/>
      <c r="BI450" s="187"/>
      <c r="BJ450" s="187"/>
      <c r="BK450" s="187"/>
      <c r="BL450" s="187"/>
      <c r="BM450" s="187"/>
    </row>
    <row r="451" spans="1:65">
      <c r="A451" s="110"/>
      <c r="B451" s="110"/>
      <c r="C451" s="110"/>
      <c r="D451" s="187"/>
      <c r="E451" s="187"/>
      <c r="F451" s="187"/>
      <c r="G451" s="187"/>
      <c r="H451" s="187"/>
      <c r="I451" s="187"/>
      <c r="J451" s="187"/>
      <c r="K451" s="187"/>
      <c r="L451" s="187"/>
      <c r="M451" s="187"/>
      <c r="N451" s="187"/>
      <c r="O451" s="187"/>
      <c r="P451" s="187"/>
      <c r="Q451" s="187"/>
      <c r="R451" s="187"/>
      <c r="S451" s="187"/>
      <c r="T451" s="187"/>
      <c r="U451" s="187"/>
      <c r="V451" s="187"/>
      <c r="W451" s="187"/>
      <c r="X451" s="187"/>
      <c r="Y451" s="187"/>
      <c r="Z451" s="187"/>
      <c r="AA451" s="187"/>
      <c r="AB451" s="187"/>
      <c r="AC451" s="187"/>
      <c r="AD451" s="187"/>
      <c r="AE451" s="187"/>
      <c r="AF451" s="187"/>
      <c r="AG451" s="187"/>
      <c r="AH451" s="187"/>
      <c r="AI451" s="187"/>
      <c r="AJ451" s="187"/>
      <c r="AK451" s="187"/>
      <c r="AL451" s="187"/>
      <c r="AM451" s="187"/>
      <c r="AN451" s="187"/>
      <c r="AO451" s="187"/>
      <c r="AP451" s="187"/>
      <c r="AQ451" s="187"/>
      <c r="AR451" s="187"/>
      <c r="AS451" s="187"/>
      <c r="AT451" s="187"/>
      <c r="AU451" s="187"/>
      <c r="AV451" s="187"/>
      <c r="AW451" s="187"/>
      <c r="AX451" s="187"/>
      <c r="AY451" s="187"/>
      <c r="AZ451" s="187"/>
      <c r="BA451" s="187"/>
      <c r="BB451" s="187"/>
      <c r="BC451" s="187"/>
      <c r="BD451" s="187"/>
      <c r="BE451" s="187"/>
      <c r="BF451" s="187"/>
      <c r="BG451" s="187"/>
      <c r="BH451" s="187"/>
      <c r="BI451" s="187"/>
      <c r="BJ451" s="187"/>
      <c r="BK451" s="187"/>
      <c r="BL451" s="187"/>
      <c r="BM451" s="187"/>
    </row>
    <row r="452" spans="1:65">
      <c r="A452" s="110"/>
      <c r="B452" s="110"/>
      <c r="C452" s="110"/>
      <c r="D452" s="187"/>
      <c r="E452" s="187"/>
      <c r="F452" s="187"/>
      <c r="G452" s="187"/>
      <c r="H452" s="187"/>
      <c r="I452" s="187"/>
      <c r="J452" s="187"/>
      <c r="K452" s="187"/>
      <c r="L452" s="187"/>
      <c r="M452" s="187"/>
      <c r="N452" s="187"/>
      <c r="O452" s="187"/>
      <c r="P452" s="187"/>
      <c r="Q452" s="187"/>
      <c r="R452" s="187"/>
      <c r="S452" s="187"/>
      <c r="T452" s="187"/>
      <c r="U452" s="187"/>
      <c r="V452" s="187"/>
      <c r="W452" s="187"/>
      <c r="X452" s="187"/>
      <c r="Y452" s="187"/>
      <c r="Z452" s="187"/>
      <c r="AA452" s="187"/>
      <c r="AB452" s="187"/>
      <c r="AC452" s="187"/>
      <c r="AD452" s="187"/>
      <c r="AE452" s="187"/>
      <c r="AF452" s="187"/>
      <c r="AG452" s="187"/>
      <c r="AH452" s="187"/>
      <c r="AI452" s="187"/>
      <c r="AJ452" s="187"/>
      <c r="AK452" s="187"/>
      <c r="AL452" s="187"/>
      <c r="AM452" s="187"/>
      <c r="AN452" s="187"/>
      <c r="AO452" s="187"/>
      <c r="AP452" s="187"/>
      <c r="AQ452" s="187"/>
      <c r="AR452" s="187"/>
      <c r="AS452" s="187"/>
      <c r="AT452" s="187"/>
      <c r="AU452" s="187"/>
      <c r="AV452" s="187"/>
      <c r="AW452" s="187"/>
      <c r="AX452" s="187"/>
      <c r="AY452" s="187"/>
      <c r="AZ452" s="187"/>
      <c r="BA452" s="187"/>
      <c r="BB452" s="187"/>
      <c r="BC452" s="187"/>
      <c r="BD452" s="187"/>
      <c r="BE452" s="187"/>
      <c r="BF452" s="187"/>
      <c r="BG452" s="187"/>
      <c r="BH452" s="187"/>
      <c r="BI452" s="187"/>
      <c r="BJ452" s="187"/>
      <c r="BK452" s="187"/>
      <c r="BL452" s="187"/>
      <c r="BM452" s="187"/>
    </row>
    <row r="453" spans="1:65">
      <c r="A453" s="110"/>
      <c r="B453" s="110"/>
      <c r="C453" s="110"/>
      <c r="D453" s="187"/>
      <c r="E453" s="187"/>
      <c r="F453" s="187"/>
      <c r="G453" s="187"/>
      <c r="H453" s="187"/>
      <c r="I453" s="187"/>
      <c r="J453" s="187"/>
      <c r="K453" s="187"/>
      <c r="L453" s="187"/>
      <c r="M453" s="187"/>
      <c r="N453" s="187"/>
      <c r="O453" s="187"/>
      <c r="P453" s="187"/>
      <c r="Q453" s="187"/>
      <c r="R453" s="187"/>
      <c r="S453" s="187"/>
      <c r="T453" s="187"/>
      <c r="U453" s="187"/>
      <c r="V453" s="187"/>
      <c r="W453" s="187"/>
      <c r="X453" s="187"/>
      <c r="Y453" s="187"/>
      <c r="Z453" s="187"/>
      <c r="AA453" s="187"/>
      <c r="AB453" s="187"/>
      <c r="AC453" s="187"/>
      <c r="AD453" s="187"/>
      <c r="AE453" s="187"/>
      <c r="AF453" s="187"/>
      <c r="AG453" s="187"/>
      <c r="AH453" s="187"/>
      <c r="AI453" s="187"/>
      <c r="AJ453" s="187"/>
      <c r="AK453" s="187"/>
      <c r="AL453" s="187"/>
      <c r="AM453" s="187"/>
      <c r="AN453" s="187"/>
      <c r="AO453" s="187"/>
      <c r="AP453" s="187"/>
      <c r="AQ453" s="187"/>
      <c r="AR453" s="187"/>
      <c r="AS453" s="187"/>
      <c r="AT453" s="187"/>
      <c r="AU453" s="187"/>
      <c r="AV453" s="187"/>
      <c r="AW453" s="187"/>
      <c r="AX453" s="187"/>
      <c r="AY453" s="187"/>
      <c r="AZ453" s="187"/>
      <c r="BA453" s="187"/>
      <c r="BB453" s="187"/>
      <c r="BC453" s="187"/>
      <c r="BD453" s="187"/>
      <c r="BE453" s="187"/>
      <c r="BF453" s="187"/>
      <c r="BG453" s="187"/>
      <c r="BH453" s="187"/>
      <c r="BI453" s="187"/>
      <c r="BJ453" s="187"/>
      <c r="BK453" s="187"/>
      <c r="BL453" s="187"/>
      <c r="BM453" s="187"/>
    </row>
    <row r="454" spans="1:65">
      <c r="A454" s="110"/>
      <c r="B454" s="110"/>
      <c r="C454" s="110"/>
      <c r="D454" s="187"/>
      <c r="E454" s="187"/>
      <c r="F454" s="187"/>
      <c r="G454" s="187"/>
      <c r="H454" s="187"/>
      <c r="I454" s="187"/>
      <c r="J454" s="187"/>
      <c r="K454" s="187"/>
      <c r="L454" s="187"/>
      <c r="M454" s="187"/>
      <c r="N454" s="187"/>
      <c r="O454" s="187"/>
      <c r="P454" s="187"/>
      <c r="Q454" s="187"/>
      <c r="R454" s="187"/>
      <c r="S454" s="187"/>
      <c r="T454" s="187"/>
      <c r="U454" s="187"/>
      <c r="V454" s="187"/>
      <c r="W454" s="187"/>
      <c r="X454" s="187"/>
      <c r="Y454" s="187"/>
      <c r="Z454" s="187"/>
      <c r="AA454" s="187"/>
      <c r="AB454" s="187"/>
      <c r="AC454" s="187"/>
      <c r="AD454" s="187"/>
      <c r="AE454" s="187"/>
      <c r="AF454" s="187"/>
      <c r="AG454" s="187"/>
      <c r="AH454" s="187"/>
      <c r="AI454" s="187"/>
      <c r="AJ454" s="187"/>
      <c r="AK454" s="187"/>
      <c r="AL454" s="187"/>
      <c r="AM454" s="187"/>
      <c r="AN454" s="187"/>
      <c r="AO454" s="187"/>
      <c r="AP454" s="187"/>
      <c r="AQ454" s="187"/>
      <c r="AR454" s="187"/>
      <c r="AS454" s="187"/>
      <c r="AT454" s="187"/>
      <c r="AU454" s="187"/>
      <c r="AV454" s="187"/>
      <c r="AW454" s="187"/>
      <c r="AX454" s="187"/>
      <c r="AY454" s="187"/>
      <c r="AZ454" s="187"/>
      <c r="BA454" s="187"/>
      <c r="BB454" s="187"/>
      <c r="BC454" s="187"/>
      <c r="BD454" s="187"/>
      <c r="BE454" s="187"/>
      <c r="BF454" s="187"/>
      <c r="BG454" s="187"/>
      <c r="BH454" s="187"/>
      <c r="BI454" s="187"/>
      <c r="BJ454" s="187"/>
      <c r="BK454" s="187"/>
      <c r="BL454" s="187"/>
      <c r="BM454" s="187"/>
    </row>
    <row r="455" spans="1:65">
      <c r="A455" s="110"/>
      <c r="B455" s="110"/>
      <c r="C455" s="110"/>
      <c r="D455" s="187"/>
      <c r="E455" s="187"/>
      <c r="F455" s="187"/>
      <c r="G455" s="187"/>
      <c r="H455" s="187"/>
      <c r="I455" s="187"/>
      <c r="J455" s="187"/>
      <c r="K455" s="187"/>
      <c r="L455" s="187"/>
      <c r="M455" s="187"/>
      <c r="N455" s="187"/>
      <c r="O455" s="187"/>
      <c r="P455" s="187"/>
      <c r="Q455" s="187"/>
      <c r="R455" s="187"/>
      <c r="S455" s="187"/>
      <c r="T455" s="187"/>
      <c r="U455" s="187"/>
      <c r="V455" s="187"/>
      <c r="W455" s="187"/>
      <c r="X455" s="187"/>
      <c r="Y455" s="187"/>
      <c r="Z455" s="187"/>
      <c r="AA455" s="187"/>
      <c r="AB455" s="187"/>
      <c r="AC455" s="187"/>
      <c r="AD455" s="187"/>
      <c r="AE455" s="187"/>
      <c r="AF455" s="187"/>
      <c r="AG455" s="187"/>
      <c r="AH455" s="187"/>
      <c r="AI455" s="187"/>
      <c r="AJ455" s="187"/>
      <c r="AK455" s="187"/>
      <c r="AL455" s="187"/>
      <c r="AM455" s="187"/>
      <c r="AN455" s="187"/>
      <c r="AO455" s="187"/>
      <c r="AP455" s="187"/>
      <c r="AQ455" s="187"/>
      <c r="AR455" s="187"/>
      <c r="AS455" s="187"/>
      <c r="AT455" s="187"/>
      <c r="AU455" s="187"/>
      <c r="AV455" s="187"/>
      <c r="AW455" s="187"/>
      <c r="AX455" s="187"/>
      <c r="AY455" s="187"/>
      <c r="AZ455" s="187"/>
      <c r="BA455" s="187"/>
      <c r="BB455" s="187"/>
      <c r="BC455" s="187"/>
      <c r="BD455" s="187"/>
      <c r="BE455" s="187"/>
      <c r="BF455" s="187"/>
      <c r="BG455" s="187"/>
      <c r="BH455" s="187"/>
      <c r="BI455" s="187"/>
      <c r="BJ455" s="187"/>
      <c r="BK455" s="187"/>
      <c r="BL455" s="187"/>
      <c r="BM455" s="187"/>
    </row>
    <row r="456" spans="1:65">
      <c r="A456" s="110"/>
      <c r="B456" s="110"/>
      <c r="C456" s="110"/>
      <c r="D456" s="187"/>
      <c r="E456" s="187"/>
      <c r="F456" s="187"/>
      <c r="G456" s="187"/>
      <c r="H456" s="187"/>
      <c r="I456" s="187"/>
      <c r="J456" s="187"/>
      <c r="K456" s="187"/>
      <c r="L456" s="187"/>
      <c r="M456" s="187"/>
      <c r="N456" s="187"/>
      <c r="O456" s="187"/>
      <c r="P456" s="187"/>
      <c r="Q456" s="187"/>
      <c r="R456" s="187"/>
      <c r="S456" s="187"/>
      <c r="T456" s="187"/>
      <c r="U456" s="187"/>
      <c r="V456" s="187"/>
      <c r="W456" s="187"/>
      <c r="X456" s="187"/>
      <c r="Y456" s="187"/>
      <c r="Z456" s="187"/>
      <c r="AA456" s="187"/>
      <c r="AB456" s="187"/>
      <c r="AC456" s="187"/>
      <c r="AD456" s="187"/>
      <c r="AE456" s="187"/>
      <c r="AF456" s="187"/>
      <c r="AG456" s="187"/>
      <c r="AH456" s="187"/>
      <c r="AI456" s="187"/>
      <c r="AJ456" s="187"/>
      <c r="AK456" s="187"/>
      <c r="AL456" s="187"/>
      <c r="AM456" s="187"/>
      <c r="AN456" s="187"/>
      <c r="AO456" s="187"/>
      <c r="AP456" s="187"/>
      <c r="AQ456" s="187"/>
      <c r="AR456" s="187"/>
      <c r="AS456" s="187"/>
      <c r="AT456" s="187"/>
      <c r="AU456" s="187"/>
      <c r="AV456" s="187"/>
      <c r="AW456" s="187"/>
      <c r="AX456" s="187"/>
      <c r="AY456" s="187"/>
      <c r="AZ456" s="187"/>
      <c r="BA456" s="187"/>
      <c r="BB456" s="187"/>
      <c r="BC456" s="187"/>
      <c r="BD456" s="187"/>
      <c r="BE456" s="187"/>
      <c r="BF456" s="187"/>
      <c r="BG456" s="187"/>
      <c r="BH456" s="187"/>
      <c r="BI456" s="187"/>
      <c r="BJ456" s="187"/>
      <c r="BK456" s="187"/>
      <c r="BL456" s="187"/>
      <c r="BM456" s="187"/>
    </row>
    <row r="457" spans="1:65">
      <c r="A457" s="110"/>
      <c r="B457" s="110"/>
      <c r="C457" s="110"/>
      <c r="D457" s="187"/>
      <c r="E457" s="187"/>
      <c r="F457" s="187"/>
      <c r="G457" s="187"/>
      <c r="H457" s="187"/>
      <c r="I457" s="187"/>
      <c r="J457" s="187"/>
      <c r="K457" s="187"/>
      <c r="L457" s="187"/>
      <c r="M457" s="187"/>
      <c r="N457" s="187"/>
      <c r="O457" s="187"/>
      <c r="P457" s="187"/>
      <c r="Q457" s="187"/>
      <c r="R457" s="187"/>
      <c r="S457" s="187"/>
      <c r="T457" s="187"/>
      <c r="U457" s="187"/>
      <c r="V457" s="187"/>
      <c r="W457" s="187"/>
      <c r="X457" s="187"/>
      <c r="Y457" s="187"/>
      <c r="Z457" s="187"/>
      <c r="AA457" s="187"/>
      <c r="AB457" s="187"/>
      <c r="AC457" s="187"/>
      <c r="AD457" s="187"/>
      <c r="AE457" s="187"/>
      <c r="AF457" s="187"/>
      <c r="AG457" s="187"/>
      <c r="AH457" s="187"/>
      <c r="AI457" s="187"/>
      <c r="AJ457" s="187"/>
      <c r="AK457" s="187"/>
      <c r="AL457" s="187"/>
      <c r="AM457" s="187"/>
      <c r="AN457" s="187"/>
      <c r="AO457" s="187"/>
      <c r="AP457" s="187"/>
      <c r="AQ457" s="187"/>
      <c r="AR457" s="187"/>
      <c r="AS457" s="187"/>
      <c r="AT457" s="187"/>
      <c r="AU457" s="187"/>
      <c r="AV457" s="187"/>
      <c r="AW457" s="187"/>
      <c r="AX457" s="187"/>
      <c r="AY457" s="187"/>
      <c r="AZ457" s="187"/>
      <c r="BA457" s="187"/>
      <c r="BB457" s="187"/>
      <c r="BC457" s="187"/>
      <c r="BD457" s="187"/>
      <c r="BE457" s="187"/>
      <c r="BF457" s="187"/>
      <c r="BG457" s="187"/>
      <c r="BH457" s="187"/>
      <c r="BI457" s="187"/>
      <c r="BJ457" s="187"/>
      <c r="BK457" s="187"/>
      <c r="BL457" s="187"/>
      <c r="BM457" s="187"/>
    </row>
    <row r="458" spans="1:65">
      <c r="A458" s="110"/>
      <c r="B458" s="110"/>
      <c r="C458" s="110"/>
      <c r="D458" s="187"/>
      <c r="E458" s="187"/>
      <c r="F458" s="187"/>
      <c r="G458" s="187"/>
      <c r="H458" s="187"/>
      <c r="I458" s="187"/>
      <c r="J458" s="187"/>
      <c r="K458" s="187"/>
      <c r="L458" s="187"/>
      <c r="M458" s="187"/>
      <c r="N458" s="187"/>
      <c r="O458" s="187"/>
      <c r="P458" s="187"/>
      <c r="Q458" s="187"/>
      <c r="R458" s="187"/>
      <c r="S458" s="187"/>
      <c r="T458" s="187"/>
      <c r="U458" s="187"/>
      <c r="V458" s="187"/>
      <c r="W458" s="187"/>
      <c r="X458" s="187"/>
      <c r="Y458" s="187"/>
      <c r="Z458" s="187"/>
      <c r="AA458" s="187"/>
      <c r="AB458" s="187"/>
      <c r="AC458" s="187"/>
      <c r="AD458" s="187"/>
      <c r="AE458" s="187"/>
      <c r="AF458" s="187"/>
      <c r="AG458" s="187"/>
      <c r="AH458" s="187"/>
      <c r="AI458" s="187"/>
      <c r="AJ458" s="187"/>
      <c r="AK458" s="187"/>
      <c r="AL458" s="187"/>
      <c r="AM458" s="187"/>
      <c r="AN458" s="187"/>
      <c r="AO458" s="187"/>
      <c r="AP458" s="187"/>
      <c r="AQ458" s="187"/>
      <c r="AR458" s="187"/>
      <c r="AS458" s="187"/>
      <c r="AT458" s="187"/>
      <c r="AU458" s="187"/>
      <c r="AV458" s="187"/>
      <c r="AW458" s="187"/>
      <c r="AX458" s="187"/>
      <c r="AY458" s="187"/>
      <c r="AZ458" s="187"/>
      <c r="BA458" s="187"/>
      <c r="BB458" s="187"/>
      <c r="BC458" s="187"/>
      <c r="BD458" s="187"/>
      <c r="BE458" s="187"/>
      <c r="BF458" s="187"/>
      <c r="BG458" s="187"/>
      <c r="BH458" s="187"/>
      <c r="BI458" s="187"/>
      <c r="BJ458" s="187"/>
      <c r="BK458" s="187"/>
      <c r="BL458" s="187"/>
      <c r="BM458" s="187"/>
    </row>
    <row r="459" spans="1:65">
      <c r="A459" s="110"/>
      <c r="B459" s="110"/>
      <c r="C459" s="110"/>
      <c r="D459" s="187"/>
      <c r="E459" s="187"/>
      <c r="F459" s="187"/>
      <c r="G459" s="187"/>
      <c r="H459" s="187"/>
      <c r="I459" s="187"/>
      <c r="J459" s="187"/>
      <c r="K459" s="187"/>
      <c r="L459" s="187"/>
      <c r="M459" s="187"/>
      <c r="N459" s="187"/>
      <c r="O459" s="187"/>
      <c r="P459" s="187"/>
      <c r="Q459" s="187"/>
      <c r="R459" s="187"/>
      <c r="S459" s="187"/>
      <c r="T459" s="187"/>
      <c r="U459" s="187"/>
      <c r="V459" s="187"/>
      <c r="W459" s="187"/>
      <c r="X459" s="187"/>
      <c r="Y459" s="187"/>
      <c r="Z459" s="187"/>
      <c r="AA459" s="187"/>
      <c r="AB459" s="187"/>
      <c r="AC459" s="187"/>
      <c r="AD459" s="187"/>
      <c r="AE459" s="187"/>
      <c r="AF459" s="187"/>
      <c r="AG459" s="187"/>
      <c r="AH459" s="187"/>
      <c r="AI459" s="187"/>
      <c r="AJ459" s="187"/>
      <c r="AK459" s="187"/>
      <c r="AL459" s="187"/>
      <c r="AM459" s="187"/>
      <c r="AN459" s="187"/>
      <c r="AO459" s="187"/>
      <c r="AP459" s="187"/>
      <c r="AQ459" s="187"/>
      <c r="AR459" s="187"/>
      <c r="AS459" s="187"/>
      <c r="AT459" s="187"/>
      <c r="AU459" s="187"/>
      <c r="AV459" s="187"/>
      <c r="AW459" s="187"/>
      <c r="AX459" s="187"/>
      <c r="AY459" s="187"/>
      <c r="AZ459" s="187"/>
      <c r="BA459" s="187"/>
      <c r="BB459" s="187"/>
      <c r="BC459" s="187"/>
      <c r="BD459" s="187"/>
      <c r="BE459" s="187"/>
      <c r="BF459" s="187"/>
      <c r="BG459" s="187"/>
      <c r="BH459" s="187"/>
      <c r="BI459" s="187"/>
      <c r="BJ459" s="187"/>
      <c r="BK459" s="187"/>
      <c r="BL459" s="187"/>
      <c r="BM459" s="187"/>
    </row>
    <row r="460" spans="1:65">
      <c r="A460" s="110"/>
      <c r="B460" s="110"/>
      <c r="C460" s="110"/>
      <c r="D460" s="187"/>
      <c r="E460" s="187"/>
      <c r="F460" s="187"/>
      <c r="G460" s="187"/>
      <c r="H460" s="187"/>
      <c r="I460" s="187"/>
      <c r="J460" s="187"/>
      <c r="K460" s="187"/>
      <c r="L460" s="187"/>
      <c r="M460" s="187"/>
      <c r="N460" s="187"/>
      <c r="O460" s="187"/>
      <c r="P460" s="187"/>
      <c r="Q460" s="187"/>
      <c r="R460" s="187"/>
      <c r="S460" s="187"/>
      <c r="T460" s="187"/>
      <c r="U460" s="187"/>
      <c r="V460" s="187"/>
      <c r="W460" s="187"/>
      <c r="X460" s="187"/>
      <c r="Y460" s="187"/>
      <c r="Z460" s="187"/>
      <c r="AA460" s="187"/>
      <c r="AB460" s="187"/>
      <c r="AC460" s="187"/>
      <c r="AD460" s="187"/>
      <c r="AE460" s="187"/>
      <c r="AF460" s="187"/>
      <c r="AG460" s="187"/>
      <c r="AH460" s="187"/>
      <c r="AI460" s="187"/>
      <c r="AJ460" s="187"/>
      <c r="AK460" s="187"/>
      <c r="AL460" s="187"/>
      <c r="AM460" s="187"/>
      <c r="AN460" s="187"/>
      <c r="AO460" s="187"/>
      <c r="AP460" s="187"/>
      <c r="AQ460" s="187"/>
      <c r="AR460" s="187"/>
      <c r="AS460" s="187"/>
      <c r="AT460" s="187"/>
      <c r="AU460" s="187"/>
      <c r="AV460" s="187"/>
      <c r="AW460" s="187"/>
      <c r="AX460" s="187"/>
      <c r="AY460" s="187"/>
      <c r="AZ460" s="187"/>
      <c r="BA460" s="187"/>
      <c r="BB460" s="187"/>
      <c r="BC460" s="187"/>
      <c r="BD460" s="187"/>
      <c r="BE460" s="187"/>
      <c r="BF460" s="187"/>
      <c r="BG460" s="187"/>
      <c r="BH460" s="187"/>
      <c r="BI460" s="187"/>
      <c r="BJ460" s="187"/>
      <c r="BK460" s="187"/>
      <c r="BL460" s="187"/>
      <c r="BM460" s="187"/>
    </row>
    <row r="461" spans="1:65">
      <c r="A461" s="110"/>
      <c r="B461" s="110"/>
      <c r="C461" s="110"/>
      <c r="D461" s="187"/>
      <c r="E461" s="187"/>
      <c r="F461" s="187"/>
      <c r="G461" s="187"/>
      <c r="H461" s="187"/>
      <c r="I461" s="187"/>
      <c r="J461" s="187"/>
      <c r="K461" s="187"/>
      <c r="L461" s="187"/>
      <c r="M461" s="187"/>
      <c r="N461" s="187"/>
      <c r="O461" s="187"/>
      <c r="P461" s="187"/>
      <c r="Q461" s="187"/>
      <c r="R461" s="187"/>
      <c r="S461" s="187"/>
      <c r="T461" s="187"/>
      <c r="U461" s="187"/>
      <c r="V461" s="187"/>
      <c r="W461" s="187"/>
      <c r="X461" s="187"/>
      <c r="Y461" s="187"/>
      <c r="Z461" s="187"/>
      <c r="AA461" s="187"/>
      <c r="AB461" s="187"/>
      <c r="AC461" s="187"/>
      <c r="AD461" s="187"/>
      <c r="AE461" s="187"/>
      <c r="AF461" s="187"/>
      <c r="AG461" s="187"/>
      <c r="AH461" s="187"/>
      <c r="AI461" s="187"/>
      <c r="AJ461" s="187"/>
      <c r="AK461" s="187"/>
      <c r="AL461" s="187"/>
      <c r="AM461" s="187"/>
      <c r="AN461" s="187"/>
      <c r="AO461" s="187"/>
      <c r="AP461" s="187"/>
      <c r="AQ461" s="187"/>
      <c r="AR461" s="187"/>
      <c r="AS461" s="187"/>
      <c r="AT461" s="187"/>
      <c r="AU461" s="187"/>
      <c r="AV461" s="187"/>
      <c r="AW461" s="187"/>
      <c r="AX461" s="187"/>
      <c r="AY461" s="187"/>
      <c r="AZ461" s="187"/>
      <c r="BA461" s="187"/>
      <c r="BB461" s="187"/>
      <c r="BC461" s="187"/>
      <c r="BD461" s="187"/>
      <c r="BE461" s="187"/>
      <c r="BF461" s="187"/>
      <c r="BG461" s="187"/>
      <c r="BH461" s="187"/>
      <c r="BI461" s="187"/>
      <c r="BJ461" s="187"/>
      <c r="BK461" s="187"/>
      <c r="BL461" s="187"/>
      <c r="BM461" s="187"/>
    </row>
    <row r="462" spans="1:65">
      <c r="A462" s="110"/>
      <c r="B462" s="110"/>
      <c r="C462" s="110"/>
      <c r="D462" s="187"/>
      <c r="E462" s="187"/>
      <c r="F462" s="187"/>
      <c r="G462" s="187"/>
      <c r="H462" s="187"/>
      <c r="I462" s="187"/>
      <c r="J462" s="187"/>
      <c r="K462" s="187"/>
      <c r="L462" s="187"/>
      <c r="M462" s="187"/>
      <c r="N462" s="187"/>
      <c r="O462" s="187"/>
      <c r="P462" s="187"/>
      <c r="Q462" s="187"/>
      <c r="R462" s="187"/>
      <c r="S462" s="187"/>
      <c r="T462" s="187"/>
      <c r="U462" s="187"/>
      <c r="V462" s="187"/>
      <c r="W462" s="187"/>
      <c r="X462" s="187"/>
      <c r="Y462" s="187"/>
      <c r="Z462" s="187"/>
      <c r="AA462" s="187"/>
      <c r="AB462" s="187"/>
      <c r="AC462" s="187"/>
      <c r="AD462" s="187"/>
      <c r="AE462" s="187"/>
      <c r="AF462" s="187"/>
      <c r="AG462" s="187"/>
      <c r="AH462" s="187"/>
      <c r="AI462" s="187"/>
      <c r="AJ462" s="187"/>
      <c r="AK462" s="187"/>
      <c r="AL462" s="187"/>
      <c r="AM462" s="187"/>
      <c r="AN462" s="187"/>
      <c r="AO462" s="187"/>
      <c r="AP462" s="187"/>
      <c r="AQ462" s="187"/>
      <c r="AR462" s="187"/>
      <c r="AS462" s="187"/>
      <c r="AT462" s="187"/>
      <c r="AU462" s="187"/>
      <c r="AV462" s="187"/>
      <c r="AW462" s="187"/>
      <c r="AX462" s="187"/>
      <c r="AY462" s="187"/>
      <c r="AZ462" s="187"/>
      <c r="BA462" s="187"/>
      <c r="BB462" s="187"/>
      <c r="BC462" s="187"/>
      <c r="BD462" s="187"/>
      <c r="BE462" s="187"/>
      <c r="BF462" s="187"/>
      <c r="BG462" s="187"/>
      <c r="BH462" s="187"/>
      <c r="BI462" s="187"/>
      <c r="BJ462" s="187"/>
      <c r="BK462" s="187"/>
      <c r="BL462" s="187"/>
      <c r="BM462" s="187"/>
    </row>
    <row r="463" spans="1:65">
      <c r="A463" s="110"/>
      <c r="B463" s="110"/>
      <c r="C463" s="110"/>
      <c r="D463" s="187"/>
      <c r="E463" s="187"/>
      <c r="F463" s="187"/>
      <c r="G463" s="187"/>
      <c r="H463" s="187"/>
      <c r="I463" s="187"/>
      <c r="J463" s="187"/>
      <c r="K463" s="187"/>
      <c r="L463" s="187"/>
      <c r="M463" s="187"/>
      <c r="N463" s="187"/>
      <c r="O463" s="187"/>
      <c r="P463" s="187"/>
      <c r="Q463" s="187"/>
      <c r="R463" s="187"/>
      <c r="S463" s="187"/>
      <c r="T463" s="187"/>
      <c r="U463" s="187"/>
      <c r="V463" s="187"/>
      <c r="W463" s="187"/>
      <c r="X463" s="187"/>
      <c r="Y463" s="187"/>
      <c r="Z463" s="187"/>
      <c r="AA463" s="187"/>
      <c r="AB463" s="187"/>
      <c r="AC463" s="187"/>
      <c r="AD463" s="187"/>
      <c r="AE463" s="187"/>
      <c r="AF463" s="187"/>
      <c r="AG463" s="187"/>
      <c r="AH463" s="187"/>
      <c r="AI463" s="187"/>
      <c r="AJ463" s="187"/>
      <c r="AK463" s="187"/>
      <c r="AL463" s="187"/>
      <c r="AM463" s="187"/>
      <c r="AN463" s="187"/>
      <c r="AO463" s="187"/>
      <c r="AP463" s="187"/>
      <c r="AQ463" s="187"/>
      <c r="AR463" s="187"/>
      <c r="AS463" s="187"/>
      <c r="AT463" s="187"/>
      <c r="AU463" s="187"/>
      <c r="AV463" s="187"/>
      <c r="AW463" s="187"/>
      <c r="AX463" s="187"/>
      <c r="AY463" s="187"/>
      <c r="AZ463" s="187"/>
      <c r="BA463" s="187"/>
      <c r="BB463" s="187"/>
      <c r="BC463" s="187"/>
      <c r="BD463" s="187"/>
      <c r="BE463" s="187"/>
      <c r="BF463" s="187"/>
      <c r="BG463" s="187"/>
      <c r="BH463" s="187"/>
      <c r="BI463" s="187"/>
      <c r="BJ463" s="187"/>
      <c r="BK463" s="187"/>
      <c r="BL463" s="187"/>
      <c r="BM463" s="187"/>
    </row>
    <row r="464" spans="1:65">
      <c r="A464" s="110"/>
      <c r="B464" s="110"/>
      <c r="C464" s="110"/>
      <c r="D464" s="187"/>
      <c r="E464" s="187"/>
      <c r="F464" s="187"/>
      <c r="G464" s="187"/>
      <c r="H464" s="187"/>
      <c r="I464" s="187"/>
      <c r="J464" s="187"/>
      <c r="K464" s="187"/>
      <c r="L464" s="187"/>
      <c r="M464" s="187"/>
      <c r="N464" s="187"/>
      <c r="O464" s="187"/>
      <c r="P464" s="187"/>
      <c r="Q464" s="187"/>
      <c r="R464" s="187"/>
      <c r="S464" s="187"/>
      <c r="T464" s="187"/>
      <c r="U464" s="187"/>
      <c r="V464" s="187"/>
      <c r="W464" s="187"/>
      <c r="X464" s="187"/>
      <c r="Y464" s="187"/>
      <c r="Z464" s="187"/>
      <c r="AA464" s="187"/>
      <c r="AB464" s="187"/>
      <c r="AC464" s="187"/>
      <c r="AD464" s="187"/>
      <c r="AE464" s="187"/>
      <c r="AF464" s="187"/>
      <c r="AG464" s="187"/>
      <c r="AH464" s="187"/>
      <c r="AI464" s="187"/>
      <c r="AJ464" s="187"/>
      <c r="AK464" s="187"/>
      <c r="AL464" s="187"/>
      <c r="AM464" s="187"/>
      <c r="AN464" s="187"/>
      <c r="AO464" s="187"/>
      <c r="AP464" s="187"/>
      <c r="AQ464" s="187"/>
      <c r="AR464" s="187"/>
      <c r="AS464" s="187"/>
      <c r="AT464" s="187"/>
      <c r="AU464" s="187"/>
      <c r="AV464" s="187"/>
      <c r="AW464" s="187"/>
      <c r="AX464" s="187"/>
      <c r="AY464" s="187"/>
      <c r="AZ464" s="187"/>
      <c r="BA464" s="187"/>
      <c r="BB464" s="187"/>
      <c r="BC464" s="187"/>
      <c r="BD464" s="187"/>
      <c r="BE464" s="187"/>
      <c r="BF464" s="187"/>
      <c r="BG464" s="187"/>
      <c r="BH464" s="187"/>
      <c r="BI464" s="187"/>
      <c r="BJ464" s="187"/>
      <c r="BK464" s="187"/>
      <c r="BL464" s="187"/>
      <c r="BM464" s="187"/>
    </row>
    <row r="465" spans="1:65">
      <c r="A465" s="110"/>
      <c r="B465" s="110"/>
      <c r="C465" s="110"/>
      <c r="D465" s="187"/>
      <c r="E465" s="187"/>
      <c r="F465" s="187"/>
      <c r="G465" s="187"/>
      <c r="H465" s="187"/>
      <c r="I465" s="187"/>
      <c r="J465" s="187"/>
      <c r="K465" s="187"/>
      <c r="L465" s="187"/>
      <c r="M465" s="187"/>
      <c r="N465" s="187"/>
      <c r="O465" s="187"/>
      <c r="P465" s="187"/>
      <c r="Q465" s="187"/>
      <c r="R465" s="187"/>
      <c r="S465" s="187"/>
      <c r="T465" s="187"/>
      <c r="U465" s="187"/>
      <c r="V465" s="187"/>
      <c r="W465" s="187"/>
      <c r="X465" s="187"/>
      <c r="Y465" s="187"/>
      <c r="Z465" s="187"/>
      <c r="AA465" s="187"/>
      <c r="AB465" s="187"/>
      <c r="AC465" s="187"/>
      <c r="AD465" s="187"/>
      <c r="AE465" s="187"/>
      <c r="AF465" s="187"/>
      <c r="AG465" s="187"/>
      <c r="AH465" s="187"/>
      <c r="AI465" s="187"/>
      <c r="AJ465" s="187"/>
      <c r="AK465" s="187"/>
      <c r="AL465" s="187"/>
      <c r="AM465" s="187"/>
      <c r="AN465" s="187"/>
      <c r="AO465" s="187"/>
      <c r="AP465" s="187"/>
      <c r="AQ465" s="187"/>
      <c r="AR465" s="187"/>
      <c r="AS465" s="187"/>
      <c r="AT465" s="187"/>
      <c r="AU465" s="187"/>
      <c r="AV465" s="187"/>
      <c r="AW465" s="187"/>
      <c r="AX465" s="187"/>
      <c r="AY465" s="187"/>
      <c r="AZ465" s="187"/>
      <c r="BA465" s="187"/>
      <c r="BB465" s="187"/>
      <c r="BC465" s="187"/>
      <c r="BD465" s="187"/>
      <c r="BE465" s="187"/>
      <c r="BF465" s="187"/>
      <c r="BG465" s="187"/>
      <c r="BH465" s="187"/>
      <c r="BI465" s="187"/>
      <c r="BJ465" s="187"/>
      <c r="BK465" s="187"/>
      <c r="BL465" s="187"/>
      <c r="BM465" s="187"/>
    </row>
    <row r="466" spans="1:65">
      <c r="A466" s="110"/>
      <c r="B466" s="110"/>
      <c r="C466" s="110"/>
      <c r="D466" s="187"/>
      <c r="E466" s="187"/>
      <c r="F466" s="187"/>
      <c r="G466" s="187"/>
      <c r="H466" s="187"/>
      <c r="I466" s="187"/>
      <c r="J466" s="187"/>
      <c r="K466" s="187"/>
      <c r="L466" s="187"/>
      <c r="M466" s="187"/>
      <c r="N466" s="187"/>
      <c r="O466" s="187"/>
      <c r="P466" s="187"/>
      <c r="Q466" s="187"/>
      <c r="R466" s="187"/>
      <c r="S466" s="187"/>
      <c r="T466" s="187"/>
      <c r="U466" s="187"/>
      <c r="V466" s="187"/>
      <c r="W466" s="187"/>
      <c r="X466" s="187"/>
      <c r="Y466" s="187"/>
      <c r="Z466" s="187"/>
      <c r="AA466" s="187"/>
      <c r="AB466" s="187"/>
      <c r="AC466" s="187"/>
      <c r="AD466" s="187"/>
      <c r="AE466" s="187"/>
      <c r="AF466" s="187"/>
      <c r="AG466" s="187"/>
      <c r="AH466" s="187"/>
      <c r="AI466" s="187"/>
      <c r="AJ466" s="187"/>
      <c r="AK466" s="187"/>
      <c r="AL466" s="187"/>
      <c r="AM466" s="187"/>
      <c r="AN466" s="187"/>
      <c r="AO466" s="187"/>
      <c r="AP466" s="187"/>
      <c r="AQ466" s="187"/>
      <c r="AR466" s="187"/>
      <c r="AS466" s="187"/>
      <c r="AT466" s="187"/>
      <c r="AU466" s="187"/>
      <c r="AV466" s="187"/>
      <c r="AW466" s="187"/>
      <c r="AX466" s="187"/>
      <c r="AY466" s="187"/>
      <c r="AZ466" s="187"/>
      <c r="BA466" s="187"/>
      <c r="BB466" s="187"/>
      <c r="BC466" s="187"/>
      <c r="BD466" s="187"/>
      <c r="BE466" s="187"/>
      <c r="BF466" s="187"/>
      <c r="BG466" s="187"/>
      <c r="BH466" s="187"/>
      <c r="BI466" s="187"/>
      <c r="BJ466" s="187"/>
      <c r="BK466" s="187"/>
      <c r="BL466" s="187"/>
      <c r="BM466" s="187"/>
    </row>
    <row r="467" spans="1:65">
      <c r="A467" s="110"/>
      <c r="B467" s="110"/>
      <c r="C467" s="110"/>
      <c r="D467" s="187"/>
      <c r="E467" s="187"/>
      <c r="F467" s="187"/>
      <c r="G467" s="187"/>
      <c r="H467" s="187"/>
      <c r="I467" s="187"/>
      <c r="J467" s="187"/>
      <c r="K467" s="187"/>
      <c r="L467" s="187"/>
      <c r="M467" s="187"/>
      <c r="N467" s="187"/>
      <c r="O467" s="187"/>
      <c r="P467" s="187"/>
      <c r="Q467" s="187"/>
      <c r="R467" s="187"/>
      <c r="S467" s="187"/>
      <c r="T467" s="187"/>
      <c r="U467" s="187"/>
      <c r="V467" s="187"/>
      <c r="W467" s="187"/>
      <c r="X467" s="187"/>
      <c r="Y467" s="187"/>
      <c r="Z467" s="187"/>
      <c r="AA467" s="187"/>
      <c r="AB467" s="187"/>
      <c r="AC467" s="187"/>
      <c r="AD467" s="187"/>
      <c r="AE467" s="187"/>
      <c r="AF467" s="187"/>
      <c r="AG467" s="187"/>
      <c r="AH467" s="187"/>
      <c r="AI467" s="187"/>
      <c r="AJ467" s="187"/>
      <c r="AK467" s="187"/>
      <c r="AL467" s="187"/>
      <c r="AM467" s="187"/>
      <c r="AN467" s="187"/>
      <c r="AO467" s="187"/>
      <c r="AP467" s="187"/>
      <c r="AQ467" s="187"/>
      <c r="AR467" s="187"/>
      <c r="AS467" s="187"/>
      <c r="AT467" s="187"/>
      <c r="AU467" s="187"/>
      <c r="AV467" s="187"/>
      <c r="AW467" s="187"/>
      <c r="AX467" s="187"/>
      <c r="AY467" s="187"/>
      <c r="AZ467" s="187"/>
      <c r="BA467" s="187"/>
      <c r="BB467" s="187"/>
      <c r="BC467" s="187"/>
      <c r="BD467" s="187"/>
      <c r="BE467" s="187"/>
      <c r="BF467" s="187"/>
      <c r="BG467" s="187"/>
      <c r="BH467" s="187"/>
      <c r="BI467" s="187"/>
      <c r="BJ467" s="187"/>
      <c r="BK467" s="187"/>
      <c r="BL467" s="187"/>
      <c r="BM467" s="187"/>
    </row>
    <row r="468" spans="1:65">
      <c r="A468" s="110"/>
      <c r="B468" s="110"/>
      <c r="C468" s="110"/>
      <c r="D468" s="187"/>
      <c r="E468" s="187"/>
      <c r="F468" s="187"/>
      <c r="G468" s="187"/>
      <c r="H468" s="187"/>
      <c r="I468" s="187"/>
      <c r="J468" s="187"/>
      <c r="K468" s="187"/>
      <c r="L468" s="187"/>
      <c r="M468" s="187"/>
      <c r="N468" s="187"/>
      <c r="O468" s="187"/>
      <c r="P468" s="187"/>
      <c r="Q468" s="187"/>
      <c r="R468" s="187"/>
      <c r="S468" s="187"/>
      <c r="T468" s="187"/>
      <c r="U468" s="187"/>
      <c r="V468" s="187"/>
      <c r="W468" s="187"/>
      <c r="X468" s="187"/>
      <c r="Y468" s="187"/>
      <c r="Z468" s="187"/>
      <c r="AA468" s="187"/>
      <c r="AB468" s="187"/>
      <c r="AC468" s="187"/>
      <c r="AD468" s="187"/>
      <c r="AE468" s="187"/>
      <c r="AF468" s="187"/>
      <c r="AG468" s="187"/>
      <c r="AH468" s="187"/>
      <c r="AI468" s="187"/>
      <c r="AJ468" s="187"/>
      <c r="AK468" s="187"/>
      <c r="AL468" s="187"/>
      <c r="AM468" s="187"/>
      <c r="AN468" s="187"/>
      <c r="AO468" s="187"/>
      <c r="AP468" s="187"/>
      <c r="AQ468" s="187"/>
      <c r="AR468" s="187"/>
      <c r="AS468" s="187"/>
      <c r="AT468" s="187"/>
      <c r="AU468" s="187"/>
      <c r="AV468" s="187"/>
      <c r="AW468" s="187"/>
      <c r="AX468" s="187"/>
      <c r="AY468" s="187"/>
      <c r="AZ468" s="187"/>
      <c r="BA468" s="187"/>
      <c r="BB468" s="187"/>
      <c r="BC468" s="187"/>
      <c r="BD468" s="187"/>
      <c r="BE468" s="187"/>
      <c r="BF468" s="187"/>
      <c r="BG468" s="187"/>
      <c r="BH468" s="187"/>
      <c r="BI468" s="187"/>
      <c r="BJ468" s="187"/>
      <c r="BK468" s="187"/>
      <c r="BL468" s="187"/>
      <c r="BM468" s="187"/>
    </row>
    <row r="469" spans="1:65">
      <c r="A469" s="110"/>
      <c r="B469" s="110"/>
      <c r="C469" s="110"/>
      <c r="D469" s="187"/>
      <c r="E469" s="187"/>
      <c r="F469" s="187"/>
      <c r="G469" s="187"/>
      <c r="H469" s="187"/>
      <c r="I469" s="187"/>
      <c r="J469" s="187"/>
      <c r="K469" s="187"/>
      <c r="L469" s="187"/>
      <c r="M469" s="187"/>
      <c r="N469" s="187"/>
      <c r="O469" s="187"/>
      <c r="P469" s="187"/>
      <c r="Q469" s="187"/>
      <c r="R469" s="187"/>
      <c r="S469" s="187"/>
      <c r="T469" s="187"/>
      <c r="U469" s="187"/>
      <c r="V469" s="187"/>
      <c r="W469" s="187"/>
      <c r="X469" s="187"/>
      <c r="Y469" s="187"/>
      <c r="Z469" s="187"/>
      <c r="AA469" s="187"/>
      <c r="AB469" s="187"/>
      <c r="AC469" s="187"/>
      <c r="AD469" s="187"/>
      <c r="AE469" s="187"/>
      <c r="AF469" s="187"/>
      <c r="AG469" s="187"/>
      <c r="AH469" s="187"/>
      <c r="AI469" s="187"/>
      <c r="AJ469" s="187"/>
      <c r="AK469" s="187"/>
      <c r="AL469" s="187"/>
      <c r="AM469" s="187"/>
      <c r="AN469" s="187"/>
      <c r="AO469" s="187"/>
      <c r="AP469" s="187"/>
      <c r="AQ469" s="187"/>
      <c r="AR469" s="187"/>
      <c r="AS469" s="187"/>
      <c r="AT469" s="187"/>
      <c r="AU469" s="187"/>
      <c r="AV469" s="187"/>
      <c r="AW469" s="187"/>
      <c r="AX469" s="187"/>
      <c r="AY469" s="187"/>
      <c r="AZ469" s="187"/>
      <c r="BA469" s="187"/>
      <c r="BB469" s="187"/>
      <c r="BC469" s="187"/>
      <c r="BD469" s="187"/>
      <c r="BE469" s="187"/>
      <c r="BF469" s="187"/>
      <c r="BG469" s="187"/>
      <c r="BH469" s="187"/>
      <c r="BI469" s="187"/>
      <c r="BJ469" s="187"/>
      <c r="BK469" s="187"/>
      <c r="BL469" s="187"/>
      <c r="BM469" s="187"/>
    </row>
    <row r="470" spans="1:65">
      <c r="A470" s="110"/>
      <c r="B470" s="110"/>
      <c r="C470" s="110"/>
      <c r="D470" s="187"/>
      <c r="E470" s="187"/>
      <c r="F470" s="187"/>
      <c r="G470" s="187"/>
      <c r="H470" s="187"/>
      <c r="I470" s="187"/>
      <c r="J470" s="187"/>
      <c r="K470" s="187"/>
      <c r="L470" s="187"/>
      <c r="M470" s="187"/>
      <c r="N470" s="187"/>
      <c r="O470" s="187"/>
      <c r="P470" s="187"/>
      <c r="Q470" s="187"/>
      <c r="R470" s="187"/>
      <c r="S470" s="187"/>
      <c r="T470" s="187"/>
      <c r="U470" s="187"/>
      <c r="V470" s="187"/>
      <c r="W470" s="187"/>
      <c r="X470" s="187"/>
      <c r="Y470" s="187"/>
      <c r="Z470" s="187"/>
      <c r="AA470" s="187"/>
      <c r="AB470" s="187"/>
      <c r="AC470" s="187"/>
      <c r="AD470" s="187"/>
      <c r="AE470" s="187"/>
      <c r="AF470" s="187"/>
      <c r="AG470" s="187"/>
      <c r="AH470" s="187"/>
      <c r="AI470" s="187"/>
      <c r="AJ470" s="187"/>
      <c r="AK470" s="187"/>
      <c r="AL470" s="187"/>
      <c r="AM470" s="187"/>
      <c r="AN470" s="187"/>
      <c r="AO470" s="187"/>
      <c r="AP470" s="187"/>
      <c r="AQ470" s="187"/>
      <c r="AR470" s="187"/>
      <c r="AS470" s="187"/>
      <c r="AT470" s="187"/>
      <c r="AU470" s="187"/>
      <c r="AV470" s="187"/>
      <c r="AW470" s="187"/>
      <c r="AX470" s="187"/>
      <c r="AY470" s="187"/>
      <c r="AZ470" s="187"/>
      <c r="BA470" s="187"/>
      <c r="BB470" s="187"/>
      <c r="BC470" s="187"/>
      <c r="BD470" s="187"/>
      <c r="BE470" s="187"/>
      <c r="BF470" s="187"/>
      <c r="BG470" s="187"/>
      <c r="BH470" s="187"/>
      <c r="BI470" s="187"/>
      <c r="BJ470" s="187"/>
      <c r="BK470" s="187"/>
      <c r="BL470" s="187"/>
      <c r="BM470" s="187"/>
    </row>
    <row r="471" spans="1:65">
      <c r="A471" s="110"/>
      <c r="B471" s="110"/>
      <c r="C471" s="110"/>
      <c r="D471" s="187"/>
      <c r="E471" s="187"/>
      <c r="F471" s="187"/>
      <c r="G471" s="187"/>
      <c r="H471" s="187"/>
      <c r="I471" s="187"/>
      <c r="J471" s="187"/>
      <c r="K471" s="187"/>
      <c r="L471" s="187"/>
      <c r="M471" s="187"/>
      <c r="N471" s="187"/>
      <c r="O471" s="187"/>
      <c r="P471" s="187"/>
      <c r="Q471" s="187"/>
      <c r="R471" s="187"/>
      <c r="S471" s="187"/>
      <c r="T471" s="187"/>
      <c r="U471" s="187"/>
      <c r="V471" s="187"/>
      <c r="W471" s="187"/>
      <c r="X471" s="187"/>
      <c r="Y471" s="187"/>
      <c r="Z471" s="187"/>
      <c r="AA471" s="187"/>
      <c r="AB471" s="187"/>
      <c r="AC471" s="187"/>
      <c r="AD471" s="187"/>
      <c r="AE471" s="187"/>
      <c r="AF471" s="187"/>
      <c r="AG471" s="187"/>
      <c r="AH471" s="187"/>
      <c r="AI471" s="187"/>
      <c r="AJ471" s="187"/>
      <c r="AK471" s="187"/>
      <c r="AL471" s="187"/>
      <c r="AM471" s="187"/>
      <c r="AN471" s="187"/>
      <c r="AO471" s="187"/>
      <c r="AP471" s="187"/>
      <c r="AQ471" s="187"/>
      <c r="AR471" s="187"/>
      <c r="AS471" s="187"/>
      <c r="AT471" s="187"/>
      <c r="AU471" s="187"/>
      <c r="AV471" s="187"/>
      <c r="AW471" s="187"/>
      <c r="AX471" s="187"/>
      <c r="AY471" s="187"/>
      <c r="AZ471" s="187"/>
      <c r="BA471" s="187"/>
      <c r="BB471" s="187"/>
      <c r="BC471" s="187"/>
      <c r="BD471" s="187"/>
      <c r="BE471" s="187"/>
      <c r="BF471" s="187"/>
      <c r="BG471" s="187"/>
      <c r="BH471" s="187"/>
      <c r="BI471" s="187"/>
      <c r="BJ471" s="187"/>
      <c r="BK471" s="187"/>
      <c r="BL471" s="187"/>
      <c r="BM471" s="187"/>
    </row>
    <row r="472" spans="1:65">
      <c r="A472" s="110"/>
      <c r="B472" s="110"/>
      <c r="C472" s="110"/>
      <c r="D472" s="187"/>
      <c r="E472" s="187"/>
      <c r="F472" s="187"/>
      <c r="G472" s="187"/>
      <c r="H472" s="187"/>
      <c r="I472" s="187"/>
      <c r="J472" s="187"/>
      <c r="K472" s="187"/>
      <c r="L472" s="187"/>
      <c r="M472" s="187"/>
      <c r="N472" s="187"/>
      <c r="O472" s="187"/>
      <c r="P472" s="187"/>
      <c r="Q472" s="187"/>
      <c r="R472" s="187"/>
      <c r="S472" s="187"/>
      <c r="T472" s="187"/>
      <c r="U472" s="187"/>
      <c r="V472" s="187"/>
      <c r="W472" s="187"/>
      <c r="X472" s="187"/>
      <c r="Y472" s="187"/>
      <c r="Z472" s="187"/>
      <c r="AA472" s="187"/>
      <c r="AB472" s="187"/>
      <c r="AC472" s="187"/>
      <c r="AD472" s="187"/>
      <c r="AE472" s="187"/>
      <c r="AF472" s="187"/>
      <c r="AG472" s="187"/>
      <c r="AH472" s="187"/>
      <c r="AI472" s="187"/>
      <c r="AJ472" s="187"/>
      <c r="AK472" s="187"/>
      <c r="AL472" s="187"/>
      <c r="AM472" s="187"/>
      <c r="AN472" s="187"/>
      <c r="AO472" s="187"/>
      <c r="AP472" s="187"/>
      <c r="AQ472" s="187"/>
      <c r="AR472" s="187"/>
      <c r="AS472" s="187"/>
      <c r="AT472" s="187"/>
      <c r="AU472" s="187"/>
      <c r="AV472" s="187"/>
      <c r="AW472" s="187"/>
      <c r="AX472" s="187"/>
      <c r="AY472" s="187"/>
      <c r="AZ472" s="187"/>
      <c r="BA472" s="187"/>
      <c r="BB472" s="187"/>
      <c r="BC472" s="187"/>
      <c r="BD472" s="187"/>
      <c r="BE472" s="187"/>
      <c r="BF472" s="187"/>
      <c r="BG472" s="187"/>
      <c r="BH472" s="187"/>
      <c r="BI472" s="187"/>
      <c r="BJ472" s="187"/>
      <c r="BK472" s="187"/>
      <c r="BL472" s="187"/>
      <c r="BM472" s="187"/>
    </row>
    <row r="473" spans="1:65">
      <c r="A473" s="110"/>
      <c r="B473" s="110"/>
      <c r="C473" s="110"/>
      <c r="D473" s="187"/>
      <c r="E473" s="187"/>
      <c r="F473" s="187"/>
      <c r="G473" s="187"/>
      <c r="H473" s="187"/>
      <c r="I473" s="187"/>
      <c r="J473" s="187"/>
      <c r="K473" s="187"/>
      <c r="L473" s="187"/>
      <c r="M473" s="187"/>
      <c r="N473" s="187"/>
      <c r="O473" s="187"/>
      <c r="P473" s="187"/>
      <c r="Q473" s="187"/>
      <c r="R473" s="187"/>
      <c r="S473" s="187"/>
      <c r="T473" s="187"/>
      <c r="U473" s="187"/>
      <c r="V473" s="187"/>
      <c r="W473" s="187"/>
      <c r="X473" s="187"/>
      <c r="Y473" s="187"/>
      <c r="Z473" s="187"/>
      <c r="AA473" s="187"/>
      <c r="AB473" s="187"/>
      <c r="AC473" s="187"/>
      <c r="AD473" s="187"/>
      <c r="AE473" s="187"/>
      <c r="AF473" s="187"/>
      <c r="AG473" s="187"/>
      <c r="AH473" s="187"/>
      <c r="AI473" s="187"/>
      <c r="AJ473" s="187"/>
      <c r="AK473" s="187"/>
      <c r="AL473" s="187"/>
      <c r="AM473" s="187"/>
      <c r="AN473" s="187"/>
      <c r="AO473" s="187"/>
      <c r="AP473" s="187"/>
      <c r="AQ473" s="187"/>
      <c r="AR473" s="187"/>
      <c r="AS473" s="187"/>
      <c r="AT473" s="187"/>
      <c r="AU473" s="187"/>
      <c r="AV473" s="187"/>
      <c r="AW473" s="187"/>
      <c r="AX473" s="187"/>
      <c r="AY473" s="187"/>
      <c r="AZ473" s="187"/>
      <c r="BA473" s="187"/>
      <c r="BB473" s="187"/>
      <c r="BC473" s="187"/>
      <c r="BD473" s="187"/>
      <c r="BE473" s="187"/>
      <c r="BF473" s="187"/>
      <c r="BG473" s="187"/>
      <c r="BH473" s="187"/>
      <c r="BI473" s="187"/>
      <c r="BJ473" s="187"/>
      <c r="BK473" s="187"/>
      <c r="BL473" s="187"/>
      <c r="BM473" s="187"/>
    </row>
    <row r="474" spans="1:65">
      <c r="A474" s="110"/>
      <c r="B474" s="110"/>
      <c r="C474" s="110"/>
      <c r="D474" s="187"/>
      <c r="E474" s="187"/>
      <c r="F474" s="187"/>
      <c r="G474" s="187"/>
      <c r="H474" s="187"/>
      <c r="I474" s="187"/>
      <c r="J474" s="187"/>
      <c r="K474" s="187"/>
      <c r="L474" s="187"/>
      <c r="M474" s="187"/>
      <c r="N474" s="187"/>
      <c r="O474" s="187"/>
      <c r="P474" s="187"/>
      <c r="Q474" s="187"/>
      <c r="R474" s="187"/>
      <c r="S474" s="187"/>
      <c r="T474" s="187"/>
      <c r="U474" s="187"/>
      <c r="V474" s="187"/>
      <c r="W474" s="187"/>
      <c r="X474" s="187"/>
      <c r="Y474" s="187"/>
      <c r="Z474" s="187"/>
      <c r="AA474" s="187"/>
      <c r="AB474" s="187"/>
      <c r="AC474" s="187"/>
      <c r="AD474" s="187"/>
      <c r="AE474" s="187"/>
      <c r="AF474" s="187"/>
      <c r="AG474" s="187"/>
      <c r="AH474" s="187"/>
      <c r="AI474" s="187"/>
      <c r="AJ474" s="187"/>
      <c r="AK474" s="187"/>
      <c r="AL474" s="187"/>
      <c r="AM474" s="187"/>
      <c r="AN474" s="187"/>
      <c r="AO474" s="187"/>
      <c r="AP474" s="187"/>
      <c r="AQ474" s="187"/>
      <c r="AR474" s="187"/>
      <c r="AS474" s="187"/>
      <c r="AT474" s="187"/>
      <c r="AU474" s="187"/>
      <c r="AV474" s="187"/>
      <c r="AW474" s="187"/>
      <c r="AX474" s="187"/>
      <c r="AY474" s="187"/>
      <c r="AZ474" s="187"/>
      <c r="BA474" s="187"/>
      <c r="BB474" s="187"/>
      <c r="BC474" s="187"/>
      <c r="BD474" s="187"/>
      <c r="BE474" s="187"/>
      <c r="BF474" s="187"/>
      <c r="BG474" s="187"/>
      <c r="BH474" s="187"/>
      <c r="BI474" s="187"/>
      <c r="BJ474" s="187"/>
      <c r="BK474" s="187"/>
      <c r="BL474" s="187"/>
      <c r="BM474" s="187"/>
    </row>
    <row r="475" spans="1:65">
      <c r="A475" s="110"/>
      <c r="B475" s="110"/>
      <c r="C475" s="110"/>
      <c r="D475" s="187"/>
      <c r="E475" s="187"/>
      <c r="F475" s="187"/>
      <c r="G475" s="187"/>
      <c r="H475" s="187"/>
      <c r="I475" s="187"/>
      <c r="J475" s="187"/>
      <c r="K475" s="187"/>
      <c r="L475" s="187"/>
      <c r="M475" s="187"/>
      <c r="N475" s="187"/>
      <c r="O475" s="187"/>
      <c r="P475" s="187"/>
      <c r="Q475" s="187"/>
      <c r="R475" s="187"/>
      <c r="S475" s="187"/>
      <c r="T475" s="187"/>
      <c r="U475" s="187"/>
      <c r="V475" s="187"/>
      <c r="W475" s="187"/>
      <c r="X475" s="187"/>
      <c r="Y475" s="187"/>
      <c r="Z475" s="187"/>
      <c r="AA475" s="187"/>
      <c r="AB475" s="187"/>
      <c r="AC475" s="187"/>
      <c r="AD475" s="187"/>
      <c r="AE475" s="187"/>
      <c r="AF475" s="187"/>
      <c r="AG475" s="187"/>
      <c r="AH475" s="187"/>
      <c r="AI475" s="187"/>
      <c r="AJ475" s="187"/>
      <c r="AK475" s="187"/>
      <c r="AL475" s="187"/>
      <c r="AM475" s="187"/>
      <c r="AN475" s="187"/>
      <c r="AO475" s="187"/>
      <c r="AP475" s="187"/>
      <c r="AQ475" s="187"/>
      <c r="AR475" s="187"/>
      <c r="AS475" s="187"/>
      <c r="AT475" s="187"/>
      <c r="AU475" s="187"/>
      <c r="AV475" s="187"/>
      <c r="AW475" s="187"/>
      <c r="AX475" s="187"/>
      <c r="AY475" s="187"/>
      <c r="AZ475" s="187"/>
      <c r="BA475" s="187"/>
      <c r="BB475" s="187"/>
      <c r="BC475" s="187"/>
      <c r="BD475" s="187"/>
      <c r="BE475" s="187"/>
      <c r="BF475" s="187"/>
      <c r="BG475" s="187"/>
      <c r="BH475" s="187"/>
      <c r="BI475" s="187"/>
      <c r="BJ475" s="187"/>
      <c r="BK475" s="187"/>
      <c r="BL475" s="187"/>
      <c r="BM475" s="187"/>
    </row>
    <row r="476" spans="1:65">
      <c r="A476" s="110"/>
      <c r="B476" s="110"/>
      <c r="C476" s="110"/>
      <c r="D476" s="187"/>
      <c r="E476" s="187"/>
      <c r="F476" s="187"/>
      <c r="G476" s="187"/>
      <c r="H476" s="187"/>
      <c r="I476" s="187"/>
      <c r="J476" s="187"/>
      <c r="K476" s="187"/>
      <c r="L476" s="187"/>
      <c r="M476" s="187"/>
      <c r="N476" s="187"/>
      <c r="O476" s="187"/>
      <c r="P476" s="187"/>
      <c r="Q476" s="187"/>
      <c r="R476" s="187"/>
      <c r="S476" s="187"/>
      <c r="T476" s="187"/>
      <c r="U476" s="187"/>
      <c r="V476" s="187"/>
      <c r="W476" s="187"/>
      <c r="X476" s="187"/>
      <c r="Y476" s="187"/>
      <c r="Z476" s="187"/>
      <c r="AA476" s="187"/>
      <c r="AB476" s="187"/>
      <c r="AC476" s="187"/>
      <c r="AD476" s="187"/>
      <c r="AE476" s="187"/>
      <c r="AF476" s="187"/>
      <c r="AG476" s="187"/>
      <c r="AH476" s="187"/>
      <c r="AI476" s="187"/>
      <c r="AJ476" s="187"/>
      <c r="AK476" s="187"/>
      <c r="AL476" s="187"/>
      <c r="AM476" s="187"/>
      <c r="AN476" s="187"/>
      <c r="AO476" s="187"/>
      <c r="AP476" s="187"/>
      <c r="AQ476" s="187"/>
      <c r="AR476" s="187"/>
      <c r="AS476" s="187"/>
      <c r="AT476" s="187"/>
      <c r="AU476" s="187"/>
      <c r="AV476" s="187"/>
      <c r="AW476" s="187"/>
      <c r="AX476" s="187"/>
      <c r="AY476" s="187"/>
      <c r="AZ476" s="187"/>
      <c r="BA476" s="187"/>
      <c r="BB476" s="187"/>
      <c r="BC476" s="187"/>
      <c r="BD476" s="187"/>
      <c r="BE476" s="187"/>
      <c r="BF476" s="187"/>
      <c r="BG476" s="187"/>
      <c r="BH476" s="187"/>
      <c r="BI476" s="187"/>
      <c r="BJ476" s="187"/>
      <c r="BK476" s="187"/>
      <c r="BL476" s="187"/>
      <c r="BM476" s="187"/>
    </row>
    <row r="477" spans="1:65">
      <c r="A477" s="110"/>
      <c r="B477" s="110"/>
      <c r="C477" s="110"/>
      <c r="D477" s="187"/>
      <c r="E477" s="187"/>
      <c r="F477" s="187"/>
      <c r="G477" s="187"/>
      <c r="H477" s="187"/>
      <c r="I477" s="187"/>
      <c r="J477" s="187"/>
      <c r="K477" s="187"/>
      <c r="L477" s="187"/>
      <c r="M477" s="187"/>
      <c r="N477" s="187"/>
      <c r="O477" s="187"/>
      <c r="P477" s="187"/>
      <c r="Q477" s="187"/>
      <c r="R477" s="187"/>
      <c r="S477" s="187"/>
      <c r="T477" s="187"/>
      <c r="U477" s="187"/>
      <c r="V477" s="187"/>
      <c r="W477" s="187"/>
      <c r="X477" s="187"/>
      <c r="Y477" s="187"/>
      <c r="Z477" s="187"/>
      <c r="AA477" s="187"/>
      <c r="AB477" s="187"/>
      <c r="AC477" s="187"/>
      <c r="AD477" s="187"/>
      <c r="AE477" s="187"/>
      <c r="AF477" s="187"/>
      <c r="AG477" s="187"/>
      <c r="AH477" s="187"/>
      <c r="AI477" s="187"/>
      <c r="AJ477" s="187"/>
      <c r="AK477" s="187"/>
      <c r="AL477" s="187"/>
      <c r="AM477" s="187"/>
      <c r="AN477" s="187"/>
      <c r="AO477" s="187"/>
      <c r="AP477" s="187"/>
      <c r="AQ477" s="187"/>
      <c r="AR477" s="187"/>
      <c r="AS477" s="187"/>
      <c r="AT477" s="187"/>
      <c r="AU477" s="187"/>
      <c r="AV477" s="187"/>
      <c r="AW477" s="187"/>
      <c r="AX477" s="187"/>
      <c r="AY477" s="187"/>
      <c r="AZ477" s="187"/>
      <c r="BA477" s="187"/>
      <c r="BB477" s="187"/>
      <c r="BC477" s="187"/>
      <c r="BD477" s="187"/>
      <c r="BE477" s="187"/>
      <c r="BF477" s="187"/>
      <c r="BG477" s="187"/>
      <c r="BH477" s="187"/>
      <c r="BI477" s="187"/>
      <c r="BJ477" s="187"/>
      <c r="BK477" s="187"/>
      <c r="BL477" s="187"/>
      <c r="BM477" s="187"/>
    </row>
    <row r="478" spans="1:65">
      <c r="A478" s="110"/>
      <c r="B478" s="110"/>
      <c r="C478" s="110"/>
      <c r="D478" s="187"/>
      <c r="E478" s="187"/>
      <c r="F478" s="187"/>
      <c r="G478" s="187"/>
      <c r="H478" s="187"/>
      <c r="I478" s="187"/>
      <c r="J478" s="187"/>
      <c r="K478" s="187"/>
      <c r="L478" s="187"/>
      <c r="M478" s="187"/>
      <c r="N478" s="187"/>
      <c r="O478" s="187"/>
      <c r="P478" s="187"/>
      <c r="Q478" s="187"/>
      <c r="R478" s="187"/>
      <c r="S478" s="187"/>
      <c r="T478" s="187"/>
      <c r="U478" s="187"/>
      <c r="V478" s="187"/>
      <c r="W478" s="187"/>
      <c r="X478" s="187"/>
      <c r="Y478" s="187"/>
      <c r="Z478" s="187"/>
      <c r="AA478" s="187"/>
      <c r="AB478" s="187"/>
      <c r="AC478" s="187"/>
      <c r="AD478" s="187"/>
      <c r="AE478" s="187"/>
      <c r="AF478" s="187"/>
      <c r="AG478" s="187"/>
      <c r="AH478" s="187"/>
      <c r="AI478" s="187"/>
      <c r="AJ478" s="187"/>
      <c r="AK478" s="187"/>
      <c r="AL478" s="187"/>
      <c r="AM478" s="187"/>
      <c r="AN478" s="187"/>
      <c r="AO478" s="187"/>
      <c r="AP478" s="187"/>
      <c r="AQ478" s="187"/>
      <c r="AR478" s="187"/>
      <c r="AS478" s="187"/>
      <c r="AT478" s="187"/>
      <c r="AU478" s="187"/>
      <c r="AV478" s="187"/>
      <c r="AW478" s="187"/>
      <c r="AX478" s="187"/>
      <c r="AY478" s="187"/>
      <c r="AZ478" s="187"/>
      <c r="BA478" s="187"/>
      <c r="BB478" s="187"/>
      <c r="BC478" s="187"/>
      <c r="BD478" s="187"/>
      <c r="BE478" s="187"/>
      <c r="BF478" s="187"/>
      <c r="BG478" s="187"/>
      <c r="BH478" s="187"/>
      <c r="BI478" s="187"/>
      <c r="BJ478" s="187"/>
      <c r="BK478" s="187"/>
      <c r="BL478" s="187"/>
      <c r="BM478" s="187"/>
    </row>
    <row r="479" spans="1:65">
      <c r="A479" s="110"/>
      <c r="B479" s="110"/>
      <c r="C479" s="110"/>
      <c r="D479" s="187"/>
      <c r="E479" s="187"/>
      <c r="F479" s="187"/>
      <c r="G479" s="187"/>
      <c r="H479" s="187"/>
      <c r="I479" s="187"/>
      <c r="J479" s="187"/>
      <c r="K479" s="187"/>
      <c r="L479" s="187"/>
      <c r="M479" s="187"/>
      <c r="N479" s="187"/>
      <c r="O479" s="187"/>
      <c r="P479" s="187"/>
      <c r="Q479" s="187"/>
      <c r="R479" s="187"/>
      <c r="S479" s="187"/>
      <c r="T479" s="187"/>
      <c r="U479" s="187"/>
      <c r="V479" s="187"/>
      <c r="W479" s="187"/>
      <c r="X479" s="187"/>
      <c r="Y479" s="187"/>
      <c r="Z479" s="187"/>
      <c r="AA479" s="187"/>
      <c r="AB479" s="187"/>
      <c r="AC479" s="187"/>
      <c r="AD479" s="187"/>
      <c r="AE479" s="187"/>
      <c r="AF479" s="187"/>
      <c r="AG479" s="187"/>
      <c r="AH479" s="187"/>
      <c r="AI479" s="187"/>
      <c r="AJ479" s="187"/>
      <c r="AK479" s="187"/>
      <c r="AL479" s="187"/>
      <c r="AM479" s="187"/>
      <c r="AN479" s="187"/>
      <c r="AO479" s="187"/>
      <c r="AP479" s="187"/>
      <c r="AQ479" s="187"/>
      <c r="AR479" s="187"/>
      <c r="AS479" s="187"/>
      <c r="AT479" s="187"/>
      <c r="AU479" s="187"/>
      <c r="AV479" s="187"/>
      <c r="AW479" s="187"/>
      <c r="AX479" s="187"/>
      <c r="AY479" s="187"/>
      <c r="AZ479" s="187"/>
      <c r="BA479" s="187"/>
      <c r="BB479" s="187"/>
      <c r="BC479" s="187"/>
      <c r="BD479" s="187"/>
      <c r="BE479" s="187"/>
      <c r="BF479" s="187"/>
      <c r="BG479" s="187"/>
      <c r="BH479" s="187"/>
      <c r="BI479" s="187"/>
      <c r="BJ479" s="187"/>
      <c r="BK479" s="187"/>
      <c r="BL479" s="187"/>
      <c r="BM479" s="187"/>
    </row>
    <row r="480" spans="1:65">
      <c r="A480" s="110"/>
      <c r="B480" s="110"/>
      <c r="C480" s="110"/>
      <c r="D480" s="187"/>
      <c r="E480" s="187"/>
      <c r="F480" s="187"/>
      <c r="G480" s="187"/>
      <c r="H480" s="187"/>
      <c r="I480" s="187"/>
      <c r="J480" s="187"/>
      <c r="K480" s="187"/>
      <c r="L480" s="187"/>
      <c r="M480" s="187"/>
      <c r="N480" s="187"/>
      <c r="O480" s="187"/>
      <c r="P480" s="187"/>
      <c r="Q480" s="187"/>
      <c r="R480" s="187"/>
      <c r="S480" s="187"/>
      <c r="T480" s="187"/>
      <c r="U480" s="187"/>
      <c r="V480" s="187"/>
      <c r="W480" s="187"/>
      <c r="X480" s="187"/>
      <c r="Y480" s="187"/>
      <c r="Z480" s="187"/>
      <c r="AA480" s="187"/>
      <c r="AB480" s="187"/>
      <c r="AC480" s="187"/>
      <c r="AD480" s="187"/>
      <c r="AE480" s="187"/>
      <c r="AF480" s="187"/>
      <c r="AG480" s="187"/>
      <c r="AH480" s="187"/>
      <c r="AI480" s="187"/>
      <c r="AJ480" s="187"/>
      <c r="AK480" s="187"/>
      <c r="AL480" s="187"/>
      <c r="AM480" s="187"/>
      <c r="AN480" s="187"/>
      <c r="AO480" s="187"/>
      <c r="AP480" s="187"/>
      <c r="AQ480" s="187"/>
      <c r="AR480" s="187"/>
      <c r="AS480" s="187"/>
      <c r="AT480" s="187"/>
      <c r="AU480" s="187"/>
      <c r="AV480" s="187"/>
      <c r="AW480" s="187"/>
      <c r="AX480" s="187"/>
      <c r="AY480" s="187"/>
      <c r="AZ480" s="187"/>
      <c r="BA480" s="187"/>
      <c r="BB480" s="187"/>
      <c r="BC480" s="187"/>
      <c r="BD480" s="187"/>
      <c r="BE480" s="187"/>
      <c r="BF480" s="187"/>
      <c r="BG480" s="187"/>
      <c r="BH480" s="187"/>
      <c r="BI480" s="187"/>
      <c r="BJ480" s="187"/>
      <c r="BK480" s="187"/>
      <c r="BL480" s="187"/>
      <c r="BM480" s="187"/>
    </row>
    <row r="481" spans="1:65">
      <c r="A481" s="110"/>
      <c r="B481" s="110"/>
      <c r="C481" s="110"/>
      <c r="D481" s="187"/>
      <c r="E481" s="187"/>
      <c r="F481" s="187"/>
      <c r="G481" s="187"/>
      <c r="H481" s="187"/>
      <c r="I481" s="187"/>
      <c r="J481" s="187"/>
      <c r="K481" s="187"/>
      <c r="L481" s="187"/>
      <c r="M481" s="187"/>
      <c r="N481" s="187"/>
      <c r="O481" s="187"/>
      <c r="P481" s="187"/>
      <c r="Q481" s="187"/>
      <c r="R481" s="187"/>
      <c r="S481" s="187"/>
      <c r="T481" s="187"/>
      <c r="U481" s="187"/>
      <c r="V481" s="187"/>
      <c r="W481" s="187"/>
      <c r="X481" s="187"/>
      <c r="Y481" s="187"/>
      <c r="Z481" s="187"/>
      <c r="AA481" s="187"/>
      <c r="AB481" s="187"/>
      <c r="AC481" s="187"/>
      <c r="AD481" s="187"/>
      <c r="AE481" s="187"/>
      <c r="AF481" s="187"/>
      <c r="AG481" s="187"/>
      <c r="AH481" s="187"/>
      <c r="AI481" s="187"/>
      <c r="AJ481" s="187"/>
      <c r="AK481" s="187"/>
      <c r="AL481" s="187"/>
      <c r="AM481" s="187"/>
      <c r="AN481" s="187"/>
      <c r="AO481" s="187"/>
      <c r="AP481" s="187"/>
      <c r="AQ481" s="187"/>
      <c r="AR481" s="187"/>
      <c r="AS481" s="187"/>
      <c r="AT481" s="187"/>
      <c r="AU481" s="187"/>
      <c r="AV481" s="187"/>
      <c r="AW481" s="187"/>
      <c r="AX481" s="187"/>
      <c r="AY481" s="187"/>
      <c r="AZ481" s="187"/>
      <c r="BA481" s="187"/>
      <c r="BB481" s="187"/>
      <c r="BC481" s="187"/>
      <c r="BD481" s="187"/>
      <c r="BE481" s="187"/>
      <c r="BF481" s="187"/>
      <c r="BG481" s="187"/>
      <c r="BH481" s="187"/>
      <c r="BI481" s="187"/>
      <c r="BJ481" s="187"/>
      <c r="BK481" s="187"/>
      <c r="BL481" s="187"/>
      <c r="BM481" s="187"/>
    </row>
    <row r="482" spans="1:65">
      <c r="A482" s="110"/>
      <c r="B482" s="110"/>
      <c r="C482" s="110"/>
      <c r="D482" s="187"/>
      <c r="E482" s="187"/>
      <c r="F482" s="187"/>
      <c r="G482" s="187"/>
      <c r="H482" s="187"/>
      <c r="I482" s="187"/>
      <c r="J482" s="187"/>
      <c r="K482" s="187"/>
      <c r="L482" s="187"/>
      <c r="M482" s="187"/>
      <c r="N482" s="187"/>
      <c r="O482" s="187"/>
      <c r="P482" s="187"/>
      <c r="Q482" s="187"/>
      <c r="R482" s="187"/>
      <c r="S482" s="187"/>
      <c r="T482" s="187"/>
      <c r="U482" s="187"/>
      <c r="V482" s="187"/>
      <c r="W482" s="187"/>
      <c r="X482" s="187"/>
      <c r="Y482" s="187"/>
      <c r="Z482" s="187"/>
      <c r="AA482" s="187"/>
      <c r="AB482" s="187"/>
      <c r="AC482" s="187"/>
      <c r="AD482" s="187"/>
      <c r="AE482" s="187"/>
      <c r="AF482" s="187"/>
      <c r="AG482" s="187"/>
      <c r="AH482" s="187"/>
      <c r="AI482" s="187"/>
      <c r="AJ482" s="187"/>
      <c r="AK482" s="187"/>
      <c r="AL482" s="187"/>
      <c r="AM482" s="187"/>
      <c r="AN482" s="187"/>
      <c r="AO482" s="187"/>
      <c r="AP482" s="187"/>
      <c r="AQ482" s="187"/>
      <c r="AR482" s="187"/>
      <c r="AS482" s="187"/>
      <c r="AT482" s="187"/>
      <c r="AU482" s="187"/>
      <c r="AV482" s="187"/>
      <c r="AW482" s="187"/>
      <c r="AX482" s="187"/>
      <c r="AY482" s="187"/>
      <c r="AZ482" s="187"/>
      <c r="BA482" s="187"/>
      <c r="BB482" s="187"/>
      <c r="BC482" s="187"/>
      <c r="BD482" s="187"/>
      <c r="BE482" s="187"/>
      <c r="BF482" s="187"/>
      <c r="BG482" s="187"/>
      <c r="BH482" s="187"/>
      <c r="BI482" s="187"/>
      <c r="BJ482" s="187"/>
      <c r="BK482" s="187"/>
      <c r="BL482" s="187"/>
      <c r="BM482" s="187"/>
    </row>
    <row r="483" spans="1:65">
      <c r="A483" s="110"/>
      <c r="B483" s="110"/>
      <c r="C483" s="110"/>
      <c r="D483" s="187"/>
      <c r="E483" s="187"/>
      <c r="F483" s="187"/>
      <c r="G483" s="187"/>
      <c r="H483" s="187"/>
      <c r="I483" s="187"/>
      <c r="J483" s="187"/>
      <c r="K483" s="187"/>
      <c r="L483" s="187"/>
      <c r="M483" s="187"/>
      <c r="N483" s="187"/>
      <c r="O483" s="187"/>
      <c r="P483" s="187"/>
      <c r="Q483" s="187"/>
      <c r="R483" s="187"/>
      <c r="S483" s="187"/>
      <c r="T483" s="187"/>
      <c r="U483" s="187"/>
      <c r="V483" s="187"/>
      <c r="W483" s="187"/>
      <c r="X483" s="187"/>
      <c r="Y483" s="187"/>
      <c r="Z483" s="187"/>
      <c r="AA483" s="187"/>
      <c r="AB483" s="187"/>
      <c r="AC483" s="187"/>
      <c r="AD483" s="187"/>
      <c r="AE483" s="187"/>
      <c r="AF483" s="187"/>
      <c r="AG483" s="187"/>
      <c r="AH483" s="187"/>
      <c r="AI483" s="187"/>
      <c r="AJ483" s="187"/>
      <c r="AK483" s="187"/>
      <c r="AL483" s="187"/>
      <c r="AM483" s="187"/>
      <c r="AN483" s="187"/>
      <c r="AO483" s="187"/>
      <c r="AP483" s="187"/>
      <c r="AQ483" s="187"/>
      <c r="AR483" s="187"/>
      <c r="AS483" s="187"/>
      <c r="AT483" s="187"/>
      <c r="AU483" s="187"/>
      <c r="AV483" s="187"/>
      <c r="AW483" s="187"/>
      <c r="AX483" s="187"/>
      <c r="AY483" s="187"/>
      <c r="AZ483" s="187"/>
      <c r="BA483" s="187"/>
      <c r="BB483" s="187"/>
      <c r="BC483" s="187"/>
      <c r="BD483" s="187"/>
      <c r="BE483" s="187"/>
      <c r="BF483" s="187"/>
      <c r="BG483" s="187"/>
      <c r="BH483" s="187"/>
      <c r="BI483" s="187"/>
      <c r="BJ483" s="187"/>
      <c r="BK483" s="187"/>
      <c r="BL483" s="187"/>
      <c r="BM483" s="187"/>
    </row>
    <row r="484" spans="1:65">
      <c r="A484" s="110"/>
      <c r="B484" s="110"/>
      <c r="C484" s="110"/>
      <c r="D484" s="187"/>
      <c r="E484" s="187"/>
      <c r="F484" s="187"/>
      <c r="G484" s="187"/>
      <c r="H484" s="187"/>
      <c r="I484" s="187"/>
      <c r="J484" s="187"/>
      <c r="K484" s="187"/>
      <c r="L484" s="187"/>
      <c r="M484" s="187"/>
      <c r="N484" s="187"/>
      <c r="O484" s="187"/>
      <c r="P484" s="187"/>
      <c r="Q484" s="187"/>
      <c r="R484" s="187"/>
      <c r="S484" s="187"/>
      <c r="T484" s="187"/>
      <c r="U484" s="187"/>
      <c r="V484" s="187"/>
      <c r="W484" s="187"/>
      <c r="X484" s="187"/>
      <c r="Y484" s="187"/>
      <c r="Z484" s="187"/>
      <c r="AA484" s="187"/>
      <c r="AB484" s="187"/>
      <c r="AC484" s="187"/>
      <c r="AD484" s="187"/>
      <c r="AE484" s="187"/>
      <c r="AF484" s="187"/>
      <c r="AG484" s="187"/>
      <c r="AH484" s="187"/>
      <c r="AI484" s="187"/>
      <c r="AJ484" s="187"/>
      <c r="AK484" s="187"/>
      <c r="AL484" s="187"/>
      <c r="AM484" s="187"/>
      <c r="AN484" s="187"/>
      <c r="AO484" s="187"/>
      <c r="AP484" s="187"/>
      <c r="AQ484" s="187"/>
      <c r="AR484" s="187"/>
      <c r="AS484" s="187"/>
      <c r="AT484" s="187"/>
      <c r="AU484" s="187"/>
      <c r="AV484" s="187"/>
      <c r="AW484" s="187"/>
      <c r="AX484" s="187"/>
      <c r="AY484" s="187"/>
      <c r="AZ484" s="187"/>
      <c r="BA484" s="187"/>
      <c r="BB484" s="187"/>
      <c r="BC484" s="187"/>
      <c r="BD484" s="187"/>
      <c r="BE484" s="187"/>
      <c r="BF484" s="187"/>
      <c r="BG484" s="187"/>
      <c r="BH484" s="187"/>
      <c r="BI484" s="187"/>
      <c r="BJ484" s="187"/>
      <c r="BK484" s="187"/>
      <c r="BL484" s="187"/>
      <c r="BM484" s="187"/>
    </row>
    <row r="485" spans="1:65">
      <c r="A485" s="110"/>
      <c r="B485" s="110"/>
      <c r="C485" s="110"/>
      <c r="D485" s="187"/>
      <c r="E485" s="187"/>
      <c r="F485" s="187"/>
      <c r="G485" s="187"/>
      <c r="H485" s="187"/>
      <c r="I485" s="187"/>
      <c r="J485" s="187"/>
      <c r="K485" s="187"/>
      <c r="L485" s="187"/>
      <c r="M485" s="187"/>
      <c r="N485" s="187"/>
      <c r="O485" s="187"/>
      <c r="P485" s="187"/>
      <c r="Q485" s="187"/>
      <c r="R485" s="187"/>
      <c r="S485" s="187"/>
      <c r="T485" s="187"/>
      <c r="U485" s="187"/>
      <c r="V485" s="187"/>
      <c r="W485" s="187"/>
      <c r="X485" s="187"/>
      <c r="Y485" s="187"/>
      <c r="Z485" s="187"/>
      <c r="AA485" s="187"/>
      <c r="AB485" s="187"/>
      <c r="AC485" s="187"/>
      <c r="AD485" s="187"/>
      <c r="AE485" s="187"/>
      <c r="AF485" s="187"/>
      <c r="AG485" s="187"/>
      <c r="AH485" s="187"/>
      <c r="AI485" s="187"/>
      <c r="AJ485" s="187"/>
      <c r="AK485" s="187"/>
      <c r="AL485" s="187"/>
      <c r="AM485" s="187"/>
      <c r="AN485" s="187"/>
      <c r="AO485" s="187"/>
      <c r="AP485" s="187"/>
      <c r="AQ485" s="187"/>
      <c r="AR485" s="187"/>
      <c r="AS485" s="187"/>
      <c r="AT485" s="187"/>
      <c r="AU485" s="187"/>
      <c r="AV485" s="187"/>
      <c r="AW485" s="187"/>
      <c r="AX485" s="187"/>
      <c r="AY485" s="187"/>
      <c r="AZ485" s="187"/>
      <c r="BA485" s="187"/>
      <c r="BB485" s="187"/>
      <c r="BC485" s="187"/>
      <c r="BD485" s="187"/>
      <c r="BE485" s="187"/>
      <c r="BF485" s="187"/>
      <c r="BG485" s="187"/>
      <c r="BH485" s="187"/>
      <c r="BI485" s="187"/>
      <c r="BJ485" s="187"/>
      <c r="BK485" s="187"/>
      <c r="BL485" s="187"/>
      <c r="BM485" s="187"/>
    </row>
    <row r="486" spans="1:65">
      <c r="A486" s="110"/>
      <c r="B486" s="110"/>
      <c r="C486" s="110"/>
      <c r="D486" s="187"/>
      <c r="E486" s="187"/>
      <c r="F486" s="187"/>
      <c r="G486" s="187"/>
      <c r="H486" s="187"/>
      <c r="I486" s="187"/>
      <c r="J486" s="187"/>
      <c r="K486" s="187"/>
      <c r="L486" s="187"/>
      <c r="M486" s="187"/>
      <c r="N486" s="187"/>
      <c r="O486" s="187"/>
      <c r="P486" s="187"/>
      <c r="Q486" s="187"/>
      <c r="R486" s="187"/>
      <c r="S486" s="187"/>
      <c r="T486" s="187"/>
      <c r="U486" s="187"/>
      <c r="V486" s="187"/>
      <c r="W486" s="187"/>
      <c r="X486" s="187"/>
      <c r="Y486" s="187"/>
      <c r="Z486" s="187"/>
      <c r="AA486" s="187"/>
      <c r="AB486" s="187"/>
      <c r="AC486" s="187"/>
      <c r="AD486" s="187"/>
      <c r="AE486" s="187"/>
      <c r="AF486" s="187"/>
      <c r="AG486" s="187"/>
      <c r="AH486" s="187"/>
      <c r="AI486" s="187"/>
      <c r="AJ486" s="187"/>
      <c r="AK486" s="187"/>
      <c r="AL486" s="187"/>
      <c r="AM486" s="187"/>
      <c r="AN486" s="187"/>
      <c r="AO486" s="187"/>
      <c r="AP486" s="187"/>
      <c r="AQ486" s="187"/>
      <c r="AR486" s="187"/>
      <c r="AS486" s="187"/>
      <c r="AT486" s="187"/>
      <c r="AU486" s="187"/>
      <c r="AV486" s="187"/>
      <c r="AW486" s="187"/>
      <c r="AX486" s="187"/>
      <c r="AY486" s="187"/>
      <c r="AZ486" s="187"/>
      <c r="BA486" s="187"/>
      <c r="BB486" s="187"/>
      <c r="BC486" s="187"/>
      <c r="BD486" s="187"/>
      <c r="BE486" s="187"/>
      <c r="BF486" s="187"/>
      <c r="BG486" s="187"/>
      <c r="BH486" s="187"/>
      <c r="BI486" s="187"/>
      <c r="BJ486" s="187"/>
      <c r="BK486" s="187"/>
      <c r="BL486" s="187"/>
      <c r="BM486" s="187"/>
    </row>
    <row r="487" spans="1:65">
      <c r="A487" s="110"/>
      <c r="B487" s="110"/>
      <c r="C487" s="110"/>
      <c r="D487" s="187"/>
      <c r="E487" s="187"/>
      <c r="F487" s="187"/>
      <c r="G487" s="187"/>
      <c r="H487" s="187"/>
      <c r="I487" s="187"/>
      <c r="J487" s="187"/>
      <c r="K487" s="187"/>
      <c r="L487" s="187"/>
      <c r="M487" s="187"/>
      <c r="N487" s="187"/>
      <c r="O487" s="187"/>
      <c r="P487" s="187"/>
      <c r="Q487" s="187"/>
      <c r="R487" s="187"/>
      <c r="S487" s="187"/>
      <c r="T487" s="187"/>
      <c r="U487" s="187"/>
      <c r="V487" s="187"/>
      <c r="W487" s="187"/>
      <c r="X487" s="187"/>
      <c r="Y487" s="187"/>
      <c r="Z487" s="187"/>
      <c r="AA487" s="187"/>
      <c r="AB487" s="187"/>
      <c r="AC487" s="187"/>
      <c r="AD487" s="187"/>
      <c r="AE487" s="187"/>
      <c r="AF487" s="187"/>
      <c r="AG487" s="187"/>
      <c r="AH487" s="187"/>
      <c r="AI487" s="187"/>
      <c r="AJ487" s="187"/>
      <c r="AK487" s="187"/>
      <c r="AL487" s="187"/>
      <c r="AM487" s="187"/>
      <c r="AN487" s="187"/>
      <c r="AO487" s="187"/>
      <c r="AP487" s="187"/>
      <c r="AQ487" s="187"/>
      <c r="AR487" s="187"/>
      <c r="AS487" s="187"/>
      <c r="AT487" s="187"/>
      <c r="AU487" s="187"/>
      <c r="AV487" s="187"/>
      <c r="AW487" s="187"/>
      <c r="AX487" s="187"/>
      <c r="AY487" s="187"/>
      <c r="AZ487" s="187"/>
      <c r="BA487" s="187"/>
      <c r="BB487" s="187"/>
      <c r="BC487" s="187"/>
      <c r="BD487" s="187"/>
      <c r="BE487" s="187"/>
      <c r="BF487" s="187"/>
      <c r="BG487" s="187"/>
      <c r="BH487" s="187"/>
      <c r="BI487" s="187"/>
      <c r="BJ487" s="187"/>
      <c r="BK487" s="187"/>
      <c r="BL487" s="187"/>
      <c r="BM487" s="187"/>
    </row>
    <row r="488" spans="1:65">
      <c r="A488" s="110"/>
      <c r="B488" s="110"/>
      <c r="C488" s="110"/>
      <c r="D488" s="187"/>
      <c r="E488" s="187"/>
      <c r="F488" s="187"/>
      <c r="G488" s="187"/>
      <c r="H488" s="187"/>
      <c r="I488" s="187"/>
      <c r="J488" s="187"/>
      <c r="K488" s="187"/>
      <c r="L488" s="187"/>
      <c r="M488" s="187"/>
      <c r="N488" s="187"/>
      <c r="O488" s="187"/>
      <c r="P488" s="187"/>
      <c r="Q488" s="187"/>
      <c r="R488" s="187"/>
      <c r="S488" s="187"/>
      <c r="T488" s="187"/>
      <c r="U488" s="187"/>
      <c r="V488" s="187"/>
      <c r="W488" s="187"/>
      <c r="X488" s="187"/>
      <c r="Y488" s="187"/>
      <c r="Z488" s="187"/>
      <c r="AA488" s="187"/>
      <c r="AB488" s="187"/>
      <c r="AC488" s="187"/>
      <c r="AD488" s="187"/>
      <c r="AE488" s="187"/>
      <c r="AF488" s="187"/>
      <c r="AG488" s="187"/>
      <c r="AH488" s="187"/>
      <c r="AI488" s="187"/>
      <c r="AJ488" s="187"/>
      <c r="AK488" s="187"/>
      <c r="AL488" s="187"/>
      <c r="AM488" s="187"/>
      <c r="AN488" s="187"/>
      <c r="AO488" s="187"/>
      <c r="AP488" s="187"/>
      <c r="AQ488" s="187"/>
      <c r="AR488" s="187"/>
      <c r="AS488" s="187"/>
      <c r="AT488" s="187"/>
      <c r="AU488" s="187"/>
      <c r="AV488" s="187"/>
      <c r="AW488" s="187"/>
      <c r="AX488" s="187"/>
      <c r="AY488" s="187"/>
      <c r="AZ488" s="187"/>
      <c r="BA488" s="187"/>
      <c r="BB488" s="187"/>
      <c r="BC488" s="187"/>
      <c r="BD488" s="187"/>
      <c r="BE488" s="187"/>
      <c r="BF488" s="187"/>
      <c r="BG488" s="187"/>
      <c r="BH488" s="187"/>
      <c r="BI488" s="187"/>
      <c r="BJ488" s="187"/>
      <c r="BK488" s="187"/>
      <c r="BL488" s="187"/>
      <c r="BM488" s="187"/>
    </row>
    <row r="489" spans="1:65">
      <c r="A489" s="110"/>
      <c r="B489" s="110"/>
      <c r="C489" s="110"/>
      <c r="D489" s="187"/>
      <c r="E489" s="187"/>
      <c r="F489" s="187"/>
      <c r="G489" s="187"/>
      <c r="H489" s="187"/>
      <c r="I489" s="187"/>
      <c r="J489" s="187"/>
      <c r="K489" s="187"/>
      <c r="L489" s="187"/>
      <c r="M489" s="187"/>
      <c r="N489" s="187"/>
      <c r="O489" s="187"/>
      <c r="P489" s="187"/>
      <c r="Q489" s="187"/>
      <c r="R489" s="187"/>
      <c r="S489" s="187"/>
      <c r="T489" s="187"/>
      <c r="U489" s="187"/>
      <c r="V489" s="187"/>
      <c r="W489" s="187"/>
      <c r="X489" s="187"/>
      <c r="Y489" s="187"/>
      <c r="Z489" s="187"/>
      <c r="AA489" s="187"/>
      <c r="AB489" s="187"/>
      <c r="AC489" s="187"/>
      <c r="AD489" s="187"/>
      <c r="AE489" s="187"/>
      <c r="AF489" s="187"/>
      <c r="AG489" s="187"/>
      <c r="AH489" s="187"/>
      <c r="AI489" s="187"/>
      <c r="AJ489" s="187"/>
      <c r="AK489" s="187"/>
      <c r="AL489" s="187"/>
      <c r="AM489" s="187"/>
      <c r="AN489" s="187"/>
      <c r="AO489" s="187"/>
      <c r="AP489" s="187"/>
      <c r="AQ489" s="187"/>
      <c r="AR489" s="187"/>
      <c r="AS489" s="187"/>
      <c r="AT489" s="187"/>
      <c r="AU489" s="187"/>
      <c r="AV489" s="187"/>
      <c r="AW489" s="187"/>
      <c r="AX489" s="187"/>
      <c r="AY489" s="187"/>
      <c r="AZ489" s="187"/>
      <c r="BA489" s="187"/>
      <c r="BB489" s="187"/>
      <c r="BC489" s="187"/>
      <c r="BD489" s="187"/>
      <c r="BE489" s="187"/>
      <c r="BF489" s="187"/>
      <c r="BG489" s="187"/>
      <c r="BH489" s="187"/>
      <c r="BI489" s="187"/>
      <c r="BJ489" s="187"/>
      <c r="BK489" s="187"/>
      <c r="BL489" s="187"/>
      <c r="BM489" s="187"/>
    </row>
    <row r="490" spans="1:65">
      <c r="A490" s="110"/>
      <c r="B490" s="110"/>
      <c r="C490" s="110"/>
      <c r="D490" s="187"/>
      <c r="E490" s="187"/>
      <c r="F490" s="187"/>
      <c r="G490" s="187"/>
      <c r="H490" s="187"/>
      <c r="I490" s="187"/>
      <c r="J490" s="187"/>
      <c r="K490" s="187"/>
      <c r="L490" s="187"/>
      <c r="M490" s="187"/>
      <c r="N490" s="187"/>
      <c r="O490" s="187"/>
      <c r="P490" s="187"/>
      <c r="Q490" s="187"/>
      <c r="R490" s="187"/>
      <c r="S490" s="187"/>
      <c r="T490" s="187"/>
      <c r="U490" s="187"/>
      <c r="V490" s="187"/>
      <c r="W490" s="187"/>
      <c r="X490" s="187"/>
      <c r="Y490" s="187"/>
      <c r="Z490" s="187"/>
      <c r="AA490" s="187"/>
      <c r="AB490" s="187"/>
      <c r="AC490" s="187"/>
      <c r="AD490" s="187"/>
      <c r="AE490" s="187"/>
      <c r="AF490" s="187"/>
      <c r="AG490" s="187"/>
      <c r="AH490" s="187"/>
      <c r="AI490" s="187"/>
      <c r="AJ490" s="187"/>
      <c r="AK490" s="187"/>
      <c r="AL490" s="187"/>
      <c r="AM490" s="187"/>
      <c r="AN490" s="187"/>
      <c r="AO490" s="187"/>
      <c r="AP490" s="187"/>
      <c r="AQ490" s="187"/>
      <c r="AR490" s="187"/>
      <c r="AS490" s="187"/>
      <c r="AT490" s="187"/>
      <c r="AU490" s="187"/>
      <c r="AV490" s="187"/>
      <c r="AW490" s="187"/>
      <c r="AX490" s="187"/>
      <c r="AY490" s="187"/>
      <c r="AZ490" s="187"/>
      <c r="BA490" s="187"/>
      <c r="BB490" s="187"/>
      <c r="BC490" s="187"/>
      <c r="BD490" s="187"/>
      <c r="BE490" s="187"/>
      <c r="BF490" s="187"/>
      <c r="BG490" s="187"/>
      <c r="BH490" s="187"/>
      <c r="BI490" s="187"/>
      <c r="BJ490" s="187"/>
      <c r="BK490" s="187"/>
      <c r="BL490" s="187"/>
      <c r="BM490" s="187"/>
    </row>
    <row r="491" spans="1:65">
      <c r="A491" s="110"/>
      <c r="B491" s="110"/>
      <c r="C491" s="110"/>
      <c r="D491" s="187"/>
      <c r="E491" s="187"/>
      <c r="F491" s="187"/>
      <c r="G491" s="187"/>
      <c r="H491" s="187"/>
      <c r="I491" s="187"/>
      <c r="J491" s="187"/>
      <c r="K491" s="187"/>
      <c r="L491" s="187"/>
      <c r="M491" s="187"/>
      <c r="N491" s="187"/>
      <c r="O491" s="187"/>
      <c r="P491" s="187"/>
      <c r="Q491" s="187"/>
      <c r="R491" s="187"/>
      <c r="S491" s="187"/>
      <c r="T491" s="187"/>
      <c r="U491" s="187"/>
      <c r="V491" s="187"/>
      <c r="W491" s="187"/>
      <c r="X491" s="187"/>
      <c r="Y491" s="187"/>
      <c r="Z491" s="187"/>
      <c r="AA491" s="187"/>
      <c r="AB491" s="187"/>
      <c r="AC491" s="187"/>
      <c r="AD491" s="187"/>
      <c r="AE491" s="187"/>
      <c r="AF491" s="187"/>
      <c r="AG491" s="187"/>
      <c r="AH491" s="187"/>
      <c r="AI491" s="187"/>
      <c r="AJ491" s="187"/>
      <c r="AK491" s="187"/>
      <c r="AL491" s="187"/>
      <c r="AM491" s="187"/>
      <c r="AN491" s="187"/>
      <c r="AO491" s="187"/>
      <c r="AP491" s="187"/>
      <c r="AQ491" s="187"/>
      <c r="AR491" s="187"/>
      <c r="AS491" s="187"/>
      <c r="AT491" s="187"/>
      <c r="AU491" s="187"/>
      <c r="AV491" s="187"/>
      <c r="AW491" s="187"/>
      <c r="AX491" s="187"/>
      <c r="AY491" s="187"/>
      <c r="AZ491" s="187"/>
      <c r="BA491" s="187"/>
      <c r="BB491" s="187"/>
      <c r="BC491" s="187"/>
      <c r="BD491" s="187"/>
      <c r="BE491" s="187"/>
      <c r="BF491" s="187"/>
      <c r="BG491" s="187"/>
      <c r="BH491" s="187"/>
      <c r="BI491" s="187"/>
      <c r="BJ491" s="187"/>
      <c r="BK491" s="187"/>
      <c r="BL491" s="187"/>
      <c r="BM491" s="187"/>
    </row>
    <row r="492" spans="1:65">
      <c r="A492" s="110"/>
      <c r="B492" s="110"/>
      <c r="C492" s="110"/>
      <c r="D492" s="187"/>
      <c r="E492" s="187"/>
      <c r="F492" s="187"/>
      <c r="G492" s="187"/>
      <c r="H492" s="187"/>
      <c r="I492" s="187"/>
      <c r="J492" s="187"/>
      <c r="K492" s="187"/>
      <c r="L492" s="187"/>
      <c r="M492" s="187"/>
      <c r="N492" s="187"/>
      <c r="O492" s="187"/>
      <c r="P492" s="187"/>
      <c r="Q492" s="187"/>
      <c r="R492" s="187"/>
      <c r="S492" s="187"/>
      <c r="T492" s="187"/>
      <c r="U492" s="187"/>
      <c r="V492" s="187"/>
      <c r="W492" s="187"/>
      <c r="X492" s="187"/>
      <c r="Y492" s="187"/>
      <c r="Z492" s="187"/>
      <c r="AA492" s="187"/>
      <c r="AB492" s="187"/>
      <c r="AC492" s="187"/>
      <c r="AD492" s="187"/>
      <c r="AE492" s="187"/>
      <c r="AF492" s="187"/>
      <c r="AG492" s="187"/>
      <c r="AH492" s="187"/>
      <c r="AI492" s="187"/>
      <c r="AJ492" s="187"/>
      <c r="AK492" s="187"/>
      <c r="AL492" s="187"/>
      <c r="AM492" s="187"/>
      <c r="AN492" s="187"/>
      <c r="AO492" s="187"/>
      <c r="AP492" s="187"/>
      <c r="AQ492" s="187"/>
      <c r="AR492" s="187"/>
      <c r="AS492" s="187"/>
      <c r="AT492" s="187"/>
      <c r="AU492" s="187"/>
      <c r="AV492" s="187"/>
      <c r="AW492" s="187"/>
      <c r="AX492" s="187"/>
      <c r="AY492" s="187"/>
      <c r="AZ492" s="187"/>
      <c r="BA492" s="187"/>
      <c r="BB492" s="187"/>
      <c r="BC492" s="187"/>
      <c r="BD492" s="187"/>
      <c r="BE492" s="187"/>
      <c r="BF492" s="187"/>
      <c r="BG492" s="187"/>
      <c r="BH492" s="187"/>
      <c r="BI492" s="187"/>
      <c r="BJ492" s="187"/>
      <c r="BK492" s="187"/>
      <c r="BL492" s="187"/>
      <c r="BM492" s="187"/>
    </row>
    <row r="493" spans="1:65">
      <c r="A493" s="110"/>
      <c r="B493" s="110"/>
      <c r="C493" s="110"/>
      <c r="D493" s="187"/>
      <c r="E493" s="187"/>
      <c r="F493" s="187"/>
      <c r="G493" s="187"/>
      <c r="H493" s="187"/>
      <c r="I493" s="187"/>
      <c r="J493" s="187"/>
      <c r="K493" s="187"/>
      <c r="L493" s="187"/>
      <c r="M493" s="187"/>
      <c r="N493" s="187"/>
      <c r="O493" s="187"/>
      <c r="P493" s="187"/>
      <c r="Q493" s="187"/>
      <c r="R493" s="187"/>
      <c r="S493" s="187"/>
      <c r="T493" s="187"/>
      <c r="U493" s="187"/>
      <c r="V493" s="187"/>
      <c r="W493" s="187"/>
      <c r="X493" s="187"/>
      <c r="Y493" s="187"/>
      <c r="Z493" s="187"/>
      <c r="AA493" s="187"/>
      <c r="AB493" s="187"/>
      <c r="AC493" s="187"/>
      <c r="AD493" s="187"/>
      <c r="AE493" s="187"/>
      <c r="AF493" s="187"/>
      <c r="AG493" s="187"/>
      <c r="AH493" s="187"/>
      <c r="AI493" s="187"/>
      <c r="AJ493" s="187"/>
      <c r="AK493" s="187"/>
      <c r="AL493" s="187"/>
      <c r="AM493" s="187"/>
      <c r="AN493" s="187"/>
      <c r="AO493" s="187"/>
      <c r="AP493" s="187"/>
      <c r="AQ493" s="187"/>
      <c r="AR493" s="187"/>
      <c r="AS493" s="187"/>
      <c r="AT493" s="187"/>
      <c r="AU493" s="187"/>
      <c r="AV493" s="187"/>
      <c r="AW493" s="187"/>
      <c r="AX493" s="187"/>
      <c r="AY493" s="187"/>
      <c r="AZ493" s="187"/>
      <c r="BA493" s="187"/>
      <c r="BB493" s="187"/>
      <c r="BC493" s="187"/>
      <c r="BD493" s="187"/>
      <c r="BE493" s="187"/>
      <c r="BF493" s="187"/>
      <c r="BG493" s="187"/>
      <c r="BH493" s="187"/>
      <c r="BI493" s="187"/>
      <c r="BJ493" s="187"/>
      <c r="BK493" s="187"/>
      <c r="BL493" s="187"/>
      <c r="BM493" s="187"/>
    </row>
    <row r="494" spans="1:65">
      <c r="A494" s="110"/>
      <c r="B494" s="110"/>
      <c r="C494" s="110"/>
      <c r="D494" s="187"/>
      <c r="E494" s="187"/>
      <c r="F494" s="187"/>
      <c r="G494" s="187"/>
      <c r="H494" s="187"/>
      <c r="I494" s="187"/>
      <c r="J494" s="187"/>
      <c r="K494" s="187"/>
      <c r="L494" s="187"/>
      <c r="M494" s="187"/>
      <c r="N494" s="187"/>
      <c r="O494" s="187"/>
      <c r="P494" s="187"/>
      <c r="Q494" s="187"/>
      <c r="R494" s="187"/>
      <c r="S494" s="187"/>
      <c r="T494" s="187"/>
      <c r="U494" s="187"/>
      <c r="V494" s="187"/>
      <c r="W494" s="187"/>
      <c r="X494" s="187"/>
      <c r="Y494" s="187"/>
      <c r="Z494" s="187"/>
      <c r="AA494" s="187"/>
      <c r="AB494" s="187"/>
      <c r="AC494" s="187"/>
      <c r="AD494" s="187"/>
      <c r="AE494" s="187"/>
      <c r="AF494" s="187"/>
      <c r="AG494" s="187"/>
      <c r="AH494" s="187"/>
      <c r="AI494" s="187"/>
      <c r="AJ494" s="187"/>
      <c r="AK494" s="187"/>
      <c r="AL494" s="187"/>
      <c r="AM494" s="187"/>
      <c r="AN494" s="187"/>
      <c r="AO494" s="187"/>
      <c r="AP494" s="187"/>
      <c r="AQ494" s="187"/>
      <c r="AR494" s="187"/>
      <c r="AS494" s="187"/>
      <c r="AT494" s="187"/>
      <c r="AU494" s="187"/>
      <c r="AV494" s="187"/>
      <c r="AW494" s="187"/>
      <c r="AX494" s="187"/>
      <c r="AY494" s="187"/>
      <c r="AZ494" s="187"/>
      <c r="BA494" s="187"/>
      <c r="BB494" s="187"/>
      <c r="BC494" s="187"/>
      <c r="BD494" s="187"/>
      <c r="BE494" s="187"/>
      <c r="BF494" s="187"/>
      <c r="BG494" s="187"/>
      <c r="BH494" s="187"/>
      <c r="BI494" s="187"/>
      <c r="BJ494" s="187"/>
      <c r="BK494" s="187"/>
      <c r="BL494" s="187"/>
      <c r="BM494" s="187"/>
    </row>
    <row r="495" spans="1:65">
      <c r="A495" s="110"/>
      <c r="B495" s="110"/>
      <c r="C495" s="110"/>
      <c r="D495" s="187"/>
      <c r="E495" s="187"/>
      <c r="F495" s="187"/>
      <c r="G495" s="187"/>
      <c r="H495" s="187"/>
      <c r="I495" s="187"/>
      <c r="J495" s="187"/>
      <c r="K495" s="187"/>
      <c r="L495" s="187"/>
      <c r="M495" s="187"/>
      <c r="N495" s="187"/>
      <c r="O495" s="187"/>
      <c r="P495" s="187"/>
      <c r="Q495" s="187"/>
      <c r="R495" s="187"/>
      <c r="S495" s="187"/>
      <c r="T495" s="187"/>
      <c r="U495" s="187"/>
      <c r="V495" s="187"/>
      <c r="W495" s="187"/>
      <c r="X495" s="187"/>
      <c r="Y495" s="187"/>
      <c r="Z495" s="187"/>
      <c r="AA495" s="187"/>
      <c r="AB495" s="187"/>
      <c r="AC495" s="187"/>
      <c r="AD495" s="187"/>
      <c r="AE495" s="187"/>
      <c r="AF495" s="187"/>
      <c r="AG495" s="187"/>
      <c r="AH495" s="187"/>
      <c r="AI495" s="187"/>
      <c r="AJ495" s="187"/>
      <c r="AK495" s="187"/>
      <c r="AL495" s="187"/>
      <c r="AM495" s="187"/>
      <c r="AN495" s="187"/>
      <c r="AO495" s="187"/>
      <c r="AP495" s="187"/>
      <c r="AQ495" s="187"/>
      <c r="AR495" s="187"/>
      <c r="AS495" s="187"/>
      <c r="AT495" s="187"/>
      <c r="AU495" s="187"/>
      <c r="AV495" s="187"/>
      <c r="AW495" s="187"/>
      <c r="AX495" s="187"/>
      <c r="AY495" s="187"/>
      <c r="AZ495" s="187"/>
      <c r="BA495" s="187"/>
      <c r="BB495" s="187"/>
      <c r="BC495" s="187"/>
      <c r="BD495" s="187"/>
      <c r="BE495" s="187"/>
      <c r="BF495" s="187"/>
      <c r="BG495" s="187"/>
      <c r="BH495" s="187"/>
      <c r="BI495" s="187"/>
      <c r="BJ495" s="187"/>
      <c r="BK495" s="187"/>
      <c r="BL495" s="187"/>
      <c r="BM495" s="187"/>
    </row>
    <row r="496" spans="1:65">
      <c r="A496" s="110"/>
      <c r="B496" s="110"/>
      <c r="C496" s="110"/>
      <c r="D496" s="187"/>
      <c r="E496" s="187"/>
      <c r="F496" s="187"/>
      <c r="G496" s="187"/>
      <c r="H496" s="187"/>
      <c r="I496" s="187"/>
      <c r="J496" s="187"/>
      <c r="K496" s="187"/>
      <c r="L496" s="187"/>
      <c r="M496" s="187"/>
      <c r="N496" s="187"/>
      <c r="O496" s="187"/>
      <c r="P496" s="187"/>
      <c r="Q496" s="187"/>
      <c r="R496" s="187"/>
      <c r="S496" s="187"/>
      <c r="T496" s="187"/>
      <c r="U496" s="187"/>
      <c r="V496" s="187"/>
      <c r="W496" s="187"/>
      <c r="X496" s="187"/>
      <c r="Y496" s="187"/>
      <c r="Z496" s="187"/>
      <c r="AA496" s="187"/>
      <c r="AB496" s="187"/>
      <c r="AC496" s="187"/>
      <c r="AD496" s="187"/>
      <c r="AE496" s="187"/>
      <c r="AF496" s="187"/>
      <c r="AG496" s="187"/>
      <c r="AH496" s="187"/>
      <c r="AI496" s="187"/>
      <c r="AJ496" s="187"/>
      <c r="AK496" s="187"/>
      <c r="AL496" s="187"/>
      <c r="AM496" s="187"/>
      <c r="AN496" s="187"/>
      <c r="AO496" s="187"/>
      <c r="AP496" s="187"/>
      <c r="AQ496" s="187"/>
      <c r="AR496" s="187"/>
      <c r="AS496" s="187"/>
      <c r="AT496" s="187"/>
      <c r="AU496" s="187"/>
      <c r="AV496" s="187"/>
      <c r="AW496" s="187"/>
      <c r="AX496" s="187"/>
      <c r="AY496" s="187"/>
      <c r="AZ496" s="187"/>
      <c r="BA496" s="187"/>
      <c r="BB496" s="187"/>
      <c r="BC496" s="187"/>
      <c r="BD496" s="187"/>
      <c r="BE496" s="187"/>
      <c r="BF496" s="187"/>
      <c r="BG496" s="187"/>
      <c r="BH496" s="187"/>
      <c r="BI496" s="187"/>
      <c r="BJ496" s="187"/>
      <c r="BK496" s="187"/>
      <c r="BL496" s="187"/>
      <c r="BM496" s="187"/>
    </row>
    <row r="497" spans="1:65">
      <c r="A497" s="110"/>
      <c r="B497" s="110"/>
      <c r="C497" s="110"/>
      <c r="D497" s="187"/>
      <c r="E497" s="187"/>
      <c r="F497" s="187"/>
      <c r="G497" s="187"/>
      <c r="H497" s="187"/>
      <c r="I497" s="187"/>
      <c r="J497" s="187"/>
      <c r="K497" s="187"/>
      <c r="L497" s="187"/>
      <c r="M497" s="187"/>
      <c r="N497" s="187"/>
      <c r="O497" s="187"/>
      <c r="P497" s="187"/>
      <c r="Q497" s="187"/>
      <c r="R497" s="187"/>
      <c r="S497" s="187"/>
      <c r="T497" s="187"/>
      <c r="U497" s="187"/>
      <c r="V497" s="187"/>
      <c r="W497" s="187"/>
      <c r="X497" s="187"/>
      <c r="Y497" s="187"/>
      <c r="Z497" s="187"/>
      <c r="AA497" s="187"/>
      <c r="AB497" s="187"/>
      <c r="AC497" s="187"/>
      <c r="AD497" s="187"/>
      <c r="AE497" s="187"/>
      <c r="AF497" s="187"/>
      <c r="AG497" s="187"/>
      <c r="AH497" s="187"/>
      <c r="AI497" s="187"/>
      <c r="AJ497" s="187"/>
      <c r="AK497" s="187"/>
      <c r="AL497" s="187"/>
      <c r="AM497" s="187"/>
      <c r="AN497" s="187"/>
      <c r="AO497" s="187"/>
      <c r="AP497" s="187"/>
      <c r="AQ497" s="187"/>
      <c r="AR497" s="187"/>
      <c r="AS497" s="187"/>
      <c r="AT497" s="187"/>
      <c r="AU497" s="187"/>
      <c r="AV497" s="187"/>
      <c r="AW497" s="187"/>
      <c r="AX497" s="187"/>
      <c r="AY497" s="187"/>
      <c r="AZ497" s="187"/>
      <c r="BA497" s="187"/>
      <c r="BB497" s="187"/>
      <c r="BC497" s="187"/>
      <c r="BD497" s="187"/>
      <c r="BE497" s="187"/>
      <c r="BF497" s="187"/>
      <c r="BG497" s="187"/>
      <c r="BH497" s="187"/>
      <c r="BI497" s="187"/>
      <c r="BJ497" s="187"/>
      <c r="BK497" s="187"/>
      <c r="BL497" s="187"/>
      <c r="BM497" s="187"/>
    </row>
    <row r="498" spans="1:65">
      <c r="A498" s="110"/>
      <c r="B498" s="110"/>
      <c r="C498" s="110"/>
      <c r="D498" s="187"/>
      <c r="E498" s="187"/>
      <c r="F498" s="187"/>
      <c r="G498" s="187"/>
      <c r="H498" s="187"/>
      <c r="I498" s="187"/>
      <c r="J498" s="187"/>
      <c r="K498" s="187"/>
      <c r="L498" s="187"/>
      <c r="M498" s="187"/>
      <c r="N498" s="187"/>
      <c r="O498" s="187"/>
      <c r="P498" s="187"/>
      <c r="Q498" s="187"/>
      <c r="R498" s="187"/>
      <c r="S498" s="187"/>
      <c r="T498" s="187"/>
      <c r="U498" s="187"/>
      <c r="V498" s="187"/>
      <c r="W498" s="187"/>
      <c r="X498" s="187"/>
      <c r="Y498" s="187"/>
      <c r="Z498" s="187"/>
      <c r="AA498" s="187"/>
      <c r="AB498" s="187"/>
      <c r="AC498" s="187"/>
      <c r="AD498" s="187"/>
      <c r="AE498" s="187"/>
      <c r="AF498" s="187"/>
      <c r="AG498" s="187"/>
      <c r="AH498" s="187"/>
      <c r="AI498" s="187"/>
      <c r="AJ498" s="187"/>
      <c r="AK498" s="187"/>
      <c r="AL498" s="187"/>
      <c r="AM498" s="187"/>
      <c r="AN498" s="187"/>
      <c r="AO498" s="187"/>
      <c r="AP498" s="187"/>
      <c r="AQ498" s="187"/>
      <c r="AR498" s="187"/>
      <c r="AS498" s="187"/>
      <c r="AT498" s="187"/>
      <c r="AU498" s="187"/>
      <c r="AV498" s="187"/>
      <c r="AW498" s="187"/>
      <c r="AX498" s="187"/>
      <c r="AY498" s="187"/>
      <c r="AZ498" s="187"/>
      <c r="BA498" s="187"/>
      <c r="BB498" s="187"/>
      <c r="BC498" s="187"/>
      <c r="BD498" s="187"/>
      <c r="BE498" s="187"/>
      <c r="BF498" s="187"/>
      <c r="BG498" s="187"/>
      <c r="BH498" s="187"/>
      <c r="BI498" s="187"/>
      <c r="BJ498" s="187"/>
      <c r="BK498" s="187"/>
      <c r="BL498" s="187"/>
      <c r="BM498" s="187"/>
    </row>
    <row r="499" spans="1:65">
      <c r="A499" s="110"/>
      <c r="B499" s="110"/>
      <c r="C499" s="110"/>
      <c r="D499" s="187"/>
      <c r="E499" s="187"/>
      <c r="F499" s="187"/>
      <c r="G499" s="187"/>
      <c r="H499" s="187"/>
      <c r="I499" s="187"/>
      <c r="J499" s="187"/>
      <c r="K499" s="187"/>
      <c r="L499" s="187"/>
      <c r="M499" s="187"/>
      <c r="N499" s="187"/>
      <c r="O499" s="187"/>
      <c r="P499" s="187"/>
      <c r="Q499" s="187"/>
      <c r="R499" s="187"/>
      <c r="S499" s="187"/>
      <c r="T499" s="187"/>
      <c r="U499" s="187"/>
      <c r="V499" s="187"/>
      <c r="W499" s="187"/>
      <c r="X499" s="187"/>
      <c r="Y499" s="187"/>
      <c r="Z499" s="187"/>
      <c r="AA499" s="187"/>
      <c r="AB499" s="187"/>
      <c r="AC499" s="187"/>
      <c r="AD499" s="187"/>
      <c r="AE499" s="187"/>
      <c r="AF499" s="187"/>
      <c r="AG499" s="187"/>
      <c r="AH499" s="187"/>
      <c r="AI499" s="187"/>
      <c r="AJ499" s="187"/>
      <c r="AK499" s="187"/>
      <c r="AL499" s="187"/>
      <c r="AM499" s="187"/>
      <c r="AN499" s="187"/>
      <c r="AO499" s="187"/>
      <c r="AP499" s="187"/>
      <c r="AQ499" s="187"/>
      <c r="AR499" s="187"/>
      <c r="AS499" s="187"/>
      <c r="AT499" s="187"/>
      <c r="AU499" s="187"/>
      <c r="AV499" s="187"/>
      <c r="AW499" s="187"/>
      <c r="AX499" s="187"/>
      <c r="AY499" s="187"/>
      <c r="AZ499" s="187"/>
      <c r="BA499" s="187"/>
      <c r="BB499" s="187"/>
      <c r="BC499" s="187"/>
      <c r="BD499" s="187"/>
      <c r="BE499" s="187"/>
      <c r="BF499" s="187"/>
      <c r="BG499" s="187"/>
      <c r="BH499" s="187"/>
      <c r="BI499" s="187"/>
      <c r="BJ499" s="187"/>
      <c r="BK499" s="187"/>
      <c r="BL499" s="187"/>
      <c r="BM499" s="187"/>
    </row>
    <row r="500" spans="1:65">
      <c r="A500" s="110"/>
      <c r="B500" s="110"/>
      <c r="C500" s="110"/>
      <c r="D500" s="187"/>
      <c r="E500" s="187"/>
      <c r="F500" s="187"/>
      <c r="G500" s="187"/>
      <c r="H500" s="187"/>
      <c r="I500" s="187"/>
      <c r="J500" s="187"/>
      <c r="K500" s="187"/>
      <c r="L500" s="187"/>
      <c r="M500" s="187"/>
      <c r="N500" s="187"/>
      <c r="O500" s="187"/>
      <c r="P500" s="187"/>
      <c r="Q500" s="187"/>
      <c r="R500" s="187"/>
      <c r="S500" s="187"/>
      <c r="T500" s="187"/>
      <c r="U500" s="187"/>
      <c r="V500" s="187"/>
      <c r="W500" s="187"/>
      <c r="X500" s="187"/>
      <c r="Y500" s="187"/>
      <c r="Z500" s="187"/>
      <c r="AA500" s="187"/>
      <c r="AB500" s="187"/>
      <c r="AC500" s="187"/>
      <c r="AD500" s="187"/>
      <c r="AE500" s="187"/>
      <c r="AF500" s="187"/>
      <c r="AG500" s="187"/>
      <c r="AH500" s="187"/>
      <c r="AI500" s="187"/>
      <c r="AJ500" s="187"/>
      <c r="AK500" s="187"/>
      <c r="AL500" s="187"/>
      <c r="AM500" s="187"/>
      <c r="AN500" s="187"/>
      <c r="AO500" s="187"/>
      <c r="AP500" s="187"/>
      <c r="AQ500" s="187"/>
      <c r="AR500" s="187"/>
      <c r="AS500" s="187"/>
      <c r="AT500" s="187"/>
      <c r="AU500" s="187"/>
      <c r="AV500" s="187"/>
      <c r="AW500" s="187"/>
      <c r="AX500" s="187"/>
      <c r="AY500" s="187"/>
      <c r="AZ500" s="187"/>
      <c r="BA500" s="187"/>
      <c r="BB500" s="187"/>
      <c r="BC500" s="187"/>
      <c r="BD500" s="187"/>
      <c r="BE500" s="187"/>
      <c r="BF500" s="187"/>
      <c r="BG500" s="187"/>
      <c r="BH500" s="187"/>
      <c r="BI500" s="187"/>
      <c r="BJ500" s="187"/>
      <c r="BK500" s="187"/>
      <c r="BL500" s="187"/>
      <c r="BM500" s="187"/>
    </row>
    <row r="501" spans="1:65">
      <c r="A501" s="110"/>
      <c r="B501" s="110"/>
      <c r="C501" s="110"/>
      <c r="D501" s="187"/>
      <c r="E501" s="187"/>
      <c r="F501" s="187"/>
      <c r="G501" s="187"/>
      <c r="H501" s="187"/>
      <c r="I501" s="187"/>
      <c r="J501" s="187"/>
      <c r="K501" s="187"/>
      <c r="L501" s="187"/>
      <c r="M501" s="187"/>
      <c r="N501" s="187"/>
      <c r="O501" s="187"/>
      <c r="P501" s="187"/>
      <c r="Q501" s="187"/>
      <c r="R501" s="187"/>
      <c r="S501" s="187"/>
      <c r="T501" s="187"/>
      <c r="U501" s="187"/>
      <c r="V501" s="187"/>
      <c r="W501" s="187"/>
      <c r="X501" s="187"/>
      <c r="Y501" s="187"/>
      <c r="Z501" s="187"/>
      <c r="AA501" s="187"/>
      <c r="AB501" s="187"/>
      <c r="AC501" s="187"/>
      <c r="AD501" s="187"/>
      <c r="AE501" s="187"/>
      <c r="AF501" s="187"/>
      <c r="AG501" s="187"/>
      <c r="AH501" s="187"/>
      <c r="AI501" s="187"/>
      <c r="AJ501" s="187"/>
      <c r="AK501" s="187"/>
      <c r="AL501" s="187"/>
      <c r="AM501" s="187"/>
      <c r="AN501" s="187"/>
      <c r="AO501" s="187"/>
      <c r="AP501" s="187"/>
      <c r="AQ501" s="187"/>
      <c r="AR501" s="187"/>
      <c r="AS501" s="187"/>
      <c r="AT501" s="187"/>
      <c r="AU501" s="187"/>
      <c r="AV501" s="187"/>
      <c r="AW501" s="187"/>
      <c r="AX501" s="187"/>
      <c r="AY501" s="187"/>
      <c r="AZ501" s="187"/>
      <c r="BA501" s="187"/>
      <c r="BB501" s="187"/>
      <c r="BC501" s="187"/>
      <c r="BD501" s="187"/>
      <c r="BE501" s="187"/>
      <c r="BF501" s="187"/>
      <c r="BG501" s="187"/>
      <c r="BH501" s="187"/>
      <c r="BI501" s="187"/>
      <c r="BJ501" s="187"/>
      <c r="BK501" s="187"/>
      <c r="BL501" s="187"/>
      <c r="BM501" s="187"/>
    </row>
    <row r="502" spans="1:65">
      <c r="A502" s="110"/>
      <c r="B502" s="110"/>
      <c r="C502" s="110"/>
      <c r="D502" s="187"/>
      <c r="E502" s="187"/>
      <c r="F502" s="187"/>
      <c r="G502" s="187"/>
      <c r="H502" s="187"/>
      <c r="I502" s="187"/>
      <c r="J502" s="187"/>
      <c r="K502" s="187"/>
      <c r="L502" s="187"/>
      <c r="M502" s="187"/>
      <c r="N502" s="187"/>
      <c r="O502" s="187"/>
      <c r="P502" s="187"/>
      <c r="Q502" s="187"/>
      <c r="R502" s="187"/>
      <c r="S502" s="187"/>
      <c r="T502" s="187"/>
      <c r="U502" s="187"/>
      <c r="V502" s="187"/>
      <c r="W502" s="187"/>
      <c r="X502" s="187"/>
      <c r="Y502" s="187"/>
      <c r="Z502" s="187"/>
      <c r="AA502" s="187"/>
      <c r="AB502" s="187"/>
      <c r="AC502" s="187"/>
      <c r="AD502" s="187"/>
      <c r="AE502" s="187"/>
      <c r="AF502" s="187"/>
      <c r="AG502" s="187"/>
      <c r="AH502" s="187"/>
      <c r="AI502" s="187"/>
      <c r="AJ502" s="187"/>
      <c r="AK502" s="187"/>
      <c r="AL502" s="187"/>
      <c r="AM502" s="187"/>
      <c r="AN502" s="187"/>
      <c r="AO502" s="187"/>
      <c r="AP502" s="187"/>
      <c r="AQ502" s="187"/>
      <c r="AR502" s="187"/>
      <c r="AS502" s="187"/>
      <c r="AT502" s="187"/>
      <c r="AU502" s="187"/>
      <c r="AV502" s="187"/>
      <c r="AW502" s="187"/>
      <c r="AX502" s="187"/>
      <c r="AY502" s="187"/>
      <c r="AZ502" s="187"/>
      <c r="BA502" s="187"/>
      <c r="BB502" s="187"/>
      <c r="BC502" s="187"/>
      <c r="BD502" s="187"/>
      <c r="BE502" s="187"/>
      <c r="BF502" s="187"/>
      <c r="BG502" s="187"/>
      <c r="BH502" s="187"/>
      <c r="BI502" s="187"/>
      <c r="BJ502" s="187"/>
      <c r="BK502" s="187"/>
      <c r="BL502" s="187"/>
      <c r="BM502" s="187"/>
    </row>
    <row r="503" spans="1:65">
      <c r="A503" s="110"/>
      <c r="B503" s="110"/>
      <c r="C503" s="110"/>
      <c r="D503" s="187"/>
      <c r="E503" s="187"/>
      <c r="F503" s="187"/>
      <c r="G503" s="187"/>
      <c r="H503" s="187"/>
      <c r="I503" s="187"/>
      <c r="J503" s="187"/>
      <c r="K503" s="187"/>
      <c r="L503" s="187"/>
      <c r="M503" s="187"/>
      <c r="N503" s="187"/>
      <c r="O503" s="187"/>
      <c r="P503" s="187"/>
      <c r="Q503" s="187"/>
      <c r="R503" s="187"/>
      <c r="S503" s="187"/>
      <c r="T503" s="187"/>
      <c r="U503" s="187"/>
      <c r="V503" s="187"/>
      <c r="W503" s="187"/>
      <c r="X503" s="187"/>
      <c r="Y503" s="187"/>
      <c r="Z503" s="187"/>
      <c r="AA503" s="187"/>
      <c r="AB503" s="187"/>
      <c r="AC503" s="187"/>
      <c r="AD503" s="187"/>
      <c r="AE503" s="187"/>
      <c r="AF503" s="187"/>
      <c r="AG503" s="187"/>
      <c r="AH503" s="187"/>
      <c r="AI503" s="187"/>
      <c r="AJ503" s="187"/>
      <c r="AK503" s="187"/>
      <c r="AL503" s="187"/>
      <c r="AM503" s="187"/>
      <c r="AN503" s="187"/>
      <c r="AO503" s="187"/>
      <c r="AP503" s="187"/>
      <c r="AQ503" s="187"/>
      <c r="AR503" s="187"/>
      <c r="AS503" s="187"/>
      <c r="AT503" s="187"/>
      <c r="AU503" s="187"/>
      <c r="AV503" s="187"/>
      <c r="AW503" s="187"/>
      <c r="AX503" s="187"/>
      <c r="AY503" s="187"/>
      <c r="AZ503" s="187"/>
      <c r="BA503" s="187"/>
      <c r="BB503" s="187"/>
      <c r="BC503" s="187"/>
      <c r="BD503" s="187"/>
      <c r="BE503" s="187"/>
      <c r="BF503" s="187"/>
      <c r="BG503" s="187"/>
      <c r="BH503" s="187"/>
      <c r="BI503" s="187"/>
      <c r="BJ503" s="187"/>
      <c r="BK503" s="187"/>
      <c r="BL503" s="187"/>
      <c r="BM503" s="187"/>
    </row>
    <row r="504" spans="1:65">
      <c r="A504" s="110"/>
      <c r="B504" s="110"/>
      <c r="C504" s="110"/>
      <c r="D504" s="187"/>
      <c r="E504" s="187"/>
      <c r="F504" s="187"/>
      <c r="G504" s="187"/>
      <c r="H504" s="187"/>
      <c r="I504" s="187"/>
      <c r="J504" s="187"/>
      <c r="K504" s="187"/>
      <c r="L504" s="187"/>
      <c r="M504" s="187"/>
      <c r="N504" s="187"/>
      <c r="O504" s="187"/>
      <c r="P504" s="187"/>
      <c r="Q504" s="187"/>
      <c r="R504" s="187"/>
      <c r="S504" s="187"/>
      <c r="T504" s="187"/>
      <c r="U504" s="187"/>
      <c r="V504" s="187"/>
      <c r="W504" s="187"/>
      <c r="X504" s="187"/>
      <c r="Y504" s="187"/>
      <c r="Z504" s="187"/>
      <c r="AA504" s="187"/>
      <c r="AB504" s="187"/>
      <c r="AC504" s="187"/>
      <c r="AD504" s="187"/>
      <c r="AE504" s="187"/>
      <c r="AF504" s="187"/>
      <c r="AG504" s="187"/>
      <c r="AH504" s="187"/>
      <c r="AI504" s="187"/>
      <c r="AJ504" s="187"/>
      <c r="AK504" s="187"/>
      <c r="AL504" s="187"/>
      <c r="AM504" s="187"/>
      <c r="AN504" s="187"/>
      <c r="AO504" s="187"/>
      <c r="AP504" s="187"/>
      <c r="AQ504" s="187"/>
      <c r="AR504" s="187"/>
      <c r="AS504" s="187"/>
      <c r="AT504" s="187"/>
      <c r="AU504" s="187"/>
      <c r="AV504" s="187"/>
      <c r="AW504" s="187"/>
      <c r="AX504" s="187"/>
      <c r="AY504" s="187"/>
      <c r="AZ504" s="187"/>
      <c r="BA504" s="187"/>
      <c r="BB504" s="187"/>
      <c r="BC504" s="187"/>
      <c r="BD504" s="187"/>
      <c r="BE504" s="187"/>
      <c r="BF504" s="187"/>
      <c r="BG504" s="187"/>
      <c r="BH504" s="187"/>
      <c r="BI504" s="187"/>
      <c r="BJ504" s="187"/>
      <c r="BK504" s="187"/>
      <c r="BL504" s="187"/>
      <c r="BM504" s="187"/>
    </row>
    <row r="505" spans="1:65">
      <c r="A505" s="110"/>
      <c r="B505" s="110"/>
      <c r="C505" s="110"/>
      <c r="D505" s="187"/>
      <c r="E505" s="187"/>
      <c r="F505" s="187"/>
      <c r="G505" s="187"/>
      <c r="H505" s="187"/>
      <c r="I505" s="187"/>
      <c r="J505" s="187"/>
      <c r="K505" s="187"/>
      <c r="L505" s="187"/>
      <c r="M505" s="187"/>
      <c r="N505" s="187"/>
      <c r="O505" s="187"/>
      <c r="P505" s="187"/>
      <c r="Q505" s="187"/>
      <c r="R505" s="187"/>
      <c r="S505" s="187"/>
      <c r="T505" s="187"/>
      <c r="U505" s="187"/>
      <c r="V505" s="187"/>
      <c r="W505" s="187"/>
      <c r="X505" s="187"/>
      <c r="Y505" s="187"/>
      <c r="Z505" s="187"/>
      <c r="AA505" s="187"/>
      <c r="AB505" s="187"/>
      <c r="AC505" s="187"/>
      <c r="AD505" s="187"/>
      <c r="AE505" s="187"/>
      <c r="AF505" s="187"/>
      <c r="AG505" s="187"/>
      <c r="AH505" s="187"/>
      <c r="AI505" s="187"/>
      <c r="AJ505" s="187"/>
      <c r="AK505" s="187"/>
      <c r="AL505" s="187"/>
      <c r="AM505" s="187"/>
      <c r="AN505" s="187"/>
      <c r="AO505" s="187"/>
      <c r="AP505" s="187"/>
      <c r="AQ505" s="187"/>
      <c r="AR505" s="187"/>
      <c r="AS505" s="187"/>
      <c r="AT505" s="187"/>
      <c r="AU505" s="187"/>
      <c r="AV505" s="187"/>
      <c r="AW505" s="187"/>
      <c r="AX505" s="187"/>
      <c r="AY505" s="187"/>
      <c r="AZ505" s="187"/>
      <c r="BA505" s="187"/>
      <c r="BB505" s="187"/>
      <c r="BC505" s="187"/>
      <c r="BD505" s="187"/>
      <c r="BE505" s="187"/>
      <c r="BF505" s="187"/>
      <c r="BG505" s="187"/>
      <c r="BH505" s="187"/>
      <c r="BI505" s="187"/>
      <c r="BJ505" s="187"/>
      <c r="BK505" s="187"/>
      <c r="BL505" s="187"/>
      <c r="BM505" s="187"/>
    </row>
    <row r="506" spans="1:65">
      <c r="A506" s="110"/>
      <c r="B506" s="110"/>
      <c r="C506" s="110"/>
      <c r="D506" s="187"/>
      <c r="E506" s="187"/>
      <c r="F506" s="187"/>
      <c r="G506" s="187"/>
      <c r="H506" s="187"/>
      <c r="I506" s="187"/>
      <c r="J506" s="187"/>
      <c r="K506" s="187"/>
      <c r="L506" s="187"/>
      <c r="M506" s="187"/>
      <c r="N506" s="187"/>
      <c r="O506" s="187"/>
      <c r="P506" s="187"/>
      <c r="Q506" s="187"/>
      <c r="R506" s="187"/>
      <c r="S506" s="187"/>
      <c r="T506" s="187"/>
      <c r="U506" s="187"/>
      <c r="V506" s="187"/>
      <c r="W506" s="187"/>
      <c r="X506" s="187"/>
      <c r="Y506" s="187"/>
      <c r="Z506" s="187"/>
      <c r="AA506" s="187"/>
      <c r="AB506" s="187"/>
      <c r="AC506" s="187"/>
      <c r="AD506" s="187"/>
      <c r="AE506" s="187"/>
      <c r="AF506" s="187"/>
      <c r="AG506" s="187"/>
      <c r="AH506" s="187"/>
      <c r="AI506" s="187"/>
      <c r="AJ506" s="187"/>
      <c r="AK506" s="187"/>
      <c r="AL506" s="187"/>
      <c r="AM506" s="187"/>
      <c r="AN506" s="187"/>
      <c r="AO506" s="187"/>
      <c r="AP506" s="187"/>
      <c r="AQ506" s="187"/>
      <c r="AR506" s="187"/>
      <c r="AS506" s="187"/>
      <c r="AT506" s="187"/>
      <c r="AU506" s="187"/>
      <c r="AV506" s="187"/>
      <c r="AW506" s="187"/>
      <c r="AX506" s="187"/>
      <c r="AY506" s="187"/>
      <c r="AZ506" s="187"/>
      <c r="BA506" s="187"/>
      <c r="BB506" s="187"/>
      <c r="BC506" s="187"/>
      <c r="BD506" s="187"/>
      <c r="BE506" s="187"/>
      <c r="BF506" s="187"/>
      <c r="BG506" s="187"/>
      <c r="BH506" s="187"/>
      <c r="BI506" s="187"/>
      <c r="BJ506" s="187"/>
      <c r="BK506" s="187"/>
      <c r="BL506" s="187"/>
      <c r="BM506" s="187"/>
    </row>
    <row r="507" spans="1:65">
      <c r="A507" s="110"/>
      <c r="B507" s="110"/>
      <c r="C507" s="110"/>
      <c r="D507" s="187"/>
      <c r="E507" s="187"/>
      <c r="F507" s="187"/>
      <c r="G507" s="187"/>
      <c r="H507" s="187"/>
      <c r="I507" s="187"/>
      <c r="J507" s="187"/>
      <c r="K507" s="187"/>
      <c r="L507" s="187"/>
      <c r="M507" s="187"/>
      <c r="N507" s="187"/>
      <c r="O507" s="187"/>
      <c r="P507" s="187"/>
      <c r="Q507" s="187"/>
      <c r="R507" s="187"/>
      <c r="S507" s="187"/>
      <c r="T507" s="187"/>
      <c r="U507" s="187"/>
      <c r="V507" s="187"/>
      <c r="W507" s="187"/>
      <c r="X507" s="187"/>
      <c r="Y507" s="187"/>
      <c r="Z507" s="187"/>
      <c r="AA507" s="187"/>
      <c r="AB507" s="187"/>
      <c r="AC507" s="187"/>
      <c r="AD507" s="187"/>
      <c r="AE507" s="187"/>
      <c r="AF507" s="187"/>
      <c r="AG507" s="187"/>
      <c r="AH507" s="187"/>
      <c r="AI507" s="187"/>
      <c r="AJ507" s="187"/>
      <c r="AK507" s="187"/>
      <c r="AL507" s="187"/>
      <c r="AM507" s="187"/>
      <c r="AN507" s="187"/>
      <c r="AO507" s="187"/>
      <c r="AP507" s="187"/>
      <c r="AQ507" s="187"/>
      <c r="AR507" s="187"/>
      <c r="AS507" s="187"/>
      <c r="AT507" s="187"/>
      <c r="AU507" s="187"/>
      <c r="AV507" s="187"/>
      <c r="AW507" s="187"/>
      <c r="AX507" s="187"/>
      <c r="AY507" s="187"/>
      <c r="AZ507" s="187"/>
      <c r="BA507" s="187"/>
      <c r="BB507" s="187"/>
      <c r="BC507" s="187"/>
      <c r="BD507" s="187"/>
      <c r="BE507" s="187"/>
      <c r="BF507" s="187"/>
      <c r="BG507" s="187"/>
      <c r="BH507" s="187"/>
      <c r="BI507" s="187"/>
      <c r="BJ507" s="187"/>
      <c r="BK507" s="187"/>
      <c r="BL507" s="187"/>
      <c r="BM507" s="187"/>
    </row>
    <row r="508" spans="1:65">
      <c r="A508" s="110"/>
      <c r="B508" s="110"/>
      <c r="C508" s="110"/>
      <c r="D508" s="187"/>
      <c r="E508" s="187"/>
      <c r="F508" s="187"/>
      <c r="G508" s="187"/>
      <c r="H508" s="187"/>
      <c r="I508" s="187"/>
      <c r="J508" s="187"/>
      <c r="K508" s="187"/>
      <c r="L508" s="187"/>
      <c r="M508" s="187"/>
      <c r="N508" s="187"/>
      <c r="O508" s="187"/>
      <c r="P508" s="187"/>
      <c r="Q508" s="187"/>
      <c r="R508" s="187"/>
      <c r="S508" s="187"/>
      <c r="T508" s="187"/>
      <c r="U508" s="187"/>
      <c r="V508" s="187"/>
      <c r="W508" s="187"/>
      <c r="X508" s="187"/>
      <c r="Y508" s="187"/>
      <c r="Z508" s="187"/>
      <c r="AA508" s="187"/>
      <c r="AB508" s="187"/>
      <c r="AC508" s="187"/>
      <c r="AD508" s="187"/>
      <c r="AE508" s="187"/>
      <c r="AF508" s="187"/>
      <c r="AG508" s="187"/>
      <c r="AH508" s="187"/>
      <c r="AI508" s="187"/>
      <c r="AJ508" s="187"/>
      <c r="AK508" s="187"/>
      <c r="AL508" s="187"/>
      <c r="AM508" s="187"/>
      <c r="AN508" s="187"/>
      <c r="AO508" s="187"/>
      <c r="AP508" s="187"/>
      <c r="AQ508" s="187"/>
      <c r="AR508" s="187"/>
      <c r="AS508" s="187"/>
      <c r="AT508" s="187"/>
      <c r="AU508" s="187"/>
      <c r="AV508" s="187"/>
      <c r="AW508" s="187"/>
      <c r="AX508" s="187"/>
      <c r="AY508" s="187"/>
      <c r="AZ508" s="187"/>
      <c r="BA508" s="187"/>
      <c r="BB508" s="187"/>
      <c r="BC508" s="187"/>
      <c r="BD508" s="187"/>
      <c r="BE508" s="187"/>
      <c r="BF508" s="187"/>
      <c r="BG508" s="187"/>
      <c r="BH508" s="187"/>
      <c r="BI508" s="187"/>
      <c r="BJ508" s="187"/>
      <c r="BK508" s="187"/>
      <c r="BL508" s="187"/>
      <c r="BM508" s="187"/>
    </row>
    <row r="509" spans="1:65">
      <c r="A509" s="110"/>
      <c r="B509" s="110"/>
      <c r="C509" s="110"/>
      <c r="D509" s="187"/>
      <c r="E509" s="187"/>
      <c r="F509" s="187"/>
      <c r="G509" s="187"/>
      <c r="H509" s="187"/>
      <c r="I509" s="187"/>
      <c r="J509" s="187"/>
      <c r="K509" s="187"/>
      <c r="L509" s="187"/>
      <c r="M509" s="187"/>
      <c r="N509" s="187"/>
      <c r="O509" s="187"/>
      <c r="P509" s="187"/>
      <c r="Q509" s="187"/>
      <c r="R509" s="187"/>
      <c r="S509" s="187"/>
      <c r="T509" s="187"/>
      <c r="U509" s="187"/>
      <c r="V509" s="187"/>
      <c r="W509" s="187"/>
      <c r="X509" s="187"/>
      <c r="Y509" s="187"/>
      <c r="Z509" s="187"/>
      <c r="AA509" s="187"/>
      <c r="AB509" s="187"/>
      <c r="AC509" s="187"/>
      <c r="AD509" s="187"/>
      <c r="AE509" s="187"/>
      <c r="AF509" s="187"/>
      <c r="AG509" s="187"/>
      <c r="AH509" s="187"/>
      <c r="AI509" s="187"/>
      <c r="AJ509" s="187"/>
      <c r="AK509" s="187"/>
      <c r="AL509" s="187"/>
      <c r="AM509" s="187"/>
      <c r="AN509" s="187"/>
      <c r="AO509" s="187"/>
      <c r="AP509" s="187"/>
      <c r="AQ509" s="187"/>
      <c r="AR509" s="187"/>
      <c r="AS509" s="187"/>
      <c r="AT509" s="187"/>
      <c r="AU509" s="187"/>
      <c r="AV509" s="187"/>
      <c r="AW509" s="187"/>
      <c r="AX509" s="187"/>
      <c r="AY509" s="187"/>
      <c r="AZ509" s="187"/>
      <c r="BA509" s="187"/>
      <c r="BB509" s="187"/>
      <c r="BC509" s="187"/>
      <c r="BD509" s="187"/>
      <c r="BE509" s="187"/>
      <c r="BF509" s="187"/>
      <c r="BG509" s="187"/>
      <c r="BH509" s="187"/>
      <c r="BI509" s="187"/>
      <c r="BJ509" s="187"/>
      <c r="BK509" s="187"/>
      <c r="BL509" s="187"/>
      <c r="BM509" s="187"/>
    </row>
    <row r="510" spans="1:65">
      <c r="A510" s="110"/>
      <c r="B510" s="110"/>
      <c r="C510" s="110"/>
      <c r="D510" s="187"/>
      <c r="E510" s="187"/>
      <c r="F510" s="187"/>
      <c r="G510" s="187"/>
      <c r="H510" s="187"/>
      <c r="I510" s="187"/>
      <c r="J510" s="187"/>
      <c r="K510" s="187"/>
      <c r="L510" s="187"/>
      <c r="M510" s="187"/>
      <c r="N510" s="187"/>
      <c r="O510" s="187"/>
      <c r="P510" s="187"/>
      <c r="Q510" s="187"/>
      <c r="R510" s="187"/>
      <c r="S510" s="187"/>
      <c r="T510" s="187"/>
      <c r="U510" s="187"/>
      <c r="V510" s="187"/>
      <c r="W510" s="187"/>
      <c r="X510" s="187"/>
      <c r="Y510" s="187"/>
      <c r="Z510" s="187"/>
      <c r="AA510" s="187"/>
      <c r="AB510" s="187"/>
      <c r="AC510" s="187"/>
      <c r="AD510" s="187"/>
      <c r="AE510" s="187"/>
      <c r="AF510" s="187"/>
      <c r="AG510" s="187"/>
      <c r="AH510" s="187"/>
      <c r="AI510" s="187"/>
      <c r="AJ510" s="187"/>
      <c r="AK510" s="187"/>
      <c r="AL510" s="187"/>
      <c r="AM510" s="187"/>
      <c r="AN510" s="187"/>
      <c r="AO510" s="187"/>
      <c r="AP510" s="187"/>
      <c r="AQ510" s="187"/>
      <c r="AR510" s="187"/>
      <c r="AS510" s="187"/>
      <c r="AT510" s="187"/>
      <c r="AU510" s="187"/>
      <c r="AV510" s="187"/>
      <c r="AW510" s="187"/>
      <c r="AX510" s="187"/>
      <c r="AY510" s="187"/>
      <c r="AZ510" s="187"/>
      <c r="BA510" s="187"/>
      <c r="BB510" s="187"/>
      <c r="BC510" s="187"/>
      <c r="BD510" s="187"/>
      <c r="BE510" s="187"/>
      <c r="BF510" s="187"/>
      <c r="BG510" s="187"/>
      <c r="BH510" s="187"/>
      <c r="BI510" s="187"/>
      <c r="BJ510" s="187"/>
      <c r="BK510" s="187"/>
      <c r="BL510" s="187"/>
      <c r="BM510" s="187"/>
    </row>
    <row r="511" spans="1:65">
      <c r="A511" s="110"/>
      <c r="B511" s="110"/>
      <c r="C511" s="110"/>
      <c r="D511" s="187"/>
      <c r="E511" s="187"/>
      <c r="F511" s="187"/>
      <c r="G511" s="187"/>
      <c r="H511" s="187"/>
      <c r="I511" s="187"/>
      <c r="J511" s="187"/>
      <c r="K511" s="187"/>
      <c r="L511" s="187"/>
      <c r="M511" s="187"/>
      <c r="N511" s="187"/>
      <c r="O511" s="187"/>
      <c r="P511" s="187"/>
      <c r="Q511" s="187"/>
      <c r="R511" s="187"/>
      <c r="S511" s="187"/>
      <c r="T511" s="187"/>
      <c r="U511" s="187"/>
      <c r="V511" s="187"/>
      <c r="W511" s="187"/>
      <c r="X511" s="187"/>
      <c r="Y511" s="187"/>
      <c r="Z511" s="187"/>
      <c r="AA511" s="187"/>
      <c r="AB511" s="187"/>
      <c r="AC511" s="187"/>
      <c r="AD511" s="187"/>
      <c r="AE511" s="187"/>
      <c r="AF511" s="187"/>
      <c r="AG511" s="187"/>
      <c r="AH511" s="187"/>
      <c r="AI511" s="187"/>
      <c r="AJ511" s="187"/>
      <c r="AK511" s="187"/>
      <c r="AL511" s="187"/>
      <c r="AM511" s="187"/>
      <c r="AN511" s="187"/>
      <c r="AO511" s="187"/>
      <c r="AP511" s="187"/>
      <c r="AQ511" s="187"/>
      <c r="AR511" s="187"/>
      <c r="AS511" s="187"/>
      <c r="AT511" s="187"/>
      <c r="AU511" s="187"/>
      <c r="AV511" s="187"/>
      <c r="AW511" s="187"/>
      <c r="AX511" s="187"/>
      <c r="AY511" s="187"/>
      <c r="AZ511" s="187"/>
      <c r="BA511" s="187"/>
      <c r="BB511" s="187"/>
      <c r="BC511" s="187"/>
      <c r="BD511" s="187"/>
      <c r="BE511" s="187"/>
      <c r="BF511" s="187"/>
      <c r="BG511" s="187"/>
      <c r="BH511" s="187"/>
      <c r="BI511" s="187"/>
      <c r="BJ511" s="187"/>
      <c r="BK511" s="187"/>
      <c r="BL511" s="187"/>
      <c r="BM511" s="187"/>
    </row>
    <row r="512" spans="1:65">
      <c r="A512" s="110"/>
      <c r="B512" s="110"/>
      <c r="C512" s="110"/>
      <c r="D512" s="187"/>
      <c r="E512" s="187"/>
      <c r="F512" s="187"/>
      <c r="G512" s="187"/>
      <c r="H512" s="187"/>
      <c r="I512" s="187"/>
      <c r="J512" s="187"/>
      <c r="K512" s="187"/>
      <c r="L512" s="187"/>
      <c r="M512" s="187"/>
      <c r="N512" s="187"/>
      <c r="O512" s="187"/>
      <c r="P512" s="187"/>
      <c r="Q512" s="187"/>
      <c r="R512" s="187"/>
      <c r="S512" s="187"/>
      <c r="T512" s="187"/>
      <c r="U512" s="187"/>
      <c r="V512" s="187"/>
      <c r="W512" s="187"/>
      <c r="X512" s="187"/>
      <c r="Y512" s="187"/>
      <c r="Z512" s="187"/>
      <c r="AA512" s="187"/>
      <c r="AB512" s="187"/>
      <c r="AC512" s="187"/>
      <c r="AD512" s="187"/>
      <c r="AE512" s="187"/>
      <c r="AF512" s="187"/>
      <c r="AG512" s="187"/>
      <c r="AH512" s="187"/>
      <c r="AI512" s="187"/>
      <c r="AJ512" s="187"/>
      <c r="AK512" s="187"/>
      <c r="AL512" s="187"/>
      <c r="AM512" s="187"/>
      <c r="AN512" s="187"/>
      <c r="AO512" s="187"/>
      <c r="AP512" s="187"/>
      <c r="AQ512" s="187"/>
      <c r="AR512" s="187"/>
      <c r="AS512" s="187"/>
      <c r="AT512" s="187"/>
      <c r="AU512" s="187"/>
      <c r="AV512" s="187"/>
      <c r="AW512" s="187"/>
      <c r="AX512" s="187"/>
      <c r="AY512" s="187"/>
      <c r="AZ512" s="187"/>
      <c r="BA512" s="187"/>
      <c r="BB512" s="187"/>
      <c r="BC512" s="187"/>
      <c r="BD512" s="187"/>
      <c r="BE512" s="187"/>
      <c r="BF512" s="187"/>
      <c r="BG512" s="187"/>
      <c r="BH512" s="187"/>
      <c r="BI512" s="187"/>
      <c r="BJ512" s="187"/>
      <c r="BK512" s="187"/>
      <c r="BL512" s="187"/>
      <c r="BM512" s="187"/>
    </row>
    <row r="513" spans="1:65">
      <c r="A513" s="110"/>
      <c r="B513" s="110"/>
      <c r="C513" s="110"/>
      <c r="D513" s="187"/>
      <c r="E513" s="187"/>
      <c r="F513" s="187"/>
      <c r="G513" s="187"/>
      <c r="H513" s="187"/>
      <c r="I513" s="187"/>
      <c r="J513" s="187"/>
      <c r="K513" s="187"/>
      <c r="L513" s="187"/>
      <c r="M513" s="187"/>
      <c r="N513" s="187"/>
      <c r="O513" s="187"/>
      <c r="P513" s="187"/>
      <c r="Q513" s="187"/>
      <c r="R513" s="187"/>
      <c r="S513" s="187"/>
      <c r="T513" s="187"/>
      <c r="U513" s="187"/>
      <c r="V513" s="187"/>
      <c r="W513" s="187"/>
      <c r="X513" s="187"/>
      <c r="Y513" s="187"/>
      <c r="Z513" s="187"/>
      <c r="AA513" s="187"/>
      <c r="AB513" s="187"/>
      <c r="AC513" s="187"/>
      <c r="AD513" s="187"/>
      <c r="AE513" s="187"/>
      <c r="AF513" s="187"/>
      <c r="AG513" s="187"/>
      <c r="AH513" s="187"/>
      <c r="AI513" s="187"/>
      <c r="AJ513" s="187"/>
      <c r="AK513" s="187"/>
      <c r="AL513" s="187"/>
      <c r="AM513" s="187"/>
      <c r="AN513" s="187"/>
      <c r="AO513" s="187"/>
      <c r="AP513" s="187"/>
      <c r="AQ513" s="187"/>
      <c r="AR513" s="187"/>
      <c r="AS513" s="187"/>
      <c r="AT513" s="187"/>
      <c r="AU513" s="187"/>
      <c r="AV513" s="187"/>
      <c r="AW513" s="187"/>
      <c r="AX513" s="187"/>
      <c r="AY513" s="187"/>
      <c r="AZ513" s="187"/>
      <c r="BA513" s="187"/>
      <c r="BB513" s="187"/>
      <c r="BC513" s="187"/>
      <c r="BD513" s="187"/>
      <c r="BE513" s="187"/>
      <c r="BF513" s="187"/>
      <c r="BG513" s="187"/>
      <c r="BH513" s="187"/>
      <c r="BI513" s="187"/>
      <c r="BJ513" s="187"/>
      <c r="BK513" s="187"/>
      <c r="BL513" s="187"/>
      <c r="BM513" s="187"/>
    </row>
    <row r="514" spans="1:65">
      <c r="A514" s="110"/>
      <c r="B514" s="110"/>
      <c r="C514" s="110"/>
      <c r="D514" s="187"/>
      <c r="E514" s="187"/>
      <c r="F514" s="187"/>
      <c r="G514" s="187"/>
      <c r="H514" s="187"/>
      <c r="I514" s="187"/>
      <c r="J514" s="187"/>
      <c r="K514" s="187"/>
      <c r="L514" s="187"/>
      <c r="M514" s="187"/>
      <c r="N514" s="187"/>
      <c r="O514" s="187"/>
      <c r="P514" s="187"/>
      <c r="Q514" s="187"/>
      <c r="R514" s="187"/>
      <c r="S514" s="187"/>
      <c r="T514" s="187"/>
      <c r="U514" s="187"/>
      <c r="V514" s="187"/>
      <c r="W514" s="187"/>
      <c r="X514" s="187"/>
      <c r="Y514" s="187"/>
      <c r="Z514" s="187"/>
      <c r="AA514" s="187"/>
      <c r="AB514" s="187"/>
      <c r="AC514" s="187"/>
      <c r="AD514" s="187"/>
      <c r="AE514" s="187"/>
      <c r="AF514" s="187"/>
      <c r="AG514" s="187"/>
      <c r="AH514" s="187"/>
      <c r="AI514" s="187"/>
      <c r="AJ514" s="187"/>
      <c r="AK514" s="187"/>
      <c r="AL514" s="187"/>
      <c r="AM514" s="187"/>
      <c r="AN514" s="187"/>
      <c r="AO514" s="187"/>
      <c r="AP514" s="187"/>
      <c r="AQ514" s="187"/>
      <c r="AR514" s="187"/>
      <c r="AS514" s="187"/>
      <c r="AT514" s="187"/>
      <c r="AU514" s="187"/>
      <c r="AV514" s="187"/>
      <c r="AW514" s="187"/>
      <c r="AX514" s="187"/>
      <c r="AY514" s="187"/>
      <c r="AZ514" s="187"/>
      <c r="BA514" s="187"/>
      <c r="BB514" s="187"/>
      <c r="BC514" s="187"/>
      <c r="BD514" s="187"/>
      <c r="BE514" s="187"/>
      <c r="BF514" s="187"/>
      <c r="BG514" s="187"/>
      <c r="BH514" s="187"/>
      <c r="BI514" s="187"/>
      <c r="BJ514" s="187"/>
      <c r="BK514" s="187"/>
      <c r="BL514" s="187"/>
      <c r="BM514" s="187"/>
    </row>
    <row r="515" spans="1:65">
      <c r="A515" s="110"/>
      <c r="B515" s="110"/>
      <c r="C515" s="110"/>
      <c r="D515" s="187"/>
      <c r="E515" s="187"/>
      <c r="F515" s="187"/>
      <c r="G515" s="187"/>
      <c r="H515" s="187"/>
      <c r="I515" s="187"/>
      <c r="J515" s="187"/>
      <c r="K515" s="187"/>
      <c r="L515" s="187"/>
      <c r="M515" s="187"/>
      <c r="N515" s="187"/>
      <c r="O515" s="187"/>
      <c r="P515" s="187"/>
      <c r="Q515" s="187"/>
      <c r="R515" s="187"/>
      <c r="S515" s="187"/>
      <c r="T515" s="187"/>
      <c r="U515" s="187"/>
      <c r="V515" s="187"/>
      <c r="W515" s="187"/>
      <c r="X515" s="187"/>
      <c r="Y515" s="187"/>
      <c r="Z515" s="187"/>
      <c r="AA515" s="187"/>
      <c r="AB515" s="187"/>
      <c r="AC515" s="187"/>
      <c r="AD515" s="187"/>
      <c r="AE515" s="187"/>
      <c r="AF515" s="187"/>
      <c r="AG515" s="187"/>
      <c r="AH515" s="187"/>
      <c r="AI515" s="187"/>
      <c r="AJ515" s="187"/>
      <c r="AK515" s="187"/>
      <c r="AL515" s="187"/>
      <c r="AM515" s="187"/>
      <c r="AN515" s="187"/>
      <c r="AO515" s="187"/>
      <c r="AP515" s="187"/>
      <c r="AQ515" s="187"/>
      <c r="AR515" s="187"/>
      <c r="AS515" s="187"/>
      <c r="AT515" s="187"/>
      <c r="AU515" s="187"/>
      <c r="AV515" s="187"/>
      <c r="AW515" s="187"/>
      <c r="AX515" s="187"/>
      <c r="AY515" s="187"/>
      <c r="AZ515" s="187"/>
      <c r="BA515" s="187"/>
      <c r="BB515" s="187"/>
      <c r="BC515" s="187"/>
      <c r="BD515" s="187"/>
      <c r="BE515" s="187"/>
      <c r="BF515" s="187"/>
      <c r="BG515" s="187"/>
      <c r="BH515" s="187"/>
      <c r="BI515" s="187"/>
      <c r="BJ515" s="187"/>
      <c r="BK515" s="187"/>
      <c r="BL515" s="187"/>
      <c r="BM515" s="187"/>
    </row>
    <row r="516" spans="1:65">
      <c r="A516" s="110"/>
      <c r="B516" s="110"/>
      <c r="C516" s="110"/>
      <c r="D516" s="187"/>
      <c r="E516" s="187"/>
      <c r="F516" s="187"/>
      <c r="G516" s="187"/>
      <c r="H516" s="187"/>
      <c r="I516" s="187"/>
      <c r="J516" s="187"/>
      <c r="K516" s="187"/>
      <c r="L516" s="187"/>
      <c r="M516" s="187"/>
      <c r="N516" s="187"/>
      <c r="O516" s="187"/>
      <c r="P516" s="187"/>
      <c r="Q516" s="187"/>
      <c r="R516" s="187"/>
      <c r="S516" s="187"/>
      <c r="T516" s="187"/>
      <c r="U516" s="187"/>
      <c r="V516" s="187"/>
      <c r="W516" s="187"/>
      <c r="X516" s="187"/>
      <c r="Y516" s="187"/>
      <c r="Z516" s="187"/>
      <c r="AA516" s="187"/>
      <c r="AB516" s="187"/>
      <c r="AC516" s="187"/>
      <c r="AD516" s="187"/>
      <c r="AE516" s="187"/>
      <c r="AF516" s="187"/>
      <c r="AG516" s="187"/>
      <c r="AH516" s="187"/>
      <c r="AI516" s="187"/>
      <c r="AJ516" s="187"/>
      <c r="AK516" s="187"/>
      <c r="AL516" s="187"/>
      <c r="AM516" s="187"/>
      <c r="AN516" s="187"/>
      <c r="AO516" s="187"/>
      <c r="AP516" s="187"/>
      <c r="AQ516" s="187"/>
      <c r="AR516" s="187"/>
      <c r="AS516" s="187"/>
      <c r="AT516" s="187"/>
      <c r="AU516" s="187"/>
      <c r="AV516" s="187"/>
      <c r="AW516" s="187"/>
      <c r="AX516" s="187"/>
      <c r="AY516" s="187"/>
      <c r="AZ516" s="187"/>
      <c r="BA516" s="187"/>
      <c r="BB516" s="187"/>
      <c r="BC516" s="187"/>
      <c r="BD516" s="187"/>
      <c r="BE516" s="187"/>
      <c r="BF516" s="187"/>
      <c r="BG516" s="187"/>
      <c r="BH516" s="187"/>
      <c r="BI516" s="187"/>
      <c r="BJ516" s="187"/>
      <c r="BK516" s="187"/>
      <c r="BL516" s="187"/>
      <c r="BM516" s="187"/>
    </row>
    <row r="517" spans="1:65">
      <c r="A517" s="110"/>
      <c r="B517" s="110"/>
      <c r="C517" s="110"/>
      <c r="D517" s="187"/>
      <c r="E517" s="187"/>
      <c r="F517" s="187"/>
      <c r="G517" s="187"/>
      <c r="H517" s="187"/>
      <c r="I517" s="187"/>
      <c r="J517" s="187"/>
      <c r="K517" s="187"/>
      <c r="L517" s="187"/>
      <c r="M517" s="187"/>
      <c r="N517" s="187"/>
      <c r="O517" s="187"/>
      <c r="P517" s="187"/>
      <c r="Q517" s="187"/>
      <c r="R517" s="187"/>
      <c r="S517" s="187"/>
      <c r="T517" s="187"/>
      <c r="U517" s="187"/>
      <c r="V517" s="187"/>
      <c r="W517" s="187"/>
      <c r="X517" s="187"/>
      <c r="Y517" s="187"/>
      <c r="Z517" s="187"/>
      <c r="AA517" s="187"/>
      <c r="AB517" s="187"/>
      <c r="AC517" s="187"/>
      <c r="AD517" s="187"/>
      <c r="AE517" s="187"/>
      <c r="AF517" s="187"/>
      <c r="AG517" s="187"/>
      <c r="AH517" s="187"/>
      <c r="AI517" s="187"/>
      <c r="AJ517" s="187"/>
      <c r="AK517" s="187"/>
      <c r="AL517" s="187"/>
      <c r="AM517" s="187"/>
      <c r="AN517" s="187"/>
      <c r="AO517" s="187"/>
      <c r="AP517" s="187"/>
      <c r="AQ517" s="187"/>
      <c r="AR517" s="187"/>
      <c r="AS517" s="187"/>
      <c r="AT517" s="187"/>
      <c r="AU517" s="187"/>
      <c r="AV517" s="187"/>
      <c r="AW517" s="187"/>
      <c r="AX517" s="187"/>
      <c r="AY517" s="187"/>
      <c r="AZ517" s="187"/>
      <c r="BA517" s="187"/>
      <c r="BB517" s="187"/>
      <c r="BC517" s="187"/>
      <c r="BD517" s="187"/>
      <c r="BE517" s="187"/>
      <c r="BF517" s="187"/>
      <c r="BG517" s="187"/>
      <c r="BH517" s="187"/>
      <c r="BI517" s="187"/>
      <c r="BJ517" s="187"/>
      <c r="BK517" s="187"/>
      <c r="BL517" s="187"/>
      <c r="BM517" s="187"/>
    </row>
    <row r="518" spans="1:65">
      <c r="A518" s="110"/>
      <c r="B518" s="110"/>
      <c r="C518" s="110"/>
      <c r="D518" s="187"/>
      <c r="E518" s="187"/>
      <c r="F518" s="187"/>
      <c r="G518" s="187"/>
      <c r="H518" s="187"/>
      <c r="I518" s="187"/>
      <c r="J518" s="187"/>
      <c r="K518" s="187"/>
      <c r="L518" s="187"/>
      <c r="M518" s="187"/>
      <c r="N518" s="187"/>
      <c r="O518" s="187"/>
      <c r="P518" s="187"/>
      <c r="Q518" s="187"/>
      <c r="R518" s="187"/>
      <c r="S518" s="187"/>
      <c r="T518" s="187"/>
      <c r="U518" s="187"/>
      <c r="V518" s="187"/>
      <c r="W518" s="187"/>
      <c r="X518" s="187"/>
      <c r="Y518" s="187"/>
      <c r="Z518" s="187"/>
      <c r="AA518" s="187"/>
      <c r="AB518" s="187"/>
      <c r="AC518" s="187"/>
      <c r="AD518" s="187"/>
      <c r="AE518" s="187"/>
      <c r="AF518" s="187"/>
      <c r="AG518" s="187"/>
      <c r="AH518" s="187"/>
      <c r="AI518" s="187"/>
      <c r="AJ518" s="187"/>
      <c r="AK518" s="187"/>
      <c r="AL518" s="187"/>
      <c r="AM518" s="187"/>
      <c r="AN518" s="187"/>
      <c r="AO518" s="187"/>
      <c r="AP518" s="187"/>
      <c r="AQ518" s="187"/>
      <c r="AR518" s="187"/>
      <c r="AS518" s="187"/>
      <c r="AT518" s="187"/>
      <c r="AU518" s="187"/>
      <c r="AV518" s="187"/>
      <c r="AW518" s="187"/>
      <c r="AX518" s="187"/>
      <c r="AY518" s="187"/>
      <c r="AZ518" s="187"/>
      <c r="BA518" s="187"/>
      <c r="BB518" s="187"/>
      <c r="BC518" s="187"/>
      <c r="BD518" s="187"/>
      <c r="BE518" s="187"/>
      <c r="BF518" s="187"/>
      <c r="BG518" s="187"/>
      <c r="BH518" s="187"/>
      <c r="BI518" s="187"/>
      <c r="BJ518" s="187"/>
      <c r="BK518" s="187"/>
      <c r="BL518" s="187"/>
      <c r="BM518" s="187"/>
    </row>
    <row r="519" spans="1:65">
      <c r="A519" s="110"/>
      <c r="B519" s="110"/>
      <c r="C519" s="110"/>
      <c r="D519" s="187"/>
      <c r="E519" s="187"/>
      <c r="F519" s="187"/>
      <c r="G519" s="187"/>
      <c r="H519" s="187"/>
      <c r="I519" s="187"/>
      <c r="J519" s="187"/>
      <c r="K519" s="187"/>
      <c r="L519" s="187"/>
      <c r="M519" s="187"/>
      <c r="N519" s="187"/>
      <c r="O519" s="187"/>
      <c r="P519" s="187"/>
      <c r="Q519" s="187"/>
      <c r="R519" s="187"/>
      <c r="S519" s="187"/>
      <c r="T519" s="187"/>
      <c r="U519" s="187"/>
      <c r="V519" s="187"/>
      <c r="W519" s="187"/>
      <c r="X519" s="187"/>
      <c r="Y519" s="187"/>
      <c r="Z519" s="187"/>
      <c r="AA519" s="187"/>
      <c r="AB519" s="187"/>
      <c r="AC519" s="187"/>
      <c r="AD519" s="187"/>
      <c r="AE519" s="187"/>
      <c r="AF519" s="187"/>
      <c r="AG519" s="187"/>
      <c r="AH519" s="187"/>
      <c r="AI519" s="187"/>
      <c r="AJ519" s="187"/>
      <c r="AK519" s="187"/>
      <c r="AL519" s="187"/>
      <c r="AM519" s="187"/>
      <c r="AN519" s="187"/>
      <c r="AO519" s="187"/>
      <c r="AP519" s="187"/>
      <c r="AQ519" s="187"/>
      <c r="AR519" s="187"/>
      <c r="AS519" s="187"/>
      <c r="AT519" s="187"/>
      <c r="AU519" s="187"/>
      <c r="AV519" s="187"/>
      <c r="AW519" s="187"/>
      <c r="AX519" s="187"/>
      <c r="AY519" s="187"/>
      <c r="AZ519" s="187"/>
      <c r="BA519" s="187"/>
      <c r="BB519" s="187"/>
      <c r="BC519" s="187"/>
      <c r="BD519" s="187"/>
      <c r="BE519" s="187"/>
      <c r="BF519" s="187"/>
      <c r="BG519" s="187"/>
      <c r="BH519" s="187"/>
      <c r="BI519" s="187"/>
      <c r="BJ519" s="187"/>
      <c r="BK519" s="187"/>
      <c r="BL519" s="187"/>
      <c r="BM519" s="187"/>
    </row>
    <row r="520" spans="1:65">
      <c r="A520" s="110"/>
      <c r="B520" s="110"/>
      <c r="C520" s="110"/>
      <c r="D520" s="187"/>
      <c r="E520" s="187"/>
      <c r="F520" s="187"/>
      <c r="G520" s="187"/>
      <c r="H520" s="187"/>
      <c r="I520" s="187"/>
      <c r="J520" s="187"/>
      <c r="K520" s="187"/>
      <c r="L520" s="187"/>
      <c r="M520" s="187"/>
      <c r="N520" s="187"/>
      <c r="O520" s="187"/>
      <c r="P520" s="187"/>
      <c r="Q520" s="187"/>
      <c r="R520" s="187"/>
      <c r="S520" s="187"/>
      <c r="T520" s="187"/>
      <c r="U520" s="187"/>
      <c r="V520" s="187"/>
      <c r="W520" s="187"/>
      <c r="X520" s="187"/>
      <c r="Y520" s="187"/>
      <c r="Z520" s="187"/>
      <c r="AA520" s="187"/>
      <c r="AB520" s="187"/>
      <c r="AC520" s="187"/>
      <c r="AD520" s="187"/>
      <c r="AE520" s="187"/>
      <c r="AF520" s="187"/>
      <c r="AG520" s="187"/>
      <c r="AH520" s="187"/>
      <c r="AI520" s="187"/>
      <c r="AJ520" s="187"/>
      <c r="AK520" s="187"/>
      <c r="AL520" s="187"/>
      <c r="AM520" s="187"/>
      <c r="AN520" s="187"/>
      <c r="AO520" s="187"/>
      <c r="AP520" s="187"/>
      <c r="AQ520" s="187"/>
      <c r="AR520" s="187"/>
      <c r="AS520" s="187"/>
      <c r="AT520" s="187"/>
      <c r="AU520" s="187"/>
      <c r="AV520" s="187"/>
      <c r="AW520" s="187"/>
      <c r="AX520" s="187"/>
      <c r="AY520" s="187"/>
      <c r="AZ520" s="187"/>
      <c r="BA520" s="187"/>
      <c r="BB520" s="187"/>
      <c r="BC520" s="187"/>
      <c r="BD520" s="187"/>
      <c r="BE520" s="187"/>
      <c r="BF520" s="187"/>
      <c r="BG520" s="187"/>
      <c r="BH520" s="187"/>
      <c r="BI520" s="187"/>
      <c r="BJ520" s="187"/>
      <c r="BK520" s="187"/>
      <c r="BL520" s="187"/>
      <c r="BM520" s="187"/>
    </row>
    <row r="521" spans="1:65">
      <c r="A521" s="110"/>
      <c r="B521" s="110"/>
      <c r="C521" s="110"/>
      <c r="D521" s="187"/>
      <c r="E521" s="187"/>
      <c r="F521" s="187"/>
      <c r="G521" s="187"/>
      <c r="H521" s="187"/>
      <c r="I521" s="187"/>
      <c r="J521" s="187"/>
      <c r="K521" s="187"/>
      <c r="L521" s="187"/>
      <c r="M521" s="187"/>
      <c r="N521" s="187"/>
      <c r="O521" s="187"/>
      <c r="P521" s="187"/>
      <c r="Q521" s="187"/>
      <c r="R521" s="187"/>
      <c r="S521" s="187"/>
      <c r="T521" s="187"/>
      <c r="U521" s="187"/>
      <c r="V521" s="187"/>
      <c r="W521" s="187"/>
      <c r="X521" s="187"/>
      <c r="Y521" s="187"/>
      <c r="Z521" s="187"/>
      <c r="AA521" s="187"/>
      <c r="AB521" s="187"/>
      <c r="AC521" s="187"/>
      <c r="AD521" s="187"/>
      <c r="AE521" s="187"/>
      <c r="AF521" s="187"/>
      <c r="AG521" s="187"/>
      <c r="AH521" s="187"/>
      <c r="AI521" s="187"/>
      <c r="AJ521" s="187"/>
      <c r="AK521" s="187"/>
      <c r="AL521" s="187"/>
      <c r="AM521" s="187"/>
      <c r="AN521" s="187"/>
      <c r="AO521" s="187"/>
      <c r="AP521" s="187"/>
      <c r="AQ521" s="187"/>
      <c r="AR521" s="187"/>
      <c r="AS521" s="187"/>
      <c r="AT521" s="187"/>
      <c r="AU521" s="187"/>
      <c r="AV521" s="187"/>
      <c r="AW521" s="187"/>
      <c r="AX521" s="187"/>
      <c r="AY521" s="187"/>
      <c r="AZ521" s="187"/>
      <c r="BA521" s="187"/>
      <c r="BB521" s="187"/>
      <c r="BC521" s="187"/>
      <c r="BD521" s="187"/>
      <c r="BE521" s="187"/>
      <c r="BF521" s="187"/>
      <c r="BG521" s="187"/>
      <c r="BH521" s="187"/>
      <c r="BI521" s="187"/>
      <c r="BJ521" s="187"/>
      <c r="BK521" s="187"/>
      <c r="BL521" s="187"/>
      <c r="BM521" s="187"/>
    </row>
    <row r="522" spans="1:65">
      <c r="A522" s="110"/>
      <c r="B522" s="110"/>
      <c r="C522" s="110"/>
      <c r="D522" s="187"/>
      <c r="E522" s="187"/>
      <c r="F522" s="187"/>
      <c r="G522" s="187"/>
      <c r="H522" s="187"/>
      <c r="I522" s="187"/>
      <c r="J522" s="187"/>
      <c r="K522" s="187"/>
      <c r="L522" s="187"/>
      <c r="M522" s="187"/>
      <c r="N522" s="187"/>
      <c r="O522" s="187"/>
      <c r="P522" s="187"/>
      <c r="Q522" s="187"/>
      <c r="R522" s="187"/>
      <c r="S522" s="187"/>
      <c r="T522" s="187"/>
      <c r="U522" s="187"/>
      <c r="V522" s="187"/>
      <c r="W522" s="187"/>
      <c r="X522" s="187"/>
      <c r="Y522" s="187"/>
      <c r="Z522" s="187"/>
      <c r="AA522" s="187"/>
      <c r="AB522" s="187"/>
      <c r="AC522" s="187"/>
      <c r="AD522" s="187"/>
      <c r="AE522" s="187"/>
      <c r="AF522" s="187"/>
      <c r="AG522" s="187"/>
      <c r="AH522" s="187"/>
      <c r="AI522" s="187"/>
      <c r="AJ522" s="187"/>
      <c r="AK522" s="187"/>
      <c r="AL522" s="187"/>
      <c r="AM522" s="187"/>
      <c r="AN522" s="187"/>
      <c r="AO522" s="187"/>
      <c r="AP522" s="187"/>
      <c r="AQ522" s="187"/>
      <c r="AR522" s="187"/>
      <c r="AS522" s="187"/>
      <c r="AT522" s="187"/>
      <c r="AU522" s="187"/>
      <c r="AV522" s="187"/>
      <c r="AW522" s="187"/>
      <c r="AX522" s="187"/>
      <c r="AY522" s="187"/>
      <c r="AZ522" s="187"/>
      <c r="BA522" s="187"/>
      <c r="BB522" s="187"/>
      <c r="BC522" s="187"/>
      <c r="BD522" s="187"/>
      <c r="BE522" s="187"/>
      <c r="BF522" s="187"/>
      <c r="BG522" s="187"/>
      <c r="BH522" s="187"/>
      <c r="BI522" s="187"/>
      <c r="BJ522" s="187"/>
      <c r="BK522" s="187"/>
      <c r="BL522" s="187"/>
      <c r="BM522" s="187"/>
    </row>
    <row r="523" spans="1:65">
      <c r="A523" s="110"/>
      <c r="B523" s="110"/>
      <c r="C523" s="110"/>
      <c r="D523" s="187"/>
      <c r="E523" s="187"/>
      <c r="F523" s="187"/>
      <c r="G523" s="187"/>
      <c r="H523" s="187"/>
      <c r="I523" s="187"/>
      <c r="J523" s="187"/>
      <c r="K523" s="187"/>
      <c r="L523" s="187"/>
      <c r="M523" s="187"/>
      <c r="N523" s="187"/>
      <c r="O523" s="187"/>
      <c r="P523" s="187"/>
      <c r="Q523" s="187"/>
      <c r="R523" s="187"/>
      <c r="S523" s="187"/>
      <c r="T523" s="187"/>
      <c r="U523" s="187"/>
      <c r="V523" s="187"/>
      <c r="W523" s="187"/>
      <c r="X523" s="187"/>
      <c r="Y523" s="187"/>
      <c r="Z523" s="187"/>
      <c r="AA523" s="187"/>
      <c r="AB523" s="187"/>
      <c r="AC523" s="187"/>
      <c r="AD523" s="187"/>
      <c r="AE523" s="187"/>
      <c r="AF523" s="187"/>
      <c r="AG523" s="187"/>
      <c r="AH523" s="187"/>
      <c r="AI523" s="187"/>
      <c r="AJ523" s="187"/>
      <c r="AK523" s="187"/>
      <c r="AL523" s="187"/>
      <c r="AM523" s="187"/>
      <c r="AN523" s="187"/>
      <c r="AO523" s="187"/>
      <c r="AP523" s="187"/>
      <c r="AQ523" s="187"/>
      <c r="AR523" s="187"/>
      <c r="AS523" s="187"/>
      <c r="AT523" s="187"/>
      <c r="AU523" s="187"/>
      <c r="AV523" s="187"/>
      <c r="AW523" s="187"/>
      <c r="AX523" s="187"/>
      <c r="AY523" s="187"/>
      <c r="AZ523" s="187"/>
      <c r="BA523" s="187"/>
      <c r="BB523" s="187"/>
      <c r="BC523" s="187"/>
      <c r="BD523" s="187"/>
      <c r="BE523" s="187"/>
      <c r="BF523" s="187"/>
      <c r="BG523" s="187"/>
      <c r="BH523" s="187"/>
      <c r="BI523" s="187"/>
      <c r="BJ523" s="187"/>
      <c r="BK523" s="187"/>
      <c r="BL523" s="187"/>
      <c r="BM523" s="187"/>
    </row>
    <row r="524" spans="1:65">
      <c r="A524" s="110"/>
      <c r="B524" s="110"/>
      <c r="C524" s="110"/>
      <c r="D524" s="187"/>
      <c r="E524" s="187"/>
      <c r="F524" s="187"/>
      <c r="G524" s="187"/>
      <c r="H524" s="187"/>
      <c r="I524" s="187"/>
      <c r="J524" s="187"/>
      <c r="K524" s="187"/>
      <c r="L524" s="187"/>
      <c r="M524" s="187"/>
      <c r="N524" s="187"/>
      <c r="O524" s="187"/>
      <c r="P524" s="187"/>
      <c r="Q524" s="187"/>
      <c r="R524" s="187"/>
      <c r="S524" s="187"/>
      <c r="T524" s="187"/>
      <c r="U524" s="187"/>
      <c r="V524" s="187"/>
      <c r="W524" s="187"/>
      <c r="X524" s="187"/>
      <c r="Y524" s="187"/>
      <c r="Z524" s="187"/>
      <c r="AA524" s="187"/>
      <c r="AB524" s="187"/>
      <c r="AC524" s="187"/>
      <c r="AD524" s="187"/>
      <c r="AE524" s="187"/>
      <c r="AF524" s="187"/>
      <c r="AG524" s="187"/>
      <c r="AH524" s="187"/>
      <c r="AI524" s="187"/>
      <c r="AJ524" s="187"/>
      <c r="AK524" s="187"/>
      <c r="AL524" s="187"/>
      <c r="AM524" s="187"/>
      <c r="AN524" s="187"/>
      <c r="AO524" s="187"/>
      <c r="AP524" s="187"/>
      <c r="AQ524" s="187"/>
      <c r="AR524" s="187"/>
      <c r="AS524" s="187"/>
      <c r="AT524" s="187"/>
      <c r="AU524" s="187"/>
      <c r="AV524" s="187"/>
      <c r="AW524" s="187"/>
      <c r="AX524" s="187"/>
      <c r="AY524" s="187"/>
      <c r="AZ524" s="187"/>
      <c r="BA524" s="187"/>
      <c r="BB524" s="187"/>
      <c r="BC524" s="187"/>
      <c r="BD524" s="187"/>
      <c r="BE524" s="187"/>
      <c r="BF524" s="187"/>
      <c r="BG524" s="187"/>
      <c r="BH524" s="187"/>
      <c r="BI524" s="187"/>
      <c r="BJ524" s="187"/>
      <c r="BK524" s="187"/>
      <c r="BL524" s="187"/>
      <c r="BM524" s="187"/>
    </row>
    <row r="525" spans="1:65">
      <c r="A525" s="110"/>
      <c r="B525" s="110"/>
      <c r="C525" s="110"/>
      <c r="D525" s="187"/>
      <c r="E525" s="187"/>
      <c r="F525" s="187"/>
      <c r="G525" s="187"/>
      <c r="H525" s="187"/>
      <c r="I525" s="187"/>
      <c r="J525" s="187"/>
      <c r="K525" s="187"/>
      <c r="L525" s="187"/>
      <c r="M525" s="187"/>
      <c r="N525" s="187"/>
      <c r="O525" s="187"/>
      <c r="P525" s="187"/>
      <c r="Q525" s="187"/>
      <c r="R525" s="187"/>
      <c r="S525" s="187"/>
      <c r="T525" s="187"/>
      <c r="U525" s="187"/>
      <c r="V525" s="187"/>
      <c r="W525" s="187"/>
      <c r="X525" s="187"/>
      <c r="Y525" s="187"/>
      <c r="Z525" s="187"/>
      <c r="AA525" s="187"/>
      <c r="AB525" s="187"/>
      <c r="AC525" s="187"/>
      <c r="AD525" s="187"/>
      <c r="AE525" s="187"/>
      <c r="AF525" s="187"/>
      <c r="AG525" s="187"/>
      <c r="AH525" s="187"/>
      <c r="AI525" s="187"/>
      <c r="AJ525" s="187"/>
      <c r="AK525" s="187"/>
      <c r="AL525" s="187"/>
      <c r="AM525" s="187"/>
      <c r="AN525" s="187"/>
      <c r="AO525" s="187"/>
      <c r="AP525" s="187"/>
      <c r="AQ525" s="187"/>
      <c r="AR525" s="187"/>
      <c r="AS525" s="187"/>
      <c r="AT525" s="187"/>
      <c r="AU525" s="187"/>
      <c r="AV525" s="187"/>
      <c r="AW525" s="187"/>
      <c r="AX525" s="187"/>
      <c r="AY525" s="187"/>
      <c r="AZ525" s="187"/>
      <c r="BA525" s="187"/>
      <c r="BB525" s="187"/>
      <c r="BC525" s="187"/>
      <c r="BD525" s="187"/>
      <c r="BE525" s="187"/>
      <c r="BF525" s="187"/>
      <c r="BG525" s="187"/>
      <c r="BH525" s="187"/>
      <c r="BI525" s="187"/>
      <c r="BJ525" s="187"/>
      <c r="BK525" s="187"/>
      <c r="BL525" s="187"/>
      <c r="BM525" s="187"/>
    </row>
    <row r="526" spans="1:65">
      <c r="A526" s="110"/>
      <c r="B526" s="110"/>
      <c r="C526" s="110"/>
      <c r="D526" s="187"/>
      <c r="E526" s="187"/>
      <c r="F526" s="187"/>
      <c r="G526" s="187"/>
      <c r="H526" s="187"/>
      <c r="I526" s="187"/>
      <c r="J526" s="187"/>
      <c r="K526" s="187"/>
      <c r="L526" s="187"/>
      <c r="M526" s="187"/>
      <c r="N526" s="187"/>
      <c r="O526" s="187"/>
      <c r="P526" s="187"/>
      <c r="Q526" s="187"/>
      <c r="R526" s="187"/>
      <c r="S526" s="187"/>
      <c r="T526" s="187"/>
      <c r="U526" s="187"/>
      <c r="V526" s="187"/>
      <c r="W526" s="187"/>
      <c r="X526" s="187"/>
      <c r="Y526" s="187"/>
      <c r="Z526" s="187"/>
      <c r="AA526" s="187"/>
      <c r="AB526" s="187"/>
      <c r="AC526" s="187"/>
      <c r="AD526" s="187"/>
      <c r="AE526" s="187"/>
      <c r="AF526" s="187"/>
      <c r="AG526" s="187"/>
      <c r="AH526" s="187"/>
      <c r="AI526" s="187"/>
      <c r="AJ526" s="187"/>
      <c r="AK526" s="187"/>
      <c r="AL526" s="187"/>
      <c r="AM526" s="187"/>
      <c r="AN526" s="187"/>
      <c r="AO526" s="187"/>
      <c r="AP526" s="187"/>
      <c r="AQ526" s="187"/>
      <c r="AR526" s="187"/>
      <c r="AS526" s="187"/>
      <c r="AT526" s="187"/>
      <c r="AU526" s="187"/>
      <c r="AV526" s="187"/>
      <c r="AW526" s="187"/>
      <c r="AX526" s="187"/>
      <c r="AY526" s="187"/>
      <c r="AZ526" s="187"/>
      <c r="BA526" s="187"/>
      <c r="BB526" s="187"/>
      <c r="BC526" s="187"/>
      <c r="BD526" s="187"/>
      <c r="BE526" s="187"/>
      <c r="BF526" s="187"/>
      <c r="BG526" s="187"/>
      <c r="BH526" s="187"/>
      <c r="BI526" s="187"/>
      <c r="BJ526" s="187"/>
      <c r="BK526" s="187"/>
      <c r="BL526" s="187"/>
      <c r="BM526" s="187"/>
    </row>
    <row r="527" spans="1:65">
      <c r="A527" s="110"/>
      <c r="B527" s="110"/>
      <c r="C527" s="110"/>
      <c r="D527" s="187"/>
      <c r="E527" s="187"/>
      <c r="F527" s="187"/>
      <c r="G527" s="187"/>
      <c r="H527" s="187"/>
      <c r="I527" s="187"/>
      <c r="J527" s="187"/>
      <c r="K527" s="187"/>
      <c r="L527" s="187"/>
      <c r="M527" s="187"/>
      <c r="N527" s="187"/>
      <c r="O527" s="187"/>
      <c r="P527" s="187"/>
      <c r="Q527" s="187"/>
      <c r="R527" s="187"/>
      <c r="S527" s="187"/>
      <c r="T527" s="187"/>
      <c r="U527" s="187"/>
      <c r="V527" s="187"/>
      <c r="W527" s="187"/>
      <c r="X527" s="187"/>
      <c r="Y527" s="187"/>
      <c r="Z527" s="187"/>
      <c r="AA527" s="187"/>
      <c r="AB527" s="187"/>
      <c r="AC527" s="187"/>
      <c r="AD527" s="187"/>
      <c r="AE527" s="187"/>
      <c r="AF527" s="187"/>
      <c r="AG527" s="187"/>
      <c r="AH527" s="187"/>
      <c r="AI527" s="187"/>
      <c r="AJ527" s="187"/>
      <c r="AK527" s="187"/>
      <c r="AL527" s="187"/>
      <c r="AM527" s="187"/>
      <c r="AN527" s="187"/>
      <c r="AO527" s="187"/>
      <c r="AP527" s="187"/>
      <c r="AQ527" s="187"/>
      <c r="AR527" s="187"/>
      <c r="AS527" s="187"/>
      <c r="AT527" s="187"/>
      <c r="AU527" s="187"/>
      <c r="AV527" s="187"/>
      <c r="AW527" s="187"/>
      <c r="AX527" s="187"/>
      <c r="AY527" s="187"/>
      <c r="AZ527" s="187"/>
      <c r="BA527" s="187"/>
      <c r="BB527" s="187"/>
      <c r="BC527" s="187"/>
      <c r="BD527" s="187"/>
      <c r="BE527" s="187"/>
      <c r="BF527" s="187"/>
      <c r="BG527" s="187"/>
      <c r="BH527" s="187"/>
      <c r="BI527" s="187"/>
      <c r="BJ527" s="187"/>
      <c r="BK527" s="187"/>
      <c r="BL527" s="187"/>
      <c r="BM527" s="187"/>
    </row>
    <row r="528" spans="1:65">
      <c r="A528" s="110"/>
      <c r="B528" s="110"/>
      <c r="C528" s="110"/>
      <c r="D528" s="187"/>
      <c r="E528" s="187"/>
      <c r="F528" s="187"/>
      <c r="G528" s="187"/>
      <c r="H528" s="187"/>
      <c r="I528" s="187"/>
      <c r="J528" s="187"/>
      <c r="K528" s="187"/>
      <c r="L528" s="187"/>
      <c r="M528" s="187"/>
      <c r="N528" s="187"/>
      <c r="O528" s="187"/>
      <c r="P528" s="187"/>
      <c r="Q528" s="187"/>
      <c r="R528" s="187"/>
      <c r="S528" s="187"/>
      <c r="T528" s="187"/>
      <c r="U528" s="187"/>
      <c r="V528" s="187"/>
      <c r="W528" s="187"/>
      <c r="X528" s="187"/>
      <c r="Y528" s="187"/>
      <c r="Z528" s="187"/>
      <c r="AA528" s="187"/>
      <c r="AB528" s="187"/>
      <c r="AC528" s="187"/>
      <c r="AD528" s="187"/>
      <c r="AE528" s="187"/>
      <c r="AF528" s="187"/>
      <c r="AG528" s="187"/>
      <c r="AH528" s="187"/>
      <c r="AI528" s="187"/>
      <c r="AJ528" s="187"/>
      <c r="AK528" s="187"/>
      <c r="AL528" s="187"/>
      <c r="AM528" s="187"/>
      <c r="AN528" s="187"/>
      <c r="AO528" s="187"/>
      <c r="AP528" s="187"/>
      <c r="AQ528" s="187"/>
      <c r="AR528" s="187"/>
      <c r="AS528" s="187"/>
      <c r="AT528" s="187"/>
      <c r="AU528" s="187"/>
      <c r="AV528" s="187"/>
      <c r="AW528" s="187"/>
      <c r="AX528" s="187"/>
      <c r="AY528" s="187"/>
      <c r="AZ528" s="187"/>
      <c r="BA528" s="187"/>
      <c r="BB528" s="187"/>
      <c r="BC528" s="187"/>
      <c r="BD528" s="187"/>
      <c r="BE528" s="187"/>
      <c r="BF528" s="187"/>
      <c r="BG528" s="187"/>
      <c r="BH528" s="187"/>
      <c r="BI528" s="187"/>
      <c r="BJ528" s="187"/>
      <c r="BK528" s="187"/>
      <c r="BL528" s="187"/>
      <c r="BM528" s="187"/>
    </row>
    <row r="529" spans="1:65">
      <c r="A529" s="110"/>
      <c r="B529" s="110"/>
      <c r="C529" s="110"/>
      <c r="D529" s="187"/>
      <c r="E529" s="187"/>
      <c r="F529" s="187"/>
      <c r="G529" s="187"/>
      <c r="H529" s="187"/>
      <c r="I529" s="187"/>
      <c r="J529" s="187"/>
      <c r="K529" s="187"/>
      <c r="L529" s="187"/>
      <c r="M529" s="187"/>
      <c r="N529" s="187"/>
      <c r="O529" s="187"/>
      <c r="P529" s="187"/>
      <c r="Q529" s="187"/>
      <c r="R529" s="187"/>
      <c r="S529" s="187"/>
      <c r="T529" s="187"/>
      <c r="U529" s="187"/>
      <c r="V529" s="187"/>
      <c r="W529" s="187"/>
      <c r="X529" s="187"/>
      <c r="Y529" s="187"/>
      <c r="Z529" s="187"/>
      <c r="AA529" s="187"/>
      <c r="AB529" s="187"/>
      <c r="AC529" s="187"/>
      <c r="AD529" s="187"/>
      <c r="AE529" s="187"/>
      <c r="AF529" s="187"/>
      <c r="AG529" s="187"/>
      <c r="AH529" s="187"/>
      <c r="AI529" s="187"/>
      <c r="AJ529" s="187"/>
      <c r="AK529" s="187"/>
      <c r="AL529" s="187"/>
      <c r="AM529" s="187"/>
      <c r="AN529" s="187"/>
      <c r="AO529" s="187"/>
      <c r="AP529" s="187"/>
      <c r="AQ529" s="187"/>
      <c r="AR529" s="187"/>
      <c r="AS529" s="187"/>
      <c r="AT529" s="187"/>
      <c r="AU529" s="187"/>
      <c r="AV529" s="187"/>
      <c r="AW529" s="187"/>
      <c r="AX529" s="187"/>
      <c r="AY529" s="187"/>
      <c r="AZ529" s="187"/>
      <c r="BA529" s="187"/>
      <c r="BB529" s="187"/>
      <c r="BC529" s="187"/>
      <c r="BD529" s="187"/>
      <c r="BE529" s="187"/>
      <c r="BF529" s="187"/>
      <c r="BG529" s="187"/>
      <c r="BH529" s="187"/>
      <c r="BI529" s="187"/>
      <c r="BJ529" s="187"/>
      <c r="BK529" s="187"/>
      <c r="BL529" s="187"/>
      <c r="BM529" s="187"/>
    </row>
    <row r="530" spans="1:65">
      <c r="A530" s="110"/>
      <c r="B530" s="110"/>
      <c r="C530" s="110"/>
      <c r="D530" s="187"/>
      <c r="E530" s="187"/>
      <c r="F530" s="187"/>
      <c r="G530" s="187"/>
      <c r="H530" s="187"/>
      <c r="I530" s="187"/>
      <c r="J530" s="187"/>
      <c r="K530" s="187"/>
      <c r="L530" s="187"/>
      <c r="M530" s="187"/>
      <c r="N530" s="187"/>
      <c r="O530" s="187"/>
      <c r="P530" s="187"/>
      <c r="Q530" s="187"/>
      <c r="R530" s="187"/>
      <c r="S530" s="187"/>
      <c r="T530" s="187"/>
      <c r="U530" s="187"/>
      <c r="V530" s="187"/>
      <c r="W530" s="187"/>
      <c r="X530" s="187"/>
      <c r="Y530" s="187"/>
      <c r="Z530" s="187"/>
      <c r="AA530" s="187"/>
      <c r="AB530" s="187"/>
      <c r="AC530" s="187"/>
      <c r="AD530" s="187"/>
      <c r="AE530" s="187"/>
      <c r="AF530" s="187"/>
      <c r="AG530" s="187"/>
      <c r="AH530" s="187"/>
      <c r="AI530" s="187"/>
      <c r="AJ530" s="187"/>
      <c r="AK530" s="187"/>
      <c r="AL530" s="187"/>
      <c r="AM530" s="187"/>
      <c r="AN530" s="187"/>
      <c r="AO530" s="187"/>
      <c r="AP530" s="187"/>
      <c r="AQ530" s="187"/>
      <c r="AR530" s="187"/>
      <c r="AS530" s="187"/>
      <c r="AT530" s="187"/>
      <c r="AU530" s="187"/>
      <c r="AV530" s="187"/>
      <c r="AW530" s="187"/>
      <c r="AX530" s="187"/>
      <c r="AY530" s="187"/>
      <c r="AZ530" s="187"/>
      <c r="BA530" s="187"/>
      <c r="BB530" s="187"/>
      <c r="BC530" s="187"/>
      <c r="BD530" s="187"/>
      <c r="BE530" s="187"/>
      <c r="BF530" s="187"/>
      <c r="BG530" s="187"/>
      <c r="BH530" s="187"/>
      <c r="BI530" s="187"/>
      <c r="BJ530" s="187"/>
      <c r="BK530" s="187"/>
      <c r="BL530" s="187"/>
      <c r="BM530" s="187"/>
    </row>
    <row r="531" spans="1:65">
      <c r="A531" s="110"/>
      <c r="B531" s="110"/>
      <c r="C531" s="110"/>
      <c r="D531" s="187"/>
      <c r="E531" s="187"/>
      <c r="F531" s="187"/>
      <c r="G531" s="187"/>
      <c r="H531" s="187"/>
      <c r="I531" s="187"/>
      <c r="J531" s="187"/>
      <c r="K531" s="187"/>
      <c r="L531" s="187"/>
      <c r="M531" s="187"/>
      <c r="N531" s="187"/>
      <c r="O531" s="187"/>
      <c r="P531" s="187"/>
      <c r="Q531" s="187"/>
      <c r="R531" s="187"/>
      <c r="S531" s="187"/>
      <c r="T531" s="187"/>
      <c r="U531" s="187"/>
      <c r="V531" s="187"/>
      <c r="W531" s="187"/>
      <c r="X531" s="187"/>
      <c r="Y531" s="187"/>
      <c r="Z531" s="187"/>
      <c r="AA531" s="187"/>
      <c r="AB531" s="187"/>
      <c r="AC531" s="187"/>
      <c r="AD531" s="187"/>
      <c r="AE531" s="187"/>
      <c r="AF531" s="187"/>
      <c r="AG531" s="187"/>
      <c r="AH531" s="187"/>
      <c r="AI531" s="187"/>
      <c r="AJ531" s="187"/>
      <c r="AK531" s="187"/>
      <c r="AL531" s="187"/>
      <c r="AM531" s="187"/>
      <c r="AN531" s="187"/>
      <c r="AO531" s="187"/>
      <c r="AP531" s="187"/>
      <c r="AQ531" s="187"/>
      <c r="AR531" s="187"/>
      <c r="AS531" s="187"/>
      <c r="AT531" s="187"/>
      <c r="AU531" s="187"/>
      <c r="AV531" s="187"/>
      <c r="AW531" s="187"/>
      <c r="AX531" s="187"/>
      <c r="AY531" s="187"/>
      <c r="AZ531" s="187"/>
      <c r="BA531" s="187"/>
      <c r="BB531" s="187"/>
      <c r="BC531" s="187"/>
      <c r="BD531" s="187"/>
      <c r="BE531" s="187"/>
      <c r="BF531" s="187"/>
      <c r="BG531" s="187"/>
      <c r="BH531" s="187"/>
      <c r="BI531" s="187"/>
      <c r="BJ531" s="187"/>
      <c r="BK531" s="187"/>
      <c r="BL531" s="187"/>
      <c r="BM531" s="187"/>
    </row>
    <row r="532" spans="1:65">
      <c r="A532" s="110"/>
      <c r="B532" s="110"/>
      <c r="C532" s="110"/>
      <c r="D532" s="187"/>
      <c r="E532" s="187"/>
      <c r="F532" s="187"/>
      <c r="G532" s="187"/>
      <c r="H532" s="187"/>
      <c r="I532" s="187"/>
      <c r="J532" s="187"/>
      <c r="K532" s="187"/>
      <c r="L532" s="187"/>
      <c r="M532" s="187"/>
      <c r="N532" s="187"/>
      <c r="O532" s="187"/>
      <c r="P532" s="187"/>
      <c r="Q532" s="187"/>
      <c r="R532" s="187"/>
      <c r="S532" s="187"/>
      <c r="T532" s="187"/>
      <c r="U532" s="187"/>
      <c r="V532" s="187"/>
      <c r="W532" s="187"/>
      <c r="X532" s="187"/>
      <c r="Y532" s="187"/>
      <c r="Z532" s="187"/>
      <c r="AA532" s="187"/>
      <c r="AB532" s="187"/>
      <c r="AC532" s="187"/>
      <c r="AD532" s="187"/>
      <c r="AE532" s="187"/>
      <c r="AF532" s="187"/>
      <c r="AG532" s="187"/>
      <c r="AH532" s="187"/>
      <c r="AI532" s="187"/>
      <c r="AJ532" s="187"/>
      <c r="AK532" s="187"/>
      <c r="AL532" s="187"/>
      <c r="AM532" s="187"/>
      <c r="AN532" s="187"/>
      <c r="AO532" s="187"/>
      <c r="AP532" s="187"/>
      <c r="AQ532" s="187"/>
      <c r="AR532" s="187"/>
      <c r="AS532" s="187"/>
      <c r="AT532" s="187"/>
      <c r="AU532" s="187"/>
      <c r="AV532" s="187"/>
      <c r="AW532" s="187"/>
      <c r="AX532" s="187"/>
      <c r="AY532" s="187"/>
      <c r="AZ532" s="187"/>
      <c r="BA532" s="187"/>
      <c r="BB532" s="187"/>
      <c r="BC532" s="187"/>
      <c r="BD532" s="187"/>
      <c r="BE532" s="187"/>
      <c r="BF532" s="187"/>
      <c r="BG532" s="187"/>
      <c r="BH532" s="187"/>
      <c r="BI532" s="187"/>
      <c r="BJ532" s="187"/>
      <c r="BK532" s="187"/>
      <c r="BL532" s="187"/>
      <c r="BM532" s="187"/>
    </row>
    <row r="533" spans="1:65">
      <c r="A533" s="110"/>
      <c r="B533" s="110"/>
      <c r="C533" s="110"/>
      <c r="D533" s="187"/>
      <c r="E533" s="187"/>
      <c r="F533" s="187"/>
      <c r="G533" s="187"/>
      <c r="H533" s="187"/>
      <c r="I533" s="187"/>
      <c r="J533" s="187"/>
      <c r="K533" s="187"/>
      <c r="L533" s="187"/>
      <c r="M533" s="187"/>
      <c r="N533" s="187"/>
      <c r="O533" s="187"/>
      <c r="P533" s="187"/>
      <c r="Q533" s="187"/>
      <c r="R533" s="187"/>
      <c r="S533" s="187"/>
      <c r="T533" s="187"/>
      <c r="U533" s="187"/>
      <c r="V533" s="187"/>
      <c r="W533" s="187"/>
      <c r="X533" s="187"/>
      <c r="Y533" s="187"/>
      <c r="Z533" s="187"/>
      <c r="AA533" s="187"/>
      <c r="AB533" s="187"/>
      <c r="AC533" s="187"/>
      <c r="AD533" s="187"/>
      <c r="AE533" s="187"/>
      <c r="AF533" s="187"/>
      <c r="AG533" s="187"/>
      <c r="AH533" s="187"/>
      <c r="AI533" s="187"/>
      <c r="AJ533" s="187"/>
      <c r="AK533" s="187"/>
      <c r="AL533" s="187"/>
      <c r="AM533" s="187"/>
      <c r="AN533" s="187"/>
      <c r="AO533" s="187"/>
      <c r="AP533" s="187"/>
      <c r="AQ533" s="187"/>
      <c r="AR533" s="187"/>
      <c r="AS533" s="187"/>
      <c r="AT533" s="187"/>
      <c r="AU533" s="187"/>
      <c r="AV533" s="187"/>
      <c r="AW533" s="187"/>
      <c r="AX533" s="187"/>
      <c r="AY533" s="187"/>
      <c r="AZ533" s="187"/>
      <c r="BA533" s="187"/>
      <c r="BB533" s="187"/>
      <c r="BC533" s="187"/>
      <c r="BD533" s="187"/>
      <c r="BE533" s="187"/>
      <c r="BF533" s="187"/>
      <c r="BG533" s="187"/>
      <c r="BH533" s="187"/>
      <c r="BI533" s="187"/>
      <c r="BJ533" s="187"/>
      <c r="BK533" s="187"/>
      <c r="BL533" s="187"/>
      <c r="BM533" s="187"/>
    </row>
    <row r="534" spans="1:65">
      <c r="A534" s="110"/>
      <c r="B534" s="110"/>
      <c r="C534" s="110"/>
      <c r="D534" s="187"/>
      <c r="E534" s="187"/>
      <c r="F534" s="187"/>
      <c r="G534" s="187"/>
      <c r="H534" s="187"/>
      <c r="I534" s="187"/>
      <c r="J534" s="187"/>
      <c r="K534" s="187"/>
      <c r="L534" s="187"/>
      <c r="M534" s="187"/>
      <c r="N534" s="187"/>
      <c r="O534" s="187"/>
      <c r="P534" s="187"/>
      <c r="Q534" s="187"/>
      <c r="R534" s="187"/>
      <c r="S534" s="187"/>
      <c r="T534" s="187"/>
      <c r="U534" s="187"/>
      <c r="V534" s="187"/>
      <c r="W534" s="187"/>
      <c r="X534" s="187"/>
      <c r="Y534" s="187"/>
      <c r="Z534" s="187"/>
      <c r="AA534" s="187"/>
      <c r="AB534" s="187"/>
      <c r="AC534" s="187"/>
      <c r="AD534" s="187"/>
      <c r="AE534" s="187"/>
      <c r="AF534" s="187"/>
      <c r="AG534" s="187"/>
      <c r="AH534" s="187"/>
      <c r="AI534" s="187"/>
      <c r="AJ534" s="187"/>
      <c r="AK534" s="187"/>
      <c r="AL534" s="187"/>
      <c r="AM534" s="187"/>
      <c r="AN534" s="187"/>
      <c r="AO534" s="187"/>
      <c r="AP534" s="187"/>
      <c r="AQ534" s="187"/>
      <c r="AR534" s="187"/>
      <c r="AS534" s="187"/>
      <c r="AT534" s="187"/>
      <c r="AU534" s="187"/>
      <c r="AV534" s="187"/>
      <c r="AW534" s="187"/>
      <c r="AX534" s="187"/>
      <c r="AY534" s="187"/>
      <c r="AZ534" s="187"/>
      <c r="BA534" s="187"/>
      <c r="BB534" s="187"/>
      <c r="BC534" s="187"/>
      <c r="BD534" s="187"/>
      <c r="BE534" s="187"/>
      <c r="BF534" s="187"/>
      <c r="BG534" s="187"/>
      <c r="BH534" s="187"/>
      <c r="BI534" s="187"/>
      <c r="BJ534" s="187"/>
      <c r="BK534" s="187"/>
      <c r="BL534" s="187"/>
      <c r="BM534" s="187"/>
    </row>
    <row r="535" spans="1:65">
      <c r="A535" s="110"/>
      <c r="B535" s="110"/>
      <c r="C535" s="110"/>
      <c r="D535" s="187"/>
      <c r="E535" s="187"/>
      <c r="F535" s="187"/>
      <c r="G535" s="187"/>
      <c r="H535" s="187"/>
      <c r="I535" s="187"/>
      <c r="J535" s="187"/>
      <c r="K535" s="187"/>
      <c r="L535" s="187"/>
      <c r="M535" s="187"/>
      <c r="N535" s="187"/>
      <c r="O535" s="187"/>
      <c r="P535" s="187"/>
      <c r="Q535" s="187"/>
      <c r="R535" s="187"/>
      <c r="S535" s="187"/>
      <c r="T535" s="187"/>
      <c r="U535" s="187"/>
      <c r="V535" s="187"/>
      <c r="W535" s="187"/>
      <c r="X535" s="187"/>
      <c r="Y535" s="187"/>
      <c r="Z535" s="187"/>
      <c r="AA535" s="187"/>
      <c r="AB535" s="187"/>
      <c r="AC535" s="187"/>
      <c r="AD535" s="187"/>
      <c r="AE535" s="187"/>
      <c r="AF535" s="187"/>
      <c r="AG535" s="187"/>
      <c r="AH535" s="187"/>
      <c r="AI535" s="187"/>
      <c r="AJ535" s="187"/>
      <c r="AK535" s="187"/>
      <c r="AL535" s="187"/>
      <c r="AM535" s="187"/>
      <c r="AN535" s="187"/>
      <c r="AO535" s="187"/>
      <c r="AP535" s="187"/>
      <c r="AQ535" s="187"/>
      <c r="AR535" s="187"/>
      <c r="AS535" s="187"/>
      <c r="AT535" s="187"/>
      <c r="AU535" s="187"/>
      <c r="AV535" s="187"/>
      <c r="AW535" s="187"/>
      <c r="AX535" s="187"/>
      <c r="AY535" s="187"/>
      <c r="AZ535" s="187"/>
      <c r="BA535" s="187"/>
      <c r="BB535" s="187"/>
      <c r="BC535" s="187"/>
      <c r="BD535" s="187"/>
      <c r="BE535" s="187"/>
      <c r="BF535" s="187"/>
      <c r="BG535" s="187"/>
      <c r="BH535" s="187"/>
      <c r="BI535" s="187"/>
      <c r="BJ535" s="187"/>
      <c r="BK535" s="187"/>
      <c r="BL535" s="187"/>
      <c r="BM535" s="187"/>
    </row>
    <row r="536" spans="1:65">
      <c r="A536" s="110"/>
      <c r="B536" s="110"/>
      <c r="C536" s="110"/>
      <c r="D536" s="187"/>
      <c r="E536" s="187"/>
      <c r="F536" s="187"/>
      <c r="G536" s="187"/>
      <c r="H536" s="187"/>
      <c r="I536" s="187"/>
      <c r="J536" s="187"/>
      <c r="K536" s="187"/>
      <c r="L536" s="187"/>
      <c r="M536" s="187"/>
      <c r="N536" s="187"/>
      <c r="O536" s="187"/>
      <c r="P536" s="187"/>
      <c r="Q536" s="187"/>
      <c r="R536" s="187"/>
      <c r="S536" s="187"/>
      <c r="T536" s="187"/>
      <c r="U536" s="187"/>
      <c r="V536" s="187"/>
      <c r="W536" s="187"/>
      <c r="X536" s="187"/>
      <c r="Y536" s="187"/>
      <c r="Z536" s="187"/>
      <c r="AA536" s="187"/>
      <c r="AB536" s="187"/>
      <c r="AC536" s="187"/>
      <c r="AD536" s="187"/>
      <c r="AE536" s="187"/>
      <c r="AF536" s="187"/>
      <c r="AG536" s="187"/>
      <c r="AH536" s="187"/>
      <c r="AI536" s="187"/>
      <c r="AJ536" s="187"/>
      <c r="AK536" s="187"/>
      <c r="AL536" s="187"/>
      <c r="AM536" s="187"/>
      <c r="AN536" s="187"/>
      <c r="AO536" s="187"/>
      <c r="AP536" s="187"/>
      <c r="AQ536" s="187"/>
      <c r="AR536" s="187"/>
      <c r="AS536" s="187"/>
      <c r="AT536" s="187"/>
      <c r="AU536" s="187"/>
      <c r="AV536" s="187"/>
      <c r="AW536" s="187"/>
      <c r="AX536" s="187"/>
      <c r="AY536" s="187"/>
      <c r="AZ536" s="187"/>
      <c r="BA536" s="187"/>
      <c r="BB536" s="187"/>
      <c r="BC536" s="187"/>
      <c r="BD536" s="187"/>
      <c r="BE536" s="187"/>
      <c r="BF536" s="187"/>
      <c r="BG536" s="187"/>
      <c r="BH536" s="187"/>
      <c r="BI536" s="187"/>
      <c r="BJ536" s="187"/>
      <c r="BK536" s="187"/>
      <c r="BL536" s="187"/>
      <c r="BM536" s="187"/>
    </row>
    <row r="537" spans="1:65">
      <c r="A537" s="110"/>
      <c r="B537" s="110"/>
      <c r="C537" s="110"/>
      <c r="D537" s="187"/>
      <c r="E537" s="187"/>
      <c r="F537" s="187"/>
      <c r="G537" s="187"/>
      <c r="H537" s="187"/>
      <c r="I537" s="187"/>
      <c r="J537" s="187"/>
      <c r="K537" s="187"/>
      <c r="L537" s="187"/>
      <c r="M537" s="187"/>
      <c r="N537" s="187"/>
      <c r="O537" s="187"/>
      <c r="P537" s="187"/>
      <c r="Q537" s="187"/>
      <c r="R537" s="187"/>
      <c r="S537" s="187"/>
      <c r="T537" s="187"/>
      <c r="U537" s="187"/>
      <c r="V537" s="187"/>
      <c r="W537" s="187"/>
      <c r="X537" s="187"/>
      <c r="Y537" s="187"/>
      <c r="Z537" s="187"/>
      <c r="AA537" s="187"/>
      <c r="AB537" s="187"/>
      <c r="AC537" s="187"/>
      <c r="AD537" s="187"/>
      <c r="AE537" s="187"/>
      <c r="AF537" s="187"/>
      <c r="AG537" s="187"/>
      <c r="AH537" s="187"/>
      <c r="AI537" s="187"/>
      <c r="AJ537" s="187"/>
      <c r="AK537" s="187"/>
      <c r="AL537" s="187"/>
      <c r="AM537" s="187"/>
      <c r="AN537" s="187"/>
      <c r="AO537" s="187"/>
      <c r="AP537" s="187"/>
      <c r="AQ537" s="187"/>
      <c r="AR537" s="187"/>
      <c r="AS537" s="187"/>
      <c r="AT537" s="187"/>
      <c r="AU537" s="187"/>
      <c r="AV537" s="187"/>
      <c r="AW537" s="187"/>
      <c r="AX537" s="187"/>
      <c r="AY537" s="187"/>
      <c r="AZ537" s="187"/>
      <c r="BA537" s="187"/>
      <c r="BB537" s="187"/>
      <c r="BC537" s="187"/>
      <c r="BD537" s="187"/>
      <c r="BE537" s="187"/>
      <c r="BF537" s="187"/>
      <c r="BG537" s="187"/>
      <c r="BH537" s="187"/>
      <c r="BI537" s="187"/>
      <c r="BJ537" s="187"/>
      <c r="BK537" s="187"/>
      <c r="BL537" s="187"/>
      <c r="BM537" s="187"/>
    </row>
    <row r="538" spans="1:65">
      <c r="A538" s="110"/>
      <c r="B538" s="110"/>
      <c r="C538" s="110"/>
      <c r="D538" s="187"/>
      <c r="E538" s="187"/>
      <c r="F538" s="187"/>
      <c r="G538" s="187"/>
      <c r="H538" s="187"/>
      <c r="I538" s="187"/>
      <c r="J538" s="187"/>
      <c r="K538" s="187"/>
      <c r="L538" s="187"/>
      <c r="M538" s="187"/>
      <c r="N538" s="187"/>
      <c r="O538" s="187"/>
      <c r="P538" s="187"/>
      <c r="Q538" s="187"/>
      <c r="R538" s="187"/>
      <c r="S538" s="187"/>
      <c r="T538" s="187"/>
      <c r="U538" s="187"/>
      <c r="V538" s="187"/>
      <c r="W538" s="187"/>
      <c r="X538" s="187"/>
      <c r="Y538" s="187"/>
      <c r="Z538" s="187"/>
      <c r="AA538" s="187"/>
      <c r="AB538" s="187"/>
      <c r="AC538" s="187"/>
      <c r="AD538" s="187"/>
      <c r="AE538" s="187"/>
      <c r="AF538" s="187"/>
      <c r="AG538" s="187"/>
      <c r="AH538" s="187"/>
      <c r="AI538" s="187"/>
      <c r="AJ538" s="187"/>
      <c r="AK538" s="187"/>
      <c r="AL538" s="187"/>
      <c r="AM538" s="187"/>
      <c r="AN538" s="187"/>
      <c r="AO538" s="187"/>
      <c r="AP538" s="187"/>
      <c r="AQ538" s="187"/>
      <c r="AR538" s="187"/>
      <c r="AS538" s="187"/>
      <c r="AT538" s="187"/>
      <c r="AU538" s="187"/>
      <c r="AV538" s="187"/>
      <c r="AW538" s="187"/>
      <c r="AX538" s="187"/>
      <c r="AY538" s="187"/>
      <c r="AZ538" s="187"/>
      <c r="BA538" s="187"/>
      <c r="BB538" s="187"/>
      <c r="BC538" s="187"/>
      <c r="BD538" s="187"/>
      <c r="BE538" s="187"/>
      <c r="BF538" s="187"/>
      <c r="BG538" s="187"/>
      <c r="BH538" s="187"/>
      <c r="BI538" s="187"/>
      <c r="BJ538" s="187"/>
      <c r="BK538" s="187"/>
      <c r="BL538" s="187"/>
      <c r="BM538" s="187"/>
    </row>
    <row r="539" spans="1:65">
      <c r="A539" s="110"/>
      <c r="B539" s="110"/>
      <c r="C539" s="110"/>
      <c r="D539" s="187"/>
      <c r="E539" s="187"/>
      <c r="F539" s="187"/>
      <c r="G539" s="187"/>
      <c r="H539" s="187"/>
      <c r="I539" s="187"/>
      <c r="J539" s="187"/>
      <c r="K539" s="187"/>
      <c r="L539" s="187"/>
      <c r="M539" s="187"/>
      <c r="N539" s="187"/>
      <c r="O539" s="187"/>
      <c r="P539" s="187"/>
      <c r="Q539" s="187"/>
      <c r="R539" s="187"/>
      <c r="S539" s="187"/>
      <c r="T539" s="187"/>
      <c r="U539" s="187"/>
      <c r="V539" s="187"/>
      <c r="W539" s="187"/>
      <c r="X539" s="187"/>
      <c r="Y539" s="187"/>
      <c r="Z539" s="187"/>
      <c r="AA539" s="187"/>
      <c r="AB539" s="187"/>
      <c r="AC539" s="187"/>
      <c r="AD539" s="187"/>
      <c r="AE539" s="187"/>
      <c r="AF539" s="187"/>
      <c r="AG539" s="187"/>
      <c r="AH539" s="187"/>
      <c r="AI539" s="187"/>
      <c r="AJ539" s="187"/>
      <c r="AK539" s="187"/>
      <c r="AL539" s="187"/>
      <c r="AM539" s="187"/>
      <c r="AN539" s="187"/>
      <c r="AO539" s="187"/>
      <c r="AP539" s="187"/>
      <c r="AQ539" s="187"/>
      <c r="AR539" s="187"/>
      <c r="AS539" s="187"/>
      <c r="AT539" s="187"/>
      <c r="AU539" s="187"/>
      <c r="AV539" s="187"/>
      <c r="AW539" s="187"/>
      <c r="AX539" s="187"/>
      <c r="AY539" s="187"/>
      <c r="AZ539" s="187"/>
      <c r="BA539" s="187"/>
      <c r="BB539" s="187"/>
      <c r="BC539" s="187"/>
      <c r="BD539" s="187"/>
      <c r="BE539" s="187"/>
      <c r="BF539" s="187"/>
      <c r="BG539" s="187"/>
      <c r="BH539" s="187"/>
      <c r="BI539" s="187"/>
      <c r="BJ539" s="187"/>
      <c r="BK539" s="187"/>
      <c r="BL539" s="187"/>
      <c r="BM539" s="187"/>
    </row>
    <row r="540" spans="1:65">
      <c r="A540" s="110"/>
      <c r="B540" s="110"/>
      <c r="C540" s="110"/>
      <c r="D540" s="187"/>
      <c r="E540" s="187"/>
      <c r="F540" s="187"/>
      <c r="G540" s="187"/>
      <c r="H540" s="187"/>
      <c r="I540" s="187"/>
      <c r="J540" s="187"/>
      <c r="K540" s="187"/>
      <c r="L540" s="187"/>
      <c r="M540" s="187"/>
      <c r="N540" s="187"/>
      <c r="O540" s="187"/>
      <c r="P540" s="187"/>
      <c r="Q540" s="187"/>
      <c r="R540" s="187"/>
      <c r="S540" s="187"/>
      <c r="T540" s="187"/>
      <c r="U540" s="187"/>
      <c r="V540" s="187"/>
      <c r="W540" s="187"/>
      <c r="X540" s="187"/>
      <c r="Y540" s="187"/>
      <c r="Z540" s="187"/>
      <c r="AA540" s="187"/>
      <c r="AB540" s="187"/>
      <c r="AC540" s="187"/>
      <c r="AD540" s="187"/>
      <c r="AE540" s="187"/>
      <c r="AF540" s="187"/>
      <c r="AG540" s="187"/>
      <c r="AH540" s="187"/>
      <c r="AI540" s="187"/>
      <c r="AJ540" s="187"/>
      <c r="AK540" s="187"/>
      <c r="AL540" s="187"/>
      <c r="AM540" s="187"/>
      <c r="AN540" s="187"/>
      <c r="AO540" s="187"/>
      <c r="AP540" s="187"/>
      <c r="AQ540" s="187"/>
      <c r="AR540" s="187"/>
      <c r="AS540" s="187"/>
      <c r="AT540" s="187"/>
      <c r="AU540" s="187"/>
      <c r="AV540" s="187"/>
      <c r="AW540" s="187"/>
      <c r="AX540" s="187"/>
      <c r="AY540" s="187"/>
      <c r="AZ540" s="187"/>
      <c r="BA540" s="187"/>
      <c r="BB540" s="187"/>
      <c r="BC540" s="187"/>
      <c r="BD540" s="187"/>
      <c r="BE540" s="187"/>
      <c r="BF540" s="187"/>
      <c r="BG540" s="187"/>
      <c r="BH540" s="187"/>
      <c r="BI540" s="187"/>
      <c r="BJ540" s="187"/>
      <c r="BK540" s="187"/>
      <c r="BL540" s="187"/>
      <c r="BM540" s="187"/>
    </row>
    <row r="541" spans="1:65">
      <c r="A541" s="110"/>
      <c r="B541" s="110"/>
      <c r="C541" s="110"/>
      <c r="D541" s="187"/>
      <c r="E541" s="187"/>
      <c r="F541" s="187"/>
      <c r="G541" s="187"/>
      <c r="H541" s="187"/>
      <c r="I541" s="187"/>
      <c r="J541" s="187"/>
      <c r="K541" s="187"/>
      <c r="L541" s="187"/>
      <c r="M541" s="187"/>
      <c r="N541" s="187"/>
      <c r="O541" s="187"/>
      <c r="P541" s="187"/>
      <c r="Q541" s="187"/>
      <c r="R541" s="187"/>
      <c r="S541" s="187"/>
      <c r="T541" s="187"/>
      <c r="U541" s="187"/>
      <c r="V541" s="187"/>
      <c r="W541" s="187"/>
      <c r="X541" s="187"/>
      <c r="Y541" s="187"/>
      <c r="Z541" s="187"/>
      <c r="AA541" s="187"/>
      <c r="AB541" s="187"/>
      <c r="AC541" s="187"/>
      <c r="AD541" s="187"/>
      <c r="AE541" s="187"/>
      <c r="AF541" s="187"/>
      <c r="AG541" s="187"/>
      <c r="AH541" s="187"/>
      <c r="AI541" s="187"/>
      <c r="AJ541" s="187"/>
      <c r="AK541" s="187"/>
      <c r="AL541" s="187"/>
      <c r="AM541" s="187"/>
      <c r="AN541" s="187"/>
      <c r="AO541" s="187"/>
      <c r="AP541" s="187"/>
      <c r="AQ541" s="187"/>
      <c r="AR541" s="187"/>
      <c r="AS541" s="187"/>
      <c r="AT541" s="187"/>
      <c r="AU541" s="187"/>
      <c r="AV541" s="187"/>
      <c r="AW541" s="187"/>
      <c r="AX541" s="187"/>
      <c r="AY541" s="187"/>
      <c r="AZ541" s="187"/>
      <c r="BA541" s="187"/>
      <c r="BB541" s="187"/>
      <c r="BC541" s="187"/>
      <c r="BD541" s="187"/>
      <c r="BE541" s="187"/>
      <c r="BF541" s="187"/>
      <c r="BG541" s="187"/>
      <c r="BH541" s="187"/>
      <c r="BI541" s="187"/>
      <c r="BJ541" s="187"/>
      <c r="BK541" s="187"/>
      <c r="BL541" s="187"/>
      <c r="BM541" s="187"/>
    </row>
    <row r="542" spans="1:65">
      <c r="A542" s="110"/>
      <c r="B542" s="110"/>
      <c r="C542" s="110"/>
      <c r="D542" s="187"/>
      <c r="E542" s="187"/>
      <c r="F542" s="187"/>
      <c r="G542" s="187"/>
      <c r="H542" s="187"/>
      <c r="I542" s="187"/>
      <c r="J542" s="187"/>
      <c r="K542" s="187"/>
      <c r="L542" s="187"/>
      <c r="M542" s="187"/>
      <c r="N542" s="187"/>
      <c r="O542" s="187"/>
      <c r="P542" s="187"/>
      <c r="Q542" s="187"/>
      <c r="R542" s="187"/>
      <c r="S542" s="187"/>
      <c r="T542" s="187"/>
      <c r="U542" s="187"/>
      <c r="V542" s="187"/>
      <c r="W542" s="187"/>
      <c r="X542" s="187"/>
      <c r="Y542" s="187"/>
      <c r="Z542" s="187"/>
      <c r="AA542" s="187"/>
      <c r="AB542" s="187"/>
      <c r="AC542" s="187"/>
      <c r="AD542" s="187"/>
      <c r="AE542" s="187"/>
      <c r="AF542" s="187"/>
      <c r="AG542" s="187"/>
      <c r="AH542" s="187"/>
      <c r="AI542" s="187"/>
      <c r="AJ542" s="187"/>
      <c r="AK542" s="187"/>
      <c r="AL542" s="187"/>
      <c r="AM542" s="187"/>
      <c r="AN542" s="187"/>
      <c r="AO542" s="187"/>
      <c r="AP542" s="187"/>
      <c r="AQ542" s="187"/>
      <c r="AR542" s="187"/>
      <c r="AS542" s="187"/>
      <c r="AT542" s="187"/>
      <c r="AU542" s="187"/>
      <c r="AV542" s="187"/>
      <c r="AW542" s="187"/>
      <c r="AX542" s="187"/>
      <c r="AY542" s="187"/>
      <c r="AZ542" s="187"/>
      <c r="BA542" s="187"/>
      <c r="BB542" s="187"/>
      <c r="BC542" s="187"/>
      <c r="BD542" s="187"/>
      <c r="BE542" s="187"/>
      <c r="BF542" s="187"/>
      <c r="BG542" s="187"/>
      <c r="BH542" s="187"/>
      <c r="BI542" s="187"/>
      <c r="BJ542" s="187"/>
      <c r="BK542" s="187"/>
      <c r="BL542" s="187"/>
      <c r="BM542" s="187"/>
    </row>
    <row r="543" spans="1:65">
      <c r="A543" s="110"/>
      <c r="B543" s="110"/>
      <c r="C543" s="110"/>
      <c r="D543" s="187"/>
      <c r="E543" s="187"/>
      <c r="F543" s="187"/>
      <c r="G543" s="187"/>
      <c r="H543" s="187"/>
      <c r="I543" s="187"/>
      <c r="J543" s="187"/>
      <c r="K543" s="187"/>
      <c r="L543" s="187"/>
      <c r="M543" s="187"/>
      <c r="N543" s="187"/>
      <c r="O543" s="187"/>
      <c r="P543" s="187"/>
      <c r="Q543" s="187"/>
      <c r="R543" s="187"/>
      <c r="S543" s="187"/>
      <c r="T543" s="187"/>
      <c r="U543" s="187"/>
      <c r="V543" s="187"/>
      <c r="W543" s="187"/>
      <c r="X543" s="187"/>
      <c r="Y543" s="187"/>
      <c r="Z543" s="187"/>
      <c r="AA543" s="187"/>
      <c r="AB543" s="187"/>
      <c r="AC543" s="187"/>
      <c r="AD543" s="187"/>
      <c r="AE543" s="187"/>
      <c r="AF543" s="187"/>
      <c r="AG543" s="187"/>
      <c r="AH543" s="187"/>
      <c r="AI543" s="187"/>
      <c r="AJ543" s="187"/>
      <c r="AK543" s="187"/>
      <c r="AL543" s="187"/>
      <c r="AM543" s="187"/>
      <c r="AN543" s="187"/>
      <c r="AO543" s="187"/>
      <c r="AP543" s="187"/>
      <c r="AQ543" s="187"/>
      <c r="AR543" s="187"/>
      <c r="AS543" s="187"/>
      <c r="AT543" s="187"/>
      <c r="AU543" s="187"/>
      <c r="AV543" s="187"/>
      <c r="AW543" s="187"/>
      <c r="AX543" s="187"/>
      <c r="AY543" s="187"/>
      <c r="AZ543" s="187"/>
      <c r="BA543" s="187"/>
      <c r="BB543" s="187"/>
      <c r="BC543" s="187"/>
      <c r="BD543" s="187"/>
      <c r="BE543" s="187"/>
      <c r="BF543" s="187"/>
      <c r="BG543" s="187"/>
      <c r="BH543" s="187"/>
      <c r="BI543" s="187"/>
      <c r="BJ543" s="187"/>
      <c r="BK543" s="187"/>
      <c r="BL543" s="187"/>
      <c r="BM543" s="187"/>
    </row>
    <row r="544" spans="1:65">
      <c r="A544" s="110"/>
      <c r="B544" s="110"/>
      <c r="C544" s="110"/>
      <c r="D544" s="187"/>
      <c r="E544" s="187"/>
      <c r="F544" s="187"/>
      <c r="G544" s="187"/>
      <c r="H544" s="187"/>
      <c r="I544" s="187"/>
      <c r="J544" s="187"/>
      <c r="K544" s="187"/>
      <c r="L544" s="187"/>
      <c r="M544" s="187"/>
      <c r="N544" s="187"/>
      <c r="O544" s="187"/>
      <c r="P544" s="187"/>
      <c r="Q544" s="187"/>
      <c r="R544" s="187"/>
      <c r="S544" s="187"/>
      <c r="T544" s="187"/>
      <c r="U544" s="187"/>
      <c r="V544" s="187"/>
      <c r="W544" s="187"/>
      <c r="X544" s="187"/>
      <c r="Y544" s="187"/>
      <c r="Z544" s="187"/>
      <c r="AA544" s="187"/>
      <c r="AB544" s="187"/>
      <c r="AC544" s="187"/>
      <c r="AD544" s="187"/>
      <c r="AE544" s="187"/>
      <c r="AF544" s="187"/>
      <c r="AG544" s="187"/>
      <c r="AH544" s="187"/>
      <c r="AI544" s="187"/>
      <c r="AJ544" s="187"/>
      <c r="AK544" s="187"/>
      <c r="AL544" s="187"/>
      <c r="AM544" s="187"/>
      <c r="AN544" s="187"/>
      <c r="AO544" s="187"/>
      <c r="AP544" s="187"/>
      <c r="AQ544" s="187"/>
      <c r="AR544" s="187"/>
      <c r="AS544" s="187"/>
      <c r="AT544" s="187"/>
      <c r="AU544" s="187"/>
      <c r="AV544" s="187"/>
      <c r="AW544" s="187"/>
      <c r="AX544" s="187"/>
      <c r="AY544" s="187"/>
      <c r="AZ544" s="187"/>
      <c r="BA544" s="187"/>
      <c r="BB544" s="187"/>
      <c r="BC544" s="187"/>
      <c r="BD544" s="187"/>
      <c r="BE544" s="187"/>
      <c r="BF544" s="187"/>
      <c r="BG544" s="187"/>
      <c r="BH544" s="187"/>
      <c r="BI544" s="187"/>
      <c r="BJ544" s="187"/>
      <c r="BK544" s="187"/>
      <c r="BL544" s="187"/>
      <c r="BM544" s="187"/>
    </row>
    <row r="545" spans="1:65">
      <c r="A545" s="110"/>
      <c r="B545" s="110"/>
      <c r="C545" s="110"/>
      <c r="D545" s="187"/>
      <c r="E545" s="187"/>
      <c r="F545" s="187"/>
      <c r="G545" s="187"/>
      <c r="H545" s="187"/>
      <c r="I545" s="187"/>
      <c r="J545" s="187"/>
      <c r="K545" s="187"/>
      <c r="L545" s="187"/>
      <c r="M545" s="187"/>
      <c r="N545" s="187"/>
      <c r="O545" s="187"/>
      <c r="P545" s="187"/>
      <c r="Q545" s="187"/>
      <c r="R545" s="187"/>
      <c r="S545" s="187"/>
      <c r="T545" s="187"/>
      <c r="U545" s="187"/>
      <c r="V545" s="187"/>
      <c r="W545" s="187"/>
      <c r="X545" s="187"/>
      <c r="Y545" s="187"/>
      <c r="Z545" s="187"/>
      <c r="AA545" s="187"/>
      <c r="AB545" s="187"/>
      <c r="AC545" s="187"/>
      <c r="AD545" s="187"/>
      <c r="AE545" s="187"/>
      <c r="AF545" s="187"/>
      <c r="AG545" s="187"/>
      <c r="AH545" s="187"/>
      <c r="AI545" s="187"/>
      <c r="AJ545" s="187"/>
      <c r="AK545" s="187"/>
      <c r="AL545" s="187"/>
      <c r="AM545" s="187"/>
      <c r="AN545" s="187"/>
      <c r="AO545" s="187"/>
      <c r="AP545" s="187"/>
      <c r="AQ545" s="187"/>
      <c r="AR545" s="187"/>
      <c r="AS545" s="187"/>
      <c r="AT545" s="187"/>
      <c r="AU545" s="187"/>
      <c r="AV545" s="187"/>
      <c r="AW545" s="187"/>
      <c r="AX545" s="187"/>
      <c r="AY545" s="187"/>
      <c r="AZ545" s="187"/>
      <c r="BA545" s="187"/>
      <c r="BB545" s="187"/>
      <c r="BC545" s="187"/>
      <c r="BD545" s="187"/>
      <c r="BE545" s="187"/>
      <c r="BF545" s="187"/>
      <c r="BG545" s="187"/>
      <c r="BH545" s="187"/>
      <c r="BI545" s="187"/>
      <c r="BJ545" s="187"/>
      <c r="BK545" s="187"/>
      <c r="BL545" s="187"/>
      <c r="BM545" s="187"/>
    </row>
    <row r="546" spans="1:65">
      <c r="A546" s="110"/>
      <c r="B546" s="110"/>
      <c r="C546" s="110"/>
      <c r="D546" s="187"/>
      <c r="E546" s="187"/>
      <c r="F546" s="187"/>
      <c r="G546" s="187"/>
      <c r="H546" s="187"/>
      <c r="I546" s="187"/>
      <c r="J546" s="187"/>
      <c r="K546" s="187"/>
      <c r="L546" s="187"/>
      <c r="M546" s="187"/>
      <c r="N546" s="187"/>
      <c r="O546" s="187"/>
      <c r="P546" s="187"/>
      <c r="Q546" s="187"/>
      <c r="R546" s="187"/>
      <c r="S546" s="187"/>
      <c r="T546" s="187"/>
      <c r="U546" s="187"/>
      <c r="V546" s="187"/>
      <c r="W546" s="187"/>
      <c r="X546" s="187"/>
      <c r="Y546" s="187"/>
      <c r="Z546" s="187"/>
      <c r="AA546" s="187"/>
      <c r="AB546" s="187"/>
      <c r="AC546" s="187"/>
      <c r="AD546" s="187"/>
      <c r="AE546" s="187"/>
      <c r="AF546" s="187"/>
      <c r="AG546" s="187"/>
      <c r="AH546" s="187"/>
      <c r="AI546" s="187"/>
      <c r="AJ546" s="187"/>
      <c r="AK546" s="187"/>
      <c r="AL546" s="187"/>
      <c r="AM546" s="187"/>
      <c r="AN546" s="187"/>
      <c r="AO546" s="187"/>
      <c r="AP546" s="187"/>
      <c r="AQ546" s="187"/>
      <c r="AR546" s="187"/>
      <c r="AS546" s="187"/>
      <c r="AT546" s="187"/>
      <c r="AU546" s="187"/>
      <c r="AV546" s="187"/>
      <c r="AW546" s="187"/>
      <c r="AX546" s="187"/>
      <c r="AY546" s="187"/>
      <c r="AZ546" s="187"/>
      <c r="BA546" s="187"/>
      <c r="BB546" s="187"/>
      <c r="BC546" s="187"/>
      <c r="BD546" s="187"/>
      <c r="BE546" s="187"/>
      <c r="BF546" s="187"/>
      <c r="BG546" s="187"/>
      <c r="BH546" s="187"/>
      <c r="BI546" s="187"/>
      <c r="BJ546" s="187"/>
      <c r="BK546" s="187"/>
      <c r="BL546" s="187"/>
      <c r="BM546" s="187"/>
    </row>
    <row r="547" spans="1:65">
      <c r="A547" s="110"/>
      <c r="B547" s="110"/>
      <c r="C547" s="110"/>
      <c r="D547" s="187"/>
      <c r="E547" s="187"/>
      <c r="F547" s="187"/>
      <c r="G547" s="187"/>
      <c r="H547" s="187"/>
      <c r="I547" s="187"/>
      <c r="J547" s="187"/>
      <c r="K547" s="187"/>
      <c r="L547" s="187"/>
      <c r="M547" s="187"/>
      <c r="N547" s="187"/>
      <c r="O547" s="187"/>
      <c r="P547" s="187"/>
      <c r="Q547" s="187"/>
      <c r="R547" s="187"/>
      <c r="S547" s="187"/>
      <c r="T547" s="187"/>
      <c r="U547" s="187"/>
      <c r="V547" s="187"/>
      <c r="W547" s="187"/>
      <c r="X547" s="187"/>
      <c r="Y547" s="187"/>
      <c r="Z547" s="187"/>
      <c r="AA547" s="187"/>
      <c r="AB547" s="187"/>
      <c r="AC547" s="187"/>
      <c r="AD547" s="187"/>
      <c r="AE547" s="187"/>
      <c r="AF547" s="187"/>
      <c r="AG547" s="187"/>
      <c r="AH547" s="187"/>
      <c r="AI547" s="187"/>
      <c r="AJ547" s="187"/>
      <c r="AK547" s="187"/>
      <c r="AL547" s="187"/>
      <c r="AM547" s="187"/>
      <c r="AN547" s="187"/>
      <c r="AO547" s="187"/>
      <c r="AP547" s="187"/>
      <c r="AQ547" s="187"/>
      <c r="AR547" s="187"/>
      <c r="AS547" s="187"/>
      <c r="AT547" s="187"/>
      <c r="AU547" s="187"/>
      <c r="AV547" s="187"/>
      <c r="AW547" s="187"/>
      <c r="AX547" s="187"/>
      <c r="AY547" s="187"/>
      <c r="AZ547" s="187"/>
      <c r="BA547" s="187"/>
      <c r="BB547" s="187"/>
      <c r="BC547" s="187"/>
      <c r="BD547" s="187"/>
      <c r="BE547" s="187"/>
      <c r="BF547" s="187"/>
      <c r="BG547" s="187"/>
      <c r="BH547" s="187"/>
      <c r="BI547" s="187"/>
      <c r="BJ547" s="187"/>
      <c r="BK547" s="187"/>
      <c r="BL547" s="187"/>
      <c r="BM547" s="187"/>
    </row>
    <row r="548" spans="1:65">
      <c r="A548" s="110"/>
      <c r="B548" s="110"/>
      <c r="C548" s="110"/>
      <c r="D548" s="187"/>
      <c r="E548" s="187"/>
      <c r="F548" s="187"/>
      <c r="G548" s="187"/>
      <c r="H548" s="187"/>
      <c r="I548" s="187"/>
      <c r="J548" s="187"/>
      <c r="K548" s="187"/>
      <c r="L548" s="187"/>
      <c r="M548" s="187"/>
      <c r="N548" s="187"/>
      <c r="O548" s="187"/>
      <c r="P548" s="187"/>
      <c r="Q548" s="187"/>
      <c r="R548" s="187"/>
      <c r="S548" s="187"/>
      <c r="T548" s="187"/>
      <c r="U548" s="187"/>
      <c r="V548" s="187"/>
      <c r="W548" s="187"/>
      <c r="X548" s="187"/>
      <c r="Y548" s="187"/>
      <c r="Z548" s="187"/>
      <c r="AA548" s="187"/>
      <c r="AB548" s="187"/>
      <c r="AC548" s="187"/>
      <c r="AD548" s="187"/>
      <c r="AE548" s="187"/>
      <c r="AF548" s="187"/>
      <c r="AG548" s="187"/>
      <c r="AH548" s="187"/>
      <c r="AI548" s="187"/>
      <c r="AJ548" s="187"/>
      <c r="AK548" s="187"/>
      <c r="AL548" s="187"/>
      <c r="AM548" s="187"/>
      <c r="AN548" s="187"/>
      <c r="AO548" s="187"/>
      <c r="AP548" s="187"/>
      <c r="AQ548" s="187"/>
      <c r="AR548" s="187"/>
      <c r="AS548" s="187"/>
      <c r="AT548" s="187"/>
      <c r="AU548" s="187"/>
      <c r="AV548" s="187"/>
      <c r="AW548" s="187"/>
      <c r="AX548" s="187"/>
      <c r="AY548" s="187"/>
      <c r="AZ548" s="187"/>
      <c r="BA548" s="187"/>
      <c r="BB548" s="187"/>
      <c r="BC548" s="187"/>
      <c r="BD548" s="187"/>
      <c r="BE548" s="187"/>
      <c r="BF548" s="187"/>
      <c r="BG548" s="187"/>
      <c r="BH548" s="187"/>
      <c r="BI548" s="187"/>
      <c r="BJ548" s="187"/>
      <c r="BK548" s="187"/>
      <c r="BL548" s="187"/>
      <c r="BM548" s="187"/>
    </row>
    <row r="549" spans="1:65">
      <c r="A549" s="110"/>
      <c r="B549" s="110"/>
      <c r="C549" s="110"/>
      <c r="D549" s="187"/>
      <c r="E549" s="187"/>
      <c r="F549" s="187"/>
      <c r="G549" s="187"/>
      <c r="H549" s="187"/>
      <c r="I549" s="187"/>
      <c r="J549" s="187"/>
      <c r="K549" s="187"/>
      <c r="L549" s="187"/>
      <c r="M549" s="187"/>
      <c r="N549" s="187"/>
      <c r="O549" s="187"/>
      <c r="P549" s="187"/>
      <c r="Q549" s="187"/>
      <c r="R549" s="187"/>
      <c r="S549" s="187"/>
      <c r="T549" s="187"/>
      <c r="U549" s="187"/>
      <c r="V549" s="187"/>
      <c r="W549" s="187"/>
      <c r="X549" s="187"/>
      <c r="Y549" s="187"/>
      <c r="Z549" s="187"/>
      <c r="AA549" s="187"/>
      <c r="AB549" s="187"/>
      <c r="AC549" s="187"/>
      <c r="AD549" s="187"/>
      <c r="AE549" s="187"/>
      <c r="AF549" s="187"/>
      <c r="AG549" s="187"/>
      <c r="AH549" s="187"/>
      <c r="AI549" s="187"/>
      <c r="AJ549" s="187"/>
      <c r="AK549" s="187"/>
      <c r="AL549" s="187"/>
      <c r="AM549" s="187"/>
      <c r="AN549" s="187"/>
      <c r="AO549" s="187"/>
      <c r="AP549" s="187"/>
      <c r="AQ549" s="187"/>
      <c r="AR549" s="187"/>
      <c r="AS549" s="187"/>
      <c r="AT549" s="187"/>
      <c r="AU549" s="187"/>
      <c r="AV549" s="187"/>
      <c r="AW549" s="187"/>
      <c r="AX549" s="187"/>
      <c r="AY549" s="187"/>
      <c r="AZ549" s="187"/>
      <c r="BA549" s="187"/>
      <c r="BB549" s="187"/>
      <c r="BC549" s="187"/>
      <c r="BD549" s="187"/>
      <c r="BE549" s="187"/>
      <c r="BF549" s="187"/>
      <c r="BG549" s="187"/>
      <c r="BH549" s="187"/>
      <c r="BI549" s="187"/>
      <c r="BJ549" s="187"/>
      <c r="BK549" s="187"/>
      <c r="BL549" s="187"/>
      <c r="BM549" s="187"/>
    </row>
    <row r="550" spans="1:65">
      <c r="A550" s="110"/>
      <c r="B550" s="110"/>
      <c r="C550" s="110"/>
      <c r="D550" s="187"/>
      <c r="E550" s="187"/>
      <c r="F550" s="187"/>
      <c r="G550" s="187"/>
      <c r="H550" s="187"/>
      <c r="I550" s="187"/>
      <c r="J550" s="187"/>
      <c r="K550" s="187"/>
      <c r="L550" s="187"/>
      <c r="M550" s="187"/>
      <c r="N550" s="187"/>
      <c r="O550" s="187"/>
      <c r="P550" s="187"/>
      <c r="Q550" s="187"/>
      <c r="R550" s="187"/>
      <c r="S550" s="187"/>
      <c r="T550" s="187"/>
      <c r="U550" s="187"/>
      <c r="V550" s="187"/>
      <c r="W550" s="187"/>
      <c r="X550" s="187"/>
      <c r="Y550" s="187"/>
      <c r="Z550" s="187"/>
      <c r="AA550" s="187"/>
      <c r="AB550" s="187"/>
      <c r="AC550" s="187"/>
      <c r="AD550" s="187"/>
      <c r="AE550" s="187"/>
      <c r="AF550" s="187"/>
      <c r="AG550" s="187"/>
      <c r="AH550" s="187"/>
      <c r="AI550" s="187"/>
      <c r="AJ550" s="187"/>
      <c r="AK550" s="187"/>
      <c r="AL550" s="187"/>
      <c r="AM550" s="187"/>
      <c r="AN550" s="187"/>
      <c r="AO550" s="187"/>
      <c r="AP550" s="187"/>
      <c r="AQ550" s="187"/>
      <c r="AR550" s="187"/>
      <c r="AS550" s="187"/>
      <c r="AT550" s="187"/>
      <c r="AU550" s="187"/>
      <c r="AV550" s="187"/>
      <c r="AW550" s="187"/>
      <c r="AX550" s="187"/>
      <c r="AY550" s="187"/>
      <c r="AZ550" s="187"/>
      <c r="BA550" s="187"/>
      <c r="BB550" s="187"/>
      <c r="BC550" s="187"/>
      <c r="BD550" s="187"/>
      <c r="BE550" s="187"/>
      <c r="BF550" s="187"/>
      <c r="BG550" s="187"/>
      <c r="BH550" s="187"/>
      <c r="BI550" s="187"/>
      <c r="BJ550" s="187"/>
      <c r="BK550" s="187"/>
      <c r="BL550" s="187"/>
      <c r="BM550" s="187"/>
    </row>
    <row r="551" spans="1:65">
      <c r="A551" s="110"/>
      <c r="B551" s="110"/>
      <c r="C551" s="110"/>
      <c r="D551" s="187"/>
      <c r="E551" s="187"/>
      <c r="F551" s="187"/>
      <c r="G551" s="187"/>
      <c r="H551" s="187"/>
      <c r="I551" s="187"/>
      <c r="J551" s="187"/>
      <c r="K551" s="187"/>
      <c r="L551" s="187"/>
      <c r="M551" s="187"/>
      <c r="N551" s="187"/>
      <c r="O551" s="187"/>
      <c r="P551" s="187"/>
      <c r="Q551" s="187"/>
      <c r="R551" s="187"/>
      <c r="S551" s="187"/>
      <c r="T551" s="187"/>
      <c r="U551" s="187"/>
      <c r="V551" s="187"/>
      <c r="W551" s="187"/>
      <c r="X551" s="187"/>
      <c r="Y551" s="187"/>
      <c r="Z551" s="187"/>
      <c r="AA551" s="187"/>
      <c r="AB551" s="187"/>
      <c r="AC551" s="187"/>
      <c r="AD551" s="187"/>
      <c r="AE551" s="187"/>
      <c r="AF551" s="187"/>
      <c r="AG551" s="187"/>
      <c r="AH551" s="187"/>
      <c r="AI551" s="187"/>
      <c r="AJ551" s="187"/>
      <c r="AK551" s="187"/>
      <c r="AL551" s="187"/>
      <c r="AM551" s="187"/>
      <c r="AN551" s="187"/>
      <c r="AO551" s="187"/>
      <c r="AP551" s="187"/>
      <c r="AQ551" s="187"/>
      <c r="AR551" s="187"/>
      <c r="AS551" s="187"/>
      <c r="AT551" s="187"/>
      <c r="AU551" s="187"/>
      <c r="AV551" s="187"/>
      <c r="AW551" s="187"/>
      <c r="AX551" s="187"/>
      <c r="AY551" s="187"/>
      <c r="AZ551" s="187"/>
      <c r="BA551" s="187"/>
      <c r="BB551" s="187"/>
      <c r="BC551" s="187"/>
      <c r="BD551" s="187"/>
      <c r="BE551" s="187"/>
      <c r="BF551" s="187"/>
      <c r="BG551" s="187"/>
      <c r="BH551" s="187"/>
      <c r="BI551" s="187"/>
      <c r="BJ551" s="187"/>
      <c r="BK551" s="187"/>
      <c r="BL551" s="187"/>
      <c r="BM551" s="187"/>
    </row>
    <row r="552" spans="1:65">
      <c r="A552" s="110"/>
      <c r="B552" s="110"/>
      <c r="C552" s="110"/>
      <c r="D552" s="187"/>
      <c r="E552" s="187"/>
      <c r="F552" s="187"/>
      <c r="G552" s="187"/>
      <c r="H552" s="187"/>
      <c r="I552" s="187"/>
      <c r="J552" s="187"/>
      <c r="K552" s="187"/>
      <c r="L552" s="187"/>
      <c r="M552" s="187"/>
      <c r="N552" s="187"/>
      <c r="O552" s="187"/>
      <c r="P552" s="187"/>
      <c r="Q552" s="187"/>
      <c r="R552" s="187"/>
      <c r="S552" s="187"/>
      <c r="T552" s="187"/>
      <c r="U552" s="187"/>
      <c r="V552" s="187"/>
      <c r="W552" s="187"/>
      <c r="X552" s="187"/>
      <c r="Y552" s="187"/>
      <c r="Z552" s="187"/>
      <c r="AA552" s="187"/>
      <c r="AB552" s="187"/>
      <c r="AC552" s="187"/>
      <c r="AD552" s="187"/>
      <c r="AE552" s="187"/>
      <c r="AF552" s="187"/>
      <c r="AG552" s="187"/>
      <c r="AH552" s="187"/>
      <c r="AI552" s="187"/>
      <c r="AJ552" s="187"/>
      <c r="AK552" s="187"/>
      <c r="AL552" s="187"/>
      <c r="AM552" s="187"/>
      <c r="AN552" s="187"/>
      <c r="AO552" s="187"/>
      <c r="AP552" s="187"/>
      <c r="AQ552" s="187"/>
      <c r="AR552" s="187"/>
      <c r="AS552" s="187"/>
      <c r="AT552" s="187"/>
      <c r="AU552" s="187"/>
      <c r="AV552" s="187"/>
      <c r="AW552" s="187"/>
      <c r="AX552" s="187"/>
      <c r="AY552" s="187"/>
      <c r="AZ552" s="187"/>
      <c r="BA552" s="187"/>
      <c r="BB552" s="187"/>
      <c r="BC552" s="187"/>
      <c r="BD552" s="187"/>
      <c r="BE552" s="187"/>
      <c r="BF552" s="187"/>
      <c r="BG552" s="187"/>
      <c r="BH552" s="187"/>
      <c r="BI552" s="187"/>
      <c r="BJ552" s="187"/>
      <c r="BK552" s="187"/>
      <c r="BL552" s="187"/>
      <c r="BM552" s="187"/>
    </row>
    <row r="553" spans="1:65">
      <c r="A553" s="110"/>
      <c r="B553" s="110"/>
      <c r="C553" s="110"/>
      <c r="D553" s="187"/>
      <c r="E553" s="187"/>
      <c r="F553" s="187"/>
      <c r="G553" s="187"/>
      <c r="H553" s="187"/>
      <c r="I553" s="187"/>
      <c r="J553" s="187"/>
      <c r="K553" s="187"/>
      <c r="L553" s="187"/>
      <c r="M553" s="187"/>
      <c r="N553" s="187"/>
      <c r="O553" s="187"/>
      <c r="P553" s="187"/>
      <c r="Q553" s="187"/>
      <c r="R553" s="187"/>
      <c r="S553" s="187"/>
      <c r="T553" s="187"/>
      <c r="U553" s="187"/>
      <c r="V553" s="187"/>
      <c r="W553" s="187"/>
      <c r="X553" s="187"/>
      <c r="Y553" s="187"/>
      <c r="Z553" s="187"/>
      <c r="AA553" s="187"/>
      <c r="AB553" s="187"/>
      <c r="AC553" s="187"/>
      <c r="AD553" s="187"/>
      <c r="AE553" s="187"/>
      <c r="AF553" s="187"/>
      <c r="AG553" s="187"/>
      <c r="AH553" s="187"/>
      <c r="AI553" s="187"/>
      <c r="AJ553" s="187"/>
      <c r="AK553" s="187"/>
      <c r="AL553" s="187"/>
      <c r="AM553" s="187"/>
      <c r="AN553" s="187"/>
      <c r="AO553" s="187"/>
      <c r="AP553" s="187"/>
      <c r="AQ553" s="187"/>
      <c r="AR553" s="187"/>
      <c r="AS553" s="187"/>
      <c r="AT553" s="187"/>
      <c r="AU553" s="187"/>
      <c r="AV553" s="187"/>
      <c r="AW553" s="187"/>
      <c r="AX553" s="187"/>
      <c r="AY553" s="187"/>
      <c r="AZ553" s="187"/>
      <c r="BA553" s="187"/>
      <c r="BB553" s="187"/>
      <c r="BC553" s="187"/>
      <c r="BD553" s="187"/>
      <c r="BE553" s="187"/>
      <c r="BF553" s="187"/>
      <c r="BG553" s="187"/>
      <c r="BH553" s="187"/>
      <c r="BI553" s="187"/>
      <c r="BJ553" s="187"/>
      <c r="BK553" s="187"/>
      <c r="BL553" s="187"/>
      <c r="BM553" s="187"/>
    </row>
    <row r="554" spans="1:65">
      <c r="A554" s="110"/>
      <c r="B554" s="110"/>
      <c r="C554" s="110"/>
      <c r="D554" s="187"/>
      <c r="E554" s="187"/>
      <c r="F554" s="187"/>
      <c r="G554" s="187"/>
      <c r="H554" s="187"/>
      <c r="I554" s="187"/>
      <c r="J554" s="187"/>
      <c r="K554" s="187"/>
      <c r="L554" s="187"/>
      <c r="M554" s="187"/>
      <c r="N554" s="187"/>
      <c r="O554" s="187"/>
      <c r="P554" s="187"/>
      <c r="Q554" s="187"/>
      <c r="R554" s="187"/>
      <c r="S554" s="187"/>
      <c r="T554" s="187"/>
      <c r="U554" s="187"/>
      <c r="V554" s="187"/>
      <c r="W554" s="187"/>
      <c r="X554" s="187"/>
      <c r="Y554" s="187"/>
      <c r="Z554" s="187"/>
      <c r="AA554" s="187"/>
      <c r="AB554" s="187"/>
      <c r="AC554" s="187"/>
      <c r="AD554" s="187"/>
      <c r="AE554" s="187"/>
      <c r="AF554" s="187"/>
      <c r="AG554" s="187"/>
      <c r="AH554" s="187"/>
      <c r="AI554" s="187"/>
      <c r="AJ554" s="187"/>
      <c r="AK554" s="187"/>
      <c r="AL554" s="187"/>
      <c r="AM554" s="187"/>
      <c r="AN554" s="187"/>
      <c r="AO554" s="187"/>
      <c r="AP554" s="187"/>
      <c r="AQ554" s="187"/>
      <c r="AR554" s="187"/>
      <c r="AS554" s="187"/>
      <c r="AT554" s="187"/>
      <c r="AU554" s="187"/>
      <c r="AV554" s="187"/>
      <c r="AW554" s="187"/>
      <c r="AX554" s="187"/>
      <c r="AY554" s="187"/>
      <c r="AZ554" s="187"/>
      <c r="BA554" s="187"/>
      <c r="BB554" s="187"/>
      <c r="BC554" s="187"/>
      <c r="BD554" s="187"/>
      <c r="BE554" s="187"/>
      <c r="BF554" s="187"/>
      <c r="BG554" s="187"/>
      <c r="BH554" s="187"/>
      <c r="BI554" s="187"/>
      <c r="BJ554" s="187"/>
      <c r="BK554" s="187"/>
      <c r="BL554" s="187"/>
      <c r="BM554" s="187"/>
    </row>
    <row r="555" spans="1:65">
      <c r="A555" s="110"/>
      <c r="B555" s="110"/>
      <c r="C555" s="110"/>
      <c r="D555" s="187"/>
      <c r="E555" s="187"/>
      <c r="F555" s="187"/>
      <c r="G555" s="187"/>
      <c r="H555" s="187"/>
      <c r="I555" s="187"/>
      <c r="J555" s="187"/>
      <c r="K555" s="187"/>
      <c r="L555" s="187"/>
      <c r="M555" s="187"/>
      <c r="N555" s="187"/>
      <c r="O555" s="187"/>
      <c r="P555" s="187"/>
      <c r="Q555" s="187"/>
      <c r="R555" s="187"/>
      <c r="S555" s="187"/>
      <c r="T555" s="187"/>
      <c r="U555" s="187"/>
      <c r="V555" s="187"/>
      <c r="W555" s="187"/>
      <c r="X555" s="187"/>
      <c r="Y555" s="187"/>
      <c r="Z555" s="187"/>
      <c r="AA555" s="187"/>
      <c r="AB555" s="187"/>
      <c r="AC555" s="187"/>
      <c r="AD555" s="187"/>
      <c r="AE555" s="187"/>
      <c r="AF555" s="187"/>
      <c r="AG555" s="187"/>
      <c r="AH555" s="187"/>
      <c r="AI555" s="187"/>
      <c r="AJ555" s="187"/>
      <c r="AK555" s="187"/>
      <c r="AL555" s="187"/>
      <c r="AM555" s="187"/>
      <c r="AN555" s="187"/>
      <c r="AO555" s="187"/>
      <c r="AP555" s="187"/>
      <c r="AQ555" s="187"/>
      <c r="AR555" s="187"/>
      <c r="AS555" s="187"/>
      <c r="AT555" s="187"/>
      <c r="AU555" s="187"/>
      <c r="AV555" s="187"/>
      <c r="AW555" s="187"/>
      <c r="AX555" s="187"/>
      <c r="AY555" s="187"/>
      <c r="AZ555" s="187"/>
      <c r="BA555" s="187"/>
      <c r="BB555" s="187"/>
      <c r="BC555" s="187"/>
      <c r="BD555" s="187"/>
      <c r="BE555" s="187"/>
      <c r="BF555" s="187"/>
      <c r="BG555" s="187"/>
      <c r="BH555" s="187"/>
      <c r="BI555" s="187"/>
      <c r="BJ555" s="187"/>
      <c r="BK555" s="187"/>
      <c r="BL555" s="187"/>
      <c r="BM555" s="187"/>
    </row>
    <row r="556" spans="1:65">
      <c r="A556" s="110"/>
      <c r="B556" s="110"/>
      <c r="C556" s="110"/>
      <c r="D556" s="187"/>
      <c r="E556" s="187"/>
      <c r="F556" s="187"/>
      <c r="G556" s="187"/>
      <c r="H556" s="187"/>
      <c r="I556" s="187"/>
      <c r="J556" s="187"/>
      <c r="K556" s="187"/>
      <c r="L556" s="187"/>
      <c r="M556" s="187"/>
      <c r="N556" s="187"/>
      <c r="O556" s="187"/>
      <c r="P556" s="187"/>
      <c r="Q556" s="187"/>
      <c r="R556" s="187"/>
      <c r="S556" s="187"/>
      <c r="T556" s="187"/>
      <c r="U556" s="187"/>
      <c r="V556" s="187"/>
      <c r="W556" s="187"/>
      <c r="X556" s="187"/>
      <c r="Y556" s="187"/>
      <c r="Z556" s="187"/>
      <c r="AA556" s="187"/>
      <c r="AB556" s="187"/>
      <c r="AC556" s="187"/>
      <c r="AD556" s="187"/>
      <c r="AE556" s="187"/>
      <c r="AF556" s="187"/>
      <c r="AG556" s="187"/>
      <c r="AH556" s="187"/>
      <c r="AI556" s="187"/>
      <c r="AJ556" s="187"/>
      <c r="AK556" s="187"/>
      <c r="AL556" s="187"/>
      <c r="AM556" s="187"/>
      <c r="AN556" s="187"/>
      <c r="AO556" s="187"/>
      <c r="AP556" s="187"/>
      <c r="AQ556" s="187"/>
      <c r="AR556" s="187"/>
      <c r="AS556" s="187"/>
      <c r="AT556" s="187"/>
      <c r="AU556" s="187"/>
      <c r="AV556" s="187"/>
      <c r="AW556" s="187"/>
      <c r="AX556" s="187"/>
      <c r="AY556" s="187"/>
      <c r="AZ556" s="187"/>
      <c r="BA556" s="187"/>
      <c r="BB556" s="187"/>
      <c r="BC556" s="187"/>
      <c r="BD556" s="187"/>
      <c r="BE556" s="187"/>
      <c r="BF556" s="187"/>
      <c r="BG556" s="187"/>
      <c r="BH556" s="187"/>
      <c r="BI556" s="187"/>
      <c r="BJ556" s="187"/>
      <c r="BK556" s="187"/>
      <c r="BL556" s="187"/>
      <c r="BM556" s="187"/>
    </row>
    <row r="557" spans="1:65">
      <c r="A557" s="110"/>
      <c r="B557" s="110"/>
      <c r="C557" s="110"/>
      <c r="D557" s="187"/>
      <c r="E557" s="187"/>
      <c r="F557" s="187"/>
      <c r="G557" s="187"/>
      <c r="H557" s="187"/>
      <c r="I557" s="187"/>
      <c r="J557" s="187"/>
      <c r="K557" s="187"/>
      <c r="L557" s="187"/>
      <c r="M557" s="187"/>
      <c r="N557" s="187"/>
      <c r="O557" s="187"/>
      <c r="P557" s="187"/>
      <c r="Q557" s="187"/>
      <c r="R557" s="187"/>
      <c r="S557" s="187"/>
      <c r="T557" s="187"/>
      <c r="U557" s="187"/>
      <c r="V557" s="187"/>
      <c r="W557" s="187"/>
      <c r="X557" s="187"/>
      <c r="Y557" s="187"/>
      <c r="Z557" s="187"/>
      <c r="AA557" s="187"/>
      <c r="AB557" s="187"/>
      <c r="AC557" s="187"/>
      <c r="AD557" s="187"/>
      <c r="AE557" s="187"/>
      <c r="AF557" s="187"/>
      <c r="AG557" s="187"/>
      <c r="AH557" s="187"/>
      <c r="AI557" s="187"/>
      <c r="AJ557" s="187"/>
      <c r="AK557" s="187"/>
      <c r="AL557" s="187"/>
      <c r="AM557" s="187"/>
      <c r="AN557" s="187"/>
      <c r="AO557" s="187"/>
      <c r="AP557" s="187"/>
      <c r="AQ557" s="187"/>
      <c r="AR557" s="187"/>
      <c r="AS557" s="187"/>
      <c r="AT557" s="187"/>
      <c r="AU557" s="187"/>
      <c r="AV557" s="187"/>
      <c r="AW557" s="187"/>
      <c r="AX557" s="187"/>
      <c r="AY557" s="187"/>
      <c r="AZ557" s="187"/>
      <c r="BA557" s="187"/>
      <c r="BB557" s="187"/>
      <c r="BC557" s="187"/>
      <c r="BD557" s="187"/>
      <c r="BE557" s="187"/>
      <c r="BF557" s="187"/>
      <c r="BG557" s="187"/>
      <c r="BH557" s="187"/>
      <c r="BI557" s="187"/>
      <c r="BJ557" s="187"/>
      <c r="BK557" s="187"/>
      <c r="BL557" s="187"/>
      <c r="BM557" s="187"/>
    </row>
    <row r="558" spans="1:65">
      <c r="A558" s="110"/>
      <c r="B558" s="110"/>
      <c r="C558" s="110"/>
      <c r="D558" s="187"/>
      <c r="E558" s="187"/>
      <c r="F558" s="187"/>
      <c r="G558" s="187"/>
      <c r="H558" s="187"/>
      <c r="I558" s="187"/>
      <c r="J558" s="187"/>
      <c r="K558" s="187"/>
      <c r="L558" s="187"/>
      <c r="M558" s="187"/>
      <c r="N558" s="187"/>
      <c r="O558" s="187"/>
      <c r="P558" s="187"/>
      <c r="Q558" s="187"/>
      <c r="R558" s="187"/>
      <c r="S558" s="187"/>
      <c r="T558" s="187"/>
      <c r="U558" s="187"/>
      <c r="V558" s="187"/>
      <c r="W558" s="187"/>
      <c r="X558" s="187"/>
      <c r="Y558" s="187"/>
      <c r="Z558" s="187"/>
      <c r="AA558" s="187"/>
      <c r="AB558" s="187"/>
      <c r="AC558" s="187"/>
      <c r="AD558" s="187"/>
      <c r="AE558" s="187"/>
      <c r="AF558" s="187"/>
      <c r="AG558" s="187"/>
      <c r="AH558" s="187"/>
      <c r="AI558" s="187"/>
      <c r="AJ558" s="187"/>
      <c r="AK558" s="187"/>
      <c r="AL558" s="187"/>
      <c r="AM558" s="187"/>
      <c r="AN558" s="187"/>
      <c r="AO558" s="187"/>
      <c r="AP558" s="187"/>
      <c r="AQ558" s="187"/>
      <c r="AR558" s="187"/>
      <c r="AS558" s="187"/>
      <c r="AT558" s="187"/>
      <c r="AU558" s="187"/>
      <c r="AV558" s="187"/>
      <c r="AW558" s="187"/>
      <c r="AX558" s="187"/>
      <c r="AY558" s="187"/>
      <c r="AZ558" s="187"/>
      <c r="BA558" s="187"/>
      <c r="BB558" s="187"/>
      <c r="BC558" s="187"/>
      <c r="BD558" s="187"/>
      <c r="BE558" s="187"/>
      <c r="BF558" s="187"/>
      <c r="BG558" s="187"/>
      <c r="BH558" s="187"/>
      <c r="BI558" s="187"/>
      <c r="BJ558" s="187"/>
      <c r="BK558" s="187"/>
      <c r="BL558" s="187"/>
      <c r="BM558" s="187"/>
    </row>
    <row r="559" spans="1:65">
      <c r="A559" s="110"/>
      <c r="B559" s="110"/>
      <c r="C559" s="110"/>
      <c r="D559" s="187"/>
      <c r="E559" s="187"/>
      <c r="F559" s="187"/>
      <c r="G559" s="187"/>
      <c r="H559" s="187"/>
      <c r="I559" s="187"/>
      <c r="J559" s="187"/>
      <c r="K559" s="187"/>
      <c r="L559" s="187"/>
      <c r="M559" s="187"/>
      <c r="N559" s="187"/>
      <c r="O559" s="187"/>
      <c r="P559" s="187"/>
      <c r="Q559" s="187"/>
      <c r="R559" s="187"/>
      <c r="S559" s="187"/>
      <c r="T559" s="187"/>
      <c r="U559" s="187"/>
      <c r="V559" s="187"/>
      <c r="W559" s="187"/>
      <c r="X559" s="187"/>
      <c r="Y559" s="187"/>
      <c r="Z559" s="187"/>
      <c r="AA559" s="187"/>
      <c r="AB559" s="187"/>
      <c r="AC559" s="187"/>
      <c r="AD559" s="187"/>
      <c r="AE559" s="187"/>
      <c r="AF559" s="187"/>
      <c r="AG559" s="187"/>
      <c r="AH559" s="187"/>
      <c r="AI559" s="187"/>
      <c r="AJ559" s="187"/>
      <c r="AK559" s="187"/>
      <c r="AL559" s="187"/>
      <c r="AM559" s="187"/>
      <c r="AN559" s="187"/>
      <c r="AO559" s="187"/>
      <c r="AP559" s="187"/>
      <c r="AQ559" s="187"/>
      <c r="AR559" s="187"/>
      <c r="AS559" s="187"/>
      <c r="AT559" s="187"/>
      <c r="AU559" s="187"/>
      <c r="AV559" s="187"/>
      <c r="AW559" s="187"/>
      <c r="AX559" s="187"/>
      <c r="AY559" s="187"/>
      <c r="AZ559" s="187"/>
      <c r="BA559" s="187"/>
      <c r="BB559" s="187"/>
      <c r="BC559" s="187"/>
      <c r="BD559" s="187"/>
      <c r="BE559" s="187"/>
      <c r="BF559" s="187"/>
      <c r="BG559" s="187"/>
      <c r="BH559" s="187"/>
      <c r="BI559" s="187"/>
      <c r="BJ559" s="187"/>
      <c r="BK559" s="187"/>
      <c r="BL559" s="187"/>
      <c r="BM559" s="187"/>
    </row>
    <row r="560" spans="1:65">
      <c r="A560" s="110"/>
      <c r="B560" s="110"/>
      <c r="C560" s="110"/>
      <c r="D560" s="187"/>
      <c r="E560" s="187"/>
      <c r="F560" s="187"/>
      <c r="G560" s="187"/>
      <c r="H560" s="187"/>
      <c r="I560" s="187"/>
      <c r="J560" s="187"/>
      <c r="K560" s="187"/>
      <c r="L560" s="187"/>
      <c r="M560" s="187"/>
      <c r="N560" s="187"/>
      <c r="O560" s="187"/>
      <c r="P560" s="187"/>
      <c r="Q560" s="187"/>
      <c r="R560" s="187"/>
      <c r="S560" s="187"/>
      <c r="T560" s="187"/>
      <c r="U560" s="187"/>
      <c r="V560" s="187"/>
      <c r="W560" s="187"/>
      <c r="X560" s="187"/>
      <c r="Y560" s="187"/>
      <c r="Z560" s="187"/>
      <c r="AA560" s="187"/>
      <c r="AB560" s="187"/>
      <c r="AC560" s="187"/>
      <c r="AD560" s="187"/>
      <c r="AE560" s="187"/>
      <c r="AF560" s="187"/>
      <c r="AG560" s="187"/>
      <c r="AH560" s="187"/>
      <c r="AI560" s="187"/>
      <c r="AJ560" s="187"/>
      <c r="AK560" s="187"/>
      <c r="AL560" s="187"/>
      <c r="AM560" s="187"/>
      <c r="AN560" s="187"/>
      <c r="AO560" s="187"/>
      <c r="AP560" s="187"/>
      <c r="AQ560" s="187"/>
      <c r="AR560" s="187"/>
      <c r="AS560" s="187"/>
      <c r="AT560" s="187"/>
      <c r="AU560" s="187"/>
      <c r="AV560" s="187"/>
      <c r="AW560" s="187"/>
      <c r="AX560" s="187"/>
      <c r="AY560" s="187"/>
      <c r="AZ560" s="187"/>
      <c r="BA560" s="187"/>
      <c r="BB560" s="187"/>
      <c r="BC560" s="187"/>
      <c r="BD560" s="187"/>
      <c r="BE560" s="187"/>
      <c r="BF560" s="187"/>
      <c r="BG560" s="187"/>
      <c r="BH560" s="187"/>
      <c r="BI560" s="187"/>
      <c r="BJ560" s="187"/>
      <c r="BK560" s="187"/>
      <c r="BL560" s="187"/>
      <c r="BM560" s="187"/>
    </row>
    <row r="561" spans="1:65">
      <c r="A561" s="110"/>
      <c r="B561" s="110"/>
      <c r="C561" s="110"/>
      <c r="D561" s="187"/>
      <c r="E561" s="187"/>
      <c r="F561" s="187"/>
      <c r="G561" s="187"/>
      <c r="H561" s="187"/>
      <c r="I561" s="187"/>
      <c r="J561" s="187"/>
      <c r="K561" s="187"/>
      <c r="L561" s="187"/>
      <c r="M561" s="187"/>
      <c r="N561" s="187"/>
      <c r="O561" s="187"/>
      <c r="P561" s="187"/>
      <c r="Q561" s="187"/>
      <c r="R561" s="187"/>
      <c r="S561" s="187"/>
      <c r="T561" s="187"/>
      <c r="U561" s="187"/>
      <c r="V561" s="187"/>
      <c r="W561" s="187"/>
      <c r="X561" s="187"/>
      <c r="Y561" s="187"/>
      <c r="Z561" s="187"/>
      <c r="AA561" s="187"/>
      <c r="AB561" s="187"/>
      <c r="AC561" s="187"/>
      <c r="AD561" s="187"/>
      <c r="AE561" s="187"/>
      <c r="AF561" s="187"/>
      <c r="AG561" s="187"/>
      <c r="AH561" s="187"/>
      <c r="AI561" s="187"/>
      <c r="AJ561" s="187"/>
      <c r="AK561" s="187"/>
      <c r="AL561" s="187"/>
      <c r="AM561" s="187"/>
      <c r="AN561" s="187"/>
      <c r="AO561" s="187"/>
      <c r="AP561" s="187"/>
      <c r="AQ561" s="187"/>
      <c r="AR561" s="187"/>
      <c r="AS561" s="187"/>
      <c r="AT561" s="187"/>
      <c r="AU561" s="187"/>
      <c r="AV561" s="187"/>
      <c r="AW561" s="187"/>
      <c r="AX561" s="187"/>
      <c r="AY561" s="187"/>
      <c r="AZ561" s="187"/>
      <c r="BA561" s="187"/>
      <c r="BB561" s="187"/>
      <c r="BC561" s="187"/>
      <c r="BD561" s="187"/>
      <c r="BE561" s="187"/>
      <c r="BF561" s="187"/>
      <c r="BG561" s="187"/>
      <c r="BH561" s="187"/>
      <c r="BI561" s="187"/>
      <c r="BJ561" s="187"/>
      <c r="BK561" s="187"/>
      <c r="BL561" s="187"/>
      <c r="BM561" s="187"/>
    </row>
    <row r="562" spans="1:65">
      <c r="A562" s="110"/>
      <c r="B562" s="110"/>
      <c r="C562" s="110"/>
      <c r="D562" s="187"/>
      <c r="E562" s="187"/>
      <c r="F562" s="187"/>
      <c r="G562" s="187"/>
      <c r="H562" s="187"/>
      <c r="I562" s="187"/>
      <c r="J562" s="187"/>
      <c r="K562" s="187"/>
      <c r="L562" s="187"/>
      <c r="M562" s="187"/>
      <c r="N562" s="187"/>
      <c r="O562" s="187"/>
      <c r="P562" s="187"/>
      <c r="Q562" s="187"/>
      <c r="R562" s="187"/>
      <c r="S562" s="187"/>
      <c r="T562" s="187"/>
      <c r="U562" s="187"/>
      <c r="V562" s="187"/>
      <c r="W562" s="187"/>
      <c r="X562" s="187"/>
      <c r="Y562" s="187"/>
      <c r="Z562" s="187"/>
      <c r="AA562" s="187"/>
      <c r="AB562" s="187"/>
      <c r="AC562" s="187"/>
      <c r="AD562" s="187"/>
      <c r="AE562" s="187"/>
      <c r="AF562" s="187"/>
      <c r="AG562" s="187"/>
      <c r="AH562" s="187"/>
      <c r="AI562" s="187"/>
      <c r="AJ562" s="187"/>
      <c r="AK562" s="187"/>
      <c r="AL562" s="187"/>
      <c r="AM562" s="187"/>
      <c r="AN562" s="187"/>
      <c r="AO562" s="187"/>
      <c r="AP562" s="187"/>
      <c r="AQ562" s="187"/>
      <c r="AR562" s="187"/>
      <c r="AS562" s="187"/>
      <c r="AT562" s="187"/>
      <c r="AU562" s="187"/>
      <c r="AV562" s="187"/>
      <c r="AW562" s="187"/>
      <c r="AX562" s="187"/>
      <c r="AY562" s="187"/>
      <c r="AZ562" s="187"/>
      <c r="BA562" s="187"/>
      <c r="BB562" s="187"/>
      <c r="BC562" s="187"/>
      <c r="BD562" s="187"/>
      <c r="BE562" s="187"/>
      <c r="BF562" s="187"/>
      <c r="BG562" s="187"/>
      <c r="BH562" s="187"/>
      <c r="BI562" s="187"/>
      <c r="BJ562" s="187"/>
      <c r="BK562" s="187"/>
      <c r="BL562" s="187"/>
      <c r="BM562" s="187"/>
    </row>
    <row r="563" spans="1:65">
      <c r="A563" s="110"/>
      <c r="B563" s="110"/>
      <c r="C563" s="110"/>
      <c r="D563" s="187"/>
      <c r="E563" s="187"/>
      <c r="F563" s="187"/>
      <c r="G563" s="187"/>
      <c r="H563" s="187"/>
      <c r="I563" s="187"/>
      <c r="J563" s="187"/>
      <c r="K563" s="187"/>
      <c r="L563" s="187"/>
      <c r="M563" s="187"/>
      <c r="N563" s="187"/>
      <c r="O563" s="187"/>
      <c r="P563" s="187"/>
      <c r="Q563" s="187"/>
      <c r="R563" s="187"/>
      <c r="S563" s="187"/>
      <c r="T563" s="187"/>
      <c r="U563" s="187"/>
      <c r="V563" s="187"/>
      <c r="W563" s="187"/>
      <c r="X563" s="187"/>
      <c r="Y563" s="187"/>
      <c r="Z563" s="187"/>
      <c r="AA563" s="187"/>
      <c r="AB563" s="187"/>
      <c r="AC563" s="187"/>
      <c r="AD563" s="187"/>
      <c r="AE563" s="187"/>
      <c r="AF563" s="187"/>
      <c r="AG563" s="187"/>
      <c r="AH563" s="187"/>
      <c r="AI563" s="187"/>
      <c r="AJ563" s="187"/>
      <c r="AK563" s="187"/>
      <c r="AL563" s="187"/>
      <c r="AM563" s="187"/>
      <c r="AN563" s="187"/>
      <c r="AO563" s="187"/>
      <c r="AP563" s="187"/>
      <c r="AQ563" s="187"/>
      <c r="AR563" s="187"/>
      <c r="AS563" s="187"/>
      <c r="AT563" s="187"/>
      <c r="AU563" s="187"/>
      <c r="AV563" s="187"/>
      <c r="AW563" s="187"/>
      <c r="AX563" s="187"/>
      <c r="AY563" s="187"/>
      <c r="AZ563" s="187"/>
      <c r="BA563" s="187"/>
      <c r="BB563" s="187"/>
      <c r="BC563" s="187"/>
      <c r="BD563" s="187"/>
      <c r="BE563" s="187"/>
      <c r="BF563" s="187"/>
      <c r="BG563" s="187"/>
      <c r="BH563" s="187"/>
      <c r="BI563" s="187"/>
      <c r="BJ563" s="187"/>
      <c r="BK563" s="187"/>
      <c r="BL563" s="187"/>
      <c r="BM563" s="187"/>
    </row>
    <row r="564" spans="1:65">
      <c r="A564" s="110"/>
      <c r="B564" s="110"/>
      <c r="C564" s="110"/>
      <c r="D564" s="187"/>
      <c r="E564" s="187"/>
      <c r="F564" s="187"/>
      <c r="G564" s="187"/>
      <c r="H564" s="187"/>
      <c r="I564" s="187"/>
      <c r="J564" s="187"/>
      <c r="K564" s="187"/>
      <c r="L564" s="187"/>
      <c r="M564" s="187"/>
      <c r="N564" s="187"/>
      <c r="O564" s="187"/>
      <c r="P564" s="187"/>
      <c r="Q564" s="187"/>
      <c r="R564" s="187"/>
      <c r="S564" s="187"/>
      <c r="T564" s="187"/>
      <c r="U564" s="187"/>
      <c r="V564" s="187"/>
      <c r="W564" s="187"/>
      <c r="X564" s="187"/>
      <c r="Y564" s="187"/>
      <c r="Z564" s="187"/>
      <c r="AA564" s="187"/>
      <c r="AB564" s="187"/>
      <c r="AC564" s="187"/>
      <c r="AD564" s="187"/>
      <c r="AE564" s="187"/>
      <c r="AF564" s="187"/>
      <c r="AG564" s="187"/>
      <c r="AH564" s="187"/>
      <c r="AI564" s="187"/>
      <c r="AJ564" s="187"/>
      <c r="AK564" s="187"/>
      <c r="AL564" s="187"/>
      <c r="AM564" s="187"/>
      <c r="AN564" s="187"/>
      <c r="AO564" s="187"/>
      <c r="AP564" s="187"/>
      <c r="AQ564" s="187"/>
      <c r="AR564" s="187"/>
      <c r="AS564" s="187"/>
      <c r="AT564" s="187"/>
      <c r="AU564" s="187"/>
      <c r="AV564" s="187"/>
      <c r="AW564" s="187"/>
      <c r="AX564" s="187"/>
      <c r="AY564" s="187"/>
      <c r="AZ564" s="187"/>
      <c r="BA564" s="187"/>
      <c r="BB564" s="187"/>
      <c r="BC564" s="187"/>
      <c r="BD564" s="187"/>
      <c r="BE564" s="187"/>
      <c r="BF564" s="187"/>
      <c r="BG564" s="187"/>
      <c r="BH564" s="187"/>
      <c r="BI564" s="187"/>
      <c r="BJ564" s="187"/>
      <c r="BK564" s="187"/>
      <c r="BL564" s="187"/>
      <c r="BM564" s="187"/>
    </row>
    <row r="565" spans="1:65">
      <c r="A565" s="110"/>
      <c r="B565" s="110"/>
      <c r="C565" s="110"/>
      <c r="D565" s="187"/>
      <c r="E565" s="187"/>
      <c r="F565" s="187"/>
      <c r="G565" s="187"/>
      <c r="H565" s="187"/>
      <c r="I565" s="187"/>
      <c r="J565" s="187"/>
      <c r="K565" s="187"/>
      <c r="L565" s="187"/>
      <c r="M565" s="187"/>
      <c r="N565" s="187"/>
      <c r="O565" s="187"/>
      <c r="P565" s="187"/>
      <c r="Q565" s="187"/>
      <c r="R565" s="187"/>
      <c r="S565" s="187"/>
      <c r="T565" s="187"/>
      <c r="U565" s="187"/>
      <c r="V565" s="187"/>
      <c r="W565" s="187"/>
      <c r="X565" s="187"/>
      <c r="Y565" s="187"/>
      <c r="Z565" s="187"/>
      <c r="AA565" s="187"/>
      <c r="AB565" s="187"/>
      <c r="AC565" s="187"/>
      <c r="AD565" s="187"/>
      <c r="AE565" s="187"/>
      <c r="AF565" s="187"/>
      <c r="AG565" s="187"/>
      <c r="AH565" s="187"/>
      <c r="AI565" s="187"/>
      <c r="AJ565" s="187"/>
      <c r="AK565" s="187"/>
      <c r="AL565" s="187"/>
      <c r="AM565" s="187"/>
      <c r="AN565" s="187"/>
      <c r="AO565" s="187"/>
      <c r="AP565" s="187"/>
      <c r="AQ565" s="187"/>
      <c r="AR565" s="187"/>
      <c r="AS565" s="187"/>
      <c r="AT565" s="187"/>
      <c r="AU565" s="187"/>
      <c r="AV565" s="187"/>
      <c r="AW565" s="187"/>
      <c r="AX565" s="187"/>
      <c r="AY565" s="187"/>
      <c r="AZ565" s="187"/>
      <c r="BA565" s="187"/>
      <c r="BB565" s="187"/>
      <c r="BC565" s="187"/>
      <c r="BD565" s="187"/>
      <c r="BE565" s="187"/>
      <c r="BF565" s="187"/>
      <c r="BG565" s="187"/>
      <c r="BH565" s="187"/>
      <c r="BI565" s="187"/>
      <c r="BJ565" s="187"/>
      <c r="BK565" s="187"/>
      <c r="BL565" s="187"/>
      <c r="BM565" s="187"/>
    </row>
    <row r="566" spans="1:65">
      <c r="A566" s="110"/>
      <c r="B566" s="110"/>
      <c r="C566" s="110"/>
      <c r="D566" s="187"/>
      <c r="E566" s="187"/>
      <c r="F566" s="187"/>
      <c r="G566" s="187"/>
      <c r="H566" s="187"/>
      <c r="I566" s="187"/>
      <c r="J566" s="187"/>
      <c r="K566" s="187"/>
      <c r="L566" s="187"/>
      <c r="M566" s="187"/>
      <c r="N566" s="187"/>
      <c r="O566" s="187"/>
      <c r="P566" s="187"/>
      <c r="Q566" s="187"/>
      <c r="R566" s="187"/>
      <c r="S566" s="187"/>
      <c r="T566" s="187"/>
      <c r="U566" s="187"/>
      <c r="V566" s="187"/>
      <c r="W566" s="187"/>
      <c r="X566" s="187"/>
      <c r="Y566" s="187"/>
      <c r="Z566" s="187"/>
      <c r="AA566" s="187"/>
      <c r="AB566" s="187"/>
      <c r="AC566" s="187"/>
      <c r="AD566" s="187"/>
      <c r="AE566" s="187"/>
      <c r="AF566" s="187"/>
      <c r="AG566" s="187"/>
      <c r="AH566" s="187"/>
      <c r="AI566" s="187"/>
      <c r="AJ566" s="187"/>
      <c r="AK566" s="187"/>
      <c r="AL566" s="187"/>
      <c r="AM566" s="187"/>
      <c r="AN566" s="187"/>
      <c r="AO566" s="187"/>
      <c r="AP566" s="187"/>
      <c r="AQ566" s="187"/>
      <c r="AR566" s="187"/>
      <c r="AS566" s="187"/>
      <c r="AT566" s="187"/>
      <c r="AU566" s="187"/>
      <c r="AV566" s="187"/>
      <c r="AW566" s="187"/>
      <c r="AX566" s="187"/>
      <c r="AY566" s="187"/>
      <c r="AZ566" s="187"/>
      <c r="BA566" s="187"/>
      <c r="BB566" s="187"/>
      <c r="BC566" s="187"/>
      <c r="BD566" s="187"/>
      <c r="BE566" s="187"/>
      <c r="BF566" s="187"/>
      <c r="BG566" s="187"/>
      <c r="BH566" s="187"/>
      <c r="BI566" s="187"/>
      <c r="BJ566" s="187"/>
      <c r="BK566" s="187"/>
      <c r="BL566" s="187"/>
      <c r="BM566" s="187"/>
    </row>
    <row r="567" spans="1:65">
      <c r="A567" s="110"/>
      <c r="B567" s="110"/>
      <c r="C567" s="110"/>
      <c r="D567" s="187"/>
      <c r="E567" s="187"/>
      <c r="F567" s="187"/>
      <c r="G567" s="187"/>
      <c r="H567" s="187"/>
      <c r="I567" s="187"/>
      <c r="J567" s="187"/>
      <c r="K567" s="187"/>
      <c r="L567" s="187"/>
      <c r="M567" s="187"/>
      <c r="N567" s="187"/>
      <c r="O567" s="187"/>
      <c r="P567" s="187"/>
      <c r="Q567" s="187"/>
      <c r="R567" s="187"/>
      <c r="S567" s="187"/>
      <c r="T567" s="187"/>
      <c r="U567" s="187"/>
      <c r="V567" s="187"/>
      <c r="W567" s="187"/>
      <c r="X567" s="187"/>
      <c r="Y567" s="187"/>
      <c r="Z567" s="187"/>
      <c r="AA567" s="187"/>
      <c r="AB567" s="187"/>
      <c r="AC567" s="187"/>
      <c r="AD567" s="187"/>
      <c r="AE567" s="187"/>
      <c r="AF567" s="187"/>
      <c r="AG567" s="187"/>
      <c r="AH567" s="187"/>
      <c r="AI567" s="187"/>
      <c r="AJ567" s="187"/>
      <c r="AK567" s="187"/>
      <c r="AL567" s="187"/>
      <c r="AM567" s="187"/>
      <c r="AN567" s="187"/>
      <c r="AO567" s="187"/>
      <c r="AP567" s="187"/>
      <c r="AQ567" s="187"/>
      <c r="AR567" s="187"/>
      <c r="AS567" s="187"/>
      <c r="AT567" s="187"/>
      <c r="AU567" s="187"/>
      <c r="AV567" s="187"/>
      <c r="AW567" s="187"/>
      <c r="AX567" s="187"/>
      <c r="AY567" s="187"/>
      <c r="AZ567" s="187"/>
      <c r="BA567" s="187"/>
      <c r="BB567" s="187"/>
      <c r="BC567" s="187"/>
      <c r="BD567" s="187"/>
      <c r="BE567" s="187"/>
      <c r="BF567" s="187"/>
      <c r="BG567" s="187"/>
      <c r="BH567" s="187"/>
      <c r="BI567" s="187"/>
      <c r="BJ567" s="187"/>
      <c r="BK567" s="187"/>
      <c r="BL567" s="187"/>
      <c r="BM567" s="187"/>
    </row>
    <row r="568" spans="1:65">
      <c r="A568" s="110"/>
      <c r="B568" s="110"/>
      <c r="C568" s="110"/>
      <c r="D568" s="187"/>
      <c r="E568" s="187"/>
      <c r="F568" s="187"/>
      <c r="G568" s="187"/>
      <c r="H568" s="187"/>
      <c r="I568" s="187"/>
      <c r="J568" s="187"/>
      <c r="K568" s="187"/>
      <c r="L568" s="187"/>
      <c r="M568" s="187"/>
      <c r="N568" s="187"/>
      <c r="O568" s="187"/>
      <c r="P568" s="187"/>
      <c r="Q568" s="187"/>
      <c r="R568" s="187"/>
      <c r="S568" s="187"/>
      <c r="T568" s="187"/>
      <c r="U568" s="187"/>
      <c r="V568" s="187"/>
      <c r="W568" s="187"/>
      <c r="X568" s="187"/>
      <c r="Y568" s="187"/>
      <c r="Z568" s="187"/>
      <c r="AA568" s="187"/>
      <c r="AB568" s="187"/>
      <c r="AC568" s="187"/>
      <c r="AD568" s="187"/>
      <c r="AE568" s="187"/>
      <c r="AF568" s="187"/>
      <c r="AG568" s="187"/>
      <c r="AH568" s="187"/>
      <c r="AI568" s="187"/>
      <c r="AJ568" s="187"/>
      <c r="AK568" s="187"/>
      <c r="AL568" s="187"/>
      <c r="AM568" s="187"/>
      <c r="AN568" s="187"/>
      <c r="AO568" s="187"/>
      <c r="AP568" s="187"/>
      <c r="AQ568" s="187"/>
      <c r="AR568" s="187"/>
      <c r="AS568" s="187"/>
      <c r="AT568" s="187"/>
      <c r="AU568" s="187"/>
      <c r="AV568" s="187"/>
      <c r="AW568" s="187"/>
      <c r="AX568" s="187"/>
      <c r="AY568" s="187"/>
      <c r="AZ568" s="187"/>
      <c r="BA568" s="187"/>
      <c r="BB568" s="187"/>
      <c r="BC568" s="187"/>
      <c r="BD568" s="187"/>
      <c r="BE568" s="187"/>
      <c r="BF568" s="187"/>
      <c r="BG568" s="187"/>
      <c r="BH568" s="187"/>
      <c r="BI568" s="187"/>
      <c r="BJ568" s="187"/>
      <c r="BK568" s="187"/>
      <c r="BL568" s="187"/>
      <c r="BM568" s="187"/>
    </row>
    <row r="569" spans="1:65">
      <c r="A569" s="110"/>
      <c r="B569" s="110"/>
      <c r="C569" s="110"/>
      <c r="D569" s="187"/>
      <c r="E569" s="187"/>
      <c r="F569" s="187"/>
      <c r="G569" s="187"/>
      <c r="H569" s="187"/>
      <c r="I569" s="187"/>
      <c r="J569" s="187"/>
      <c r="K569" s="187"/>
      <c r="L569" s="187"/>
      <c r="M569" s="187"/>
      <c r="N569" s="187"/>
      <c r="O569" s="187"/>
      <c r="P569" s="187"/>
      <c r="Q569" s="187"/>
      <c r="R569" s="187"/>
      <c r="S569" s="187"/>
      <c r="T569" s="187"/>
      <c r="U569" s="187"/>
      <c r="V569" s="187"/>
      <c r="W569" s="187"/>
      <c r="X569" s="187"/>
      <c r="Y569" s="187"/>
      <c r="Z569" s="187"/>
      <c r="AA569" s="187"/>
      <c r="AB569" s="187"/>
      <c r="AC569" s="187"/>
      <c r="AD569" s="187"/>
      <c r="AE569" s="187"/>
      <c r="AF569" s="187"/>
      <c r="AG569" s="187"/>
      <c r="AH569" s="187"/>
      <c r="AI569" s="187"/>
      <c r="AJ569" s="187"/>
      <c r="AK569" s="187"/>
      <c r="AL569" s="187"/>
      <c r="AM569" s="187"/>
      <c r="AN569" s="187"/>
      <c r="AO569" s="187"/>
      <c r="AP569" s="187"/>
      <c r="AQ569" s="187"/>
      <c r="AR569" s="187"/>
      <c r="AS569" s="187"/>
      <c r="AT569" s="187"/>
      <c r="AU569" s="187"/>
      <c r="AV569" s="187"/>
      <c r="AW569" s="187"/>
      <c r="AX569" s="187"/>
      <c r="AY569" s="187"/>
      <c r="AZ569" s="187"/>
      <c r="BA569" s="187"/>
      <c r="BB569" s="187"/>
      <c r="BC569" s="187"/>
      <c r="BD569" s="187"/>
      <c r="BE569" s="187"/>
      <c r="BF569" s="187"/>
      <c r="BG569" s="187"/>
      <c r="BH569" s="187"/>
      <c r="BI569" s="187"/>
      <c r="BJ569" s="187"/>
      <c r="BK569" s="187"/>
      <c r="BL569" s="187"/>
      <c r="BM569" s="187"/>
    </row>
    <row r="570" spans="1:65">
      <c r="A570" s="110"/>
      <c r="B570" s="110"/>
      <c r="C570" s="110"/>
      <c r="D570" s="187"/>
      <c r="E570" s="187"/>
      <c r="F570" s="187"/>
      <c r="G570" s="187"/>
      <c r="H570" s="187"/>
      <c r="I570" s="187"/>
      <c r="J570" s="187"/>
      <c r="K570" s="187"/>
      <c r="L570" s="187"/>
      <c r="M570" s="187"/>
      <c r="N570" s="187"/>
      <c r="O570" s="187"/>
      <c r="P570" s="187"/>
      <c r="Q570" s="187"/>
      <c r="R570" s="187"/>
      <c r="S570" s="187"/>
      <c r="T570" s="187"/>
      <c r="U570" s="187"/>
      <c r="V570" s="187"/>
      <c r="W570" s="187"/>
      <c r="X570" s="187"/>
      <c r="Y570" s="187"/>
      <c r="Z570" s="187"/>
      <c r="AA570" s="187"/>
      <c r="AB570" s="187"/>
      <c r="AC570" s="187"/>
      <c r="AD570" s="187"/>
      <c r="AE570" s="187"/>
      <c r="AF570" s="187"/>
      <c r="AG570" s="187"/>
      <c r="AH570" s="187"/>
      <c r="AI570" s="187"/>
      <c r="AJ570" s="187"/>
      <c r="AK570" s="187"/>
      <c r="AL570" s="187"/>
      <c r="AM570" s="187"/>
      <c r="AN570" s="187"/>
      <c r="AO570" s="187"/>
      <c r="AP570" s="187"/>
      <c r="AQ570" s="187"/>
      <c r="AR570" s="187"/>
      <c r="AS570" s="187"/>
      <c r="AT570" s="187"/>
      <c r="AU570" s="187"/>
      <c r="AV570" s="187"/>
      <c r="AW570" s="187"/>
      <c r="AX570" s="187"/>
      <c r="AY570" s="187"/>
      <c r="AZ570" s="187"/>
      <c r="BA570" s="187"/>
      <c r="BB570" s="187"/>
      <c r="BC570" s="187"/>
      <c r="BD570" s="187"/>
      <c r="BE570" s="187"/>
      <c r="BF570" s="187"/>
      <c r="BG570" s="187"/>
      <c r="BH570" s="187"/>
      <c r="BI570" s="187"/>
      <c r="BJ570" s="187"/>
      <c r="BK570" s="187"/>
      <c r="BL570" s="187"/>
      <c r="BM570" s="187"/>
    </row>
    <row r="571" spans="1:65">
      <c r="A571" s="110"/>
      <c r="B571" s="110"/>
      <c r="C571" s="110"/>
      <c r="D571" s="187"/>
      <c r="E571" s="187"/>
      <c r="F571" s="187"/>
      <c r="G571" s="187"/>
      <c r="H571" s="187"/>
      <c r="I571" s="187"/>
      <c r="J571" s="187"/>
      <c r="K571" s="187"/>
      <c r="L571" s="187"/>
      <c r="M571" s="187"/>
      <c r="N571" s="187"/>
      <c r="O571" s="187"/>
      <c r="P571" s="187"/>
      <c r="Q571" s="187"/>
      <c r="R571" s="187"/>
      <c r="S571" s="187"/>
      <c r="T571" s="187"/>
      <c r="U571" s="187"/>
      <c r="V571" s="187"/>
      <c r="W571" s="187"/>
      <c r="X571" s="187"/>
      <c r="Y571" s="187"/>
      <c r="Z571" s="187"/>
      <c r="AA571" s="187"/>
      <c r="AB571" s="187"/>
      <c r="AC571" s="187"/>
      <c r="AD571" s="187"/>
      <c r="AE571" s="187"/>
      <c r="AF571" s="187"/>
      <c r="AG571" s="187"/>
      <c r="AH571" s="187"/>
      <c r="AI571" s="187"/>
      <c r="AJ571" s="187"/>
      <c r="AK571" s="187"/>
      <c r="AL571" s="187"/>
      <c r="AM571" s="187"/>
      <c r="AN571" s="187"/>
      <c r="AO571" s="187"/>
      <c r="AP571" s="187"/>
      <c r="AQ571" s="187"/>
      <c r="AR571" s="187"/>
      <c r="AS571" s="187"/>
      <c r="AT571" s="187"/>
      <c r="AU571" s="187"/>
      <c r="AV571" s="187"/>
      <c r="AW571" s="187"/>
      <c r="AX571" s="187"/>
      <c r="AY571" s="187"/>
      <c r="AZ571" s="187"/>
      <c r="BA571" s="187"/>
      <c r="BB571" s="187"/>
      <c r="BC571" s="187"/>
      <c r="BD571" s="187"/>
      <c r="BE571" s="187"/>
      <c r="BF571" s="187"/>
      <c r="BG571" s="187"/>
      <c r="BH571" s="187"/>
      <c r="BI571" s="187"/>
      <c r="BJ571" s="187"/>
      <c r="BK571" s="187"/>
      <c r="BL571" s="187"/>
      <c r="BM571" s="187"/>
    </row>
    <row r="572" spans="1:65">
      <c r="A572" s="110"/>
      <c r="B572" s="110"/>
      <c r="C572" s="110"/>
      <c r="D572" s="187"/>
      <c r="E572" s="187"/>
      <c r="F572" s="187"/>
      <c r="G572" s="187"/>
      <c r="H572" s="187"/>
      <c r="I572" s="187"/>
      <c r="J572" s="187"/>
      <c r="K572" s="187"/>
      <c r="L572" s="187"/>
      <c r="M572" s="187"/>
      <c r="N572" s="187"/>
      <c r="O572" s="187"/>
      <c r="P572" s="187"/>
      <c r="Q572" s="187"/>
      <c r="R572" s="187"/>
      <c r="S572" s="187"/>
      <c r="T572" s="187"/>
      <c r="U572" s="187"/>
      <c r="V572" s="187"/>
      <c r="W572" s="187"/>
      <c r="X572" s="187"/>
      <c r="Y572" s="187"/>
      <c r="Z572" s="187"/>
      <c r="AA572" s="187"/>
      <c r="AB572" s="187"/>
      <c r="AC572" s="187"/>
      <c r="AD572" s="187"/>
      <c r="AE572" s="187"/>
      <c r="AF572" s="187"/>
      <c r="AG572" s="187"/>
      <c r="AH572" s="187"/>
      <c r="AI572" s="187"/>
      <c r="AJ572" s="187"/>
      <c r="AK572" s="187"/>
      <c r="AL572" s="187"/>
      <c r="AM572" s="187"/>
      <c r="AN572" s="187"/>
      <c r="AO572" s="187"/>
      <c r="AP572" s="187"/>
      <c r="AQ572" s="187"/>
      <c r="AR572" s="187"/>
      <c r="AS572" s="187"/>
      <c r="AT572" s="187"/>
      <c r="AU572" s="187"/>
      <c r="AV572" s="187"/>
      <c r="AW572" s="187"/>
      <c r="AX572" s="187"/>
      <c r="AY572" s="187"/>
      <c r="AZ572" s="187"/>
      <c r="BA572" s="187"/>
      <c r="BB572" s="187"/>
      <c r="BC572" s="187"/>
      <c r="BD572" s="187"/>
      <c r="BE572" s="187"/>
      <c r="BF572" s="187"/>
      <c r="BG572" s="187"/>
      <c r="BH572" s="187"/>
      <c r="BI572" s="187"/>
      <c r="BJ572" s="187"/>
      <c r="BK572" s="187"/>
      <c r="BL572" s="187"/>
      <c r="BM572" s="187"/>
    </row>
    <row r="573" spans="1:65">
      <c r="A573" s="110"/>
      <c r="B573" s="110"/>
      <c r="C573" s="110"/>
      <c r="D573" s="187"/>
      <c r="E573" s="187"/>
      <c r="F573" s="187"/>
      <c r="G573" s="187"/>
      <c r="H573" s="187"/>
      <c r="I573" s="187"/>
      <c r="J573" s="187"/>
      <c r="K573" s="187"/>
      <c r="L573" s="187"/>
      <c r="M573" s="187"/>
      <c r="N573" s="187"/>
      <c r="O573" s="187"/>
      <c r="P573" s="187"/>
      <c r="Q573" s="187"/>
      <c r="R573" s="187"/>
      <c r="S573" s="187"/>
      <c r="T573" s="187"/>
      <c r="U573" s="187"/>
      <c r="V573" s="187"/>
      <c r="W573" s="187"/>
      <c r="X573" s="187"/>
      <c r="Y573" s="187"/>
      <c r="Z573" s="187"/>
      <c r="AA573" s="187"/>
      <c r="AB573" s="187"/>
      <c r="AC573" s="187"/>
      <c r="AD573" s="187"/>
      <c r="AE573" s="187"/>
      <c r="AF573" s="187"/>
      <c r="AG573" s="187"/>
      <c r="AH573" s="187"/>
      <c r="AI573" s="187"/>
      <c r="AJ573" s="187"/>
      <c r="AK573" s="187"/>
      <c r="AL573" s="187"/>
      <c r="AM573" s="187"/>
      <c r="AN573" s="187"/>
      <c r="AO573" s="187"/>
      <c r="AP573" s="187"/>
      <c r="AQ573" s="187"/>
      <c r="AR573" s="187"/>
      <c r="AS573" s="187"/>
      <c r="AT573" s="187"/>
      <c r="AU573" s="187"/>
      <c r="AV573" s="187"/>
      <c r="AW573" s="187"/>
      <c r="AX573" s="187"/>
      <c r="AY573" s="187"/>
      <c r="AZ573" s="187"/>
      <c r="BA573" s="187"/>
      <c r="BB573" s="187"/>
      <c r="BC573" s="187"/>
      <c r="BD573" s="187"/>
      <c r="BE573" s="187"/>
      <c r="BF573" s="187"/>
      <c r="BG573" s="187"/>
      <c r="BH573" s="187"/>
      <c r="BI573" s="187"/>
      <c r="BJ573" s="187"/>
      <c r="BK573" s="187"/>
      <c r="BL573" s="187"/>
      <c r="BM573" s="187"/>
    </row>
    <row r="574" spans="1:65">
      <c r="A574" s="110"/>
      <c r="B574" s="110"/>
      <c r="C574" s="110"/>
      <c r="D574" s="187"/>
      <c r="E574" s="187"/>
      <c r="F574" s="187"/>
      <c r="G574" s="187"/>
      <c r="H574" s="187"/>
      <c r="I574" s="187"/>
      <c r="J574" s="187"/>
      <c r="K574" s="187"/>
      <c r="L574" s="187"/>
      <c r="M574" s="187"/>
      <c r="N574" s="187"/>
      <c r="O574" s="187"/>
      <c r="P574" s="187"/>
      <c r="Q574" s="187"/>
      <c r="R574" s="187"/>
      <c r="S574" s="187"/>
      <c r="T574" s="187"/>
      <c r="U574" s="187"/>
      <c r="V574" s="187"/>
      <c r="W574" s="187"/>
      <c r="X574" s="187"/>
      <c r="Y574" s="187"/>
      <c r="Z574" s="187"/>
      <c r="AA574" s="187"/>
      <c r="AB574" s="187"/>
      <c r="AC574" s="187"/>
      <c r="AD574" s="187"/>
      <c r="AE574" s="187"/>
      <c r="AF574" s="187"/>
      <c r="AG574" s="187"/>
      <c r="AH574" s="187"/>
      <c r="AI574" s="187"/>
      <c r="AJ574" s="187"/>
      <c r="AK574" s="187"/>
      <c r="AL574" s="187"/>
      <c r="AM574" s="187"/>
      <c r="AN574" s="187"/>
      <c r="AO574" s="187"/>
      <c r="AP574" s="187"/>
      <c r="AQ574" s="187"/>
      <c r="AR574" s="187"/>
      <c r="AS574" s="187"/>
      <c r="AT574" s="187"/>
      <c r="AU574" s="187"/>
      <c r="AV574" s="187"/>
      <c r="AW574" s="187"/>
      <c r="AX574" s="187"/>
      <c r="AY574" s="187"/>
      <c r="AZ574" s="187"/>
      <c r="BA574" s="187"/>
      <c r="BB574" s="187"/>
      <c r="BC574" s="187"/>
      <c r="BD574" s="187"/>
      <c r="BE574" s="187"/>
      <c r="BF574" s="187"/>
      <c r="BG574" s="187"/>
      <c r="BH574" s="187"/>
      <c r="BI574" s="187"/>
      <c r="BJ574" s="187"/>
      <c r="BK574" s="187"/>
      <c r="BL574" s="187"/>
      <c r="BM574" s="187"/>
    </row>
    <row r="575" spans="1:65">
      <c r="A575" s="110"/>
      <c r="B575" s="110"/>
      <c r="C575" s="110"/>
      <c r="D575" s="187"/>
      <c r="E575" s="187"/>
      <c r="F575" s="187"/>
      <c r="G575" s="187"/>
      <c r="H575" s="187"/>
      <c r="I575" s="187"/>
      <c r="J575" s="187"/>
      <c r="K575" s="187"/>
      <c r="L575" s="187"/>
      <c r="M575" s="187"/>
      <c r="N575" s="187"/>
      <c r="O575" s="187"/>
      <c r="P575" s="187"/>
      <c r="Q575" s="187"/>
      <c r="R575" s="187"/>
      <c r="S575" s="187"/>
      <c r="T575" s="187"/>
      <c r="U575" s="187"/>
      <c r="V575" s="187"/>
      <c r="W575" s="187"/>
      <c r="X575" s="187"/>
      <c r="Y575" s="187"/>
      <c r="Z575" s="187"/>
      <c r="AA575" s="187"/>
      <c r="AB575" s="187"/>
      <c r="AC575" s="187"/>
      <c r="AD575" s="187"/>
      <c r="AE575" s="187"/>
      <c r="AF575" s="187"/>
      <c r="AG575" s="187"/>
      <c r="AH575" s="187"/>
      <c r="AI575" s="187"/>
      <c r="AJ575" s="187"/>
      <c r="AK575" s="187"/>
      <c r="AL575" s="187"/>
      <c r="AM575" s="187"/>
      <c r="AN575" s="187"/>
      <c r="AO575" s="187"/>
      <c r="AP575" s="187"/>
      <c r="AQ575" s="187"/>
      <c r="AR575" s="187"/>
      <c r="AS575" s="187"/>
      <c r="AT575" s="187"/>
      <c r="AU575" s="187"/>
      <c r="AV575" s="187"/>
      <c r="AW575" s="187"/>
      <c r="AX575" s="187"/>
      <c r="AY575" s="187"/>
      <c r="AZ575" s="187"/>
      <c r="BA575" s="187"/>
      <c r="BB575" s="187"/>
      <c r="BC575" s="187"/>
      <c r="BD575" s="187"/>
      <c r="BE575" s="187"/>
      <c r="BF575" s="187"/>
      <c r="BG575" s="187"/>
      <c r="BH575" s="187"/>
      <c r="BI575" s="187"/>
      <c r="BJ575" s="187"/>
      <c r="BK575" s="187"/>
      <c r="BL575" s="187"/>
      <c r="BM575" s="187"/>
    </row>
    <row r="576" spans="1:65">
      <c r="A576" s="110"/>
      <c r="B576" s="110"/>
      <c r="C576" s="110"/>
      <c r="D576" s="187"/>
      <c r="E576" s="187"/>
      <c r="F576" s="187"/>
      <c r="G576" s="187"/>
      <c r="H576" s="187"/>
      <c r="I576" s="187"/>
      <c r="J576" s="187"/>
      <c r="K576" s="187"/>
      <c r="L576" s="187"/>
      <c r="M576" s="187"/>
      <c r="N576" s="187"/>
      <c r="O576" s="187"/>
      <c r="P576" s="187"/>
      <c r="Q576" s="187"/>
      <c r="R576" s="187"/>
      <c r="S576" s="187"/>
      <c r="T576" s="187"/>
      <c r="U576" s="187"/>
      <c r="V576" s="187"/>
      <c r="W576" s="187"/>
      <c r="X576" s="187"/>
      <c r="Y576" s="187"/>
      <c r="Z576" s="187"/>
      <c r="AA576" s="187"/>
      <c r="AB576" s="187"/>
      <c r="AC576" s="187"/>
      <c r="AD576" s="187"/>
      <c r="AE576" s="187"/>
      <c r="AF576" s="187"/>
      <c r="AG576" s="187"/>
      <c r="AH576" s="187"/>
      <c r="AI576" s="187"/>
      <c r="AJ576" s="187"/>
      <c r="AK576" s="187"/>
      <c r="AL576" s="187"/>
      <c r="AM576" s="187"/>
      <c r="AN576" s="187"/>
      <c r="AO576" s="187"/>
      <c r="AP576" s="187"/>
      <c r="AQ576" s="187"/>
      <c r="AR576" s="187"/>
      <c r="AS576" s="187"/>
      <c r="AT576" s="187"/>
      <c r="AU576" s="187"/>
      <c r="AV576" s="187"/>
      <c r="AW576" s="187"/>
      <c r="AX576" s="187"/>
      <c r="AY576" s="187"/>
      <c r="AZ576" s="187"/>
      <c r="BA576" s="187"/>
      <c r="BB576" s="187"/>
      <c r="BC576" s="187"/>
      <c r="BD576" s="187"/>
      <c r="BE576" s="187"/>
      <c r="BF576" s="187"/>
      <c r="BG576" s="187"/>
      <c r="BH576" s="187"/>
      <c r="BI576" s="187"/>
      <c r="BJ576" s="187"/>
      <c r="BK576" s="187"/>
      <c r="BL576" s="187"/>
      <c r="BM576" s="187"/>
    </row>
    <row r="577" spans="1:65">
      <c r="A577" s="110"/>
      <c r="B577" s="110"/>
      <c r="C577" s="110"/>
      <c r="D577" s="187"/>
      <c r="E577" s="187"/>
      <c r="F577" s="187"/>
      <c r="G577" s="187"/>
      <c r="H577" s="187"/>
      <c r="I577" s="187"/>
      <c r="J577" s="187"/>
      <c r="K577" s="187"/>
      <c r="L577" s="187"/>
      <c r="M577" s="187"/>
      <c r="N577" s="187"/>
      <c r="O577" s="187"/>
      <c r="P577" s="187"/>
      <c r="Q577" s="187"/>
      <c r="R577" s="187"/>
      <c r="S577" s="187"/>
      <c r="T577" s="187"/>
      <c r="U577" s="187"/>
      <c r="V577" s="187"/>
      <c r="W577" s="187"/>
      <c r="X577" s="187"/>
      <c r="Y577" s="187"/>
      <c r="Z577" s="187"/>
      <c r="AA577" s="187"/>
      <c r="AB577" s="187"/>
      <c r="AC577" s="187"/>
      <c r="AD577" s="187"/>
      <c r="AE577" s="187"/>
      <c r="AF577" s="187"/>
      <c r="AG577" s="187"/>
      <c r="AH577" s="187"/>
      <c r="AI577" s="187"/>
      <c r="AJ577" s="187"/>
      <c r="AK577" s="187"/>
      <c r="AL577" s="187"/>
      <c r="AM577" s="187"/>
      <c r="AN577" s="187"/>
      <c r="AO577" s="187"/>
      <c r="AP577" s="187"/>
      <c r="AQ577" s="187"/>
      <c r="AR577" s="187"/>
      <c r="AS577" s="187"/>
      <c r="AT577" s="187"/>
      <c r="AU577" s="187"/>
      <c r="AV577" s="187"/>
      <c r="AW577" s="187"/>
      <c r="AX577" s="187"/>
      <c r="AY577" s="187"/>
      <c r="AZ577" s="187"/>
      <c r="BA577" s="187"/>
      <c r="BB577" s="187"/>
      <c r="BC577" s="187"/>
      <c r="BD577" s="187"/>
      <c r="BE577" s="187"/>
      <c r="BF577" s="187"/>
      <c r="BG577" s="187"/>
      <c r="BH577" s="187"/>
      <c r="BI577" s="187"/>
      <c r="BJ577" s="187"/>
      <c r="BK577" s="187"/>
      <c r="BL577" s="187"/>
      <c r="BM577" s="187"/>
    </row>
    <row r="578" spans="1:65">
      <c r="A578" s="110"/>
      <c r="B578" s="110"/>
      <c r="C578" s="110"/>
      <c r="D578" s="187"/>
      <c r="E578" s="187"/>
      <c r="F578" s="187"/>
      <c r="G578" s="187"/>
      <c r="H578" s="187"/>
      <c r="I578" s="187"/>
      <c r="J578" s="187"/>
      <c r="K578" s="187"/>
      <c r="L578" s="187"/>
      <c r="M578" s="187"/>
      <c r="N578" s="187"/>
      <c r="O578" s="187"/>
      <c r="P578" s="187"/>
      <c r="Q578" s="187"/>
      <c r="R578" s="187"/>
      <c r="S578" s="187"/>
      <c r="T578" s="187"/>
      <c r="U578" s="187"/>
      <c r="V578" s="187"/>
      <c r="W578" s="187"/>
      <c r="X578" s="187"/>
      <c r="Y578" s="187"/>
      <c r="Z578" s="187"/>
      <c r="AA578" s="187"/>
      <c r="AB578" s="187"/>
      <c r="AC578" s="187"/>
      <c r="AD578" s="187"/>
      <c r="AE578" s="187"/>
      <c r="AF578" s="187"/>
      <c r="AG578" s="187"/>
      <c r="AH578" s="187"/>
      <c r="AI578" s="187"/>
      <c r="AJ578" s="187"/>
      <c r="AK578" s="187"/>
      <c r="AL578" s="187"/>
      <c r="AM578" s="187"/>
      <c r="AN578" s="187"/>
      <c r="AO578" s="187"/>
      <c r="AP578" s="187"/>
      <c r="AQ578" s="187"/>
      <c r="AR578" s="187"/>
      <c r="AS578" s="187"/>
      <c r="AT578" s="187"/>
      <c r="AU578" s="187"/>
      <c r="AV578" s="187"/>
      <c r="AW578" s="187"/>
      <c r="AX578" s="187"/>
      <c r="AY578" s="187"/>
      <c r="AZ578" s="187"/>
      <c r="BA578" s="187"/>
      <c r="BB578" s="187"/>
      <c r="BC578" s="187"/>
      <c r="BD578" s="187"/>
      <c r="BE578" s="187"/>
      <c r="BF578" s="187"/>
      <c r="BG578" s="187"/>
      <c r="BH578" s="187"/>
      <c r="BI578" s="187"/>
      <c r="BJ578" s="187"/>
      <c r="BK578" s="187"/>
      <c r="BL578" s="187"/>
      <c r="BM578" s="187"/>
    </row>
    <row r="579" spans="1:65">
      <c r="A579" s="110"/>
      <c r="B579" s="110"/>
      <c r="C579" s="110"/>
      <c r="D579" s="187"/>
      <c r="E579" s="187"/>
      <c r="F579" s="187"/>
      <c r="G579" s="187"/>
      <c r="H579" s="187"/>
      <c r="I579" s="187"/>
      <c r="J579" s="187"/>
      <c r="K579" s="187"/>
      <c r="L579" s="187"/>
      <c r="M579" s="187"/>
      <c r="N579" s="187"/>
      <c r="O579" s="187"/>
      <c r="P579" s="187"/>
      <c r="Q579" s="187"/>
      <c r="R579" s="187"/>
      <c r="S579" s="187"/>
      <c r="T579" s="187"/>
      <c r="U579" s="187"/>
      <c r="V579" s="187"/>
      <c r="W579" s="187"/>
      <c r="X579" s="187"/>
      <c r="Y579" s="187"/>
      <c r="Z579" s="187"/>
      <c r="AA579" s="187"/>
      <c r="AB579" s="187"/>
      <c r="AC579" s="187"/>
      <c r="AD579" s="187"/>
      <c r="AE579" s="187"/>
      <c r="AF579" s="187"/>
      <c r="AG579" s="187"/>
      <c r="AH579" s="187"/>
      <c r="AI579" s="187"/>
      <c r="AJ579" s="187"/>
      <c r="AK579" s="187"/>
      <c r="AL579" s="187"/>
      <c r="AM579" s="187"/>
      <c r="AN579" s="187"/>
      <c r="AO579" s="187"/>
      <c r="AP579" s="187"/>
      <c r="AQ579" s="187"/>
      <c r="AR579" s="187"/>
      <c r="AS579" s="187"/>
      <c r="AT579" s="187"/>
      <c r="AU579" s="187"/>
      <c r="AV579" s="187"/>
      <c r="AW579" s="187"/>
      <c r="AX579" s="187"/>
      <c r="AY579" s="187"/>
      <c r="AZ579" s="187"/>
      <c r="BA579" s="187"/>
      <c r="BB579" s="187"/>
      <c r="BC579" s="187"/>
      <c r="BD579" s="187"/>
      <c r="BE579" s="187"/>
      <c r="BF579" s="187"/>
      <c r="BG579" s="187"/>
      <c r="BH579" s="187"/>
      <c r="BI579" s="187"/>
      <c r="BJ579" s="187"/>
      <c r="BK579" s="187"/>
      <c r="BL579" s="187"/>
      <c r="BM579" s="187"/>
    </row>
    <row r="580" spans="1:65">
      <c r="A580" s="110"/>
      <c r="B580" s="110"/>
      <c r="C580" s="110"/>
      <c r="D580" s="187"/>
      <c r="E580" s="187"/>
      <c r="F580" s="187"/>
      <c r="G580" s="187"/>
      <c r="H580" s="187"/>
      <c r="I580" s="187"/>
      <c r="J580" s="187"/>
      <c r="K580" s="187"/>
      <c r="L580" s="187"/>
      <c r="M580" s="187"/>
      <c r="N580" s="187"/>
      <c r="O580" s="187"/>
      <c r="P580" s="187"/>
      <c r="Q580" s="187"/>
      <c r="R580" s="187"/>
      <c r="S580" s="187"/>
      <c r="T580" s="187"/>
      <c r="U580" s="187"/>
      <c r="V580" s="187"/>
      <c r="W580" s="187"/>
      <c r="X580" s="187"/>
      <c r="Y580" s="187"/>
      <c r="Z580" s="187"/>
      <c r="AA580" s="187"/>
      <c r="AB580" s="187"/>
      <c r="AC580" s="187"/>
      <c r="AD580" s="187"/>
      <c r="AE580" s="187"/>
      <c r="AF580" s="187"/>
      <c r="AG580" s="187"/>
      <c r="AH580" s="187"/>
      <c r="AI580" s="187"/>
      <c r="AJ580" s="187"/>
      <c r="AK580" s="187"/>
      <c r="AL580" s="187"/>
      <c r="AM580" s="187"/>
      <c r="AN580" s="187"/>
      <c r="AO580" s="187"/>
      <c r="AP580" s="187"/>
      <c r="AQ580" s="187"/>
      <c r="AR580" s="187"/>
      <c r="AS580" s="187"/>
      <c r="AT580" s="187"/>
      <c r="AU580" s="187"/>
      <c r="AV580" s="187"/>
      <c r="AW580" s="187"/>
      <c r="AX580" s="187"/>
      <c r="AY580" s="187"/>
      <c r="AZ580" s="187"/>
      <c r="BA580" s="187"/>
      <c r="BB580" s="187"/>
      <c r="BC580" s="187"/>
      <c r="BD580" s="187"/>
      <c r="BE580" s="187"/>
      <c r="BF580" s="187"/>
      <c r="BG580" s="187"/>
      <c r="BH580" s="187"/>
      <c r="BI580" s="187"/>
      <c r="BJ580" s="187"/>
      <c r="BK580" s="187"/>
      <c r="BL580" s="187"/>
      <c r="BM580" s="187"/>
    </row>
    <row r="581" spans="1:65">
      <c r="A581" s="110"/>
      <c r="B581" s="110"/>
      <c r="C581" s="110"/>
      <c r="D581" s="187"/>
      <c r="E581" s="187"/>
      <c r="F581" s="187"/>
      <c r="G581" s="187"/>
      <c r="H581" s="187"/>
      <c r="I581" s="187"/>
      <c r="J581" s="187"/>
      <c r="K581" s="187"/>
      <c r="L581" s="187"/>
      <c r="M581" s="187"/>
      <c r="N581" s="187"/>
      <c r="O581" s="187"/>
      <c r="P581" s="187"/>
      <c r="Q581" s="187"/>
      <c r="R581" s="187"/>
      <c r="S581" s="187"/>
      <c r="T581" s="187"/>
      <c r="U581" s="187"/>
      <c r="V581" s="187"/>
      <c r="W581" s="187"/>
      <c r="X581" s="187"/>
      <c r="Y581" s="187"/>
      <c r="Z581" s="187"/>
      <c r="AA581" s="187"/>
      <c r="AB581" s="187"/>
      <c r="AC581" s="187"/>
      <c r="AD581" s="187"/>
      <c r="AE581" s="187"/>
      <c r="AF581" s="187"/>
      <c r="AG581" s="187"/>
      <c r="AH581" s="187"/>
      <c r="AI581" s="187"/>
      <c r="AJ581" s="187"/>
      <c r="AK581" s="187"/>
      <c r="AL581" s="187"/>
      <c r="AM581" s="187"/>
      <c r="AN581" s="187"/>
      <c r="AO581" s="187"/>
      <c r="AP581" s="187"/>
      <c r="AQ581" s="187"/>
      <c r="AR581" s="187"/>
      <c r="AS581" s="187"/>
      <c r="AT581" s="187"/>
      <c r="AU581" s="187"/>
      <c r="AV581" s="187"/>
      <c r="AW581" s="187"/>
      <c r="AX581" s="187"/>
      <c r="AY581" s="187"/>
      <c r="AZ581" s="187"/>
      <c r="BA581" s="187"/>
      <c r="BB581" s="187"/>
      <c r="BC581" s="187"/>
      <c r="BD581" s="187"/>
      <c r="BE581" s="187"/>
      <c r="BF581" s="187"/>
      <c r="BG581" s="187"/>
      <c r="BH581" s="187"/>
      <c r="BI581" s="187"/>
      <c r="BJ581" s="187"/>
      <c r="BK581" s="187"/>
      <c r="BL581" s="187"/>
      <c r="BM581" s="187"/>
    </row>
    <row r="582" spans="1:65">
      <c r="A582" s="110"/>
      <c r="B582" s="110"/>
      <c r="C582" s="110"/>
      <c r="D582" s="187"/>
      <c r="E582" s="187"/>
      <c r="F582" s="187"/>
      <c r="G582" s="187"/>
      <c r="H582" s="187"/>
      <c r="I582" s="187"/>
      <c r="J582" s="187"/>
      <c r="K582" s="187"/>
      <c r="L582" s="187"/>
      <c r="M582" s="187"/>
      <c r="N582" s="187"/>
      <c r="O582" s="187"/>
      <c r="P582" s="187"/>
      <c r="Q582" s="187"/>
      <c r="R582" s="187"/>
      <c r="S582" s="187"/>
      <c r="T582" s="187"/>
      <c r="U582" s="187"/>
      <c r="V582" s="187"/>
      <c r="W582" s="187"/>
      <c r="X582" s="187"/>
      <c r="Y582" s="187"/>
      <c r="Z582" s="187"/>
      <c r="AA582" s="187"/>
      <c r="AB582" s="187"/>
      <c r="AC582" s="187"/>
      <c r="AD582" s="187"/>
      <c r="AE582" s="187"/>
      <c r="AF582" s="187"/>
      <c r="AG582" s="187"/>
      <c r="AH582" s="187"/>
      <c r="AI582" s="187"/>
      <c r="AJ582" s="187"/>
      <c r="AK582" s="187"/>
      <c r="AL582" s="187"/>
      <c r="AM582" s="187"/>
      <c r="AN582" s="187"/>
      <c r="AO582" s="187"/>
      <c r="AP582" s="187"/>
      <c r="AQ582" s="187"/>
      <c r="AR582" s="187"/>
      <c r="AS582" s="187"/>
      <c r="AT582" s="187"/>
      <c r="AU582" s="187"/>
      <c r="AV582" s="187"/>
      <c r="AW582" s="187"/>
      <c r="AX582" s="187"/>
      <c r="AY582" s="187"/>
      <c r="AZ582" s="187"/>
      <c r="BA582" s="187"/>
      <c r="BB582" s="187"/>
      <c r="BC582" s="187"/>
      <c r="BD582" s="187"/>
      <c r="BE582" s="187"/>
      <c r="BF582" s="187"/>
      <c r="BG582" s="187"/>
      <c r="BH582" s="187"/>
      <c r="BI582" s="187"/>
      <c r="BJ582" s="187"/>
      <c r="BK582" s="187"/>
      <c r="BL582" s="187"/>
      <c r="BM582" s="187"/>
    </row>
    <row r="583" spans="1:65">
      <c r="A583" s="110"/>
      <c r="B583" s="110"/>
      <c r="C583" s="110"/>
      <c r="D583" s="187"/>
      <c r="E583" s="187"/>
      <c r="F583" s="187"/>
      <c r="G583" s="187"/>
      <c r="H583" s="187"/>
      <c r="I583" s="187"/>
      <c r="J583" s="187"/>
      <c r="K583" s="187"/>
      <c r="L583" s="187"/>
      <c r="M583" s="187"/>
      <c r="N583" s="187"/>
      <c r="O583" s="187"/>
      <c r="P583" s="187"/>
      <c r="Q583" s="187"/>
      <c r="R583" s="187"/>
      <c r="S583" s="187"/>
      <c r="T583" s="187"/>
      <c r="U583" s="187"/>
      <c r="V583" s="187"/>
      <c r="W583" s="187"/>
      <c r="X583" s="187"/>
      <c r="Y583" s="187"/>
      <c r="Z583" s="187"/>
      <c r="AA583" s="187"/>
      <c r="AB583" s="187"/>
      <c r="AC583" s="187"/>
      <c r="AD583" s="187"/>
      <c r="AE583" s="187"/>
      <c r="AF583" s="187"/>
      <c r="AG583" s="187"/>
      <c r="AH583" s="187"/>
      <c r="AI583" s="187"/>
      <c r="AJ583" s="187"/>
      <c r="AK583" s="187"/>
      <c r="AL583" s="187"/>
      <c r="AM583" s="187"/>
      <c r="AN583" s="187"/>
      <c r="AO583" s="187"/>
      <c r="AP583" s="187"/>
      <c r="AQ583" s="187"/>
      <c r="AR583" s="187"/>
      <c r="AS583" s="187"/>
      <c r="AT583" s="187"/>
      <c r="AU583" s="187"/>
      <c r="AV583" s="187"/>
      <c r="AW583" s="187"/>
      <c r="AX583" s="187"/>
      <c r="AY583" s="187"/>
      <c r="AZ583" s="187"/>
      <c r="BA583" s="187"/>
      <c r="BB583" s="187"/>
      <c r="BC583" s="187"/>
      <c r="BD583" s="187"/>
      <c r="BE583" s="187"/>
      <c r="BF583" s="187"/>
      <c r="BG583" s="187"/>
      <c r="BH583" s="187"/>
      <c r="BI583" s="187"/>
      <c r="BJ583" s="187"/>
      <c r="BK583" s="187"/>
      <c r="BL583" s="187"/>
      <c r="BM583" s="187"/>
    </row>
    <row r="584" spans="1:65">
      <c r="A584" s="110"/>
      <c r="B584" s="110"/>
      <c r="C584" s="110"/>
      <c r="D584" s="187"/>
      <c r="E584" s="187"/>
      <c r="F584" s="187"/>
      <c r="G584" s="187"/>
      <c r="H584" s="187"/>
      <c r="I584" s="187"/>
      <c r="J584" s="187"/>
      <c r="K584" s="187"/>
      <c r="L584" s="187"/>
      <c r="M584" s="187"/>
      <c r="N584" s="187"/>
      <c r="O584" s="187"/>
      <c r="P584" s="187"/>
      <c r="Q584" s="187"/>
      <c r="R584" s="187"/>
      <c r="S584" s="187"/>
      <c r="T584" s="187"/>
      <c r="U584" s="187"/>
      <c r="V584" s="187"/>
      <c r="W584" s="187"/>
      <c r="X584" s="187"/>
      <c r="Y584" s="187"/>
      <c r="Z584" s="187"/>
      <c r="AA584" s="187"/>
      <c r="AB584" s="187"/>
      <c r="AC584" s="187"/>
      <c r="AD584" s="187"/>
      <c r="AE584" s="187"/>
      <c r="AF584" s="187"/>
      <c r="AG584" s="187"/>
      <c r="AH584" s="187"/>
      <c r="AI584" s="187"/>
      <c r="AJ584" s="187"/>
      <c r="AK584" s="187"/>
      <c r="AL584" s="187"/>
      <c r="AM584" s="187"/>
      <c r="AN584" s="187"/>
      <c r="AO584" s="187"/>
      <c r="AP584" s="187"/>
      <c r="AQ584" s="187"/>
      <c r="AR584" s="187"/>
      <c r="AS584" s="187"/>
      <c r="AT584" s="187"/>
      <c r="AU584" s="187"/>
      <c r="AV584" s="187"/>
      <c r="AW584" s="187"/>
      <c r="AX584" s="187"/>
      <c r="AY584" s="187"/>
      <c r="AZ584" s="187"/>
      <c r="BA584" s="187"/>
      <c r="BB584" s="187"/>
      <c r="BC584" s="187"/>
      <c r="BD584" s="187"/>
      <c r="BE584" s="187"/>
      <c r="BF584" s="187"/>
      <c r="BG584" s="187"/>
      <c r="BH584" s="187"/>
      <c r="BI584" s="187"/>
      <c r="BJ584" s="187"/>
      <c r="BK584" s="187"/>
      <c r="BL584" s="187"/>
      <c r="BM584" s="187"/>
    </row>
    <row r="585" spans="1:65">
      <c r="A585" s="110"/>
      <c r="B585" s="110"/>
      <c r="C585" s="110"/>
      <c r="D585" s="187"/>
      <c r="E585" s="187"/>
      <c r="F585" s="187"/>
      <c r="G585" s="187"/>
      <c r="H585" s="187"/>
      <c r="I585" s="187"/>
      <c r="J585" s="187"/>
      <c r="K585" s="187"/>
      <c r="L585" s="187"/>
      <c r="M585" s="187"/>
      <c r="N585" s="187"/>
      <c r="O585" s="187"/>
      <c r="P585" s="187"/>
      <c r="Q585" s="187"/>
      <c r="R585" s="187"/>
      <c r="S585" s="187"/>
      <c r="T585" s="187"/>
      <c r="U585" s="187"/>
      <c r="V585" s="187"/>
      <c r="W585" s="187"/>
      <c r="X585" s="187"/>
      <c r="Y585" s="187"/>
      <c r="Z585" s="187"/>
      <c r="AA585" s="187"/>
      <c r="AB585" s="187"/>
      <c r="AC585" s="187"/>
      <c r="AD585" s="187"/>
      <c r="AE585" s="187"/>
      <c r="AF585" s="187"/>
      <c r="AG585" s="187"/>
      <c r="AH585" s="187"/>
      <c r="AI585" s="187"/>
      <c r="AJ585" s="187"/>
      <c r="AK585" s="187"/>
      <c r="AL585" s="187"/>
      <c r="AM585" s="187"/>
      <c r="AN585" s="187"/>
      <c r="AO585" s="187"/>
      <c r="AP585" s="187"/>
      <c r="AQ585" s="187"/>
      <c r="AR585" s="187"/>
      <c r="AS585" s="187"/>
      <c r="AT585" s="187"/>
      <c r="AU585" s="187"/>
      <c r="AV585" s="187"/>
      <c r="AW585" s="187"/>
      <c r="AX585" s="187"/>
      <c r="AY585" s="187"/>
      <c r="AZ585" s="187"/>
      <c r="BA585" s="187"/>
      <c r="BB585" s="187"/>
      <c r="BC585" s="187"/>
      <c r="BD585" s="187"/>
      <c r="BE585" s="187"/>
      <c r="BF585" s="187"/>
      <c r="BG585" s="187"/>
      <c r="BH585" s="187"/>
      <c r="BI585" s="187"/>
      <c r="BJ585" s="187"/>
      <c r="BK585" s="187"/>
      <c r="BL585" s="187"/>
      <c r="BM585" s="187"/>
    </row>
    <row r="586" spans="1:65">
      <c r="A586" s="110"/>
      <c r="B586" s="110"/>
      <c r="C586" s="110"/>
      <c r="D586" s="187"/>
      <c r="E586" s="187"/>
      <c r="F586" s="187"/>
      <c r="G586" s="187"/>
      <c r="H586" s="187"/>
      <c r="I586" s="187"/>
      <c r="J586" s="187"/>
      <c r="K586" s="187"/>
      <c r="L586" s="187"/>
      <c r="M586" s="187"/>
      <c r="N586" s="187"/>
      <c r="O586" s="187"/>
      <c r="P586" s="187"/>
      <c r="Q586" s="187"/>
      <c r="R586" s="187"/>
      <c r="S586" s="187"/>
      <c r="T586" s="187"/>
      <c r="U586" s="187"/>
      <c r="V586" s="187"/>
      <c r="W586" s="187"/>
      <c r="X586" s="187"/>
      <c r="Y586" s="187"/>
      <c r="Z586" s="187"/>
      <c r="AA586" s="187"/>
      <c r="AB586" s="187"/>
      <c r="AC586" s="187"/>
      <c r="AD586" s="187"/>
      <c r="AE586" s="187"/>
      <c r="AF586" s="187"/>
      <c r="AG586" s="187"/>
      <c r="AH586" s="187"/>
      <c r="AI586" s="187"/>
      <c r="AJ586" s="187"/>
      <c r="AK586" s="187"/>
      <c r="AL586" s="187"/>
      <c r="AM586" s="187"/>
      <c r="AN586" s="187"/>
      <c r="AO586" s="187"/>
      <c r="AP586" s="187"/>
      <c r="AQ586" s="187"/>
      <c r="AR586" s="187"/>
      <c r="AS586" s="187"/>
      <c r="AT586" s="187"/>
      <c r="AU586" s="187"/>
      <c r="AV586" s="187"/>
      <c r="AW586" s="187"/>
      <c r="AX586" s="187"/>
      <c r="AY586" s="187"/>
      <c r="AZ586" s="187"/>
      <c r="BA586" s="187"/>
      <c r="BB586" s="187"/>
      <c r="BC586" s="187"/>
      <c r="BD586" s="187"/>
      <c r="BE586" s="187"/>
      <c r="BF586" s="187"/>
      <c r="BG586" s="187"/>
      <c r="BH586" s="187"/>
      <c r="BI586" s="187"/>
      <c r="BJ586" s="187"/>
      <c r="BK586" s="187"/>
      <c r="BL586" s="187"/>
      <c r="BM586" s="187"/>
    </row>
    <row r="587" spans="1:65">
      <c r="A587" s="110"/>
      <c r="B587" s="110"/>
      <c r="C587" s="110"/>
      <c r="D587" s="187"/>
      <c r="E587" s="187"/>
      <c r="F587" s="187"/>
      <c r="G587" s="187"/>
      <c r="H587" s="187"/>
      <c r="I587" s="187"/>
      <c r="J587" s="187"/>
      <c r="K587" s="187"/>
      <c r="L587" s="187"/>
      <c r="M587" s="187"/>
      <c r="N587" s="187"/>
      <c r="O587" s="187"/>
      <c r="P587" s="187"/>
      <c r="Q587" s="187"/>
      <c r="R587" s="187"/>
      <c r="S587" s="187"/>
      <c r="T587" s="187"/>
      <c r="U587" s="187"/>
      <c r="V587" s="187"/>
      <c r="W587" s="187"/>
      <c r="X587" s="187"/>
      <c r="Y587" s="187"/>
      <c r="Z587" s="187"/>
      <c r="AA587" s="187"/>
      <c r="AB587" s="187"/>
      <c r="AC587" s="187"/>
      <c r="AD587" s="187"/>
      <c r="AE587" s="187"/>
      <c r="AF587" s="187"/>
      <c r="AG587" s="187"/>
      <c r="AH587" s="187"/>
      <c r="AI587" s="187"/>
      <c r="AJ587" s="187"/>
      <c r="AK587" s="187"/>
      <c r="AL587" s="187"/>
      <c r="AM587" s="187"/>
      <c r="AN587" s="187"/>
      <c r="AO587" s="187"/>
      <c r="AP587" s="187"/>
      <c r="AQ587" s="187"/>
      <c r="AR587" s="187"/>
      <c r="AS587" s="187"/>
      <c r="AT587" s="187"/>
      <c r="AU587" s="187"/>
      <c r="AV587" s="187"/>
      <c r="AW587" s="187"/>
      <c r="AX587" s="187"/>
      <c r="AY587" s="187"/>
      <c r="AZ587" s="187"/>
      <c r="BA587" s="187"/>
      <c r="BB587" s="187"/>
      <c r="BC587" s="187"/>
      <c r="BD587" s="187"/>
      <c r="BE587" s="187"/>
      <c r="BF587" s="187"/>
      <c r="BG587" s="187"/>
      <c r="BH587" s="187"/>
      <c r="BI587" s="187"/>
      <c r="BJ587" s="187"/>
      <c r="BK587" s="187"/>
      <c r="BL587" s="187"/>
      <c r="BM587" s="187"/>
    </row>
    <row r="588" spans="1:65">
      <c r="A588" s="110"/>
      <c r="B588" s="110"/>
      <c r="C588" s="110"/>
      <c r="D588" s="187"/>
      <c r="E588" s="187"/>
      <c r="F588" s="187"/>
      <c r="G588" s="187"/>
      <c r="H588" s="187"/>
      <c r="I588" s="187"/>
      <c r="J588" s="187"/>
      <c r="K588" s="187"/>
      <c r="L588" s="187"/>
      <c r="M588" s="187"/>
      <c r="N588" s="187"/>
      <c r="O588" s="187"/>
      <c r="P588" s="187"/>
      <c r="Q588" s="187"/>
      <c r="R588" s="187"/>
      <c r="S588" s="187"/>
      <c r="T588" s="187"/>
      <c r="U588" s="187"/>
      <c r="V588" s="187"/>
      <c r="W588" s="187"/>
      <c r="X588" s="187"/>
      <c r="Y588" s="187"/>
      <c r="Z588" s="187"/>
      <c r="AA588" s="187"/>
      <c r="AB588" s="187"/>
      <c r="AC588" s="187"/>
      <c r="AD588" s="187"/>
      <c r="AE588" s="187"/>
      <c r="AF588" s="187"/>
      <c r="AG588" s="187"/>
      <c r="AH588" s="187"/>
      <c r="AI588" s="187"/>
      <c r="AJ588" s="187"/>
      <c r="AK588" s="187"/>
      <c r="AL588" s="187"/>
      <c r="AM588" s="187"/>
      <c r="AN588" s="187"/>
      <c r="AO588" s="187"/>
      <c r="AP588" s="187"/>
      <c r="AQ588" s="187"/>
      <c r="AR588" s="187"/>
      <c r="AS588" s="187"/>
      <c r="AT588" s="187"/>
      <c r="AU588" s="187"/>
      <c r="AV588" s="187"/>
      <c r="AW588" s="187"/>
      <c r="AX588" s="187"/>
      <c r="AY588" s="187"/>
      <c r="AZ588" s="187"/>
      <c r="BA588" s="187"/>
      <c r="BB588" s="187"/>
      <c r="BC588" s="187"/>
      <c r="BD588" s="187"/>
      <c r="BE588" s="187"/>
      <c r="BF588" s="187"/>
      <c r="BG588" s="187"/>
      <c r="BH588" s="187"/>
      <c r="BI588" s="187"/>
      <c r="BJ588" s="187"/>
      <c r="BK588" s="187"/>
      <c r="BL588" s="187"/>
      <c r="BM588" s="187"/>
    </row>
    <row r="589" spans="1:65">
      <c r="A589" s="110"/>
      <c r="B589" s="110"/>
      <c r="C589" s="110"/>
      <c r="D589" s="187"/>
      <c r="E589" s="187"/>
      <c r="F589" s="187"/>
      <c r="G589" s="187"/>
      <c r="H589" s="187"/>
      <c r="I589" s="187"/>
      <c r="J589" s="187"/>
      <c r="K589" s="187"/>
      <c r="L589" s="187"/>
      <c r="M589" s="187"/>
      <c r="N589" s="187"/>
      <c r="O589" s="187"/>
      <c r="P589" s="187"/>
      <c r="Q589" s="187"/>
      <c r="R589" s="187"/>
      <c r="S589" s="187"/>
      <c r="T589" s="187"/>
      <c r="U589" s="187"/>
      <c r="V589" s="187"/>
      <c r="W589" s="187"/>
      <c r="X589" s="187"/>
      <c r="Y589" s="187"/>
      <c r="Z589" s="187"/>
      <c r="AA589" s="187"/>
      <c r="AB589" s="187"/>
      <c r="AC589" s="187"/>
      <c r="AD589" s="187"/>
      <c r="AE589" s="187"/>
      <c r="AF589" s="187"/>
      <c r="AG589" s="187"/>
      <c r="AH589" s="187"/>
      <c r="AI589" s="187"/>
      <c r="AJ589" s="187"/>
      <c r="AK589" s="187"/>
      <c r="AL589" s="187"/>
      <c r="AM589" s="187"/>
      <c r="AN589" s="187"/>
      <c r="AO589" s="187"/>
      <c r="AP589" s="187"/>
      <c r="AQ589" s="187"/>
      <c r="AR589" s="187"/>
      <c r="AS589" s="187"/>
      <c r="AT589" s="187"/>
      <c r="AU589" s="187"/>
      <c r="AV589" s="187"/>
      <c r="AW589" s="187"/>
      <c r="AX589" s="187"/>
      <c r="AY589" s="187"/>
      <c r="AZ589" s="187"/>
      <c r="BA589" s="187"/>
      <c r="BB589" s="187"/>
      <c r="BC589" s="187"/>
      <c r="BD589" s="187"/>
      <c r="BE589" s="187"/>
      <c r="BF589" s="187"/>
      <c r="BG589" s="187"/>
      <c r="BH589" s="187"/>
      <c r="BI589" s="187"/>
      <c r="BJ589" s="187"/>
      <c r="BK589" s="187"/>
      <c r="BL589" s="187"/>
      <c r="BM589" s="187"/>
    </row>
    <row r="590" spans="1:65">
      <c r="A590" s="110"/>
      <c r="B590" s="110"/>
      <c r="C590" s="110"/>
      <c r="D590" s="187"/>
      <c r="E590" s="187"/>
      <c r="F590" s="187"/>
      <c r="G590" s="187"/>
      <c r="H590" s="187"/>
      <c r="I590" s="187"/>
      <c r="J590" s="187"/>
      <c r="K590" s="187"/>
      <c r="L590" s="187"/>
      <c r="M590" s="187"/>
      <c r="N590" s="187"/>
      <c r="O590" s="187"/>
      <c r="P590" s="187"/>
      <c r="Q590" s="187"/>
      <c r="R590" s="187"/>
      <c r="S590" s="187"/>
      <c r="T590" s="187"/>
      <c r="U590" s="187"/>
      <c r="V590" s="187"/>
      <c r="W590" s="187"/>
      <c r="X590" s="187"/>
      <c r="Y590" s="187"/>
      <c r="Z590" s="187"/>
      <c r="AA590" s="187"/>
      <c r="AB590" s="187"/>
      <c r="AC590" s="187"/>
      <c r="AD590" s="187"/>
      <c r="AE590" s="187"/>
      <c r="AF590" s="187"/>
      <c r="AG590" s="187"/>
      <c r="AH590" s="187"/>
      <c r="AI590" s="187"/>
      <c r="AJ590" s="187"/>
      <c r="AK590" s="187"/>
      <c r="AL590" s="187"/>
      <c r="AM590" s="187"/>
      <c r="AN590" s="187"/>
      <c r="AO590" s="187"/>
      <c r="AP590" s="187"/>
      <c r="AQ590" s="187"/>
      <c r="AR590" s="187"/>
      <c r="AS590" s="187"/>
      <c r="AT590" s="187"/>
      <c r="AU590" s="187"/>
      <c r="AV590" s="187"/>
      <c r="AW590" s="187"/>
      <c r="AX590" s="187"/>
      <c r="AY590" s="187"/>
      <c r="AZ590" s="187"/>
      <c r="BA590" s="187"/>
      <c r="BB590" s="187"/>
      <c r="BC590" s="187"/>
      <c r="BD590" s="187"/>
      <c r="BE590" s="187"/>
      <c r="BF590" s="187"/>
      <c r="BG590" s="187"/>
      <c r="BH590" s="187"/>
      <c r="BI590" s="187"/>
      <c r="BJ590" s="187"/>
      <c r="BK590" s="187"/>
      <c r="BL590" s="187"/>
      <c r="BM590" s="187"/>
    </row>
    <row r="591" spans="1:65">
      <c r="A591" s="110"/>
      <c r="B591" s="110"/>
      <c r="C591" s="110"/>
      <c r="D591" s="187"/>
      <c r="E591" s="187"/>
      <c r="F591" s="187"/>
      <c r="G591" s="187"/>
      <c r="H591" s="187"/>
      <c r="I591" s="187"/>
      <c r="J591" s="187"/>
      <c r="K591" s="187"/>
      <c r="L591" s="187"/>
      <c r="M591" s="187"/>
      <c r="N591" s="187"/>
      <c r="O591" s="187"/>
      <c r="P591" s="187"/>
      <c r="Q591" s="187"/>
      <c r="R591" s="187"/>
      <c r="S591" s="187"/>
      <c r="T591" s="187"/>
      <c r="U591" s="187"/>
      <c r="V591" s="187"/>
      <c r="W591" s="187"/>
      <c r="X591" s="187"/>
      <c r="Y591" s="187"/>
      <c r="Z591" s="187"/>
      <c r="AA591" s="187"/>
      <c r="AB591" s="187"/>
      <c r="AC591" s="187"/>
      <c r="AD591" s="187"/>
      <c r="AE591" s="187"/>
      <c r="AF591" s="187"/>
      <c r="AG591" s="187"/>
      <c r="AH591" s="187"/>
      <c r="AI591" s="187"/>
      <c r="AJ591" s="187"/>
      <c r="AK591" s="187"/>
      <c r="AL591" s="187"/>
      <c r="AM591" s="187"/>
      <c r="AN591" s="187"/>
      <c r="AO591" s="187"/>
      <c r="AP591" s="187"/>
      <c r="AQ591" s="187"/>
      <c r="AR591" s="187"/>
      <c r="AS591" s="187"/>
      <c r="AT591" s="187"/>
      <c r="AU591" s="187"/>
      <c r="AV591" s="187"/>
      <c r="AW591" s="187"/>
      <c r="AX591" s="187"/>
      <c r="AY591" s="187"/>
      <c r="AZ591" s="187"/>
      <c r="BA591" s="187"/>
      <c r="BB591" s="187"/>
      <c r="BC591" s="187"/>
      <c r="BD591" s="187"/>
      <c r="BE591" s="187"/>
      <c r="BF591" s="187"/>
      <c r="BG591" s="187"/>
      <c r="BH591" s="187"/>
      <c r="BI591" s="187"/>
      <c r="BJ591" s="187"/>
      <c r="BK591" s="187"/>
      <c r="BL591" s="187"/>
      <c r="BM591" s="187"/>
    </row>
    <row r="592" spans="1:65">
      <c r="A592" s="110"/>
      <c r="B592" s="110"/>
      <c r="C592" s="110"/>
      <c r="D592" s="187"/>
      <c r="E592" s="187"/>
      <c r="F592" s="187"/>
      <c r="G592" s="187"/>
      <c r="H592" s="187"/>
      <c r="I592" s="187"/>
      <c r="J592" s="187"/>
      <c r="K592" s="187"/>
      <c r="L592" s="187"/>
      <c r="M592" s="187"/>
      <c r="N592" s="187"/>
      <c r="O592" s="187"/>
      <c r="P592" s="187"/>
      <c r="Q592" s="187"/>
      <c r="R592" s="187"/>
      <c r="S592" s="187"/>
      <c r="T592" s="187"/>
      <c r="U592" s="187"/>
      <c r="V592" s="187"/>
      <c r="W592" s="187"/>
      <c r="X592" s="187"/>
      <c r="Y592" s="187"/>
      <c r="Z592" s="187"/>
      <c r="AA592" s="187"/>
      <c r="AB592" s="187"/>
      <c r="AC592" s="187"/>
      <c r="AD592" s="187"/>
      <c r="AE592" s="187"/>
      <c r="AF592" s="187"/>
      <c r="AG592" s="187"/>
      <c r="AH592" s="187"/>
      <c r="AI592" s="187"/>
      <c r="AJ592" s="187"/>
      <c r="AK592" s="187"/>
      <c r="AL592" s="187"/>
      <c r="AM592" s="187"/>
      <c r="AN592" s="187"/>
      <c r="AO592" s="187"/>
      <c r="AP592" s="187"/>
      <c r="AQ592" s="187"/>
      <c r="AR592" s="187"/>
      <c r="AS592" s="187"/>
      <c r="AT592" s="187"/>
      <c r="AU592" s="187"/>
      <c r="AV592" s="187"/>
      <c r="AW592" s="187"/>
      <c r="AX592" s="187"/>
      <c r="AY592" s="187"/>
      <c r="AZ592" s="187"/>
      <c r="BA592" s="187"/>
      <c r="BB592" s="187"/>
      <c r="BC592" s="187"/>
      <c r="BD592" s="187"/>
      <c r="BE592" s="187"/>
      <c r="BF592" s="187"/>
      <c r="BG592" s="187"/>
      <c r="BH592" s="187"/>
      <c r="BI592" s="187"/>
      <c r="BJ592" s="187"/>
      <c r="BK592" s="187"/>
      <c r="BL592" s="187"/>
      <c r="BM592" s="187"/>
    </row>
    <row r="593" spans="1:65">
      <c r="A593" s="110"/>
      <c r="B593" s="110"/>
      <c r="C593" s="110"/>
      <c r="D593" s="187"/>
      <c r="E593" s="187"/>
      <c r="F593" s="187"/>
      <c r="G593" s="187"/>
      <c r="H593" s="187"/>
      <c r="I593" s="187"/>
      <c r="J593" s="187"/>
      <c r="K593" s="187"/>
      <c r="L593" s="187"/>
      <c r="M593" s="187"/>
      <c r="N593" s="187"/>
      <c r="O593" s="187"/>
      <c r="P593" s="187"/>
      <c r="Q593" s="187"/>
      <c r="R593" s="187"/>
      <c r="S593" s="187"/>
      <c r="T593" s="187"/>
      <c r="U593" s="187"/>
      <c r="V593" s="187"/>
      <c r="W593" s="187"/>
      <c r="X593" s="187"/>
      <c r="Y593" s="187"/>
      <c r="Z593" s="187"/>
      <c r="AA593" s="187"/>
      <c r="AB593" s="187"/>
      <c r="AC593" s="187"/>
      <c r="AD593" s="187"/>
      <c r="AE593" s="187"/>
      <c r="AF593" s="187"/>
      <c r="AG593" s="187"/>
      <c r="AH593" s="187"/>
      <c r="AI593" s="187"/>
      <c r="AJ593" s="187"/>
      <c r="AK593" s="187"/>
      <c r="AL593" s="187"/>
      <c r="AM593" s="187"/>
      <c r="AN593" s="187"/>
      <c r="AO593" s="187"/>
      <c r="AP593" s="187"/>
      <c r="AQ593" s="187"/>
      <c r="AR593" s="187"/>
      <c r="AS593" s="187"/>
      <c r="AT593" s="187"/>
      <c r="AU593" s="187"/>
      <c r="AV593" s="187"/>
      <c r="AW593" s="187"/>
      <c r="AX593" s="187"/>
      <c r="AY593" s="187"/>
      <c r="AZ593" s="187"/>
      <c r="BA593" s="187"/>
      <c r="BB593" s="187"/>
      <c r="BC593" s="187"/>
      <c r="BD593" s="187"/>
      <c r="BE593" s="187"/>
      <c r="BF593" s="187"/>
      <c r="BG593" s="187"/>
      <c r="BH593" s="187"/>
      <c r="BI593" s="187"/>
      <c r="BJ593" s="187"/>
      <c r="BK593" s="187"/>
      <c r="BL593" s="187"/>
      <c r="BM593" s="187"/>
    </row>
    <row r="594" spans="1:65">
      <c r="A594" s="110"/>
      <c r="B594" s="110"/>
      <c r="C594" s="110"/>
      <c r="D594" s="187"/>
      <c r="E594" s="187"/>
      <c r="F594" s="187"/>
      <c r="G594" s="187"/>
      <c r="H594" s="187"/>
      <c r="I594" s="187"/>
      <c r="J594" s="187"/>
      <c r="K594" s="187"/>
      <c r="L594" s="187"/>
      <c r="M594" s="187"/>
      <c r="N594" s="187"/>
      <c r="O594" s="187"/>
      <c r="P594" s="187"/>
      <c r="Q594" s="187"/>
      <c r="R594" s="187"/>
      <c r="S594" s="187"/>
      <c r="T594" s="187"/>
      <c r="U594" s="187"/>
      <c r="V594" s="187"/>
      <c r="W594" s="187"/>
      <c r="X594" s="187"/>
      <c r="Y594" s="187"/>
      <c r="Z594" s="187"/>
      <c r="AA594" s="187"/>
      <c r="AB594" s="187"/>
      <c r="AC594" s="187"/>
      <c r="AD594" s="187"/>
      <c r="AE594" s="187"/>
      <c r="AF594" s="187"/>
      <c r="AG594" s="187"/>
      <c r="AH594" s="187"/>
      <c r="AI594" s="187"/>
      <c r="AJ594" s="187"/>
      <c r="AK594" s="187"/>
      <c r="AL594" s="187"/>
      <c r="AM594" s="187"/>
      <c r="AN594" s="187"/>
      <c r="AO594" s="187"/>
      <c r="AP594" s="187"/>
      <c r="AQ594" s="187"/>
      <c r="AR594" s="187"/>
      <c r="AS594" s="187"/>
      <c r="AT594" s="187"/>
      <c r="AU594" s="187"/>
      <c r="AV594" s="187"/>
      <c r="AW594" s="187"/>
      <c r="AX594" s="187"/>
      <c r="AY594" s="187"/>
      <c r="AZ594" s="187"/>
      <c r="BA594" s="187"/>
      <c r="BB594" s="187"/>
      <c r="BC594" s="187"/>
      <c r="BD594" s="187"/>
      <c r="BE594" s="187"/>
      <c r="BF594" s="187"/>
      <c r="BG594" s="187"/>
      <c r="BH594" s="187"/>
      <c r="BI594" s="187"/>
      <c r="BJ594" s="187"/>
      <c r="BK594" s="187"/>
      <c r="BL594" s="187"/>
      <c r="BM594" s="187"/>
    </row>
    <row r="595" spans="1:65">
      <c r="A595" s="110"/>
      <c r="B595" s="110"/>
      <c r="C595" s="110"/>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c r="AA595" s="187"/>
      <c r="AB595" s="187"/>
      <c r="AC595" s="187"/>
      <c r="AD595" s="187"/>
      <c r="AE595" s="187"/>
      <c r="AF595" s="187"/>
      <c r="AG595" s="187"/>
      <c r="AH595" s="187"/>
      <c r="AI595" s="187"/>
      <c r="AJ595" s="187"/>
      <c r="AK595" s="187"/>
      <c r="AL595" s="187"/>
      <c r="AM595" s="187"/>
      <c r="AN595" s="187"/>
      <c r="AO595" s="187"/>
      <c r="AP595" s="187"/>
      <c r="AQ595" s="187"/>
      <c r="AR595" s="187"/>
      <c r="AS595" s="187"/>
      <c r="AT595" s="187"/>
      <c r="AU595" s="187"/>
      <c r="AV595" s="187"/>
      <c r="AW595" s="187"/>
      <c r="AX595" s="187"/>
      <c r="AY595" s="187"/>
      <c r="AZ595" s="187"/>
      <c r="BA595" s="187"/>
      <c r="BB595" s="187"/>
      <c r="BC595" s="187"/>
      <c r="BD595" s="187"/>
      <c r="BE595" s="187"/>
      <c r="BF595" s="187"/>
      <c r="BG595" s="187"/>
      <c r="BH595" s="187"/>
      <c r="BI595" s="187"/>
      <c r="BJ595" s="187"/>
      <c r="BK595" s="187"/>
      <c r="BL595" s="187"/>
      <c r="BM595" s="187"/>
    </row>
    <row r="596" spans="1:65">
      <c r="A596" s="110"/>
      <c r="B596" s="110"/>
      <c r="C596" s="110"/>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c r="AA596" s="187"/>
      <c r="AB596" s="187"/>
      <c r="AC596" s="187"/>
      <c r="AD596" s="187"/>
      <c r="AE596" s="187"/>
      <c r="AF596" s="187"/>
      <c r="AG596" s="187"/>
      <c r="AH596" s="187"/>
      <c r="AI596" s="187"/>
      <c r="AJ596" s="187"/>
      <c r="AK596" s="187"/>
      <c r="AL596" s="187"/>
      <c r="AM596" s="187"/>
      <c r="AN596" s="187"/>
      <c r="AO596" s="187"/>
      <c r="AP596" s="187"/>
      <c r="AQ596" s="187"/>
      <c r="AR596" s="187"/>
      <c r="AS596" s="187"/>
      <c r="AT596" s="187"/>
      <c r="AU596" s="187"/>
      <c r="AV596" s="187"/>
      <c r="AW596" s="187"/>
      <c r="AX596" s="187"/>
      <c r="AY596" s="187"/>
      <c r="AZ596" s="187"/>
      <c r="BA596" s="187"/>
      <c r="BB596" s="187"/>
      <c r="BC596" s="187"/>
      <c r="BD596" s="187"/>
      <c r="BE596" s="187"/>
      <c r="BF596" s="187"/>
      <c r="BG596" s="187"/>
      <c r="BH596" s="187"/>
      <c r="BI596" s="187"/>
      <c r="BJ596" s="187"/>
      <c r="BK596" s="187"/>
      <c r="BL596" s="187"/>
      <c r="BM596" s="187"/>
    </row>
    <row r="597" spans="1:65">
      <c r="A597" s="110"/>
      <c r="B597" s="110"/>
      <c r="C597" s="110"/>
      <c r="D597" s="187"/>
      <c r="E597" s="187"/>
      <c r="F597" s="187"/>
      <c r="G597" s="187"/>
      <c r="H597" s="187"/>
      <c r="I597" s="187"/>
      <c r="J597" s="187"/>
      <c r="K597" s="187"/>
      <c r="L597" s="187"/>
      <c r="M597" s="187"/>
      <c r="N597" s="187"/>
      <c r="O597" s="187"/>
      <c r="P597" s="187"/>
      <c r="Q597" s="187"/>
      <c r="R597" s="187"/>
      <c r="S597" s="187"/>
      <c r="T597" s="187"/>
      <c r="U597" s="187"/>
      <c r="V597" s="187"/>
      <c r="W597" s="187"/>
      <c r="X597" s="187"/>
      <c r="Y597" s="187"/>
      <c r="Z597" s="187"/>
      <c r="AA597" s="187"/>
      <c r="AB597" s="187"/>
      <c r="AC597" s="187"/>
      <c r="AD597" s="187"/>
      <c r="AE597" s="187"/>
      <c r="AF597" s="187"/>
      <c r="AG597" s="187"/>
      <c r="AH597" s="187"/>
      <c r="AI597" s="187"/>
      <c r="AJ597" s="187"/>
      <c r="AK597" s="187"/>
      <c r="AL597" s="187"/>
      <c r="AM597" s="187"/>
      <c r="AN597" s="187"/>
      <c r="AO597" s="187"/>
      <c r="AP597" s="187"/>
      <c r="AQ597" s="187"/>
      <c r="AR597" s="187"/>
      <c r="AS597" s="187"/>
      <c r="AT597" s="187"/>
      <c r="AU597" s="187"/>
      <c r="AV597" s="187"/>
      <c r="AW597" s="187"/>
      <c r="AX597" s="187"/>
      <c r="AY597" s="187"/>
      <c r="AZ597" s="187"/>
      <c r="BA597" s="187"/>
      <c r="BB597" s="187"/>
      <c r="BC597" s="187"/>
      <c r="BD597" s="187"/>
      <c r="BE597" s="187"/>
      <c r="BF597" s="187"/>
      <c r="BG597" s="187"/>
      <c r="BH597" s="187"/>
      <c r="BI597" s="187"/>
      <c r="BJ597" s="187"/>
      <c r="BK597" s="187"/>
      <c r="BL597" s="187"/>
      <c r="BM597" s="187"/>
    </row>
    <row r="598" spans="1:65">
      <c r="A598" s="110"/>
      <c r="B598" s="110"/>
      <c r="C598" s="110"/>
      <c r="D598" s="187"/>
      <c r="E598" s="187"/>
      <c r="F598" s="187"/>
      <c r="G598" s="187"/>
      <c r="H598" s="187"/>
      <c r="I598" s="187"/>
      <c r="J598" s="187"/>
      <c r="K598" s="187"/>
      <c r="L598" s="187"/>
      <c r="M598" s="187"/>
      <c r="N598" s="187"/>
      <c r="O598" s="187"/>
      <c r="P598" s="187"/>
      <c r="Q598" s="187"/>
      <c r="R598" s="187"/>
      <c r="S598" s="187"/>
      <c r="T598" s="187"/>
      <c r="U598" s="187"/>
      <c r="V598" s="187"/>
      <c r="W598" s="187"/>
      <c r="X598" s="187"/>
      <c r="Y598" s="187"/>
      <c r="Z598" s="187"/>
      <c r="AA598" s="187"/>
      <c r="AB598" s="187"/>
      <c r="AC598" s="187"/>
      <c r="AD598" s="187"/>
      <c r="AE598" s="187"/>
      <c r="AF598" s="187"/>
      <c r="AG598" s="187"/>
      <c r="AH598" s="187"/>
      <c r="AI598" s="187"/>
      <c r="AJ598" s="187"/>
      <c r="AK598" s="187"/>
      <c r="AL598" s="187"/>
      <c r="AM598" s="187"/>
      <c r="AN598" s="187"/>
      <c r="AO598" s="187"/>
      <c r="AP598" s="187"/>
      <c r="AQ598" s="187"/>
      <c r="AR598" s="187"/>
      <c r="AS598" s="187"/>
      <c r="AT598" s="187"/>
      <c r="AU598" s="187"/>
      <c r="AV598" s="187"/>
      <c r="AW598" s="187"/>
      <c r="AX598" s="187"/>
      <c r="AY598" s="187"/>
      <c r="AZ598" s="187"/>
      <c r="BA598" s="187"/>
      <c r="BB598" s="187"/>
      <c r="BC598" s="187"/>
      <c r="BD598" s="187"/>
      <c r="BE598" s="187"/>
      <c r="BF598" s="187"/>
      <c r="BG598" s="187"/>
      <c r="BH598" s="187"/>
      <c r="BI598" s="187"/>
      <c r="BJ598" s="187"/>
      <c r="BK598" s="187"/>
      <c r="BL598" s="187"/>
      <c r="BM598" s="187"/>
    </row>
    <row r="599" spans="1:65">
      <c r="A599" s="110"/>
      <c r="B599" s="110"/>
      <c r="C599" s="110"/>
      <c r="D599" s="187"/>
      <c r="E599" s="187"/>
      <c r="F599" s="187"/>
      <c r="G599" s="187"/>
      <c r="H599" s="187"/>
      <c r="I599" s="187"/>
      <c r="J599" s="187"/>
      <c r="K599" s="187"/>
      <c r="L599" s="187"/>
      <c r="M599" s="187"/>
      <c r="N599" s="187"/>
      <c r="O599" s="187"/>
      <c r="P599" s="187"/>
      <c r="Q599" s="187"/>
      <c r="R599" s="187"/>
      <c r="S599" s="187"/>
      <c r="T599" s="187"/>
      <c r="U599" s="187"/>
      <c r="V599" s="187"/>
      <c r="W599" s="187"/>
      <c r="X599" s="187"/>
      <c r="Y599" s="187"/>
      <c r="Z599" s="187"/>
      <c r="AA599" s="187"/>
      <c r="AB599" s="187"/>
      <c r="AC599" s="187"/>
      <c r="AD599" s="187"/>
      <c r="AE599" s="187"/>
      <c r="AF599" s="187"/>
      <c r="AG599" s="187"/>
      <c r="AH599" s="187"/>
      <c r="AI599" s="187"/>
      <c r="AJ599" s="187"/>
      <c r="AK599" s="187"/>
      <c r="AL599" s="187"/>
      <c r="AM599" s="187"/>
      <c r="AN599" s="187"/>
      <c r="AO599" s="187"/>
      <c r="AP599" s="187"/>
      <c r="AQ599" s="187"/>
      <c r="AR599" s="187"/>
      <c r="AS599" s="187"/>
      <c r="AT599" s="187"/>
      <c r="AU599" s="187"/>
      <c r="AV599" s="187"/>
      <c r="AW599" s="187"/>
      <c r="AX599" s="187"/>
      <c r="AY599" s="187"/>
      <c r="AZ599" s="187"/>
      <c r="BA599" s="187"/>
      <c r="BB599" s="187"/>
      <c r="BC599" s="187"/>
      <c r="BD599" s="187"/>
      <c r="BE599" s="187"/>
      <c r="BF599" s="187"/>
      <c r="BG599" s="187"/>
      <c r="BH599" s="187"/>
      <c r="BI599" s="187"/>
      <c r="BJ599" s="187"/>
      <c r="BK599" s="187"/>
      <c r="BL599" s="187"/>
      <c r="BM599" s="187"/>
    </row>
    <row r="600" spans="1:65">
      <c r="A600" s="110"/>
      <c r="B600" s="110"/>
      <c r="C600" s="110"/>
      <c r="D600" s="187"/>
      <c r="E600" s="187"/>
      <c r="F600" s="187"/>
      <c r="G600" s="187"/>
      <c r="H600" s="187"/>
      <c r="I600" s="187"/>
      <c r="J600" s="187"/>
      <c r="K600" s="187"/>
      <c r="L600" s="187"/>
      <c r="M600" s="187"/>
      <c r="N600" s="187"/>
      <c r="O600" s="187"/>
      <c r="P600" s="187"/>
      <c r="Q600" s="187"/>
      <c r="R600" s="187"/>
      <c r="S600" s="187"/>
      <c r="T600" s="187"/>
      <c r="U600" s="187"/>
      <c r="V600" s="187"/>
      <c r="W600" s="187"/>
      <c r="X600" s="187"/>
      <c r="Y600" s="187"/>
      <c r="Z600" s="187"/>
      <c r="AA600" s="187"/>
      <c r="AB600" s="187"/>
      <c r="AC600" s="187"/>
      <c r="AD600" s="187"/>
      <c r="AE600" s="187"/>
      <c r="AF600" s="187"/>
      <c r="AG600" s="187"/>
      <c r="AH600" s="187"/>
      <c r="AI600" s="187"/>
      <c r="AJ600" s="187"/>
      <c r="AK600" s="187"/>
      <c r="AL600" s="187"/>
      <c r="AM600" s="187"/>
      <c r="AN600" s="187"/>
      <c r="AO600" s="187"/>
      <c r="AP600" s="187"/>
      <c r="AQ600" s="187"/>
      <c r="AR600" s="187"/>
      <c r="AS600" s="187"/>
      <c r="AT600" s="187"/>
      <c r="AU600" s="187"/>
      <c r="AV600" s="187"/>
      <c r="AW600" s="187"/>
      <c r="AX600" s="187"/>
      <c r="AY600" s="187"/>
      <c r="AZ600" s="187"/>
      <c r="BA600" s="187"/>
      <c r="BB600" s="187"/>
      <c r="BC600" s="187"/>
      <c r="BD600" s="187"/>
      <c r="BE600" s="187"/>
      <c r="BF600" s="187"/>
      <c r="BG600" s="187"/>
      <c r="BH600" s="187"/>
      <c r="BI600" s="187"/>
      <c r="BJ600" s="187"/>
      <c r="BK600" s="187"/>
      <c r="BL600" s="187"/>
      <c r="BM600" s="187"/>
    </row>
    <row r="601" spans="1:65">
      <c r="A601" s="110"/>
      <c r="B601" s="110"/>
      <c r="C601" s="110"/>
      <c r="D601" s="187"/>
      <c r="E601" s="187"/>
      <c r="F601" s="187"/>
      <c r="G601" s="187"/>
      <c r="H601" s="187"/>
      <c r="I601" s="187"/>
      <c r="J601" s="187"/>
      <c r="K601" s="187"/>
      <c r="L601" s="187"/>
      <c r="M601" s="187"/>
      <c r="N601" s="187"/>
      <c r="O601" s="187"/>
      <c r="P601" s="187"/>
      <c r="Q601" s="187"/>
      <c r="R601" s="187"/>
      <c r="S601" s="187"/>
      <c r="T601" s="187"/>
      <c r="U601" s="187"/>
      <c r="V601" s="187"/>
      <c r="W601" s="187"/>
      <c r="X601" s="187"/>
      <c r="Y601" s="187"/>
      <c r="Z601" s="187"/>
      <c r="AA601" s="187"/>
      <c r="AB601" s="187"/>
      <c r="AC601" s="187"/>
      <c r="AD601" s="187"/>
      <c r="AE601" s="187"/>
      <c r="AF601" s="187"/>
      <c r="AG601" s="187"/>
      <c r="AH601" s="187"/>
      <c r="AI601" s="187"/>
      <c r="AJ601" s="187"/>
      <c r="AK601" s="187"/>
      <c r="AL601" s="187"/>
      <c r="AM601" s="187"/>
      <c r="AN601" s="187"/>
      <c r="AO601" s="187"/>
      <c r="AP601" s="187"/>
      <c r="AQ601" s="187"/>
      <c r="AR601" s="187"/>
      <c r="AS601" s="187"/>
      <c r="AT601" s="187"/>
      <c r="AU601" s="187"/>
      <c r="AV601" s="187"/>
      <c r="AW601" s="187"/>
      <c r="AX601" s="187"/>
      <c r="AY601" s="187"/>
      <c r="AZ601" s="187"/>
      <c r="BA601" s="187"/>
      <c r="BB601" s="187"/>
      <c r="BC601" s="187"/>
      <c r="BD601" s="187"/>
      <c r="BE601" s="187"/>
      <c r="BF601" s="187"/>
      <c r="BG601" s="187"/>
      <c r="BH601" s="187"/>
      <c r="BI601" s="187"/>
      <c r="BJ601" s="187"/>
      <c r="BK601" s="187"/>
      <c r="BL601" s="187"/>
      <c r="BM601" s="187"/>
    </row>
    <row r="602" spans="1:65">
      <c r="A602" s="110"/>
      <c r="B602" s="110"/>
      <c r="C602" s="110"/>
      <c r="D602" s="187"/>
      <c r="E602" s="187"/>
      <c r="F602" s="187"/>
      <c r="G602" s="187"/>
      <c r="H602" s="187"/>
      <c r="I602" s="187"/>
      <c r="J602" s="187"/>
      <c r="K602" s="187"/>
      <c r="L602" s="187"/>
      <c r="M602" s="187"/>
      <c r="N602" s="187"/>
      <c r="O602" s="187"/>
      <c r="P602" s="187"/>
      <c r="Q602" s="187"/>
      <c r="R602" s="187"/>
      <c r="S602" s="187"/>
      <c r="T602" s="187"/>
      <c r="U602" s="187"/>
      <c r="V602" s="187"/>
      <c r="W602" s="187"/>
      <c r="X602" s="187"/>
      <c r="Y602" s="187"/>
      <c r="Z602" s="187"/>
      <c r="AA602" s="187"/>
      <c r="AB602" s="187"/>
      <c r="AC602" s="187"/>
      <c r="AD602" s="187"/>
      <c r="AE602" s="187"/>
      <c r="AF602" s="187"/>
      <c r="AG602" s="187"/>
      <c r="AH602" s="187"/>
      <c r="AI602" s="187"/>
      <c r="AJ602" s="187"/>
      <c r="AK602" s="187"/>
      <c r="AL602" s="187"/>
      <c r="AM602" s="187"/>
      <c r="AN602" s="187"/>
      <c r="AO602" s="187"/>
      <c r="AP602" s="187"/>
      <c r="AQ602" s="187"/>
      <c r="AR602" s="187"/>
      <c r="AS602" s="187"/>
      <c r="AT602" s="187"/>
      <c r="AU602" s="187"/>
      <c r="AV602" s="187"/>
      <c r="AW602" s="187"/>
      <c r="AX602" s="187"/>
      <c r="AY602" s="187"/>
      <c r="AZ602" s="187"/>
      <c r="BA602" s="187"/>
      <c r="BB602" s="187"/>
      <c r="BC602" s="187"/>
      <c r="BD602" s="187"/>
      <c r="BE602" s="187"/>
      <c r="BF602" s="187"/>
      <c r="BG602" s="187"/>
      <c r="BH602" s="187"/>
      <c r="BI602" s="187"/>
      <c r="BJ602" s="187"/>
      <c r="BK602" s="187"/>
      <c r="BL602" s="187"/>
      <c r="BM602" s="187"/>
    </row>
    <row r="603" spans="1:65">
      <c r="A603" s="110"/>
      <c r="B603" s="110"/>
      <c r="C603" s="110"/>
      <c r="D603" s="187"/>
      <c r="E603" s="187"/>
      <c r="F603" s="187"/>
      <c r="G603" s="187"/>
      <c r="H603" s="187"/>
      <c r="I603" s="187"/>
      <c r="J603" s="187"/>
      <c r="K603" s="187"/>
      <c r="L603" s="187"/>
      <c r="M603" s="187"/>
      <c r="N603" s="187"/>
      <c r="O603" s="187"/>
      <c r="P603" s="187"/>
      <c r="Q603" s="187"/>
      <c r="R603" s="187"/>
      <c r="S603" s="187"/>
      <c r="T603" s="187"/>
      <c r="U603" s="187"/>
      <c r="V603" s="187"/>
      <c r="W603" s="187"/>
      <c r="X603" s="187"/>
      <c r="Y603" s="187"/>
      <c r="Z603" s="187"/>
      <c r="AA603" s="187"/>
      <c r="AB603" s="187"/>
      <c r="AC603" s="187"/>
      <c r="AD603" s="187"/>
      <c r="AE603" s="187"/>
      <c r="AF603" s="187"/>
      <c r="AG603" s="187"/>
      <c r="AH603" s="187"/>
      <c r="AI603" s="187"/>
      <c r="AJ603" s="187"/>
      <c r="AK603" s="187"/>
      <c r="AL603" s="187"/>
      <c r="AM603" s="187"/>
      <c r="AN603" s="187"/>
      <c r="AO603" s="187"/>
      <c r="AP603" s="187"/>
      <c r="AQ603" s="187"/>
      <c r="AR603" s="187"/>
      <c r="AS603" s="187"/>
      <c r="AT603" s="187"/>
      <c r="AU603" s="187"/>
      <c r="AV603" s="187"/>
      <c r="AW603" s="187"/>
      <c r="AX603" s="187"/>
      <c r="AY603" s="187"/>
      <c r="AZ603" s="187"/>
      <c r="BA603" s="187"/>
      <c r="BB603" s="187"/>
      <c r="BC603" s="187"/>
      <c r="BD603" s="187"/>
      <c r="BE603" s="187"/>
      <c r="BF603" s="187"/>
      <c r="BG603" s="187"/>
      <c r="BH603" s="187"/>
      <c r="BI603" s="187"/>
      <c r="BJ603" s="187"/>
      <c r="BK603" s="187"/>
      <c r="BL603" s="187"/>
      <c r="BM603" s="187"/>
    </row>
    <row r="604" spans="1:65">
      <c r="A604" s="110"/>
      <c r="B604" s="110"/>
      <c r="C604" s="110"/>
      <c r="D604" s="187"/>
      <c r="E604" s="187"/>
      <c r="F604" s="187"/>
      <c r="G604" s="187"/>
      <c r="H604" s="187"/>
      <c r="I604" s="187"/>
      <c r="J604" s="187"/>
      <c r="K604" s="187"/>
      <c r="L604" s="187"/>
      <c r="M604" s="187"/>
      <c r="N604" s="187"/>
      <c r="O604" s="187"/>
      <c r="P604" s="187"/>
      <c r="Q604" s="187"/>
      <c r="R604" s="187"/>
      <c r="S604" s="187"/>
      <c r="T604" s="187"/>
      <c r="U604" s="187"/>
      <c r="V604" s="187"/>
      <c r="W604" s="187"/>
      <c r="X604" s="187"/>
      <c r="Y604" s="187"/>
      <c r="Z604" s="187"/>
      <c r="AA604" s="187"/>
      <c r="AB604" s="187"/>
      <c r="AC604" s="187"/>
      <c r="AD604" s="187"/>
      <c r="AE604" s="187"/>
      <c r="AF604" s="187"/>
      <c r="AG604" s="187"/>
      <c r="AH604" s="187"/>
      <c r="AI604" s="187"/>
      <c r="AJ604" s="187"/>
      <c r="AK604" s="187"/>
      <c r="AL604" s="187"/>
      <c r="AM604" s="187"/>
      <c r="AN604" s="187"/>
      <c r="AO604" s="187"/>
      <c r="AP604" s="187"/>
      <c r="AQ604" s="187"/>
      <c r="AR604" s="187"/>
      <c r="AS604" s="187"/>
      <c r="AT604" s="187"/>
      <c r="AU604" s="187"/>
      <c r="AV604" s="187"/>
      <c r="AW604" s="187"/>
      <c r="AX604" s="187"/>
      <c r="AY604" s="187"/>
      <c r="AZ604" s="187"/>
      <c r="BA604" s="187"/>
      <c r="BB604" s="187"/>
      <c r="BC604" s="187"/>
      <c r="BD604" s="187"/>
      <c r="BE604" s="187"/>
      <c r="BF604" s="187"/>
      <c r="BG604" s="187"/>
      <c r="BH604" s="187"/>
      <c r="BI604" s="187"/>
      <c r="BJ604" s="187"/>
      <c r="BK604" s="187"/>
      <c r="BL604" s="187"/>
      <c r="BM604" s="187"/>
    </row>
    <row r="605" spans="1:65">
      <c r="A605" s="110"/>
      <c r="B605" s="110"/>
      <c r="C605" s="110"/>
      <c r="D605" s="187"/>
      <c r="E605" s="187"/>
      <c r="F605" s="187"/>
      <c r="G605" s="187"/>
      <c r="H605" s="187"/>
      <c r="I605" s="187"/>
      <c r="J605" s="187"/>
      <c r="K605" s="187"/>
      <c r="L605" s="187"/>
      <c r="M605" s="187"/>
      <c r="N605" s="187"/>
      <c r="O605" s="187"/>
      <c r="P605" s="187"/>
      <c r="Q605" s="187"/>
      <c r="R605" s="187"/>
      <c r="S605" s="187"/>
      <c r="T605" s="187"/>
      <c r="U605" s="187"/>
      <c r="V605" s="187"/>
      <c r="W605" s="187"/>
      <c r="X605" s="187"/>
      <c r="Y605" s="187"/>
      <c r="Z605" s="187"/>
      <c r="AA605" s="187"/>
      <c r="AB605" s="187"/>
      <c r="AC605" s="187"/>
      <c r="AD605" s="187"/>
      <c r="AE605" s="187"/>
      <c r="AF605" s="187"/>
      <c r="AG605" s="187"/>
      <c r="AH605" s="187"/>
      <c r="AI605" s="187"/>
      <c r="AJ605" s="187"/>
      <c r="AK605" s="187"/>
      <c r="AL605" s="187"/>
      <c r="AM605" s="187"/>
      <c r="AN605" s="187"/>
      <c r="AO605" s="187"/>
      <c r="AP605" s="187"/>
      <c r="AQ605" s="187"/>
      <c r="AR605" s="187"/>
      <c r="AS605" s="187"/>
      <c r="AT605" s="187"/>
      <c r="AU605" s="187"/>
      <c r="AV605" s="187"/>
      <c r="AW605" s="187"/>
      <c r="AX605" s="187"/>
      <c r="AY605" s="187"/>
      <c r="AZ605" s="187"/>
      <c r="BA605" s="187"/>
      <c r="BB605" s="187"/>
      <c r="BC605" s="187"/>
      <c r="BD605" s="187"/>
      <c r="BE605" s="187"/>
      <c r="BF605" s="187"/>
      <c r="BG605" s="187"/>
      <c r="BH605" s="187"/>
      <c r="BI605" s="187"/>
      <c r="BJ605" s="187"/>
      <c r="BK605" s="187"/>
      <c r="BL605" s="187"/>
      <c r="BM605" s="187"/>
    </row>
    <row r="606" spans="1:65">
      <c r="A606" s="110"/>
      <c r="B606" s="110"/>
      <c r="C606" s="110"/>
      <c r="D606" s="187"/>
      <c r="E606" s="187"/>
      <c r="F606" s="187"/>
      <c r="G606" s="187"/>
      <c r="H606" s="187"/>
      <c r="I606" s="187"/>
      <c r="J606" s="187"/>
      <c r="K606" s="187"/>
      <c r="L606" s="187"/>
      <c r="M606" s="187"/>
      <c r="N606" s="187"/>
      <c r="O606" s="187"/>
      <c r="P606" s="187"/>
      <c r="Q606" s="187"/>
      <c r="R606" s="187"/>
      <c r="S606" s="187"/>
      <c r="T606" s="187"/>
      <c r="U606" s="187"/>
      <c r="V606" s="187"/>
      <c r="W606" s="187"/>
      <c r="X606" s="187"/>
      <c r="Y606" s="187"/>
      <c r="Z606" s="187"/>
      <c r="AA606" s="187"/>
      <c r="AB606" s="187"/>
      <c r="AC606" s="187"/>
      <c r="AD606" s="187"/>
      <c r="AE606" s="187"/>
      <c r="AF606" s="187"/>
      <c r="AG606" s="187"/>
      <c r="AH606" s="187"/>
      <c r="AI606" s="187"/>
      <c r="AJ606" s="187"/>
      <c r="AK606" s="187"/>
      <c r="AL606" s="187"/>
      <c r="AM606" s="187"/>
      <c r="AN606" s="187"/>
      <c r="AO606" s="187"/>
      <c r="AP606" s="187"/>
      <c r="AQ606" s="187"/>
      <c r="AR606" s="187"/>
      <c r="AS606" s="187"/>
      <c r="AT606" s="187"/>
      <c r="AU606" s="187"/>
      <c r="AV606" s="187"/>
      <c r="AW606" s="187"/>
      <c r="AX606" s="187"/>
      <c r="AY606" s="187"/>
      <c r="AZ606" s="187"/>
      <c r="BA606" s="187"/>
      <c r="BB606" s="187"/>
      <c r="BC606" s="187"/>
      <c r="BD606" s="187"/>
      <c r="BE606" s="187"/>
      <c r="BF606" s="187"/>
      <c r="BG606" s="187"/>
      <c r="BH606" s="187"/>
      <c r="BI606" s="187"/>
      <c r="BJ606" s="187"/>
      <c r="BK606" s="187"/>
      <c r="BL606" s="187"/>
      <c r="BM606" s="187"/>
    </row>
    <row r="607" spans="1:65">
      <c r="A607" s="110"/>
      <c r="B607" s="110"/>
      <c r="C607" s="110"/>
      <c r="D607" s="187"/>
      <c r="E607" s="187"/>
      <c r="F607" s="187"/>
      <c r="G607" s="187"/>
      <c r="H607" s="187"/>
      <c r="I607" s="187"/>
      <c r="J607" s="187"/>
      <c r="K607" s="187"/>
      <c r="L607" s="187"/>
      <c r="M607" s="187"/>
      <c r="N607" s="187"/>
      <c r="O607" s="187"/>
      <c r="P607" s="187"/>
      <c r="Q607" s="187"/>
      <c r="R607" s="187"/>
      <c r="S607" s="187"/>
      <c r="T607" s="187"/>
      <c r="U607" s="187"/>
      <c r="V607" s="187"/>
      <c r="W607" s="187"/>
      <c r="X607" s="187"/>
      <c r="Y607" s="187"/>
      <c r="Z607" s="187"/>
      <c r="AA607" s="187"/>
      <c r="AB607" s="187"/>
      <c r="AC607" s="187"/>
      <c r="AD607" s="187"/>
      <c r="AE607" s="187"/>
      <c r="AF607" s="187"/>
      <c r="AG607" s="187"/>
      <c r="AH607" s="187"/>
      <c r="AI607" s="187"/>
      <c r="AJ607" s="187"/>
      <c r="AK607" s="187"/>
      <c r="AL607" s="187"/>
      <c r="AM607" s="187"/>
      <c r="AN607" s="187"/>
      <c r="AO607" s="187"/>
      <c r="AP607" s="187"/>
      <c r="AQ607" s="187"/>
      <c r="AR607" s="187"/>
      <c r="AS607" s="187"/>
      <c r="AT607" s="187"/>
      <c r="AU607" s="187"/>
      <c r="AV607" s="187"/>
      <c r="AW607" s="187"/>
      <c r="AX607" s="187"/>
      <c r="AY607" s="187"/>
      <c r="AZ607" s="187"/>
      <c r="BA607" s="187"/>
      <c r="BB607" s="187"/>
      <c r="BC607" s="187"/>
      <c r="BD607" s="187"/>
      <c r="BE607" s="187"/>
      <c r="BF607" s="187"/>
      <c r="BG607" s="187"/>
      <c r="BH607" s="187"/>
      <c r="BI607" s="187"/>
      <c r="BJ607" s="187"/>
      <c r="BK607" s="187"/>
      <c r="BL607" s="187"/>
      <c r="BM607" s="187"/>
    </row>
    <row r="608" spans="1:65">
      <c r="A608" s="110"/>
      <c r="B608" s="110"/>
      <c r="C608" s="110"/>
      <c r="D608" s="187"/>
      <c r="E608" s="187"/>
      <c r="F608" s="187"/>
      <c r="G608" s="187"/>
      <c r="H608" s="187"/>
      <c r="I608" s="187"/>
      <c r="J608" s="187"/>
      <c r="K608" s="187"/>
      <c r="L608" s="187"/>
      <c r="M608" s="187"/>
      <c r="N608" s="187"/>
      <c r="O608" s="187"/>
      <c r="P608" s="187"/>
      <c r="Q608" s="187"/>
      <c r="R608" s="187"/>
      <c r="S608" s="187"/>
      <c r="T608" s="187"/>
      <c r="U608" s="187"/>
      <c r="V608" s="187"/>
      <c r="W608" s="187"/>
      <c r="X608" s="187"/>
      <c r="Y608" s="187"/>
      <c r="Z608" s="187"/>
      <c r="AA608" s="187"/>
      <c r="AB608" s="187"/>
      <c r="AC608" s="187"/>
      <c r="AD608" s="187"/>
      <c r="AE608" s="187"/>
      <c r="AF608" s="187"/>
      <c r="AG608" s="187"/>
      <c r="AH608" s="187"/>
      <c r="AI608" s="187"/>
      <c r="AJ608" s="187"/>
      <c r="AK608" s="187"/>
      <c r="AL608" s="187"/>
      <c r="AM608" s="187"/>
      <c r="AN608" s="187"/>
      <c r="AO608" s="187"/>
      <c r="AP608" s="187"/>
      <c r="AQ608" s="187"/>
      <c r="AR608" s="187"/>
      <c r="AS608" s="187"/>
      <c r="AT608" s="187"/>
      <c r="AU608" s="187"/>
      <c r="AV608" s="187"/>
      <c r="AW608" s="187"/>
      <c r="AX608" s="187"/>
      <c r="AY608" s="187"/>
      <c r="AZ608" s="187"/>
      <c r="BA608" s="187"/>
      <c r="BB608" s="187"/>
      <c r="BC608" s="187"/>
      <c r="BD608" s="187"/>
      <c r="BE608" s="187"/>
      <c r="BF608" s="187"/>
      <c r="BG608" s="187"/>
      <c r="BH608" s="187"/>
      <c r="BI608" s="187"/>
      <c r="BJ608" s="187"/>
      <c r="BK608" s="187"/>
      <c r="BL608" s="187"/>
      <c r="BM608" s="187"/>
    </row>
    <row r="609" spans="1:65">
      <c r="A609" s="110"/>
      <c r="B609" s="110"/>
      <c r="C609" s="110"/>
      <c r="D609" s="187"/>
      <c r="E609" s="187"/>
      <c r="F609" s="187"/>
      <c r="G609" s="187"/>
      <c r="H609" s="187"/>
      <c r="I609" s="187"/>
      <c r="J609" s="187"/>
      <c r="K609" s="187"/>
      <c r="L609" s="187"/>
      <c r="M609" s="187"/>
      <c r="N609" s="187"/>
      <c r="O609" s="187"/>
      <c r="P609" s="187"/>
      <c r="Q609" s="187"/>
      <c r="R609" s="187"/>
      <c r="S609" s="187"/>
      <c r="T609" s="187"/>
      <c r="U609" s="187"/>
      <c r="V609" s="187"/>
      <c r="W609" s="187"/>
      <c r="X609" s="187"/>
      <c r="Y609" s="187"/>
      <c r="Z609" s="187"/>
      <c r="AA609" s="187"/>
      <c r="AB609" s="187"/>
      <c r="AC609" s="187"/>
      <c r="AD609" s="187"/>
      <c r="AE609" s="187"/>
      <c r="AF609" s="187"/>
      <c r="AG609" s="187"/>
      <c r="AH609" s="187"/>
      <c r="AI609" s="187"/>
      <c r="AJ609" s="187"/>
      <c r="AK609" s="187"/>
      <c r="AL609" s="187"/>
      <c r="AM609" s="187"/>
      <c r="AN609" s="187"/>
      <c r="AO609" s="187"/>
      <c r="AP609" s="187"/>
      <c r="AQ609" s="187"/>
      <c r="AR609" s="187"/>
      <c r="AS609" s="187"/>
      <c r="AT609" s="187"/>
      <c r="AU609" s="187"/>
      <c r="AV609" s="187"/>
      <c r="AW609" s="187"/>
      <c r="AX609" s="187"/>
      <c r="AY609" s="187"/>
      <c r="AZ609" s="187"/>
      <c r="BA609" s="187"/>
      <c r="BB609" s="187"/>
      <c r="BC609" s="187"/>
      <c r="BD609" s="187"/>
      <c r="BE609" s="187"/>
      <c r="BF609" s="187"/>
      <c r="BG609" s="187"/>
      <c r="BH609" s="187"/>
      <c r="BI609" s="187"/>
      <c r="BJ609" s="187"/>
      <c r="BK609" s="187"/>
      <c r="BL609" s="187"/>
      <c r="BM609" s="187"/>
    </row>
    <row r="610" spans="1:65">
      <c r="A610" s="110"/>
      <c r="B610" s="110"/>
      <c r="C610" s="110"/>
      <c r="D610" s="187"/>
      <c r="E610" s="187"/>
      <c r="F610" s="187"/>
      <c r="G610" s="187"/>
      <c r="H610" s="187"/>
      <c r="I610" s="187"/>
      <c r="J610" s="187"/>
      <c r="K610" s="187"/>
      <c r="L610" s="187"/>
      <c r="M610" s="187"/>
      <c r="N610" s="187"/>
      <c r="O610" s="187"/>
      <c r="P610" s="187"/>
      <c r="Q610" s="187"/>
      <c r="R610" s="187"/>
      <c r="S610" s="187"/>
      <c r="T610" s="187"/>
      <c r="U610" s="187"/>
      <c r="V610" s="187"/>
      <c r="W610" s="187"/>
      <c r="X610" s="187"/>
      <c r="Y610" s="187"/>
      <c r="Z610" s="187"/>
      <c r="AA610" s="187"/>
      <c r="AB610" s="187"/>
      <c r="AC610" s="187"/>
      <c r="AD610" s="187"/>
      <c r="AE610" s="187"/>
      <c r="AF610" s="187"/>
      <c r="AG610" s="187"/>
      <c r="AH610" s="187"/>
      <c r="AI610" s="187"/>
      <c r="AJ610" s="187"/>
      <c r="AK610" s="187"/>
      <c r="AL610" s="187"/>
      <c r="AM610" s="187"/>
      <c r="AN610" s="187"/>
      <c r="AO610" s="187"/>
      <c r="AP610" s="187"/>
      <c r="AQ610" s="187"/>
      <c r="AR610" s="187"/>
      <c r="AS610" s="187"/>
      <c r="AT610" s="187"/>
      <c r="AU610" s="187"/>
      <c r="AV610" s="187"/>
      <c r="AW610" s="187"/>
      <c r="AX610" s="187"/>
      <c r="AY610" s="187"/>
      <c r="AZ610" s="187"/>
      <c r="BA610" s="187"/>
      <c r="BB610" s="187"/>
      <c r="BC610" s="187"/>
      <c r="BD610" s="187"/>
      <c r="BE610" s="187"/>
      <c r="BF610" s="187"/>
      <c r="BG610" s="187"/>
      <c r="BH610" s="187"/>
      <c r="BI610" s="187"/>
      <c r="BJ610" s="187"/>
      <c r="BK610" s="187"/>
      <c r="BL610" s="187"/>
      <c r="BM610" s="187"/>
    </row>
    <row r="611" spans="1:65">
      <c r="A611" s="110"/>
      <c r="B611" s="110"/>
      <c r="C611" s="110"/>
      <c r="D611" s="187"/>
      <c r="E611" s="187"/>
      <c r="F611" s="187"/>
      <c r="G611" s="187"/>
      <c r="H611" s="187"/>
      <c r="I611" s="187"/>
      <c r="J611" s="187"/>
      <c r="K611" s="187"/>
      <c r="L611" s="187"/>
      <c r="M611" s="187"/>
      <c r="N611" s="187"/>
      <c r="O611" s="187"/>
      <c r="P611" s="187"/>
      <c r="Q611" s="187"/>
      <c r="R611" s="187"/>
      <c r="S611" s="187"/>
      <c r="T611" s="187"/>
      <c r="U611" s="187"/>
      <c r="V611" s="187"/>
      <c r="W611" s="187"/>
      <c r="X611" s="187"/>
      <c r="Y611" s="187"/>
      <c r="Z611" s="187"/>
      <c r="AA611" s="187"/>
      <c r="AB611" s="187"/>
      <c r="AC611" s="187"/>
      <c r="AD611" s="187"/>
      <c r="AE611" s="187"/>
      <c r="AF611" s="187"/>
      <c r="AG611" s="187"/>
      <c r="AH611" s="187"/>
      <c r="AI611" s="187"/>
      <c r="AJ611" s="187"/>
      <c r="AK611" s="187"/>
      <c r="AL611" s="187"/>
      <c r="AM611" s="187"/>
      <c r="AN611" s="187"/>
      <c r="AO611" s="187"/>
      <c r="AP611" s="187"/>
      <c r="AQ611" s="187"/>
      <c r="AR611" s="187"/>
      <c r="AS611" s="187"/>
      <c r="AT611" s="187"/>
      <c r="AU611" s="187"/>
      <c r="AV611" s="187"/>
      <c r="AW611" s="187"/>
      <c r="AX611" s="187"/>
      <c r="AY611" s="187"/>
      <c r="AZ611" s="187"/>
      <c r="BA611" s="187"/>
      <c r="BB611" s="187"/>
      <c r="BC611" s="187"/>
      <c r="BD611" s="187"/>
      <c r="BE611" s="187"/>
      <c r="BF611" s="187"/>
      <c r="BG611" s="187"/>
      <c r="BH611" s="187"/>
      <c r="BI611" s="187"/>
      <c r="BJ611" s="187"/>
      <c r="BK611" s="187"/>
      <c r="BL611" s="187"/>
      <c r="BM611" s="187"/>
    </row>
    <row r="612" spans="1:65">
      <c r="A612" s="110"/>
      <c r="B612" s="110"/>
      <c r="C612" s="110"/>
      <c r="D612" s="187"/>
      <c r="E612" s="187"/>
      <c r="F612" s="187"/>
      <c r="G612" s="187"/>
      <c r="H612" s="187"/>
      <c r="I612" s="187"/>
      <c r="J612" s="187"/>
      <c r="K612" s="187"/>
      <c r="L612" s="187"/>
      <c r="M612" s="187"/>
      <c r="N612" s="187"/>
      <c r="O612" s="187"/>
      <c r="P612" s="187"/>
      <c r="Q612" s="187"/>
      <c r="R612" s="187"/>
      <c r="S612" s="187"/>
      <c r="T612" s="187"/>
      <c r="U612" s="187"/>
      <c r="V612" s="187"/>
      <c r="W612" s="187"/>
      <c r="X612" s="187"/>
      <c r="Y612" s="187"/>
      <c r="Z612" s="187"/>
      <c r="AA612" s="187"/>
      <c r="AB612" s="187"/>
      <c r="AC612" s="187"/>
      <c r="AD612" s="187"/>
      <c r="AE612" s="187"/>
      <c r="AF612" s="187"/>
      <c r="AG612" s="187"/>
      <c r="AH612" s="187"/>
      <c r="AI612" s="187"/>
      <c r="AJ612" s="187"/>
      <c r="AK612" s="187"/>
      <c r="AL612" s="187"/>
      <c r="AM612" s="187"/>
      <c r="AN612" s="187"/>
      <c r="AO612" s="187"/>
      <c r="AP612" s="187"/>
      <c r="AQ612" s="187"/>
      <c r="AR612" s="187"/>
      <c r="AS612" s="187"/>
      <c r="AT612" s="187"/>
      <c r="AU612" s="187"/>
      <c r="AV612" s="187"/>
      <c r="AW612" s="187"/>
      <c r="AX612" s="187"/>
      <c r="AY612" s="187"/>
      <c r="AZ612" s="187"/>
      <c r="BA612" s="187"/>
      <c r="BB612" s="187"/>
      <c r="BC612" s="187"/>
      <c r="BD612" s="187"/>
      <c r="BE612" s="187"/>
      <c r="BF612" s="187"/>
      <c r="BG612" s="187"/>
      <c r="BH612" s="187"/>
      <c r="BI612" s="187"/>
      <c r="BJ612" s="187"/>
      <c r="BK612" s="187"/>
      <c r="BL612" s="187"/>
      <c r="BM612" s="187"/>
    </row>
    <row r="613" spans="1:65">
      <c r="A613" s="110"/>
      <c r="B613" s="110"/>
      <c r="C613" s="110"/>
      <c r="D613" s="187"/>
      <c r="E613" s="187"/>
      <c r="F613" s="187"/>
      <c r="G613" s="187"/>
      <c r="H613" s="187"/>
      <c r="I613" s="187"/>
      <c r="J613" s="187"/>
      <c r="K613" s="187"/>
      <c r="L613" s="187"/>
      <c r="M613" s="187"/>
      <c r="N613" s="187"/>
      <c r="O613" s="187"/>
      <c r="P613" s="187"/>
      <c r="Q613" s="187"/>
      <c r="R613" s="187"/>
      <c r="S613" s="187"/>
      <c r="T613" s="187"/>
      <c r="U613" s="187"/>
      <c r="V613" s="187"/>
      <c r="W613" s="187"/>
      <c r="X613" s="187"/>
      <c r="Y613" s="187"/>
      <c r="Z613" s="187"/>
      <c r="AA613" s="187"/>
      <c r="AB613" s="187"/>
      <c r="AC613" s="187"/>
      <c r="AD613" s="187"/>
      <c r="AE613" s="187"/>
      <c r="AF613" s="187"/>
      <c r="AG613" s="187"/>
      <c r="AH613" s="187"/>
      <c r="AI613" s="187"/>
      <c r="AJ613" s="187"/>
      <c r="AK613" s="187"/>
      <c r="AL613" s="187"/>
      <c r="AM613" s="187"/>
      <c r="AN613" s="187"/>
      <c r="AO613" s="187"/>
      <c r="AP613" s="187"/>
      <c r="AQ613" s="187"/>
      <c r="AR613" s="187"/>
      <c r="AS613" s="187"/>
      <c r="AT613" s="187"/>
      <c r="AU613" s="187"/>
      <c r="AV613" s="187"/>
      <c r="AW613" s="187"/>
      <c r="AX613" s="187"/>
      <c r="AY613" s="187"/>
      <c r="AZ613" s="187"/>
      <c r="BA613" s="187"/>
      <c r="BB613" s="187"/>
      <c r="BC613" s="187"/>
      <c r="BD613" s="187"/>
      <c r="BE613" s="187"/>
      <c r="BF613" s="187"/>
      <c r="BG613" s="187"/>
      <c r="BH613" s="187"/>
      <c r="BI613" s="187"/>
      <c r="BJ613" s="187"/>
      <c r="BK613" s="187"/>
      <c r="BL613" s="187"/>
      <c r="BM613" s="187"/>
    </row>
    <row r="614" spans="1:65">
      <c r="A614" s="110"/>
      <c r="B614" s="110"/>
      <c r="C614" s="110"/>
      <c r="D614" s="187"/>
      <c r="E614" s="187"/>
      <c r="F614" s="187"/>
      <c r="G614" s="187"/>
      <c r="H614" s="187"/>
      <c r="I614" s="187"/>
      <c r="J614" s="187"/>
      <c r="K614" s="187"/>
      <c r="L614" s="187"/>
      <c r="M614" s="187"/>
      <c r="N614" s="187"/>
      <c r="O614" s="187"/>
      <c r="P614" s="187"/>
      <c r="Q614" s="187"/>
      <c r="R614" s="187"/>
      <c r="S614" s="187"/>
      <c r="T614" s="187"/>
      <c r="U614" s="187"/>
      <c r="V614" s="187"/>
      <c r="W614" s="187"/>
      <c r="X614" s="187"/>
      <c r="Y614" s="187"/>
      <c r="Z614" s="187"/>
      <c r="AA614" s="187"/>
      <c r="AB614" s="187"/>
      <c r="AC614" s="187"/>
      <c r="AD614" s="187"/>
      <c r="AE614" s="187"/>
      <c r="AF614" s="187"/>
      <c r="AG614" s="187"/>
      <c r="AH614" s="187"/>
      <c r="AI614" s="187"/>
      <c r="AJ614" s="187"/>
      <c r="AK614" s="187"/>
      <c r="AL614" s="187"/>
      <c r="AM614" s="187"/>
      <c r="AN614" s="187"/>
      <c r="AO614" s="187"/>
      <c r="AP614" s="187"/>
      <c r="AQ614" s="187"/>
      <c r="AR614" s="187"/>
      <c r="AS614" s="187"/>
      <c r="AT614" s="187"/>
      <c r="AU614" s="187"/>
      <c r="AV614" s="187"/>
      <c r="AW614" s="187"/>
      <c r="AX614" s="187"/>
      <c r="AY614" s="187"/>
      <c r="AZ614" s="187"/>
      <c r="BA614" s="187"/>
      <c r="BB614" s="187"/>
      <c r="BC614" s="187"/>
      <c r="BD614" s="187"/>
      <c r="BE614" s="187"/>
      <c r="BF614" s="187"/>
      <c r="BG614" s="187"/>
      <c r="BH614" s="187"/>
      <c r="BI614" s="187"/>
      <c r="BJ614" s="187"/>
      <c r="BK614" s="187"/>
      <c r="BL614" s="187"/>
      <c r="BM614" s="187"/>
    </row>
    <row r="615" spans="1:65">
      <c r="A615" s="110"/>
      <c r="B615" s="110"/>
      <c r="C615" s="110"/>
      <c r="D615" s="187"/>
      <c r="E615" s="187"/>
      <c r="F615" s="187"/>
      <c r="G615" s="187"/>
      <c r="H615" s="187"/>
      <c r="I615" s="187"/>
      <c r="J615" s="187"/>
      <c r="K615" s="187"/>
      <c r="L615" s="187"/>
      <c r="M615" s="187"/>
      <c r="N615" s="187"/>
      <c r="O615" s="187"/>
      <c r="P615" s="187"/>
      <c r="Q615" s="187"/>
      <c r="R615" s="187"/>
      <c r="S615" s="187"/>
      <c r="T615" s="187"/>
      <c r="U615" s="187"/>
      <c r="V615" s="187"/>
      <c r="W615" s="187"/>
      <c r="X615" s="187"/>
      <c r="Y615" s="187"/>
      <c r="Z615" s="187"/>
      <c r="AA615" s="187"/>
      <c r="AB615" s="187"/>
      <c r="AC615" s="187"/>
      <c r="AD615" s="187"/>
      <c r="AE615" s="187"/>
      <c r="AF615" s="187"/>
      <c r="AG615" s="187"/>
      <c r="AH615" s="187"/>
      <c r="AI615" s="187"/>
      <c r="AJ615" s="187"/>
      <c r="AK615" s="187"/>
      <c r="AL615" s="187"/>
      <c r="AM615" s="187"/>
      <c r="AN615" s="187"/>
      <c r="AO615" s="187"/>
      <c r="AP615" s="187"/>
      <c r="AQ615" s="187"/>
      <c r="AR615" s="187"/>
      <c r="AS615" s="187"/>
      <c r="AT615" s="187"/>
      <c r="AU615" s="187"/>
      <c r="AV615" s="187"/>
      <c r="AW615" s="187"/>
      <c r="AX615" s="187"/>
      <c r="AY615" s="187"/>
      <c r="AZ615" s="187"/>
      <c r="BA615" s="187"/>
      <c r="BB615" s="187"/>
      <c r="BC615" s="187"/>
      <c r="BD615" s="187"/>
      <c r="BE615" s="187"/>
      <c r="BF615" s="187"/>
      <c r="BG615" s="187"/>
      <c r="BH615" s="187"/>
      <c r="BI615" s="187"/>
      <c r="BJ615" s="187"/>
      <c r="BK615" s="187"/>
      <c r="BL615" s="187"/>
      <c r="BM615" s="187"/>
    </row>
    <row r="616" spans="1:65">
      <c r="A616" s="110"/>
      <c r="B616" s="110"/>
      <c r="C616" s="110"/>
      <c r="D616" s="187"/>
      <c r="E616" s="187"/>
      <c r="F616" s="187"/>
      <c r="G616" s="187"/>
      <c r="H616" s="187"/>
      <c r="I616" s="187"/>
      <c r="J616" s="187"/>
      <c r="K616" s="187"/>
      <c r="L616" s="187"/>
      <c r="M616" s="187"/>
      <c r="N616" s="187"/>
      <c r="O616" s="187"/>
      <c r="P616" s="187"/>
      <c r="Q616" s="187"/>
      <c r="R616" s="187"/>
      <c r="S616" s="187"/>
      <c r="T616" s="187"/>
      <c r="U616" s="187"/>
      <c r="V616" s="187"/>
      <c r="W616" s="187"/>
      <c r="X616" s="187"/>
      <c r="Y616" s="187"/>
      <c r="Z616" s="187"/>
      <c r="AA616" s="187"/>
      <c r="AB616" s="187"/>
      <c r="AC616" s="187"/>
      <c r="AD616" s="187"/>
      <c r="AE616" s="187"/>
      <c r="AF616" s="187"/>
      <c r="AG616" s="187"/>
      <c r="AH616" s="187"/>
      <c r="AI616" s="187"/>
      <c r="AJ616" s="187"/>
      <c r="AK616" s="187"/>
      <c r="AL616" s="187"/>
      <c r="AM616" s="187"/>
      <c r="AN616" s="187"/>
      <c r="AO616" s="187"/>
      <c r="AP616" s="187"/>
      <c r="AQ616" s="187"/>
      <c r="AR616" s="187"/>
      <c r="AS616" s="187"/>
      <c r="AT616" s="187"/>
      <c r="AU616" s="187"/>
      <c r="AV616" s="187"/>
      <c r="AW616" s="187"/>
      <c r="AX616" s="187"/>
      <c r="AY616" s="187"/>
      <c r="AZ616" s="187"/>
      <c r="BA616" s="187"/>
      <c r="BB616" s="187"/>
      <c r="BC616" s="187"/>
      <c r="BD616" s="187"/>
      <c r="BE616" s="187"/>
      <c r="BF616" s="187"/>
      <c r="BG616" s="187"/>
      <c r="BH616" s="187"/>
      <c r="BI616" s="187"/>
      <c r="BJ616" s="187"/>
      <c r="BK616" s="187"/>
      <c r="BL616" s="187"/>
      <c r="BM616" s="187"/>
    </row>
    <row r="617" spans="1:65">
      <c r="A617" s="110"/>
      <c r="B617" s="110"/>
      <c r="C617" s="110"/>
      <c r="D617" s="187"/>
      <c r="E617" s="187"/>
      <c r="F617" s="187"/>
      <c r="G617" s="187"/>
      <c r="H617" s="187"/>
      <c r="I617" s="187"/>
      <c r="J617" s="187"/>
      <c r="K617" s="187"/>
      <c r="L617" s="187"/>
      <c r="M617" s="187"/>
      <c r="N617" s="187"/>
      <c r="O617" s="187"/>
      <c r="P617" s="187"/>
      <c r="Q617" s="187"/>
      <c r="R617" s="187"/>
      <c r="S617" s="187"/>
      <c r="T617" s="187"/>
      <c r="U617" s="187"/>
      <c r="V617" s="187"/>
      <c r="W617" s="187"/>
      <c r="X617" s="187"/>
      <c r="Y617" s="187"/>
      <c r="Z617" s="187"/>
      <c r="AA617" s="187"/>
      <c r="AB617" s="187"/>
      <c r="AC617" s="187"/>
      <c r="AD617" s="187"/>
      <c r="AE617" s="187"/>
      <c r="AF617" s="187"/>
      <c r="AG617" s="187"/>
      <c r="AH617" s="187"/>
      <c r="AI617" s="187"/>
      <c r="AJ617" s="187"/>
      <c r="AK617" s="187"/>
      <c r="AL617" s="187"/>
      <c r="AM617" s="187"/>
      <c r="AN617" s="187"/>
      <c r="AO617" s="187"/>
      <c r="AP617" s="187"/>
      <c r="AQ617" s="187"/>
      <c r="AR617" s="187"/>
      <c r="AS617" s="187"/>
      <c r="AT617" s="187"/>
      <c r="AU617" s="187"/>
      <c r="AV617" s="187"/>
      <c r="AW617" s="187"/>
      <c r="AX617" s="187"/>
      <c r="AY617" s="187"/>
      <c r="AZ617" s="187"/>
      <c r="BA617" s="187"/>
      <c r="BB617" s="187"/>
      <c r="BC617" s="187"/>
      <c r="BD617" s="187"/>
      <c r="BE617" s="187"/>
      <c r="BF617" s="187"/>
      <c r="BG617" s="187"/>
      <c r="BH617" s="187"/>
      <c r="BI617" s="187"/>
      <c r="BJ617" s="187"/>
      <c r="BK617" s="187"/>
      <c r="BL617" s="187"/>
      <c r="BM617" s="187"/>
    </row>
    <row r="618" spans="1:65">
      <c r="A618" s="110"/>
      <c r="B618" s="110"/>
      <c r="C618" s="110"/>
      <c r="D618" s="187"/>
      <c r="E618" s="187"/>
      <c r="F618" s="187"/>
      <c r="G618" s="187"/>
      <c r="H618" s="187"/>
      <c r="I618" s="187"/>
      <c r="J618" s="187"/>
      <c r="K618" s="187"/>
      <c r="L618" s="187"/>
      <c r="M618" s="187"/>
      <c r="N618" s="187"/>
      <c r="O618" s="187"/>
      <c r="P618" s="187"/>
      <c r="Q618" s="187"/>
      <c r="R618" s="187"/>
      <c r="S618" s="187"/>
      <c r="T618" s="187"/>
      <c r="U618" s="187"/>
      <c r="V618" s="187"/>
      <c r="W618" s="187"/>
      <c r="X618" s="187"/>
      <c r="Y618" s="187"/>
      <c r="Z618" s="187"/>
      <c r="AA618" s="187"/>
      <c r="AB618" s="187"/>
      <c r="AC618" s="187"/>
      <c r="AD618" s="187"/>
      <c r="AE618" s="187"/>
      <c r="AF618" s="187"/>
      <c r="AG618" s="187"/>
      <c r="AH618" s="187"/>
      <c r="AI618" s="187"/>
      <c r="AJ618" s="187"/>
      <c r="AK618" s="187"/>
      <c r="AL618" s="187"/>
      <c r="AM618" s="187"/>
      <c r="AN618" s="187"/>
      <c r="AO618" s="187"/>
      <c r="AP618" s="187"/>
      <c r="AQ618" s="187"/>
      <c r="AR618" s="187"/>
      <c r="AS618" s="187"/>
      <c r="AT618" s="187"/>
      <c r="AU618" s="187"/>
      <c r="AV618" s="187"/>
      <c r="AW618" s="187"/>
      <c r="AX618" s="187"/>
      <c r="AY618" s="187"/>
      <c r="AZ618" s="187"/>
      <c r="BA618" s="187"/>
      <c r="BB618" s="187"/>
      <c r="BC618" s="187"/>
      <c r="BD618" s="187"/>
      <c r="BE618" s="187"/>
      <c r="BF618" s="187"/>
      <c r="BG618" s="187"/>
      <c r="BH618" s="187"/>
      <c r="BI618" s="187"/>
      <c r="BJ618" s="187"/>
      <c r="BK618" s="187"/>
      <c r="BL618" s="187"/>
      <c r="BM618" s="187"/>
    </row>
    <row r="619" spans="1:65">
      <c r="A619" s="110"/>
      <c r="B619" s="110"/>
      <c r="C619" s="110"/>
      <c r="D619" s="187"/>
      <c r="E619" s="187"/>
      <c r="F619" s="187"/>
      <c r="G619" s="187"/>
      <c r="H619" s="187"/>
      <c r="I619" s="187"/>
      <c r="J619" s="187"/>
      <c r="K619" s="187"/>
      <c r="L619" s="187"/>
      <c r="M619" s="187"/>
      <c r="N619" s="187"/>
      <c r="O619" s="187"/>
      <c r="P619" s="187"/>
      <c r="Q619" s="187"/>
      <c r="R619" s="187"/>
      <c r="S619" s="187"/>
      <c r="T619" s="187"/>
      <c r="U619" s="187"/>
      <c r="V619" s="187"/>
      <c r="W619" s="187"/>
      <c r="X619" s="187"/>
      <c r="Y619" s="187"/>
      <c r="Z619" s="187"/>
      <c r="AA619" s="187"/>
      <c r="AB619" s="187"/>
      <c r="AC619" s="187"/>
      <c r="AD619" s="187"/>
      <c r="AE619" s="187"/>
      <c r="AF619" s="187"/>
      <c r="AG619" s="187"/>
      <c r="AH619" s="187"/>
      <c r="AI619" s="187"/>
      <c r="AJ619" s="187"/>
      <c r="AK619" s="187"/>
      <c r="AL619" s="187"/>
      <c r="AM619" s="187"/>
      <c r="AN619" s="187"/>
      <c r="AO619" s="187"/>
      <c r="AP619" s="187"/>
      <c r="AQ619" s="187"/>
      <c r="AR619" s="187"/>
      <c r="AS619" s="187"/>
      <c r="AT619" s="187"/>
      <c r="AU619" s="187"/>
      <c r="AV619" s="187"/>
      <c r="AW619" s="187"/>
      <c r="AX619" s="187"/>
      <c r="AY619" s="187"/>
      <c r="AZ619" s="187"/>
      <c r="BA619" s="187"/>
      <c r="BB619" s="187"/>
      <c r="BC619" s="187"/>
      <c r="BD619" s="187"/>
      <c r="BE619" s="187"/>
      <c r="BF619" s="187"/>
      <c r="BG619" s="187"/>
      <c r="BH619" s="187"/>
      <c r="BI619" s="187"/>
      <c r="BJ619" s="187"/>
      <c r="BK619" s="187"/>
      <c r="BL619" s="187"/>
      <c r="BM619" s="187"/>
    </row>
    <row r="620" spans="1:65">
      <c r="A620" s="110"/>
      <c r="B620" s="110"/>
      <c r="C620" s="110"/>
      <c r="D620" s="187"/>
      <c r="E620" s="187"/>
      <c r="F620" s="187"/>
      <c r="G620" s="187"/>
      <c r="H620" s="187"/>
      <c r="I620" s="187"/>
      <c r="J620" s="187"/>
      <c r="K620" s="187"/>
      <c r="L620" s="187"/>
      <c r="M620" s="187"/>
      <c r="N620" s="187"/>
      <c r="O620" s="187"/>
      <c r="P620" s="187"/>
      <c r="Q620" s="187"/>
      <c r="R620" s="187"/>
      <c r="S620" s="187"/>
      <c r="T620" s="187"/>
      <c r="U620" s="187"/>
      <c r="V620" s="187"/>
      <c r="W620" s="187"/>
      <c r="X620" s="187"/>
      <c r="Y620" s="187"/>
      <c r="Z620" s="187"/>
      <c r="AA620" s="187"/>
      <c r="AB620" s="187"/>
      <c r="AC620" s="187"/>
      <c r="AD620" s="187"/>
      <c r="AE620" s="187"/>
      <c r="AF620" s="187"/>
      <c r="AG620" s="187"/>
      <c r="AH620" s="187"/>
      <c r="AI620" s="187"/>
      <c r="AJ620" s="187"/>
      <c r="AK620" s="187"/>
      <c r="AL620" s="187"/>
      <c r="AM620" s="187"/>
      <c r="AN620" s="187"/>
      <c r="AO620" s="187"/>
      <c r="AP620" s="187"/>
      <c r="AQ620" s="187"/>
      <c r="AR620" s="187"/>
      <c r="AS620" s="187"/>
      <c r="AT620" s="187"/>
      <c r="AU620" s="187"/>
      <c r="AV620" s="187"/>
      <c r="AW620" s="187"/>
      <c r="AX620" s="187"/>
      <c r="AY620" s="187"/>
      <c r="AZ620" s="187"/>
      <c r="BA620" s="187"/>
      <c r="BB620" s="187"/>
      <c r="BC620" s="187"/>
      <c r="BD620" s="187"/>
      <c r="BE620" s="187"/>
      <c r="BF620" s="187"/>
      <c r="BG620" s="187"/>
      <c r="BH620" s="187"/>
      <c r="BI620" s="187"/>
      <c r="BJ620" s="187"/>
      <c r="BK620" s="187"/>
      <c r="BL620" s="187"/>
      <c r="BM620" s="187"/>
    </row>
    <row r="621" spans="1:65">
      <c r="A621" s="110"/>
      <c r="B621" s="110"/>
      <c r="C621" s="110"/>
      <c r="D621" s="187"/>
      <c r="E621" s="187"/>
      <c r="F621" s="187"/>
      <c r="G621" s="187"/>
      <c r="H621" s="187"/>
      <c r="I621" s="187"/>
      <c r="J621" s="187"/>
      <c r="K621" s="187"/>
      <c r="L621" s="187"/>
      <c r="M621" s="187"/>
      <c r="N621" s="187"/>
      <c r="O621" s="187"/>
      <c r="P621" s="187"/>
      <c r="Q621" s="187"/>
      <c r="R621" s="187"/>
      <c r="S621" s="187"/>
      <c r="T621" s="187"/>
      <c r="U621" s="187"/>
      <c r="V621" s="187"/>
      <c r="W621" s="187"/>
      <c r="X621" s="187"/>
      <c r="Y621" s="187"/>
      <c r="Z621" s="187"/>
      <c r="AA621" s="187"/>
      <c r="AB621" s="187"/>
      <c r="AC621" s="187"/>
      <c r="AD621" s="187"/>
      <c r="AE621" s="187"/>
      <c r="AF621" s="187"/>
      <c r="AG621" s="187"/>
      <c r="AH621" s="187"/>
      <c r="AI621" s="187"/>
      <c r="AJ621" s="187"/>
      <c r="AK621" s="187"/>
      <c r="AL621" s="187"/>
      <c r="AM621" s="187"/>
      <c r="AN621" s="187"/>
      <c r="AO621" s="187"/>
      <c r="AP621" s="187"/>
      <c r="AQ621" s="187"/>
      <c r="AR621" s="187"/>
      <c r="AS621" s="187"/>
      <c r="AT621" s="187"/>
      <c r="AU621" s="187"/>
      <c r="AV621" s="187"/>
      <c r="AW621" s="187"/>
      <c r="AX621" s="187"/>
      <c r="AY621" s="187"/>
      <c r="AZ621" s="187"/>
      <c r="BA621" s="187"/>
      <c r="BB621" s="187"/>
      <c r="BC621" s="187"/>
      <c r="BD621" s="187"/>
      <c r="BE621" s="187"/>
      <c r="BF621" s="187"/>
      <c r="BG621" s="187"/>
      <c r="BH621" s="187"/>
      <c r="BI621" s="187"/>
      <c r="BJ621" s="187"/>
      <c r="BK621" s="187"/>
      <c r="BL621" s="187"/>
      <c r="BM621" s="187"/>
    </row>
    <row r="622" spans="1:65">
      <c r="A622" s="110"/>
      <c r="B622" s="110"/>
      <c r="C622" s="110"/>
      <c r="D622" s="187"/>
      <c r="E622" s="187"/>
      <c r="F622" s="187"/>
      <c r="G622" s="187"/>
      <c r="H622" s="187"/>
      <c r="I622" s="187"/>
      <c r="J622" s="187"/>
      <c r="K622" s="187"/>
      <c r="L622" s="187"/>
      <c r="M622" s="187"/>
      <c r="N622" s="187"/>
      <c r="O622" s="187"/>
      <c r="P622" s="187"/>
      <c r="Q622" s="187"/>
      <c r="R622" s="187"/>
      <c r="S622" s="187"/>
      <c r="T622" s="187"/>
      <c r="U622" s="187"/>
      <c r="V622" s="187"/>
      <c r="W622" s="187"/>
      <c r="X622" s="187"/>
      <c r="Y622" s="187"/>
      <c r="Z622" s="187"/>
      <c r="AA622" s="187"/>
      <c r="AB622" s="187"/>
      <c r="AC622" s="187"/>
      <c r="AD622" s="187"/>
      <c r="AE622" s="187"/>
      <c r="AF622" s="187"/>
      <c r="AG622" s="187"/>
      <c r="AH622" s="187"/>
      <c r="AI622" s="187"/>
      <c r="AJ622" s="187"/>
      <c r="AK622" s="187"/>
      <c r="AL622" s="187"/>
      <c r="AM622" s="187"/>
      <c r="AN622" s="187"/>
      <c r="AO622" s="187"/>
      <c r="AP622" s="187"/>
      <c r="AQ622" s="187"/>
      <c r="AR622" s="187"/>
      <c r="AS622" s="187"/>
      <c r="AT622" s="187"/>
      <c r="AU622" s="187"/>
      <c r="AV622" s="187"/>
      <c r="AW622" s="187"/>
      <c r="AX622" s="187"/>
      <c r="AY622" s="187"/>
      <c r="AZ622" s="187"/>
      <c r="BA622" s="187"/>
      <c r="BB622" s="187"/>
      <c r="BC622" s="187"/>
      <c r="BD622" s="187"/>
      <c r="BE622" s="187"/>
      <c r="BF622" s="187"/>
      <c r="BG622" s="187"/>
      <c r="BH622" s="187"/>
      <c r="BI622" s="187"/>
      <c r="BJ622" s="187"/>
      <c r="BK622" s="187"/>
      <c r="BL622" s="187"/>
      <c r="BM622" s="187"/>
    </row>
    <row r="623" spans="1:65">
      <c r="A623" s="110"/>
      <c r="B623" s="110"/>
      <c r="C623" s="110"/>
      <c r="D623" s="187"/>
      <c r="E623" s="187"/>
      <c r="F623" s="187"/>
      <c r="G623" s="187"/>
      <c r="H623" s="187"/>
      <c r="I623" s="187"/>
      <c r="J623" s="187"/>
      <c r="K623" s="187"/>
      <c r="L623" s="187"/>
      <c r="M623" s="187"/>
      <c r="N623" s="187"/>
      <c r="O623" s="187"/>
      <c r="P623" s="187"/>
      <c r="Q623" s="187"/>
      <c r="R623" s="187"/>
      <c r="S623" s="187"/>
      <c r="T623" s="187"/>
      <c r="U623" s="187"/>
      <c r="V623" s="187"/>
      <c r="W623" s="187"/>
      <c r="X623" s="187"/>
      <c r="Y623" s="187"/>
      <c r="Z623" s="187"/>
      <c r="AA623" s="187"/>
      <c r="AB623" s="187"/>
      <c r="AC623" s="187"/>
      <c r="AD623" s="187"/>
      <c r="AE623" s="187"/>
      <c r="AF623" s="187"/>
      <c r="AG623" s="187"/>
      <c r="AH623" s="187"/>
      <c r="AI623" s="187"/>
      <c r="AJ623" s="187"/>
      <c r="AK623" s="187"/>
      <c r="AL623" s="187"/>
      <c r="AM623" s="187"/>
      <c r="AN623" s="187"/>
      <c r="AO623" s="187"/>
      <c r="AP623" s="187"/>
      <c r="AQ623" s="187"/>
      <c r="AR623" s="187"/>
      <c r="AS623" s="187"/>
      <c r="AT623" s="187"/>
      <c r="AU623" s="187"/>
      <c r="AV623" s="187"/>
      <c r="AW623" s="187"/>
      <c r="AX623" s="187"/>
      <c r="AY623" s="187"/>
      <c r="AZ623" s="187"/>
      <c r="BA623" s="187"/>
      <c r="BB623" s="187"/>
      <c r="BC623" s="187"/>
      <c r="BD623" s="187"/>
      <c r="BE623" s="187"/>
      <c r="BF623" s="187"/>
      <c r="BG623" s="187"/>
      <c r="BH623" s="187"/>
      <c r="BI623" s="187"/>
      <c r="BJ623" s="187"/>
      <c r="BK623" s="187"/>
      <c r="BL623" s="187"/>
      <c r="BM623" s="187"/>
    </row>
    <row r="624" spans="1:65">
      <c r="A624" s="110"/>
      <c r="B624" s="110"/>
      <c r="C624" s="110"/>
      <c r="D624" s="187"/>
      <c r="E624" s="187"/>
      <c r="F624" s="187"/>
      <c r="G624" s="187"/>
      <c r="H624" s="187"/>
      <c r="I624" s="187"/>
      <c r="J624" s="187"/>
      <c r="K624" s="187"/>
      <c r="L624" s="187"/>
      <c r="M624" s="187"/>
      <c r="N624" s="187"/>
      <c r="O624" s="187"/>
      <c r="P624" s="187"/>
      <c r="Q624" s="187"/>
      <c r="R624" s="187"/>
      <c r="S624" s="187"/>
      <c r="T624" s="187"/>
      <c r="U624" s="187"/>
      <c r="V624" s="187"/>
      <c r="W624" s="187"/>
      <c r="X624" s="187"/>
      <c r="Y624" s="187"/>
      <c r="Z624" s="187"/>
      <c r="AA624" s="187"/>
      <c r="AB624" s="187"/>
      <c r="AC624" s="187"/>
      <c r="AD624" s="187"/>
      <c r="AE624" s="187"/>
      <c r="AF624" s="187"/>
      <c r="AG624" s="187"/>
      <c r="AH624" s="187"/>
      <c r="AI624" s="187"/>
      <c r="AJ624" s="187"/>
      <c r="AK624" s="187"/>
      <c r="AL624" s="187"/>
      <c r="AM624" s="187"/>
      <c r="AN624" s="187"/>
      <c r="AO624" s="187"/>
      <c r="AP624" s="187"/>
      <c r="AQ624" s="187"/>
      <c r="AR624" s="187"/>
      <c r="AS624" s="187"/>
      <c r="AT624" s="187"/>
      <c r="AU624" s="187"/>
      <c r="AV624" s="187"/>
      <c r="AW624" s="187"/>
      <c r="AX624" s="187"/>
      <c r="AY624" s="187"/>
      <c r="AZ624" s="187"/>
      <c r="BA624" s="187"/>
      <c r="BB624" s="187"/>
      <c r="BC624" s="187"/>
      <c r="BD624" s="187"/>
      <c r="BE624" s="187"/>
      <c r="BF624" s="187"/>
      <c r="BG624" s="187"/>
      <c r="BH624" s="187"/>
      <c r="BI624" s="187"/>
      <c r="BJ624" s="187"/>
      <c r="BK624" s="187"/>
      <c r="BL624" s="187"/>
      <c r="BM624" s="187"/>
    </row>
    <row r="625" spans="1:65">
      <c r="A625" s="110"/>
      <c r="B625" s="110"/>
      <c r="C625" s="110"/>
      <c r="D625" s="187"/>
      <c r="E625" s="187"/>
      <c r="F625" s="187"/>
      <c r="G625" s="187"/>
      <c r="H625" s="187"/>
      <c r="I625" s="187"/>
      <c r="J625" s="187"/>
      <c r="K625" s="187"/>
      <c r="L625" s="187"/>
      <c r="M625" s="187"/>
      <c r="N625" s="187"/>
      <c r="O625" s="187"/>
      <c r="P625" s="187"/>
      <c r="Q625" s="187"/>
      <c r="R625" s="187"/>
      <c r="S625" s="187"/>
      <c r="T625" s="187"/>
      <c r="U625" s="187"/>
      <c r="V625" s="187"/>
      <c r="W625" s="187"/>
      <c r="X625" s="187"/>
      <c r="Y625" s="187"/>
      <c r="Z625" s="187"/>
      <c r="AA625" s="187"/>
      <c r="AB625" s="187"/>
      <c r="AC625" s="187"/>
      <c r="AD625" s="187"/>
      <c r="AE625" s="187"/>
      <c r="AF625" s="187"/>
      <c r="AG625" s="187"/>
      <c r="AH625" s="187"/>
      <c r="AI625" s="187"/>
      <c r="AJ625" s="187"/>
      <c r="AK625" s="187"/>
      <c r="AL625" s="187"/>
      <c r="AM625" s="187"/>
      <c r="AN625" s="187"/>
      <c r="AO625" s="187"/>
      <c r="AP625" s="187"/>
      <c r="AQ625" s="187"/>
      <c r="AR625" s="187"/>
      <c r="AS625" s="187"/>
      <c r="AT625" s="187"/>
      <c r="AU625" s="187"/>
      <c r="AV625" s="187"/>
      <c r="AW625" s="187"/>
      <c r="AX625" s="187"/>
      <c r="AY625" s="187"/>
      <c r="AZ625" s="187"/>
      <c r="BA625" s="187"/>
      <c r="BB625" s="187"/>
      <c r="BC625" s="187"/>
      <c r="BD625" s="187"/>
      <c r="BE625" s="187"/>
      <c r="BF625" s="187"/>
      <c r="BG625" s="187"/>
      <c r="BH625" s="187"/>
      <c r="BI625" s="187"/>
      <c r="BJ625" s="187"/>
      <c r="BK625" s="187"/>
      <c r="BL625" s="187"/>
      <c r="BM625" s="187"/>
    </row>
    <row r="626" spans="1:65">
      <c r="A626" s="110"/>
      <c r="B626" s="110"/>
      <c r="C626" s="110"/>
      <c r="D626" s="187"/>
      <c r="E626" s="187"/>
      <c r="F626" s="187"/>
      <c r="G626" s="187"/>
      <c r="H626" s="187"/>
      <c r="I626" s="187"/>
      <c r="J626" s="187"/>
      <c r="K626" s="187"/>
      <c r="L626" s="187"/>
      <c r="M626" s="187"/>
      <c r="N626" s="187"/>
      <c r="O626" s="187"/>
      <c r="P626" s="187"/>
      <c r="Q626" s="187"/>
      <c r="R626" s="187"/>
      <c r="S626" s="187"/>
      <c r="T626" s="187"/>
      <c r="U626" s="187"/>
      <c r="V626" s="187"/>
      <c r="W626" s="187"/>
      <c r="X626" s="187"/>
      <c r="Y626" s="187"/>
      <c r="Z626" s="187"/>
      <c r="AA626" s="187"/>
      <c r="AB626" s="187"/>
      <c r="AC626" s="187"/>
      <c r="AD626" s="187"/>
      <c r="AE626" s="187"/>
      <c r="AF626" s="187"/>
      <c r="AG626" s="187"/>
      <c r="AH626" s="187"/>
      <c r="AI626" s="187"/>
      <c r="AJ626" s="187"/>
      <c r="AK626" s="187"/>
      <c r="AL626" s="187"/>
      <c r="AM626" s="187"/>
      <c r="AN626" s="187"/>
      <c r="AO626" s="187"/>
      <c r="AP626" s="187"/>
      <c r="AQ626" s="187"/>
      <c r="AR626" s="187"/>
      <c r="AS626" s="187"/>
      <c r="AT626" s="187"/>
      <c r="AU626" s="187"/>
      <c r="AV626" s="187"/>
      <c r="AW626" s="187"/>
      <c r="AX626" s="187"/>
      <c r="AY626" s="187"/>
      <c r="AZ626" s="187"/>
      <c r="BA626" s="187"/>
      <c r="BB626" s="187"/>
      <c r="BC626" s="187"/>
      <c r="BD626" s="187"/>
      <c r="BE626" s="187"/>
      <c r="BF626" s="187"/>
      <c r="BG626" s="187"/>
      <c r="BH626" s="187"/>
      <c r="BI626" s="187"/>
      <c r="BJ626" s="187"/>
      <c r="BK626" s="187"/>
      <c r="BL626" s="187"/>
      <c r="BM626" s="187"/>
    </row>
    <row r="627" spans="1:65">
      <c r="A627" s="110"/>
      <c r="B627" s="110"/>
      <c r="C627" s="110"/>
      <c r="D627" s="187"/>
      <c r="E627" s="187"/>
      <c r="F627" s="187"/>
      <c r="G627" s="187"/>
      <c r="H627" s="187"/>
      <c r="I627" s="187"/>
      <c r="J627" s="187"/>
      <c r="K627" s="187"/>
      <c r="L627" s="187"/>
      <c r="M627" s="187"/>
      <c r="N627" s="187"/>
      <c r="O627" s="187"/>
      <c r="P627" s="187"/>
      <c r="Q627" s="187"/>
      <c r="R627" s="187"/>
      <c r="S627" s="187"/>
      <c r="T627" s="187"/>
      <c r="U627" s="187"/>
      <c r="V627" s="187"/>
      <c r="W627" s="187"/>
      <c r="X627" s="187"/>
      <c r="Y627" s="187"/>
      <c r="Z627" s="187"/>
      <c r="AA627" s="187"/>
      <c r="AB627" s="187"/>
      <c r="AC627" s="187"/>
      <c r="AD627" s="187"/>
      <c r="AE627" s="187"/>
      <c r="AF627" s="187"/>
      <c r="AG627" s="187"/>
      <c r="AH627" s="187"/>
      <c r="AI627" s="187"/>
      <c r="AJ627" s="187"/>
      <c r="AK627" s="187"/>
      <c r="AL627" s="187"/>
      <c r="AM627" s="187"/>
      <c r="AN627" s="187"/>
      <c r="AO627" s="187"/>
      <c r="AP627" s="187"/>
      <c r="AQ627" s="187"/>
      <c r="AR627" s="187"/>
      <c r="AS627" s="187"/>
      <c r="AT627" s="187"/>
      <c r="AU627" s="187"/>
      <c r="AV627" s="187"/>
      <c r="AW627" s="187"/>
      <c r="AX627" s="187"/>
      <c r="AY627" s="187"/>
      <c r="AZ627" s="187"/>
      <c r="BA627" s="187"/>
      <c r="BB627" s="187"/>
      <c r="BC627" s="187"/>
      <c r="BD627" s="187"/>
      <c r="BE627" s="187"/>
      <c r="BF627" s="187"/>
      <c r="BG627" s="187"/>
      <c r="BH627" s="187"/>
      <c r="BI627" s="187"/>
      <c r="BJ627" s="187"/>
      <c r="BK627" s="187"/>
      <c r="BL627" s="187"/>
      <c r="BM627" s="187"/>
    </row>
    <row r="628" spans="1:65">
      <c r="A628" s="110"/>
      <c r="B628" s="110"/>
      <c r="C628" s="110"/>
      <c r="D628" s="187"/>
      <c r="E628" s="187"/>
      <c r="F628" s="187"/>
      <c r="G628" s="187"/>
      <c r="H628" s="187"/>
      <c r="I628" s="187"/>
      <c r="J628" s="187"/>
      <c r="K628" s="187"/>
      <c r="L628" s="187"/>
      <c r="M628" s="187"/>
      <c r="N628" s="187"/>
      <c r="O628" s="187"/>
      <c r="P628" s="187"/>
      <c r="Q628" s="187"/>
      <c r="R628" s="187"/>
      <c r="S628" s="187"/>
      <c r="T628" s="187"/>
      <c r="U628" s="187"/>
      <c r="V628" s="187"/>
      <c r="W628" s="187"/>
      <c r="X628" s="187"/>
      <c r="Y628" s="187"/>
      <c r="Z628" s="187"/>
      <c r="AA628" s="187"/>
      <c r="AB628" s="187"/>
      <c r="AC628" s="187"/>
      <c r="AD628" s="187"/>
      <c r="AE628" s="187"/>
      <c r="AF628" s="187"/>
      <c r="AG628" s="187"/>
      <c r="AH628" s="187"/>
      <c r="AI628" s="187"/>
      <c r="AJ628" s="187"/>
      <c r="AK628" s="187"/>
      <c r="AL628" s="187"/>
      <c r="AM628" s="187"/>
      <c r="AN628" s="187"/>
      <c r="AO628" s="187"/>
      <c r="AP628" s="187"/>
      <c r="AQ628" s="187"/>
      <c r="AR628" s="187"/>
      <c r="AS628" s="187"/>
      <c r="AT628" s="187"/>
      <c r="AU628" s="187"/>
      <c r="AV628" s="187"/>
      <c r="AW628" s="187"/>
      <c r="AX628" s="187"/>
      <c r="AY628" s="187"/>
      <c r="AZ628" s="187"/>
      <c r="BA628" s="187"/>
      <c r="BB628" s="187"/>
      <c r="BC628" s="187"/>
      <c r="BD628" s="187"/>
      <c r="BE628" s="187"/>
      <c r="BF628" s="187"/>
      <c r="BG628" s="187"/>
      <c r="BH628" s="187"/>
      <c r="BI628" s="187"/>
      <c r="BJ628" s="187"/>
      <c r="BK628" s="187"/>
      <c r="BL628" s="187"/>
      <c r="BM628" s="187"/>
    </row>
    <row r="629" spans="1:65">
      <c r="A629" s="110"/>
      <c r="B629" s="110"/>
      <c r="C629" s="110"/>
      <c r="D629" s="187"/>
      <c r="E629" s="187"/>
      <c r="F629" s="187"/>
      <c r="G629" s="187"/>
      <c r="H629" s="187"/>
      <c r="I629" s="187"/>
      <c r="J629" s="187"/>
      <c r="K629" s="187"/>
      <c r="L629" s="187"/>
      <c r="M629" s="187"/>
      <c r="N629" s="187"/>
      <c r="O629" s="187"/>
      <c r="P629" s="187"/>
      <c r="Q629" s="187"/>
      <c r="R629" s="187"/>
      <c r="S629" s="187"/>
      <c r="T629" s="187"/>
      <c r="U629" s="187"/>
      <c r="V629" s="187"/>
      <c r="W629" s="187"/>
      <c r="X629" s="187"/>
      <c r="Y629" s="187"/>
      <c r="Z629" s="187"/>
      <c r="AA629" s="187"/>
      <c r="AB629" s="187"/>
      <c r="AC629" s="187"/>
      <c r="AD629" s="187"/>
      <c r="AE629" s="187"/>
      <c r="AF629" s="187"/>
      <c r="AG629" s="187"/>
      <c r="AH629" s="187"/>
      <c r="AI629" s="187"/>
      <c r="AJ629" s="187"/>
      <c r="AK629" s="187"/>
      <c r="AL629" s="187"/>
      <c r="AM629" s="187"/>
      <c r="AN629" s="187"/>
      <c r="AO629" s="187"/>
      <c r="AP629" s="187"/>
      <c r="AQ629" s="187"/>
      <c r="AR629" s="187"/>
      <c r="AS629" s="187"/>
      <c r="AT629" s="187"/>
      <c r="AU629" s="187"/>
      <c r="AV629" s="187"/>
      <c r="AW629" s="187"/>
      <c r="AX629" s="187"/>
      <c r="AY629" s="187"/>
      <c r="AZ629" s="187"/>
      <c r="BA629" s="187"/>
      <c r="BB629" s="187"/>
      <c r="BC629" s="187"/>
      <c r="BD629" s="187"/>
      <c r="BE629" s="187"/>
      <c r="BF629" s="187"/>
      <c r="BG629" s="187"/>
      <c r="BH629" s="187"/>
      <c r="BI629" s="187"/>
      <c r="BJ629" s="187"/>
      <c r="BK629" s="187"/>
      <c r="BL629" s="187"/>
      <c r="BM629" s="187"/>
    </row>
    <row r="630" spans="1:65">
      <c r="A630" s="110"/>
      <c r="B630" s="110"/>
      <c r="C630" s="110"/>
      <c r="D630" s="187"/>
      <c r="E630" s="187"/>
      <c r="F630" s="187"/>
      <c r="G630" s="187"/>
      <c r="H630" s="187"/>
      <c r="I630" s="187"/>
      <c r="J630" s="187"/>
      <c r="K630" s="187"/>
      <c r="L630" s="187"/>
      <c r="M630" s="187"/>
      <c r="N630" s="187"/>
      <c r="O630" s="187"/>
      <c r="P630" s="187"/>
      <c r="Q630" s="187"/>
      <c r="R630" s="187"/>
      <c r="S630" s="187"/>
      <c r="T630" s="187"/>
      <c r="U630" s="187"/>
      <c r="V630" s="187"/>
      <c r="W630" s="187"/>
      <c r="X630" s="187"/>
      <c r="Y630" s="187"/>
      <c r="Z630" s="187"/>
      <c r="AA630" s="187"/>
      <c r="AB630" s="187"/>
      <c r="AC630" s="187"/>
      <c r="AD630" s="187"/>
      <c r="AE630" s="187"/>
      <c r="AF630" s="187"/>
      <c r="AG630" s="187"/>
      <c r="AH630" s="187"/>
      <c r="AI630" s="187"/>
      <c r="AJ630" s="187"/>
      <c r="AK630" s="187"/>
      <c r="AL630" s="187"/>
      <c r="AM630" s="187"/>
      <c r="AN630" s="187"/>
      <c r="AO630" s="187"/>
      <c r="AP630" s="187"/>
      <c r="AQ630" s="187"/>
      <c r="AR630" s="187"/>
      <c r="AS630" s="187"/>
      <c r="AT630" s="187"/>
      <c r="AU630" s="187"/>
      <c r="AV630" s="187"/>
      <c r="AW630" s="187"/>
      <c r="AX630" s="187"/>
      <c r="AY630" s="187"/>
      <c r="AZ630" s="187"/>
      <c r="BA630" s="187"/>
      <c r="BB630" s="187"/>
      <c r="BC630" s="187"/>
      <c r="BD630" s="187"/>
      <c r="BE630" s="187"/>
      <c r="BF630" s="187"/>
      <c r="BG630" s="187"/>
      <c r="BH630" s="187"/>
      <c r="BI630" s="187"/>
      <c r="BJ630" s="187"/>
      <c r="BK630" s="187"/>
      <c r="BL630" s="187"/>
      <c r="BM630" s="187"/>
    </row>
    <row r="631" spans="1:65">
      <c r="A631" s="110"/>
      <c r="B631" s="110"/>
      <c r="C631" s="110"/>
      <c r="D631" s="187"/>
      <c r="E631" s="187"/>
      <c r="F631" s="187"/>
      <c r="G631" s="187"/>
      <c r="H631" s="187"/>
      <c r="I631" s="187"/>
      <c r="J631" s="187"/>
      <c r="K631" s="187"/>
      <c r="L631" s="187"/>
      <c r="M631" s="187"/>
      <c r="N631" s="187"/>
      <c r="O631" s="187"/>
      <c r="P631" s="187"/>
      <c r="Q631" s="187"/>
      <c r="R631" s="187"/>
      <c r="S631" s="187"/>
      <c r="T631" s="187"/>
      <c r="U631" s="187"/>
      <c r="V631" s="187"/>
      <c r="W631" s="187"/>
      <c r="X631" s="187"/>
      <c r="Y631" s="187"/>
      <c r="Z631" s="187"/>
      <c r="AA631" s="187"/>
      <c r="AB631" s="187"/>
      <c r="AC631" s="187"/>
      <c r="AD631" s="187"/>
      <c r="AE631" s="187"/>
      <c r="AF631" s="187"/>
      <c r="AG631" s="187"/>
      <c r="AH631" s="187"/>
      <c r="AI631" s="187"/>
      <c r="AJ631" s="187"/>
      <c r="AK631" s="187"/>
      <c r="AL631" s="187"/>
      <c r="AM631" s="187"/>
      <c r="AN631" s="187"/>
      <c r="AO631" s="187"/>
      <c r="AP631" s="187"/>
      <c r="AQ631" s="187"/>
      <c r="AR631" s="187"/>
      <c r="AS631" s="187"/>
      <c r="AT631" s="187"/>
      <c r="AU631" s="187"/>
      <c r="AV631" s="187"/>
      <c r="AW631" s="187"/>
      <c r="AX631" s="187"/>
      <c r="AY631" s="187"/>
      <c r="AZ631" s="187"/>
      <c r="BA631" s="187"/>
      <c r="BB631" s="187"/>
      <c r="BC631" s="187"/>
      <c r="BD631" s="187"/>
      <c r="BE631" s="187"/>
      <c r="BF631" s="187"/>
      <c r="BG631" s="187"/>
      <c r="BH631" s="187"/>
      <c r="BI631" s="187"/>
      <c r="BJ631" s="187"/>
      <c r="BK631" s="187"/>
      <c r="BL631" s="187"/>
      <c r="BM631" s="187"/>
    </row>
    <row r="632" spans="1:65">
      <c r="A632" s="110"/>
      <c r="B632" s="110"/>
      <c r="C632" s="110"/>
      <c r="D632" s="187"/>
      <c r="E632" s="187"/>
      <c r="F632" s="187"/>
      <c r="G632" s="187"/>
      <c r="H632" s="187"/>
      <c r="I632" s="187"/>
      <c r="J632" s="187"/>
      <c r="K632" s="187"/>
      <c r="L632" s="187"/>
      <c r="M632" s="187"/>
      <c r="N632" s="187"/>
      <c r="O632" s="187"/>
      <c r="P632" s="187"/>
      <c r="Q632" s="187"/>
      <c r="R632" s="187"/>
      <c r="S632" s="187"/>
      <c r="T632" s="187"/>
      <c r="U632" s="187"/>
      <c r="V632" s="187"/>
      <c r="W632" s="187"/>
      <c r="X632" s="187"/>
      <c r="Y632" s="187"/>
      <c r="Z632" s="187"/>
      <c r="AA632" s="187"/>
      <c r="AB632" s="187"/>
      <c r="AC632" s="187"/>
      <c r="AD632" s="187"/>
      <c r="AE632" s="187"/>
      <c r="AF632" s="187"/>
      <c r="AG632" s="187"/>
      <c r="AH632" s="187"/>
      <c r="AI632" s="187"/>
      <c r="AJ632" s="187"/>
      <c r="AK632" s="187"/>
      <c r="AL632" s="187"/>
      <c r="AM632" s="187"/>
      <c r="AN632" s="187"/>
      <c r="AO632" s="187"/>
      <c r="AP632" s="187"/>
      <c r="AQ632" s="187"/>
      <c r="AR632" s="187"/>
      <c r="AS632" s="187"/>
      <c r="AT632" s="187"/>
      <c r="AU632" s="187"/>
      <c r="AV632" s="187"/>
      <c r="AW632" s="187"/>
      <c r="AX632" s="187"/>
      <c r="AY632" s="187"/>
      <c r="AZ632" s="187"/>
      <c r="BA632" s="187"/>
      <c r="BB632" s="187"/>
      <c r="BC632" s="187"/>
      <c r="BD632" s="187"/>
      <c r="BE632" s="187"/>
      <c r="BF632" s="187"/>
      <c r="BG632" s="187"/>
      <c r="BH632" s="187"/>
      <c r="BI632" s="187"/>
      <c r="BJ632" s="187"/>
      <c r="BK632" s="187"/>
      <c r="BL632" s="187"/>
      <c r="BM632" s="187"/>
    </row>
    <row r="633" spans="1:65">
      <c r="A633" s="110"/>
      <c r="B633" s="110"/>
      <c r="C633" s="110"/>
      <c r="D633" s="187"/>
      <c r="E633" s="187"/>
      <c r="F633" s="187"/>
      <c r="G633" s="187"/>
      <c r="H633" s="187"/>
      <c r="I633" s="187"/>
      <c r="J633" s="187"/>
      <c r="K633" s="187"/>
      <c r="L633" s="187"/>
      <c r="M633" s="187"/>
      <c r="N633" s="187"/>
      <c r="O633" s="187"/>
      <c r="P633" s="187"/>
      <c r="Q633" s="187"/>
      <c r="R633" s="187"/>
      <c r="S633" s="187"/>
      <c r="T633" s="187"/>
      <c r="U633" s="187"/>
      <c r="V633" s="187"/>
      <c r="W633" s="187"/>
      <c r="X633" s="187"/>
      <c r="Y633" s="187"/>
      <c r="Z633" s="187"/>
      <c r="AA633" s="187"/>
      <c r="AB633" s="187"/>
      <c r="AC633" s="187"/>
      <c r="AD633" s="187"/>
      <c r="AE633" s="187"/>
      <c r="AF633" s="187"/>
      <c r="AG633" s="187"/>
      <c r="AH633" s="187"/>
      <c r="AI633" s="187"/>
      <c r="AJ633" s="187"/>
      <c r="AK633" s="187"/>
      <c r="AL633" s="187"/>
      <c r="AM633" s="187"/>
      <c r="AN633" s="187"/>
      <c r="AO633" s="187"/>
      <c r="AP633" s="187"/>
      <c r="AQ633" s="187"/>
      <c r="AR633" s="187"/>
      <c r="AS633" s="187"/>
      <c r="AT633" s="187"/>
      <c r="AU633" s="187"/>
      <c r="AV633" s="187"/>
      <c r="AW633" s="187"/>
      <c r="AX633" s="187"/>
      <c r="AY633" s="187"/>
      <c r="AZ633" s="187"/>
      <c r="BA633" s="187"/>
      <c r="BB633" s="187"/>
      <c r="BC633" s="187"/>
      <c r="BD633" s="187"/>
      <c r="BE633" s="187"/>
      <c r="BF633" s="187"/>
      <c r="BG633" s="187"/>
      <c r="BH633" s="187"/>
      <c r="BI633" s="187"/>
      <c r="BJ633" s="187"/>
      <c r="BK633" s="187"/>
      <c r="BL633" s="187"/>
      <c r="BM633" s="187"/>
    </row>
    <row r="634" spans="1:65">
      <c r="A634" s="110"/>
      <c r="B634" s="110"/>
      <c r="C634" s="110"/>
      <c r="D634" s="187"/>
      <c r="E634" s="187"/>
      <c r="F634" s="187"/>
      <c r="G634" s="187"/>
      <c r="H634" s="187"/>
      <c r="I634" s="187"/>
      <c r="J634" s="187"/>
      <c r="K634" s="187"/>
      <c r="L634" s="187"/>
      <c r="M634" s="187"/>
      <c r="N634" s="187"/>
      <c r="O634" s="187"/>
      <c r="P634" s="187"/>
      <c r="Q634" s="187"/>
      <c r="R634" s="187"/>
      <c r="S634" s="187"/>
      <c r="T634" s="187"/>
      <c r="U634" s="187"/>
      <c r="V634" s="187"/>
      <c r="W634" s="187"/>
      <c r="X634" s="187"/>
      <c r="Y634" s="187"/>
      <c r="Z634" s="187"/>
      <c r="AA634" s="187"/>
      <c r="AB634" s="187"/>
      <c r="AC634" s="187"/>
      <c r="AD634" s="187"/>
      <c r="AE634" s="187"/>
      <c r="AF634" s="187"/>
      <c r="AG634" s="187"/>
      <c r="AH634" s="187"/>
      <c r="AI634" s="187"/>
      <c r="AJ634" s="187"/>
      <c r="AK634" s="187"/>
      <c r="AL634" s="187"/>
      <c r="AM634" s="187"/>
      <c r="AN634" s="187"/>
      <c r="AO634" s="187"/>
      <c r="AP634" s="187"/>
      <c r="AQ634" s="187"/>
      <c r="AR634" s="187"/>
      <c r="AS634" s="187"/>
      <c r="AT634" s="187"/>
      <c r="AU634" s="187"/>
      <c r="AV634" s="187"/>
      <c r="AW634" s="187"/>
      <c r="AX634" s="187"/>
      <c r="AY634" s="187"/>
      <c r="AZ634" s="187"/>
      <c r="BA634" s="187"/>
      <c r="BB634" s="187"/>
      <c r="BC634" s="187"/>
      <c r="BD634" s="187"/>
      <c r="BE634" s="187"/>
      <c r="BF634" s="187"/>
      <c r="BG634" s="187"/>
      <c r="BH634" s="187"/>
      <c r="BI634" s="187"/>
      <c r="BJ634" s="187"/>
      <c r="BK634" s="187"/>
      <c r="BL634" s="187"/>
      <c r="BM634" s="187"/>
    </row>
    <row r="635" spans="1:65">
      <c r="A635" s="110"/>
      <c r="B635" s="110"/>
      <c r="C635" s="110"/>
      <c r="D635" s="187"/>
      <c r="E635" s="187"/>
      <c r="F635" s="187"/>
      <c r="G635" s="187"/>
      <c r="H635" s="187"/>
      <c r="I635" s="187"/>
      <c r="J635" s="187"/>
      <c r="K635" s="187"/>
      <c r="L635" s="187"/>
      <c r="M635" s="187"/>
      <c r="N635" s="187"/>
      <c r="O635" s="187"/>
      <c r="P635" s="187"/>
      <c r="Q635" s="187"/>
      <c r="R635" s="187"/>
      <c r="S635" s="187"/>
      <c r="T635" s="187"/>
      <c r="U635" s="187"/>
      <c r="V635" s="187"/>
      <c r="W635" s="187"/>
      <c r="X635" s="187"/>
      <c r="Y635" s="187"/>
      <c r="Z635" s="187"/>
      <c r="AA635" s="187"/>
      <c r="AB635" s="187"/>
      <c r="AC635" s="187"/>
      <c r="AD635" s="187"/>
      <c r="AE635" s="187"/>
      <c r="AF635" s="187"/>
      <c r="AG635" s="187"/>
      <c r="AH635" s="187"/>
      <c r="AI635" s="187"/>
      <c r="AJ635" s="187"/>
      <c r="AK635" s="187"/>
      <c r="AL635" s="187"/>
      <c r="AM635" s="187"/>
      <c r="AN635" s="187"/>
      <c r="AO635" s="187"/>
      <c r="AP635" s="187"/>
      <c r="AQ635" s="187"/>
      <c r="AR635" s="187"/>
      <c r="AS635" s="187"/>
      <c r="AT635" s="187"/>
      <c r="AU635" s="187"/>
      <c r="AV635" s="187"/>
      <c r="AW635" s="187"/>
      <c r="AX635" s="187"/>
      <c r="AY635" s="187"/>
      <c r="AZ635" s="187"/>
      <c r="BA635" s="187"/>
      <c r="BB635" s="187"/>
      <c r="BC635" s="187"/>
      <c r="BD635" s="187"/>
      <c r="BE635" s="187"/>
      <c r="BF635" s="187"/>
      <c r="BG635" s="187"/>
      <c r="BH635" s="187"/>
      <c r="BI635" s="187"/>
      <c r="BJ635" s="187"/>
      <c r="BK635" s="187"/>
      <c r="BL635" s="187"/>
      <c r="BM635" s="187"/>
    </row>
    <row r="636" spans="1:65">
      <c r="A636" s="110"/>
      <c r="B636" s="110"/>
      <c r="C636" s="110"/>
      <c r="D636" s="187"/>
      <c r="E636" s="187"/>
      <c r="F636" s="187"/>
      <c r="G636" s="187"/>
      <c r="H636" s="187"/>
      <c r="I636" s="187"/>
      <c r="J636" s="187"/>
      <c r="K636" s="187"/>
      <c r="L636" s="187"/>
      <c r="M636" s="187"/>
      <c r="N636" s="187"/>
      <c r="O636" s="187"/>
      <c r="P636" s="187"/>
      <c r="Q636" s="187"/>
      <c r="R636" s="187"/>
      <c r="S636" s="187"/>
      <c r="T636" s="187"/>
      <c r="U636" s="187"/>
      <c r="V636" s="187"/>
      <c r="W636" s="187"/>
      <c r="X636" s="187"/>
      <c r="Y636" s="187"/>
      <c r="Z636" s="187"/>
      <c r="AA636" s="187"/>
      <c r="AB636" s="187"/>
      <c r="AC636" s="187"/>
      <c r="AD636" s="187"/>
      <c r="AE636" s="187"/>
      <c r="AF636" s="187"/>
      <c r="AG636" s="187"/>
      <c r="AH636" s="187"/>
      <c r="AI636" s="187"/>
      <c r="AJ636" s="187"/>
      <c r="AK636" s="187"/>
      <c r="AL636" s="187"/>
      <c r="AM636" s="187"/>
      <c r="AN636" s="187"/>
      <c r="AO636" s="187"/>
      <c r="AP636" s="187"/>
      <c r="AQ636" s="187"/>
      <c r="AR636" s="187"/>
      <c r="AS636" s="187"/>
      <c r="AT636" s="187"/>
      <c r="AU636" s="187"/>
      <c r="AV636" s="187"/>
      <c r="AW636" s="187"/>
      <c r="AX636" s="187"/>
      <c r="AY636" s="187"/>
      <c r="AZ636" s="187"/>
      <c r="BA636" s="187"/>
      <c r="BB636" s="187"/>
      <c r="BC636" s="187"/>
      <c r="BD636" s="187"/>
      <c r="BE636" s="187"/>
      <c r="BF636" s="187"/>
      <c r="BG636" s="187"/>
      <c r="BH636" s="187"/>
      <c r="BI636" s="187"/>
      <c r="BJ636" s="187"/>
      <c r="BK636" s="187"/>
      <c r="BL636" s="187"/>
      <c r="BM636" s="187"/>
    </row>
    <row r="637" spans="1:65">
      <c r="A637" s="110"/>
      <c r="B637" s="110"/>
      <c r="C637" s="110"/>
      <c r="D637" s="187"/>
      <c r="E637" s="187"/>
      <c r="F637" s="187"/>
      <c r="G637" s="187"/>
      <c r="H637" s="187"/>
      <c r="I637" s="187"/>
      <c r="J637" s="187"/>
      <c r="K637" s="187"/>
      <c r="L637" s="187"/>
      <c r="M637" s="187"/>
      <c r="N637" s="187"/>
      <c r="O637" s="187"/>
      <c r="P637" s="187"/>
      <c r="Q637" s="187"/>
      <c r="R637" s="187"/>
      <c r="S637" s="187"/>
      <c r="T637" s="187"/>
      <c r="U637" s="187"/>
      <c r="V637" s="187"/>
      <c r="W637" s="187"/>
      <c r="X637" s="187"/>
      <c r="Y637" s="187"/>
      <c r="Z637" s="187"/>
      <c r="AA637" s="187"/>
      <c r="AB637" s="187"/>
      <c r="AC637" s="187"/>
      <c r="AD637" s="187"/>
      <c r="AE637" s="187"/>
      <c r="AF637" s="187"/>
      <c r="AG637" s="187"/>
      <c r="AH637" s="187"/>
      <c r="AI637" s="187"/>
      <c r="AJ637" s="187"/>
      <c r="AK637" s="187"/>
      <c r="AL637" s="187"/>
      <c r="AM637" s="187"/>
      <c r="AN637" s="187"/>
      <c r="AO637" s="187"/>
      <c r="AP637" s="187"/>
      <c r="AQ637" s="187"/>
      <c r="AR637" s="187"/>
      <c r="AS637" s="187"/>
      <c r="AT637" s="187"/>
      <c r="AU637" s="187"/>
      <c r="AV637" s="187"/>
      <c r="AW637" s="187"/>
      <c r="AX637" s="187"/>
      <c r="AY637" s="187"/>
      <c r="AZ637" s="187"/>
      <c r="BA637" s="187"/>
      <c r="BB637" s="187"/>
      <c r="BC637" s="187"/>
      <c r="BD637" s="187"/>
      <c r="BE637" s="187"/>
      <c r="BF637" s="187"/>
      <c r="BG637" s="187"/>
      <c r="BH637" s="187"/>
      <c r="BI637" s="187"/>
      <c r="BJ637" s="187"/>
      <c r="BK637" s="187"/>
      <c r="BL637" s="187"/>
      <c r="BM637" s="187"/>
    </row>
    <row r="638" spans="1:65">
      <c r="A638" s="110"/>
      <c r="B638" s="110"/>
      <c r="C638" s="110"/>
      <c r="D638" s="187"/>
      <c r="E638" s="187"/>
      <c r="F638" s="187"/>
      <c r="G638" s="187"/>
      <c r="H638" s="187"/>
      <c r="I638" s="187"/>
      <c r="J638" s="187"/>
      <c r="K638" s="187"/>
      <c r="L638" s="187"/>
      <c r="M638" s="187"/>
      <c r="N638" s="187"/>
      <c r="O638" s="187"/>
      <c r="P638" s="187"/>
      <c r="Q638" s="187"/>
      <c r="R638" s="187"/>
      <c r="S638" s="187"/>
      <c r="T638" s="187"/>
      <c r="U638" s="187"/>
      <c r="V638" s="187"/>
      <c r="W638" s="187"/>
      <c r="X638" s="187"/>
      <c r="Y638" s="187"/>
      <c r="Z638" s="187"/>
      <c r="AA638" s="187"/>
      <c r="AB638" s="187"/>
      <c r="AC638" s="187"/>
      <c r="AD638" s="187"/>
      <c r="AE638" s="187"/>
      <c r="AF638" s="187"/>
      <c r="AG638" s="187"/>
      <c r="AH638" s="187"/>
      <c r="AI638" s="187"/>
      <c r="AJ638" s="187"/>
      <c r="AK638" s="187"/>
      <c r="AL638" s="187"/>
      <c r="AM638" s="187"/>
      <c r="AN638" s="187"/>
      <c r="AO638" s="187"/>
      <c r="AP638" s="187"/>
      <c r="AQ638" s="187"/>
      <c r="AR638" s="187"/>
      <c r="AS638" s="187"/>
      <c r="AT638" s="187"/>
      <c r="AU638" s="187"/>
      <c r="AV638" s="187"/>
      <c r="AW638" s="187"/>
      <c r="AX638" s="187"/>
      <c r="AY638" s="187"/>
      <c r="AZ638" s="187"/>
      <c r="BA638" s="187"/>
      <c r="BB638" s="187"/>
      <c r="BC638" s="187"/>
      <c r="BD638" s="187"/>
      <c r="BE638" s="187"/>
      <c r="BF638" s="187"/>
      <c r="BG638" s="187"/>
      <c r="BH638" s="187"/>
      <c r="BI638" s="187"/>
      <c r="BJ638" s="187"/>
      <c r="BK638" s="187"/>
      <c r="BL638" s="187"/>
      <c r="BM638" s="187"/>
    </row>
    <row r="639" spans="1:65">
      <c r="A639" s="110"/>
      <c r="B639" s="110"/>
      <c r="C639" s="110"/>
      <c r="D639" s="187"/>
      <c r="E639" s="187"/>
      <c r="F639" s="187"/>
      <c r="G639" s="187"/>
      <c r="H639" s="187"/>
      <c r="I639" s="187"/>
      <c r="J639" s="187"/>
      <c r="K639" s="187"/>
      <c r="L639" s="187"/>
      <c r="M639" s="187"/>
      <c r="N639" s="187"/>
      <c r="O639" s="187"/>
      <c r="P639" s="187"/>
      <c r="Q639" s="187"/>
      <c r="R639" s="187"/>
      <c r="S639" s="187"/>
      <c r="T639" s="187"/>
      <c r="U639" s="187"/>
      <c r="V639" s="187"/>
      <c r="W639" s="187"/>
      <c r="X639" s="187"/>
      <c r="Y639" s="187"/>
      <c r="Z639" s="187"/>
      <c r="AA639" s="187"/>
      <c r="AB639" s="187"/>
      <c r="AC639" s="187"/>
      <c r="AD639" s="187"/>
      <c r="AE639" s="187"/>
      <c r="AF639" s="187"/>
      <c r="AG639" s="187"/>
      <c r="AH639" s="187"/>
      <c r="AI639" s="187"/>
      <c r="AJ639" s="187"/>
      <c r="AK639" s="187"/>
      <c r="AL639" s="187"/>
      <c r="AM639" s="187"/>
      <c r="AN639" s="187"/>
      <c r="AO639" s="187"/>
      <c r="AP639" s="187"/>
      <c r="AQ639" s="187"/>
      <c r="AR639" s="187"/>
      <c r="AS639" s="187"/>
      <c r="AT639" s="187"/>
      <c r="AU639" s="187"/>
      <c r="AV639" s="187"/>
      <c r="AW639" s="187"/>
      <c r="AX639" s="187"/>
      <c r="AY639" s="187"/>
      <c r="AZ639" s="187"/>
      <c r="BA639" s="187"/>
      <c r="BB639" s="187"/>
      <c r="BC639" s="187"/>
      <c r="BD639" s="187"/>
      <c r="BE639" s="187"/>
      <c r="BF639" s="187"/>
      <c r="BG639" s="187"/>
      <c r="BH639" s="187"/>
      <c r="BI639" s="187"/>
      <c r="BJ639" s="187"/>
      <c r="BK639" s="187"/>
      <c r="BL639" s="187"/>
      <c r="BM639" s="187"/>
    </row>
    <row r="640" spans="1:65">
      <c r="A640" s="110"/>
      <c r="B640" s="110"/>
      <c r="C640" s="110"/>
      <c r="D640" s="187"/>
      <c r="E640" s="187"/>
      <c r="F640" s="187"/>
      <c r="G640" s="187"/>
      <c r="H640" s="187"/>
      <c r="I640" s="187"/>
      <c r="J640" s="187"/>
      <c r="K640" s="187"/>
      <c r="L640" s="187"/>
      <c r="M640" s="187"/>
      <c r="N640" s="187"/>
      <c r="O640" s="187"/>
      <c r="P640" s="187"/>
      <c r="Q640" s="187"/>
      <c r="R640" s="187"/>
      <c r="S640" s="187"/>
      <c r="T640" s="187"/>
      <c r="U640" s="187"/>
      <c r="V640" s="187"/>
      <c r="W640" s="187"/>
      <c r="X640" s="187"/>
      <c r="Y640" s="187"/>
      <c r="Z640" s="187"/>
      <c r="AA640" s="187"/>
      <c r="AB640" s="187"/>
      <c r="AC640" s="187"/>
      <c r="AD640" s="187"/>
      <c r="AE640" s="187"/>
      <c r="AF640" s="187"/>
      <c r="AG640" s="187"/>
      <c r="AH640" s="187"/>
      <c r="AI640" s="187"/>
      <c r="AJ640" s="187"/>
      <c r="AK640" s="187"/>
      <c r="AL640" s="187"/>
      <c r="AM640" s="187"/>
      <c r="AN640" s="187"/>
      <c r="AO640" s="187"/>
      <c r="AP640" s="187"/>
      <c r="AQ640" s="187"/>
      <c r="AR640" s="187"/>
      <c r="AS640" s="187"/>
      <c r="AT640" s="187"/>
      <c r="AU640" s="187"/>
      <c r="AV640" s="187"/>
      <c r="AW640" s="187"/>
      <c r="AX640" s="187"/>
      <c r="AY640" s="187"/>
      <c r="AZ640" s="187"/>
      <c r="BA640" s="187"/>
      <c r="BB640" s="187"/>
      <c r="BC640" s="187"/>
      <c r="BD640" s="187"/>
      <c r="BE640" s="187"/>
      <c r="BF640" s="187"/>
      <c r="BG640" s="187"/>
      <c r="BH640" s="187"/>
      <c r="BI640" s="187"/>
      <c r="BJ640" s="187"/>
      <c r="BK640" s="187"/>
      <c r="BL640" s="187"/>
      <c r="BM640" s="187"/>
    </row>
    <row r="641" spans="1:65">
      <c r="A641" s="110"/>
      <c r="B641" s="110"/>
      <c r="C641" s="110"/>
      <c r="D641" s="187"/>
      <c r="E641" s="187"/>
      <c r="F641" s="187"/>
      <c r="G641" s="187"/>
      <c r="H641" s="187"/>
      <c r="I641" s="187"/>
      <c r="J641" s="187"/>
      <c r="K641" s="187"/>
      <c r="L641" s="187"/>
      <c r="M641" s="187"/>
      <c r="N641" s="187"/>
      <c r="O641" s="187"/>
      <c r="P641" s="187"/>
      <c r="Q641" s="187"/>
      <c r="R641" s="187"/>
      <c r="S641" s="187"/>
      <c r="T641" s="187"/>
      <c r="U641" s="187"/>
      <c r="V641" s="187"/>
      <c r="W641" s="187"/>
      <c r="X641" s="187"/>
      <c r="Y641" s="187"/>
      <c r="Z641" s="187"/>
      <c r="AA641" s="187"/>
      <c r="AB641" s="187"/>
      <c r="AC641" s="187"/>
      <c r="AD641" s="187"/>
      <c r="AE641" s="187"/>
      <c r="AF641" s="187"/>
      <c r="AG641" s="187"/>
      <c r="AH641" s="187"/>
      <c r="AI641" s="187"/>
      <c r="AJ641" s="187"/>
      <c r="AK641" s="187"/>
      <c r="AL641" s="187"/>
      <c r="AM641" s="187"/>
      <c r="AN641" s="187"/>
      <c r="AO641" s="187"/>
      <c r="AP641" s="187"/>
      <c r="AQ641" s="187"/>
      <c r="AR641" s="187"/>
      <c r="AS641" s="187"/>
      <c r="AT641" s="187"/>
      <c r="AU641" s="187"/>
      <c r="AV641" s="187"/>
      <c r="AW641" s="187"/>
      <c r="AX641" s="187"/>
      <c r="AY641" s="187"/>
      <c r="AZ641" s="187"/>
      <c r="BA641" s="187"/>
      <c r="BB641" s="187"/>
      <c r="BC641" s="187"/>
      <c r="BD641" s="187"/>
      <c r="BE641" s="187"/>
      <c r="BF641" s="187"/>
      <c r="BG641" s="187"/>
      <c r="BH641" s="187"/>
      <c r="BI641" s="187"/>
      <c r="BJ641" s="187"/>
      <c r="BK641" s="187"/>
      <c r="BL641" s="187"/>
      <c r="BM641" s="187"/>
    </row>
    <row r="642" spans="1:65">
      <c r="A642" s="110"/>
      <c r="B642" s="110"/>
      <c r="C642" s="110"/>
      <c r="D642" s="187"/>
      <c r="E642" s="187"/>
      <c r="F642" s="187"/>
      <c r="G642" s="187"/>
      <c r="H642" s="187"/>
      <c r="I642" s="187"/>
      <c r="J642" s="187"/>
      <c r="K642" s="187"/>
      <c r="L642" s="187"/>
      <c r="M642" s="187"/>
      <c r="N642" s="187"/>
      <c r="O642" s="187"/>
      <c r="P642" s="187"/>
      <c r="Q642" s="187"/>
      <c r="R642" s="187"/>
      <c r="S642" s="187"/>
      <c r="T642" s="187"/>
      <c r="U642" s="187"/>
      <c r="V642" s="187"/>
      <c r="W642" s="187"/>
      <c r="X642" s="187"/>
      <c r="Y642" s="187"/>
      <c r="Z642" s="187"/>
      <c r="AA642" s="187"/>
      <c r="AB642" s="187"/>
      <c r="AC642" s="187"/>
      <c r="AD642" s="187"/>
      <c r="AE642" s="187"/>
      <c r="AF642" s="187"/>
      <c r="AG642" s="187"/>
      <c r="AH642" s="187"/>
      <c r="AI642" s="187"/>
      <c r="AJ642" s="187"/>
      <c r="AK642" s="187"/>
      <c r="AL642" s="187"/>
      <c r="AM642" s="187"/>
      <c r="AN642" s="187"/>
      <c r="AO642" s="187"/>
      <c r="AP642" s="187"/>
      <c r="AQ642" s="187"/>
      <c r="AR642" s="187"/>
      <c r="AS642" s="187"/>
      <c r="AT642" s="187"/>
      <c r="AU642" s="187"/>
      <c r="AV642" s="187"/>
      <c r="AW642" s="187"/>
      <c r="AX642" s="187"/>
      <c r="AY642" s="187"/>
      <c r="AZ642" s="187"/>
      <c r="BA642" s="187"/>
      <c r="BB642" s="187"/>
      <c r="BC642" s="187"/>
      <c r="BD642" s="187"/>
      <c r="BE642" s="187"/>
      <c r="BF642" s="187"/>
      <c r="BG642" s="187"/>
      <c r="BH642" s="187"/>
      <c r="BI642" s="187"/>
      <c r="BJ642" s="187"/>
      <c r="BK642" s="187"/>
      <c r="BL642" s="187"/>
      <c r="BM642" s="187"/>
    </row>
    <row r="643" spans="1:65">
      <c r="A643" s="110"/>
      <c r="B643" s="110"/>
      <c r="C643" s="110"/>
      <c r="D643" s="187"/>
      <c r="E643" s="187"/>
      <c r="F643" s="187"/>
      <c r="G643" s="187"/>
      <c r="H643" s="187"/>
      <c r="I643" s="187"/>
      <c r="J643" s="187"/>
      <c r="K643" s="187"/>
      <c r="L643" s="187"/>
      <c r="M643" s="187"/>
      <c r="N643" s="187"/>
      <c r="O643" s="187"/>
      <c r="P643" s="187"/>
      <c r="Q643" s="187"/>
      <c r="R643" s="187"/>
      <c r="S643" s="187"/>
      <c r="T643" s="187"/>
      <c r="U643" s="187"/>
      <c r="V643" s="187"/>
      <c r="W643" s="187"/>
      <c r="X643" s="187"/>
      <c r="Y643" s="187"/>
      <c r="Z643" s="187"/>
      <c r="AA643" s="187"/>
      <c r="AB643" s="187"/>
      <c r="AC643" s="187"/>
      <c r="AD643" s="187"/>
      <c r="AE643" s="187"/>
      <c r="AF643" s="187"/>
      <c r="AG643" s="187"/>
      <c r="AH643" s="187"/>
      <c r="AI643" s="187"/>
      <c r="AJ643" s="187"/>
      <c r="AK643" s="187"/>
      <c r="AL643" s="187"/>
      <c r="AM643" s="187"/>
      <c r="AN643" s="187"/>
      <c r="AO643" s="187"/>
      <c r="AP643" s="187"/>
      <c r="AQ643" s="187"/>
      <c r="AR643" s="187"/>
      <c r="AS643" s="187"/>
      <c r="AT643" s="187"/>
      <c r="AU643" s="187"/>
      <c r="AV643" s="187"/>
      <c r="AW643" s="187"/>
      <c r="AX643" s="187"/>
      <c r="AY643" s="187"/>
      <c r="AZ643" s="187"/>
      <c r="BA643" s="187"/>
      <c r="BB643" s="187"/>
      <c r="BC643" s="187"/>
      <c r="BD643" s="187"/>
      <c r="BE643" s="187"/>
      <c r="BF643" s="187"/>
      <c r="BG643" s="187"/>
      <c r="BH643" s="187"/>
      <c r="BI643" s="187"/>
      <c r="BJ643" s="187"/>
      <c r="BK643" s="187"/>
      <c r="BL643" s="187"/>
      <c r="BM643" s="187"/>
    </row>
    <row r="644" spans="1:65">
      <c r="A644" s="110"/>
      <c r="B644" s="110"/>
      <c r="C644" s="110"/>
      <c r="D644" s="187"/>
      <c r="E644" s="187"/>
      <c r="F644" s="187"/>
      <c r="G644" s="187"/>
      <c r="H644" s="187"/>
      <c r="I644" s="187"/>
      <c r="J644" s="187"/>
      <c r="K644" s="187"/>
      <c r="L644" s="187"/>
      <c r="M644" s="187"/>
      <c r="N644" s="187"/>
      <c r="O644" s="187"/>
      <c r="P644" s="187"/>
      <c r="Q644" s="187"/>
      <c r="R644" s="187"/>
      <c r="S644" s="187"/>
      <c r="T644" s="187"/>
      <c r="U644" s="187"/>
      <c r="V644" s="187"/>
      <c r="W644" s="187"/>
      <c r="X644" s="187"/>
      <c r="Y644" s="187"/>
      <c r="Z644" s="187"/>
      <c r="AA644" s="187"/>
      <c r="AB644" s="187"/>
      <c r="AC644" s="187"/>
      <c r="AD644" s="187"/>
      <c r="AE644" s="187"/>
      <c r="AF644" s="187"/>
      <c r="AG644" s="187"/>
      <c r="AH644" s="187"/>
      <c r="AI644" s="187"/>
      <c r="AJ644" s="187"/>
      <c r="AK644" s="187"/>
      <c r="AL644" s="187"/>
      <c r="AM644" s="187"/>
      <c r="AN644" s="187"/>
      <c r="AO644" s="187"/>
      <c r="AP644" s="187"/>
      <c r="AQ644" s="187"/>
      <c r="AR644" s="187"/>
      <c r="AS644" s="187"/>
      <c r="AT644" s="187"/>
      <c r="AU644" s="187"/>
      <c r="AV644" s="187"/>
      <c r="AW644" s="187"/>
      <c r="AX644" s="187"/>
      <c r="AY644" s="187"/>
      <c r="AZ644" s="187"/>
      <c r="BA644" s="187"/>
      <c r="BB644" s="187"/>
      <c r="BC644" s="187"/>
      <c r="BD644" s="187"/>
      <c r="BE644" s="187"/>
      <c r="BF644" s="187"/>
      <c r="BG644" s="187"/>
      <c r="BH644" s="187"/>
      <c r="BI644" s="187"/>
      <c r="BJ644" s="187"/>
      <c r="BK644" s="187"/>
      <c r="BL644" s="187"/>
      <c r="BM644" s="187"/>
    </row>
    <row r="645" spans="1:65">
      <c r="A645" s="110"/>
      <c r="B645" s="110"/>
      <c r="C645" s="110"/>
      <c r="D645" s="187"/>
      <c r="E645" s="187"/>
      <c r="F645" s="187"/>
      <c r="G645" s="187"/>
      <c r="H645" s="187"/>
      <c r="I645" s="187"/>
      <c r="J645" s="187"/>
      <c r="K645" s="187"/>
      <c r="L645" s="187"/>
      <c r="M645" s="187"/>
      <c r="N645" s="187"/>
      <c r="O645" s="187"/>
      <c r="P645" s="187"/>
      <c r="Q645" s="187"/>
      <c r="R645" s="187"/>
      <c r="S645" s="187"/>
      <c r="T645" s="187"/>
      <c r="U645" s="187"/>
      <c r="V645" s="187"/>
      <c r="W645" s="187"/>
      <c r="X645" s="187"/>
      <c r="Y645" s="187"/>
      <c r="Z645" s="187"/>
      <c r="AA645" s="187"/>
      <c r="AB645" s="187"/>
      <c r="AC645" s="187"/>
      <c r="AD645" s="187"/>
      <c r="AE645" s="187"/>
      <c r="AF645" s="187"/>
      <c r="AG645" s="187"/>
      <c r="AH645" s="187"/>
      <c r="AI645" s="187"/>
      <c r="AJ645" s="187"/>
      <c r="AK645" s="187"/>
      <c r="AL645" s="187"/>
      <c r="AM645" s="187"/>
      <c r="AN645" s="187"/>
      <c r="AO645" s="187"/>
      <c r="AP645" s="187"/>
      <c r="AQ645" s="187"/>
      <c r="AR645" s="187"/>
      <c r="AS645" s="187"/>
      <c r="AT645" s="187"/>
      <c r="AU645" s="187"/>
      <c r="AV645" s="187"/>
      <c r="AW645" s="187"/>
      <c r="AX645" s="187"/>
      <c r="AY645" s="187"/>
      <c r="AZ645" s="187"/>
      <c r="BA645" s="187"/>
      <c r="BB645" s="187"/>
      <c r="BC645" s="187"/>
      <c r="BD645" s="187"/>
      <c r="BE645" s="187"/>
      <c r="BF645" s="187"/>
      <c r="BG645" s="187"/>
      <c r="BH645" s="187"/>
      <c r="BI645" s="187"/>
      <c r="BJ645" s="187"/>
      <c r="BK645" s="187"/>
      <c r="BL645" s="187"/>
      <c r="BM645" s="187"/>
    </row>
    <row r="646" spans="1:65">
      <c r="A646" s="110"/>
      <c r="B646" s="110"/>
      <c r="C646" s="110"/>
      <c r="D646" s="187"/>
      <c r="E646" s="187"/>
      <c r="F646" s="187"/>
      <c r="G646" s="187"/>
      <c r="H646" s="187"/>
      <c r="I646" s="187"/>
      <c r="J646" s="187"/>
      <c r="K646" s="187"/>
      <c r="L646" s="187"/>
      <c r="M646" s="187"/>
      <c r="N646" s="187"/>
      <c r="O646" s="187"/>
      <c r="P646" s="187"/>
      <c r="Q646" s="187"/>
      <c r="R646" s="187"/>
      <c r="S646" s="187"/>
      <c r="T646" s="187"/>
      <c r="U646" s="187"/>
      <c r="V646" s="187"/>
      <c r="W646" s="187"/>
      <c r="X646" s="187"/>
      <c r="Y646" s="187"/>
      <c r="Z646" s="187"/>
      <c r="AA646" s="187"/>
      <c r="AB646" s="187"/>
      <c r="AC646" s="187"/>
      <c r="AD646" s="187"/>
      <c r="AE646" s="187"/>
      <c r="AF646" s="187"/>
      <c r="AG646" s="187"/>
      <c r="AH646" s="187"/>
      <c r="AI646" s="187"/>
      <c r="AJ646" s="187"/>
      <c r="AK646" s="187"/>
      <c r="AL646" s="187"/>
      <c r="AM646" s="187"/>
      <c r="AN646" s="187"/>
      <c r="AO646" s="187"/>
      <c r="AP646" s="187"/>
      <c r="AQ646" s="187"/>
      <c r="AR646" s="187"/>
      <c r="AS646" s="187"/>
      <c r="AT646" s="187"/>
      <c r="AU646" s="187"/>
      <c r="AV646" s="187"/>
      <c r="AW646" s="187"/>
      <c r="AX646" s="187"/>
      <c r="AY646" s="187"/>
      <c r="AZ646" s="187"/>
      <c r="BA646" s="187"/>
      <c r="BB646" s="187"/>
      <c r="BC646" s="187"/>
      <c r="BD646" s="187"/>
      <c r="BE646" s="187"/>
      <c r="BF646" s="187"/>
      <c r="BG646" s="187"/>
      <c r="BH646" s="187"/>
      <c r="BI646" s="187"/>
      <c r="BJ646" s="187"/>
      <c r="BK646" s="187"/>
      <c r="BL646" s="187"/>
      <c r="BM646" s="187"/>
    </row>
    <row r="647" spans="1:65">
      <c r="A647" s="110"/>
      <c r="B647" s="110"/>
      <c r="C647" s="110"/>
      <c r="D647" s="187"/>
      <c r="E647" s="187"/>
      <c r="F647" s="187"/>
      <c r="G647" s="187"/>
      <c r="H647" s="187"/>
      <c r="I647" s="187"/>
      <c r="J647" s="187"/>
      <c r="K647" s="187"/>
      <c r="L647" s="187"/>
      <c r="M647" s="187"/>
      <c r="N647" s="187"/>
      <c r="O647" s="187"/>
      <c r="P647" s="187"/>
      <c r="Q647" s="187"/>
      <c r="R647" s="187"/>
      <c r="S647" s="187"/>
      <c r="T647" s="187"/>
      <c r="U647" s="187"/>
      <c r="V647" s="187"/>
      <c r="W647" s="187"/>
      <c r="X647" s="187"/>
      <c r="Y647" s="187"/>
      <c r="Z647" s="187"/>
      <c r="AA647" s="187"/>
      <c r="AB647" s="187"/>
      <c r="AC647" s="187"/>
      <c r="AD647" s="187"/>
      <c r="AE647" s="187"/>
      <c r="AF647" s="187"/>
      <c r="AG647" s="187"/>
      <c r="AH647" s="187"/>
      <c r="AI647" s="187"/>
      <c r="AJ647" s="187"/>
      <c r="AK647" s="187"/>
      <c r="AL647" s="187"/>
      <c r="AM647" s="187"/>
      <c r="AN647" s="187"/>
      <c r="AO647" s="187"/>
      <c r="AP647" s="187"/>
      <c r="AQ647" s="187"/>
      <c r="AR647" s="187"/>
      <c r="AS647" s="187"/>
      <c r="AT647" s="187"/>
      <c r="AU647" s="187"/>
      <c r="AV647" s="187"/>
      <c r="AW647" s="187"/>
      <c r="AX647" s="187"/>
      <c r="AY647" s="187"/>
      <c r="AZ647" s="187"/>
      <c r="BA647" s="187"/>
      <c r="BB647" s="187"/>
      <c r="BC647" s="187"/>
      <c r="BD647" s="187"/>
      <c r="BE647" s="187"/>
      <c r="BF647" s="187"/>
      <c r="BG647" s="187"/>
      <c r="BH647" s="187"/>
      <c r="BI647" s="187"/>
      <c r="BJ647" s="187"/>
      <c r="BK647" s="187"/>
      <c r="BL647" s="187"/>
      <c r="BM647" s="187"/>
    </row>
    <row r="648" spans="1:65">
      <c r="A648" s="110"/>
      <c r="B648" s="110"/>
      <c r="C648" s="110"/>
      <c r="D648" s="187"/>
      <c r="E648" s="187"/>
      <c r="F648" s="187"/>
      <c r="G648" s="187"/>
      <c r="H648" s="187"/>
      <c r="I648" s="187"/>
      <c r="J648" s="187"/>
      <c r="K648" s="187"/>
      <c r="L648" s="187"/>
      <c r="M648" s="187"/>
      <c r="N648" s="187"/>
      <c r="O648" s="187"/>
      <c r="P648" s="187"/>
      <c r="Q648" s="187"/>
      <c r="R648" s="187"/>
      <c r="S648" s="187"/>
      <c r="T648" s="187"/>
      <c r="U648" s="187"/>
      <c r="V648" s="187"/>
      <c r="W648" s="187"/>
      <c r="X648" s="187"/>
      <c r="Y648" s="187"/>
      <c r="Z648" s="187"/>
      <c r="AA648" s="187"/>
      <c r="AB648" s="187"/>
      <c r="AC648" s="187"/>
      <c r="AD648" s="187"/>
      <c r="AE648" s="187"/>
      <c r="AF648" s="187"/>
      <c r="AG648" s="187"/>
      <c r="AH648" s="187"/>
      <c r="AI648" s="187"/>
      <c r="AJ648" s="187"/>
      <c r="AK648" s="187"/>
      <c r="AL648" s="187"/>
      <c r="AM648" s="187"/>
      <c r="AN648" s="187"/>
      <c r="AO648" s="187"/>
      <c r="AP648" s="187"/>
      <c r="AQ648" s="187"/>
      <c r="AR648" s="187"/>
      <c r="AS648" s="187"/>
      <c r="AT648" s="187"/>
      <c r="AU648" s="187"/>
      <c r="AV648" s="187"/>
      <c r="AW648" s="187"/>
      <c r="AX648" s="187"/>
      <c r="AY648" s="187"/>
      <c r="AZ648" s="187"/>
      <c r="BA648" s="187"/>
      <c r="BB648" s="187"/>
      <c r="BC648" s="187"/>
      <c r="BD648" s="187"/>
      <c r="BE648" s="187"/>
      <c r="BF648" s="187"/>
      <c r="BG648" s="187"/>
      <c r="BH648" s="187"/>
      <c r="BI648" s="187"/>
      <c r="BJ648" s="187"/>
      <c r="BK648" s="187"/>
      <c r="BL648" s="187"/>
      <c r="BM648" s="187"/>
    </row>
    <row r="649" spans="1:65">
      <c r="A649" s="110"/>
      <c r="B649" s="110"/>
      <c r="C649" s="110"/>
      <c r="D649" s="187"/>
      <c r="E649" s="187"/>
      <c r="F649" s="187"/>
      <c r="G649" s="187"/>
      <c r="H649" s="187"/>
      <c r="I649" s="187"/>
      <c r="J649" s="187"/>
      <c r="K649" s="187"/>
      <c r="L649" s="187"/>
      <c r="M649" s="187"/>
      <c r="N649" s="187"/>
      <c r="O649" s="187"/>
      <c r="P649" s="187"/>
      <c r="Q649" s="187"/>
      <c r="R649" s="187"/>
      <c r="S649" s="187"/>
      <c r="T649" s="187"/>
      <c r="U649" s="187"/>
      <c r="V649" s="187"/>
      <c r="W649" s="187"/>
      <c r="X649" s="187"/>
      <c r="Y649" s="187"/>
      <c r="Z649" s="187"/>
      <c r="AA649" s="187"/>
      <c r="AB649" s="187"/>
      <c r="AC649" s="187"/>
      <c r="AD649" s="187"/>
      <c r="AE649" s="187"/>
      <c r="AF649" s="187"/>
      <c r="AG649" s="187"/>
      <c r="AH649" s="187"/>
      <c r="AI649" s="187"/>
      <c r="AJ649" s="187"/>
      <c r="AK649" s="187"/>
      <c r="AL649" s="187"/>
      <c r="AM649" s="187"/>
      <c r="AN649" s="187"/>
      <c r="AO649" s="187"/>
      <c r="AP649" s="187"/>
      <c r="AQ649" s="187"/>
      <c r="AR649" s="187"/>
      <c r="AS649" s="187"/>
      <c r="AT649" s="187"/>
      <c r="AU649" s="187"/>
      <c r="AV649" s="187"/>
      <c r="AW649" s="187"/>
      <c r="AX649" s="187"/>
      <c r="AY649" s="187"/>
      <c r="AZ649" s="187"/>
      <c r="BA649" s="187"/>
      <c r="BB649" s="187"/>
      <c r="BC649" s="187"/>
      <c r="BD649" s="187"/>
      <c r="BE649" s="187"/>
      <c r="BF649" s="187"/>
      <c r="BG649" s="187"/>
      <c r="BH649" s="187"/>
      <c r="BI649" s="187"/>
      <c r="BJ649" s="187"/>
      <c r="BK649" s="187"/>
      <c r="BL649" s="187"/>
      <c r="BM649" s="187"/>
    </row>
    <row r="650" spans="1:65">
      <c r="A650" s="110"/>
      <c r="B650" s="110"/>
      <c r="C650" s="110"/>
      <c r="D650" s="187"/>
      <c r="E650" s="187"/>
      <c r="F650" s="187"/>
      <c r="G650" s="187"/>
      <c r="H650" s="187"/>
      <c r="I650" s="187"/>
      <c r="J650" s="187"/>
      <c r="K650" s="187"/>
      <c r="L650" s="187"/>
      <c r="M650" s="187"/>
      <c r="N650" s="187"/>
      <c r="O650" s="187"/>
      <c r="P650" s="187"/>
      <c r="Q650" s="187"/>
      <c r="R650" s="187"/>
      <c r="S650" s="187"/>
      <c r="T650" s="187"/>
      <c r="U650" s="187"/>
      <c r="V650" s="187"/>
      <c r="W650" s="187"/>
      <c r="X650" s="187"/>
      <c r="Y650" s="187"/>
      <c r="Z650" s="187"/>
      <c r="AA650" s="187"/>
      <c r="AB650" s="187"/>
      <c r="AC650" s="187"/>
      <c r="AD650" s="187"/>
      <c r="AE650" s="187"/>
      <c r="AF650" s="187"/>
      <c r="AG650" s="187"/>
      <c r="AH650" s="187"/>
      <c r="AI650" s="187"/>
      <c r="AJ650" s="187"/>
      <c r="AK650" s="187"/>
      <c r="AL650" s="187"/>
      <c r="AM650" s="187"/>
      <c r="AN650" s="187"/>
      <c r="AO650" s="187"/>
      <c r="AP650" s="187"/>
      <c r="AQ650" s="187"/>
      <c r="AR650" s="187"/>
      <c r="AS650" s="187"/>
      <c r="AT650" s="187"/>
      <c r="AU650" s="187"/>
      <c r="AV650" s="187"/>
      <c r="AW650" s="187"/>
      <c r="AX650" s="187"/>
      <c r="AY650" s="187"/>
      <c r="AZ650" s="187"/>
      <c r="BA650" s="187"/>
      <c r="BB650" s="187"/>
      <c r="BC650" s="187"/>
      <c r="BD650" s="187"/>
      <c r="BE650" s="187"/>
      <c r="BF650" s="187"/>
      <c r="BG650" s="187"/>
      <c r="BH650" s="187"/>
      <c r="BI650" s="187"/>
      <c r="BJ650" s="187"/>
      <c r="BK650" s="187"/>
      <c r="BL650" s="187"/>
      <c r="BM650" s="187"/>
    </row>
    <row r="651" spans="1:65">
      <c r="A651" s="110"/>
      <c r="B651" s="110"/>
      <c r="C651" s="110"/>
      <c r="D651" s="187"/>
      <c r="E651" s="187"/>
      <c r="F651" s="187"/>
      <c r="G651" s="187"/>
      <c r="H651" s="187"/>
      <c r="I651" s="187"/>
      <c r="J651" s="187"/>
      <c r="K651" s="187"/>
      <c r="L651" s="187"/>
      <c r="M651" s="187"/>
      <c r="N651" s="187"/>
      <c r="O651" s="187"/>
      <c r="P651" s="187"/>
      <c r="Q651" s="187"/>
      <c r="R651" s="187"/>
      <c r="S651" s="187"/>
      <c r="T651" s="187"/>
      <c r="U651" s="187"/>
      <c r="V651" s="187"/>
      <c r="W651" s="187"/>
      <c r="X651" s="187"/>
      <c r="Y651" s="187"/>
      <c r="Z651" s="187"/>
      <c r="AA651" s="187"/>
      <c r="AB651" s="187"/>
      <c r="AC651" s="187"/>
      <c r="AD651" s="187"/>
      <c r="AE651" s="187"/>
      <c r="AF651" s="187"/>
      <c r="AG651" s="187"/>
      <c r="AH651" s="187"/>
      <c r="AI651" s="187"/>
      <c r="AJ651" s="187"/>
      <c r="AK651" s="187"/>
      <c r="AL651" s="187"/>
      <c r="AM651" s="187"/>
      <c r="AN651" s="187"/>
      <c r="AO651" s="187"/>
      <c r="AP651" s="187"/>
      <c r="AQ651" s="187"/>
      <c r="AR651" s="187"/>
      <c r="AS651" s="187"/>
      <c r="AT651" s="187"/>
      <c r="AU651" s="187"/>
      <c r="AV651" s="187"/>
      <c r="AW651" s="187"/>
      <c r="AX651" s="187"/>
      <c r="AY651" s="187"/>
      <c r="AZ651" s="187"/>
      <c r="BA651" s="187"/>
      <c r="BB651" s="187"/>
      <c r="BC651" s="187"/>
      <c r="BD651" s="187"/>
      <c r="BE651" s="187"/>
      <c r="BF651" s="187"/>
      <c r="BG651" s="187"/>
      <c r="BH651" s="187"/>
      <c r="BI651" s="187"/>
      <c r="BJ651" s="187"/>
      <c r="BK651" s="187"/>
      <c r="BL651" s="187"/>
      <c r="BM651" s="187"/>
    </row>
    <row r="652" spans="1:65">
      <c r="A652" s="110"/>
      <c r="B652" s="110"/>
      <c r="C652" s="110"/>
      <c r="D652" s="187"/>
      <c r="E652" s="187"/>
      <c r="F652" s="187"/>
      <c r="G652" s="187"/>
      <c r="H652" s="187"/>
      <c r="I652" s="187"/>
      <c r="J652" s="187"/>
      <c r="K652" s="187"/>
      <c r="L652" s="187"/>
      <c r="M652" s="187"/>
      <c r="N652" s="187"/>
      <c r="O652" s="187"/>
      <c r="P652" s="187"/>
      <c r="Q652" s="187"/>
      <c r="R652" s="187"/>
      <c r="S652" s="187"/>
      <c r="T652" s="187"/>
      <c r="U652" s="187"/>
      <c r="V652" s="187"/>
      <c r="W652" s="187"/>
      <c r="X652" s="187"/>
      <c r="Y652" s="187"/>
      <c r="Z652" s="187"/>
      <c r="AA652" s="187"/>
      <c r="AB652" s="187"/>
      <c r="AC652" s="187"/>
      <c r="AD652" s="187"/>
      <c r="AE652" s="187"/>
      <c r="AF652" s="187"/>
      <c r="AG652" s="187"/>
      <c r="AH652" s="187"/>
      <c r="AI652" s="187"/>
      <c r="AJ652" s="187"/>
      <c r="AK652" s="187"/>
      <c r="AL652" s="187"/>
      <c r="AM652" s="187"/>
      <c r="AN652" s="187"/>
      <c r="AO652" s="187"/>
      <c r="AP652" s="187"/>
      <c r="AQ652" s="187"/>
      <c r="AR652" s="187"/>
      <c r="AS652" s="187"/>
      <c r="AT652" s="187"/>
      <c r="AU652" s="187"/>
      <c r="AV652" s="187"/>
      <c r="AW652" s="187"/>
      <c r="AX652" s="187"/>
      <c r="AY652" s="187"/>
      <c r="AZ652" s="187"/>
      <c r="BA652" s="187"/>
      <c r="BB652" s="187"/>
      <c r="BC652" s="187"/>
      <c r="BD652" s="187"/>
      <c r="BE652" s="187"/>
      <c r="BF652" s="187"/>
      <c r="BG652" s="187"/>
      <c r="BH652" s="187"/>
      <c r="BI652" s="187"/>
      <c r="BJ652" s="187"/>
      <c r="BK652" s="187"/>
      <c r="BL652" s="187"/>
      <c r="BM652" s="187"/>
    </row>
    <row r="653" spans="1:65">
      <c r="A653" s="110"/>
      <c r="B653" s="110"/>
      <c r="C653" s="110"/>
      <c r="D653" s="187"/>
      <c r="E653" s="187"/>
      <c r="F653" s="187"/>
      <c r="G653" s="187"/>
      <c r="H653" s="187"/>
      <c r="I653" s="187"/>
      <c r="J653" s="187"/>
      <c r="K653" s="187"/>
      <c r="L653" s="187"/>
      <c r="M653" s="187"/>
      <c r="N653" s="187"/>
      <c r="O653" s="187"/>
      <c r="P653" s="187"/>
      <c r="Q653" s="187"/>
      <c r="R653" s="187"/>
      <c r="S653" s="187"/>
      <c r="T653" s="187"/>
      <c r="U653" s="187"/>
      <c r="V653" s="187"/>
      <c r="W653" s="187"/>
      <c r="X653" s="187"/>
      <c r="Y653" s="187"/>
      <c r="Z653" s="187"/>
      <c r="AA653" s="187"/>
      <c r="AB653" s="187"/>
      <c r="AC653" s="187"/>
      <c r="AD653" s="187"/>
      <c r="AE653" s="187"/>
      <c r="AF653" s="187"/>
      <c r="AG653" s="187"/>
      <c r="AH653" s="187"/>
      <c r="AI653" s="187"/>
      <c r="AJ653" s="187"/>
      <c r="AK653" s="187"/>
      <c r="AL653" s="187"/>
      <c r="AM653" s="187"/>
      <c r="AN653" s="187"/>
      <c r="AO653" s="187"/>
      <c r="AP653" s="187"/>
      <c r="AQ653" s="187"/>
      <c r="AR653" s="187"/>
      <c r="AS653" s="187"/>
      <c r="AT653" s="187"/>
      <c r="AU653" s="187"/>
      <c r="AV653" s="187"/>
      <c r="AW653" s="187"/>
      <c r="AX653" s="187"/>
      <c r="AY653" s="187"/>
      <c r="AZ653" s="187"/>
      <c r="BA653" s="187"/>
      <c r="BB653" s="187"/>
      <c r="BC653" s="187"/>
      <c r="BD653" s="187"/>
      <c r="BE653" s="187"/>
      <c r="BF653" s="187"/>
      <c r="BG653" s="187"/>
      <c r="BH653" s="187"/>
      <c r="BI653" s="187"/>
      <c r="BJ653" s="187"/>
      <c r="BK653" s="187"/>
      <c r="BL653" s="187"/>
      <c r="BM653" s="187"/>
    </row>
    <row r="654" spans="1:65">
      <c r="A654" s="110"/>
      <c r="B654" s="110"/>
      <c r="C654" s="110"/>
      <c r="D654" s="187"/>
      <c r="E654" s="187"/>
      <c r="F654" s="187"/>
      <c r="G654" s="187"/>
      <c r="H654" s="187"/>
      <c r="I654" s="187"/>
      <c r="J654" s="187"/>
      <c r="K654" s="187"/>
      <c r="L654" s="187"/>
      <c r="M654" s="187"/>
      <c r="N654" s="187"/>
      <c r="O654" s="187"/>
      <c r="P654" s="187"/>
      <c r="Q654" s="187"/>
      <c r="R654" s="187"/>
      <c r="S654" s="187"/>
      <c r="T654" s="187"/>
      <c r="U654" s="187"/>
      <c r="V654" s="187"/>
      <c r="W654" s="187"/>
      <c r="X654" s="187"/>
      <c r="Y654" s="187"/>
      <c r="Z654" s="187"/>
      <c r="AA654" s="187"/>
      <c r="AB654" s="187"/>
      <c r="AC654" s="187"/>
      <c r="AD654" s="187"/>
      <c r="AE654" s="187"/>
      <c r="AF654" s="187"/>
      <c r="AG654" s="187"/>
      <c r="AH654" s="187"/>
      <c r="AI654" s="187"/>
      <c r="AJ654" s="187"/>
      <c r="AK654" s="187"/>
      <c r="AL654" s="187"/>
      <c r="AM654" s="187"/>
      <c r="AN654" s="187"/>
      <c r="AO654" s="187"/>
      <c r="AP654" s="187"/>
      <c r="AQ654" s="187"/>
      <c r="AR654" s="187"/>
      <c r="AS654" s="187"/>
      <c r="AT654" s="187"/>
      <c r="AU654" s="187"/>
      <c r="AV654" s="187"/>
      <c r="AW654" s="187"/>
      <c r="AX654" s="187"/>
      <c r="AY654" s="187"/>
      <c r="AZ654" s="187"/>
      <c r="BA654" s="187"/>
      <c r="BB654" s="187"/>
      <c r="BC654" s="187"/>
      <c r="BD654" s="187"/>
      <c r="BE654" s="187"/>
      <c r="BF654" s="187"/>
      <c r="BG654" s="187"/>
      <c r="BH654" s="187"/>
      <c r="BI654" s="187"/>
      <c r="BJ654" s="187"/>
      <c r="BK654" s="187"/>
      <c r="BL654" s="187"/>
      <c r="BM654" s="187"/>
    </row>
    <row r="655" spans="1:65">
      <c r="A655" s="110"/>
      <c r="B655" s="110"/>
      <c r="C655" s="110"/>
      <c r="D655" s="187"/>
      <c r="E655" s="187"/>
      <c r="F655" s="187"/>
      <c r="G655" s="187"/>
      <c r="H655" s="187"/>
      <c r="I655" s="187"/>
      <c r="J655" s="187"/>
      <c r="K655" s="187"/>
      <c r="L655" s="187"/>
      <c r="M655" s="187"/>
      <c r="N655" s="187"/>
      <c r="O655" s="187"/>
      <c r="P655" s="187"/>
      <c r="Q655" s="187"/>
      <c r="R655" s="187"/>
      <c r="S655" s="187"/>
      <c r="T655" s="187"/>
      <c r="U655" s="187"/>
      <c r="V655" s="187"/>
      <c r="W655" s="187"/>
      <c r="X655" s="187"/>
      <c r="Y655" s="187"/>
      <c r="Z655" s="187"/>
      <c r="AA655" s="187"/>
      <c r="AB655" s="187"/>
      <c r="AC655" s="187"/>
      <c r="AD655" s="187"/>
      <c r="AE655" s="187"/>
      <c r="AF655" s="187"/>
      <c r="AG655" s="187"/>
      <c r="AH655" s="187"/>
      <c r="AI655" s="187"/>
      <c r="AJ655" s="187"/>
      <c r="AK655" s="187"/>
      <c r="AL655" s="187"/>
      <c r="AM655" s="187"/>
      <c r="AN655" s="187"/>
      <c r="AO655" s="187"/>
      <c r="AP655" s="187"/>
      <c r="AQ655" s="187"/>
      <c r="AR655" s="187"/>
      <c r="AS655" s="187"/>
      <c r="AT655" s="187"/>
      <c r="AU655" s="187"/>
      <c r="AV655" s="187"/>
      <c r="AW655" s="187"/>
      <c r="AX655" s="187"/>
      <c r="AY655" s="187"/>
      <c r="AZ655" s="187"/>
      <c r="BA655" s="187"/>
      <c r="BB655" s="187"/>
      <c r="BC655" s="187"/>
      <c r="BD655" s="187"/>
      <c r="BE655" s="187"/>
      <c r="BF655" s="187"/>
      <c r="BG655" s="187"/>
      <c r="BH655" s="187"/>
      <c r="BI655" s="187"/>
      <c r="BJ655" s="187"/>
      <c r="BK655" s="187"/>
      <c r="BL655" s="187"/>
      <c r="BM655" s="187"/>
    </row>
    <row r="656" spans="1:65">
      <c r="A656" s="110"/>
      <c r="B656" s="110"/>
      <c r="C656" s="110"/>
      <c r="D656" s="187"/>
      <c r="E656" s="187"/>
      <c r="F656" s="187"/>
      <c r="G656" s="187"/>
      <c r="H656" s="187"/>
      <c r="I656" s="187"/>
      <c r="J656" s="187"/>
      <c r="K656" s="187"/>
      <c r="L656" s="187"/>
      <c r="M656" s="187"/>
      <c r="N656" s="187"/>
      <c r="O656" s="187"/>
      <c r="P656" s="187"/>
      <c r="Q656" s="187"/>
      <c r="R656" s="187"/>
      <c r="S656" s="187"/>
      <c r="T656" s="187"/>
      <c r="U656" s="187"/>
      <c r="V656" s="187"/>
      <c r="W656" s="187"/>
      <c r="X656" s="187"/>
      <c r="Y656" s="187"/>
      <c r="Z656" s="187"/>
      <c r="AA656" s="187"/>
      <c r="AB656" s="187"/>
      <c r="AC656" s="187"/>
      <c r="AD656" s="187"/>
      <c r="AE656" s="187"/>
      <c r="AF656" s="187"/>
      <c r="AG656" s="187"/>
      <c r="AH656" s="187"/>
      <c r="AI656" s="187"/>
      <c r="AJ656" s="187"/>
      <c r="AK656" s="187"/>
      <c r="AL656" s="187"/>
      <c r="AM656" s="187"/>
      <c r="AN656" s="187"/>
      <c r="AO656" s="187"/>
      <c r="AP656" s="187"/>
      <c r="AQ656" s="187"/>
      <c r="AR656" s="187"/>
      <c r="AS656" s="187"/>
      <c r="AT656" s="187"/>
      <c r="AU656" s="187"/>
      <c r="AV656" s="187"/>
      <c r="AW656" s="187"/>
      <c r="AX656" s="187"/>
      <c r="AY656" s="187"/>
      <c r="AZ656" s="187"/>
      <c r="BA656" s="187"/>
      <c r="BB656" s="187"/>
      <c r="BC656" s="187"/>
      <c r="BD656" s="187"/>
      <c r="BE656" s="187"/>
      <c r="BF656" s="187"/>
      <c r="BG656" s="187"/>
      <c r="BH656" s="187"/>
      <c r="BI656" s="187"/>
      <c r="BJ656" s="187"/>
      <c r="BK656" s="187"/>
      <c r="BL656" s="187"/>
      <c r="BM656" s="187"/>
    </row>
    <row r="657" spans="1:65">
      <c r="A657" s="110"/>
      <c r="B657" s="110"/>
      <c r="C657" s="110"/>
      <c r="D657" s="187"/>
      <c r="E657" s="187"/>
      <c r="F657" s="187"/>
      <c r="G657" s="187"/>
      <c r="H657" s="187"/>
      <c r="I657" s="187"/>
      <c r="J657" s="187"/>
      <c r="K657" s="187"/>
      <c r="L657" s="187"/>
      <c r="M657" s="187"/>
      <c r="N657" s="187"/>
      <c r="O657" s="187"/>
      <c r="P657" s="187"/>
      <c r="Q657" s="187"/>
      <c r="R657" s="187"/>
      <c r="S657" s="187"/>
      <c r="T657" s="187"/>
      <c r="U657" s="187"/>
      <c r="V657" s="187"/>
      <c r="W657" s="187"/>
      <c r="X657" s="187"/>
      <c r="Y657" s="187"/>
      <c r="Z657" s="187"/>
      <c r="AA657" s="187"/>
      <c r="AB657" s="187"/>
      <c r="AC657" s="187"/>
      <c r="AD657" s="187"/>
      <c r="AE657" s="187"/>
      <c r="AF657" s="187"/>
      <c r="AG657" s="187"/>
      <c r="AH657" s="187"/>
      <c r="AI657" s="187"/>
      <c r="AJ657" s="187"/>
      <c r="AK657" s="187"/>
      <c r="AL657" s="187"/>
      <c r="AM657" s="187"/>
      <c r="AN657" s="187"/>
      <c r="AO657" s="187"/>
      <c r="AP657" s="187"/>
      <c r="AQ657" s="187"/>
      <c r="AR657" s="187"/>
      <c r="AS657" s="187"/>
      <c r="AT657" s="187"/>
      <c r="AU657" s="187"/>
      <c r="AV657" s="187"/>
      <c r="AW657" s="187"/>
      <c r="AX657" s="187"/>
      <c r="AY657" s="187"/>
      <c r="AZ657" s="187"/>
      <c r="BA657" s="187"/>
      <c r="BB657" s="187"/>
      <c r="BC657" s="187"/>
      <c r="BD657" s="187"/>
      <c r="BE657" s="187"/>
      <c r="BF657" s="187"/>
      <c r="BG657" s="187"/>
      <c r="BH657" s="187"/>
      <c r="BI657" s="187"/>
      <c r="BJ657" s="187"/>
      <c r="BK657" s="187"/>
      <c r="BL657" s="187"/>
      <c r="BM657" s="187"/>
    </row>
    <row r="658" spans="1:65">
      <c r="A658" s="110"/>
      <c r="B658" s="110"/>
      <c r="C658" s="110"/>
      <c r="D658" s="187"/>
      <c r="E658" s="187"/>
      <c r="F658" s="187"/>
      <c r="G658" s="187"/>
      <c r="H658" s="187"/>
      <c r="I658" s="187"/>
      <c r="J658" s="187"/>
      <c r="K658" s="187"/>
      <c r="L658" s="187"/>
      <c r="M658" s="187"/>
      <c r="N658" s="187"/>
      <c r="O658" s="187"/>
      <c r="P658" s="187"/>
      <c r="Q658" s="187"/>
      <c r="R658" s="187"/>
      <c r="S658" s="187"/>
      <c r="T658" s="187"/>
      <c r="U658" s="187"/>
      <c r="V658" s="187"/>
      <c r="W658" s="187"/>
      <c r="X658" s="187"/>
      <c r="Y658" s="187"/>
      <c r="Z658" s="187"/>
      <c r="AA658" s="187"/>
      <c r="AB658" s="187"/>
      <c r="AC658" s="187"/>
      <c r="AD658" s="187"/>
      <c r="AE658" s="187"/>
      <c r="AF658" s="187"/>
      <c r="AG658" s="187"/>
      <c r="AH658" s="187"/>
      <c r="AI658" s="187"/>
      <c r="AJ658" s="187"/>
      <c r="AK658" s="187"/>
      <c r="AL658" s="187"/>
      <c r="AM658" s="187"/>
      <c r="AN658" s="187"/>
      <c r="AO658" s="187"/>
      <c r="AP658" s="187"/>
      <c r="AQ658" s="187"/>
      <c r="AR658" s="187"/>
      <c r="AS658" s="187"/>
      <c r="AT658" s="187"/>
      <c r="AU658" s="187"/>
      <c r="AV658" s="187"/>
      <c r="AW658" s="187"/>
      <c r="AX658" s="187"/>
      <c r="AY658" s="187"/>
      <c r="AZ658" s="187"/>
      <c r="BA658" s="187"/>
      <c r="BB658" s="187"/>
      <c r="BC658" s="187"/>
      <c r="BD658" s="187"/>
      <c r="BE658" s="187"/>
      <c r="BF658" s="187"/>
      <c r="BG658" s="187"/>
      <c r="BH658" s="187"/>
      <c r="BI658" s="187"/>
      <c r="BJ658" s="187"/>
      <c r="BK658" s="187"/>
      <c r="BL658" s="187"/>
      <c r="BM658" s="187"/>
    </row>
    <row r="659" spans="1:65">
      <c r="A659" s="110"/>
      <c r="B659" s="110"/>
      <c r="C659" s="110"/>
      <c r="D659" s="187"/>
      <c r="E659" s="187"/>
      <c r="F659" s="187"/>
      <c r="G659" s="187"/>
      <c r="H659" s="187"/>
      <c r="I659" s="187"/>
      <c r="J659" s="187"/>
      <c r="K659" s="187"/>
      <c r="L659" s="187"/>
      <c r="M659" s="187"/>
      <c r="N659" s="187"/>
      <c r="O659" s="187"/>
      <c r="P659" s="187"/>
      <c r="Q659" s="187"/>
      <c r="R659" s="187"/>
      <c r="S659" s="187"/>
      <c r="T659" s="187"/>
      <c r="U659" s="187"/>
      <c r="V659" s="187"/>
      <c r="W659" s="187"/>
      <c r="X659" s="187"/>
      <c r="Y659" s="187"/>
      <c r="Z659" s="187"/>
      <c r="AA659" s="187"/>
      <c r="AB659" s="187"/>
      <c r="AC659" s="187"/>
      <c r="AD659" s="187"/>
      <c r="AE659" s="187"/>
      <c r="AF659" s="187"/>
      <c r="AG659" s="187"/>
      <c r="AH659" s="187"/>
      <c r="AI659" s="187"/>
      <c r="AJ659" s="187"/>
      <c r="AK659" s="187"/>
      <c r="AL659" s="187"/>
      <c r="AM659" s="187"/>
      <c r="AN659" s="187"/>
      <c r="AO659" s="187"/>
      <c r="AP659" s="187"/>
      <c r="AQ659" s="187"/>
      <c r="AR659" s="187"/>
      <c r="AS659" s="187"/>
      <c r="AT659" s="187"/>
      <c r="AU659" s="187"/>
      <c r="AV659" s="187"/>
      <c r="AW659" s="187"/>
      <c r="AX659" s="187"/>
      <c r="AY659" s="187"/>
      <c r="AZ659" s="187"/>
      <c r="BA659" s="187"/>
      <c r="BB659" s="187"/>
      <c r="BC659" s="187"/>
      <c r="BD659" s="187"/>
      <c r="BE659" s="187"/>
      <c r="BF659" s="187"/>
      <c r="BG659" s="187"/>
      <c r="BH659" s="187"/>
      <c r="BI659" s="187"/>
      <c r="BJ659" s="187"/>
      <c r="BK659" s="187"/>
      <c r="BL659" s="187"/>
      <c r="BM659" s="187"/>
    </row>
    <row r="660" spans="1:65">
      <c r="A660" s="110"/>
      <c r="B660" s="110"/>
      <c r="C660" s="110"/>
      <c r="D660" s="187"/>
      <c r="E660" s="187"/>
      <c r="F660" s="187"/>
      <c r="G660" s="187"/>
      <c r="H660" s="187"/>
      <c r="I660" s="187"/>
      <c r="J660" s="187"/>
      <c r="K660" s="187"/>
      <c r="L660" s="187"/>
      <c r="M660" s="187"/>
      <c r="N660" s="187"/>
      <c r="O660" s="187"/>
      <c r="P660" s="187"/>
      <c r="Q660" s="187"/>
      <c r="R660" s="187"/>
      <c r="S660" s="187"/>
      <c r="T660" s="187"/>
      <c r="U660" s="187"/>
      <c r="V660" s="187"/>
      <c r="W660" s="187"/>
      <c r="X660" s="187"/>
      <c r="Y660" s="187"/>
      <c r="Z660" s="187"/>
      <c r="AA660" s="187"/>
      <c r="AB660" s="187"/>
      <c r="AC660" s="187"/>
      <c r="AD660" s="187"/>
      <c r="AE660" s="187"/>
      <c r="AF660" s="187"/>
      <c r="AG660" s="187"/>
      <c r="AH660" s="187"/>
      <c r="AI660" s="187"/>
      <c r="AJ660" s="187"/>
      <c r="AK660" s="187"/>
      <c r="AL660" s="187"/>
      <c r="AM660" s="187"/>
      <c r="AN660" s="187"/>
      <c r="AO660" s="187"/>
      <c r="AP660" s="187"/>
      <c r="AQ660" s="187"/>
      <c r="AR660" s="187"/>
      <c r="AS660" s="187"/>
      <c r="AT660" s="187"/>
      <c r="AU660" s="187"/>
      <c r="AV660" s="187"/>
      <c r="AW660" s="187"/>
      <c r="AX660" s="187"/>
      <c r="AY660" s="187"/>
      <c r="AZ660" s="187"/>
      <c r="BA660" s="187"/>
      <c r="BB660" s="187"/>
      <c r="BC660" s="187"/>
      <c r="BD660" s="187"/>
      <c r="BE660" s="187"/>
      <c r="BF660" s="187"/>
      <c r="BG660" s="187"/>
      <c r="BH660" s="187"/>
      <c r="BI660" s="187"/>
      <c r="BJ660" s="187"/>
      <c r="BK660" s="187"/>
      <c r="BL660" s="187"/>
      <c r="BM660" s="187"/>
    </row>
    <row r="661" spans="1:65">
      <c r="A661" s="110"/>
      <c r="B661" s="110"/>
      <c r="C661" s="110"/>
      <c r="D661" s="187"/>
      <c r="E661" s="187"/>
      <c r="F661" s="187"/>
      <c r="G661" s="187"/>
      <c r="H661" s="187"/>
      <c r="I661" s="187"/>
      <c r="J661" s="187"/>
      <c r="K661" s="187"/>
      <c r="L661" s="187"/>
      <c r="M661" s="187"/>
      <c r="N661" s="187"/>
      <c r="O661" s="187"/>
      <c r="P661" s="187"/>
      <c r="Q661" s="187"/>
      <c r="R661" s="187"/>
      <c r="S661" s="187"/>
      <c r="T661" s="187"/>
      <c r="U661" s="187"/>
      <c r="V661" s="187"/>
      <c r="W661" s="187"/>
      <c r="X661" s="187"/>
      <c r="Y661" s="187"/>
      <c r="Z661" s="187"/>
      <c r="AA661" s="187"/>
      <c r="AB661" s="187"/>
      <c r="AC661" s="187"/>
      <c r="AD661" s="187"/>
      <c r="AE661" s="187"/>
      <c r="AF661" s="187"/>
      <c r="AG661" s="187"/>
      <c r="AH661" s="187"/>
      <c r="AI661" s="187"/>
      <c r="AJ661" s="187"/>
      <c r="AK661" s="187"/>
      <c r="AL661" s="187"/>
      <c r="AM661" s="187"/>
      <c r="AN661" s="187"/>
      <c r="AO661" s="187"/>
      <c r="AP661" s="187"/>
      <c r="AQ661" s="187"/>
      <c r="AR661" s="187"/>
      <c r="AS661" s="187"/>
      <c r="AT661" s="187"/>
      <c r="AU661" s="187"/>
      <c r="AV661" s="187"/>
      <c r="AW661" s="187"/>
      <c r="AX661" s="187"/>
      <c r="AY661" s="187"/>
      <c r="AZ661" s="187"/>
      <c r="BA661" s="187"/>
      <c r="BB661" s="187"/>
      <c r="BC661" s="187"/>
      <c r="BD661" s="187"/>
      <c r="BE661" s="187"/>
      <c r="BF661" s="187"/>
      <c r="BG661" s="187"/>
      <c r="BH661" s="187"/>
      <c r="BI661" s="187"/>
      <c r="BJ661" s="187"/>
      <c r="BK661" s="187"/>
      <c r="BL661" s="187"/>
      <c r="BM661" s="187"/>
    </row>
    <row r="662" spans="1:65">
      <c r="A662" s="110"/>
      <c r="B662" s="110"/>
      <c r="C662" s="110"/>
      <c r="D662" s="187"/>
      <c r="E662" s="187"/>
      <c r="F662" s="187"/>
      <c r="G662" s="187"/>
      <c r="H662" s="187"/>
      <c r="I662" s="187"/>
      <c r="J662" s="187"/>
      <c r="K662" s="187"/>
      <c r="L662" s="187"/>
      <c r="M662" s="187"/>
      <c r="N662" s="187"/>
      <c r="O662" s="187"/>
      <c r="P662" s="187"/>
      <c r="Q662" s="187"/>
      <c r="R662" s="187"/>
      <c r="S662" s="187"/>
      <c r="T662" s="187"/>
      <c r="U662" s="187"/>
      <c r="V662" s="187"/>
      <c r="W662" s="187"/>
      <c r="X662" s="187"/>
      <c r="Y662" s="187"/>
      <c r="Z662" s="187"/>
      <c r="AA662" s="187"/>
      <c r="AB662" s="187"/>
      <c r="AC662" s="187"/>
      <c r="AD662" s="187"/>
      <c r="AE662" s="187"/>
      <c r="AF662" s="187"/>
      <c r="AG662" s="187"/>
      <c r="AH662" s="187"/>
      <c r="AI662" s="187"/>
      <c r="AJ662" s="187"/>
      <c r="AK662" s="187"/>
      <c r="AL662" s="187"/>
      <c r="AM662" s="187"/>
      <c r="AN662" s="187"/>
      <c r="AO662" s="187"/>
      <c r="AP662" s="187"/>
      <c r="AQ662" s="187"/>
      <c r="AR662" s="187"/>
      <c r="AS662" s="187"/>
      <c r="AT662" s="187"/>
      <c r="AU662" s="187"/>
      <c r="AV662" s="187"/>
      <c r="AW662" s="187"/>
      <c r="AX662" s="187"/>
      <c r="AY662" s="187"/>
      <c r="AZ662" s="187"/>
      <c r="BA662" s="187"/>
      <c r="BB662" s="187"/>
      <c r="BC662" s="187"/>
      <c r="BD662" s="187"/>
      <c r="BE662" s="187"/>
      <c r="BF662" s="187"/>
      <c r="BG662" s="187"/>
      <c r="BH662" s="187"/>
      <c r="BI662" s="187"/>
      <c r="BJ662" s="187"/>
      <c r="BK662" s="187"/>
      <c r="BL662" s="187"/>
      <c r="BM662" s="187"/>
    </row>
    <row r="663" spans="1:65">
      <c r="A663" s="110"/>
      <c r="B663" s="110"/>
      <c r="C663" s="110"/>
      <c r="D663" s="187"/>
      <c r="E663" s="187"/>
      <c r="F663" s="187"/>
      <c r="G663" s="187"/>
      <c r="H663" s="187"/>
      <c r="I663" s="187"/>
      <c r="J663" s="187"/>
      <c r="K663" s="187"/>
      <c r="L663" s="187"/>
      <c r="M663" s="187"/>
      <c r="N663" s="187"/>
      <c r="O663" s="187"/>
      <c r="P663" s="187"/>
      <c r="Q663" s="187"/>
      <c r="R663" s="187"/>
      <c r="S663" s="187"/>
      <c r="T663" s="187"/>
      <c r="U663" s="187"/>
      <c r="V663" s="187"/>
      <c r="W663" s="187"/>
      <c r="X663" s="187"/>
      <c r="Y663" s="187"/>
      <c r="Z663" s="187"/>
      <c r="AA663" s="187"/>
      <c r="AB663" s="187"/>
      <c r="AC663" s="187"/>
      <c r="AD663" s="187"/>
      <c r="AE663" s="187"/>
      <c r="AF663" s="187"/>
      <c r="AG663" s="187"/>
      <c r="AH663" s="187"/>
      <c r="AI663" s="187"/>
      <c r="AJ663" s="187"/>
      <c r="AK663" s="187"/>
      <c r="AL663" s="187"/>
      <c r="AM663" s="187"/>
      <c r="AN663" s="187"/>
      <c r="AO663" s="187"/>
      <c r="AP663" s="187"/>
      <c r="AQ663" s="187"/>
      <c r="AR663" s="187"/>
      <c r="AS663" s="187"/>
      <c r="AT663" s="187"/>
      <c r="AU663" s="187"/>
      <c r="AV663" s="187"/>
      <c r="AW663" s="187"/>
      <c r="AX663" s="187"/>
      <c r="AY663" s="187"/>
      <c r="AZ663" s="187"/>
      <c r="BA663" s="187"/>
      <c r="BB663" s="187"/>
      <c r="BC663" s="187"/>
      <c r="BD663" s="187"/>
      <c r="BE663" s="187"/>
      <c r="BF663" s="187"/>
      <c r="BG663" s="187"/>
      <c r="BH663" s="187"/>
      <c r="BI663" s="187"/>
      <c r="BJ663" s="187"/>
      <c r="BK663" s="187"/>
      <c r="BL663" s="187"/>
      <c r="BM663" s="187"/>
    </row>
    <row r="664" spans="1:65">
      <c r="A664" s="110"/>
      <c r="B664" s="110"/>
      <c r="C664" s="110"/>
      <c r="D664" s="187"/>
      <c r="E664" s="187"/>
      <c r="F664" s="187"/>
      <c r="G664" s="187"/>
      <c r="H664" s="187"/>
      <c r="I664" s="187"/>
      <c r="J664" s="187"/>
      <c r="K664" s="187"/>
      <c r="L664" s="187"/>
      <c r="M664" s="187"/>
      <c r="N664" s="187"/>
      <c r="O664" s="187"/>
      <c r="P664" s="187"/>
      <c r="Q664" s="187"/>
      <c r="R664" s="187"/>
      <c r="S664" s="187"/>
      <c r="T664" s="187"/>
      <c r="U664" s="187"/>
      <c r="V664" s="187"/>
      <c r="W664" s="187"/>
      <c r="X664" s="187"/>
      <c r="Y664" s="187"/>
      <c r="Z664" s="187"/>
      <c r="AA664" s="187"/>
      <c r="AB664" s="187"/>
      <c r="AC664" s="187"/>
      <c r="AD664" s="187"/>
      <c r="AE664" s="187"/>
      <c r="AF664" s="187"/>
      <c r="AG664" s="187"/>
      <c r="AH664" s="187"/>
      <c r="AI664" s="187"/>
      <c r="AJ664" s="187"/>
      <c r="AK664" s="187"/>
      <c r="AL664" s="187"/>
      <c r="AM664" s="187"/>
      <c r="AN664" s="187"/>
      <c r="AO664" s="187"/>
      <c r="AP664" s="187"/>
      <c r="AQ664" s="187"/>
      <c r="AR664" s="187"/>
      <c r="AS664" s="187"/>
      <c r="AT664" s="187"/>
      <c r="AU664" s="187"/>
      <c r="AV664" s="187"/>
      <c r="AW664" s="187"/>
      <c r="AX664" s="187"/>
      <c r="AY664" s="187"/>
      <c r="AZ664" s="187"/>
      <c r="BA664" s="187"/>
      <c r="BB664" s="187"/>
      <c r="BC664" s="187"/>
      <c r="BD664" s="187"/>
      <c r="BE664" s="187"/>
      <c r="BF664" s="187"/>
      <c r="BG664" s="187"/>
      <c r="BH664" s="187"/>
      <c r="BI664" s="187"/>
      <c r="BJ664" s="187"/>
      <c r="BK664" s="187"/>
      <c r="BL664" s="187"/>
      <c r="BM664" s="187"/>
    </row>
    <row r="665" spans="1:65">
      <c r="A665" s="110"/>
      <c r="B665" s="110"/>
      <c r="C665" s="110"/>
      <c r="D665" s="187"/>
      <c r="E665" s="187"/>
      <c r="F665" s="187"/>
      <c r="G665" s="187"/>
      <c r="H665" s="187"/>
      <c r="I665" s="187"/>
      <c r="J665" s="187"/>
      <c r="K665" s="187"/>
      <c r="L665" s="187"/>
      <c r="M665" s="187"/>
      <c r="N665" s="187"/>
      <c r="O665" s="187"/>
      <c r="P665" s="187"/>
      <c r="Q665" s="187"/>
      <c r="R665" s="187"/>
      <c r="S665" s="187"/>
      <c r="T665" s="187"/>
      <c r="U665" s="187"/>
      <c r="V665" s="187"/>
      <c r="W665" s="187"/>
      <c r="X665" s="187"/>
      <c r="Y665" s="187"/>
      <c r="Z665" s="187"/>
      <c r="AA665" s="187"/>
      <c r="AB665" s="187"/>
      <c r="AC665" s="187"/>
      <c r="AD665" s="187"/>
      <c r="AE665" s="187"/>
      <c r="AF665" s="187"/>
      <c r="AG665" s="187"/>
      <c r="AH665" s="187"/>
      <c r="AI665" s="187"/>
      <c r="AJ665" s="187"/>
      <c r="AK665" s="187"/>
      <c r="AL665" s="187"/>
      <c r="AM665" s="187"/>
      <c r="AN665" s="187"/>
      <c r="AO665" s="187"/>
      <c r="AP665" s="187"/>
      <c r="AQ665" s="187"/>
      <c r="AR665" s="187"/>
      <c r="AS665" s="187"/>
      <c r="AT665" s="187"/>
      <c r="AU665" s="187"/>
      <c r="AV665" s="187"/>
      <c r="AW665" s="187"/>
      <c r="AX665" s="187"/>
      <c r="AY665" s="187"/>
      <c r="AZ665" s="187"/>
      <c r="BA665" s="187"/>
      <c r="BB665" s="187"/>
      <c r="BC665" s="187"/>
      <c r="BD665" s="187"/>
      <c r="BE665" s="187"/>
      <c r="BF665" s="187"/>
      <c r="BG665" s="187"/>
      <c r="BH665" s="187"/>
      <c r="BI665" s="187"/>
      <c r="BJ665" s="187"/>
      <c r="BK665" s="187"/>
      <c r="BL665" s="187"/>
      <c r="BM665" s="187"/>
    </row>
    <row r="666" spans="1:65">
      <c r="A666" s="110"/>
      <c r="B666" s="110"/>
      <c r="C666" s="110"/>
      <c r="D666" s="187"/>
      <c r="E666" s="187"/>
      <c r="F666" s="187"/>
      <c r="G666" s="187"/>
      <c r="H666" s="187"/>
      <c r="I666" s="187"/>
      <c r="J666" s="187"/>
      <c r="K666" s="187"/>
      <c r="L666" s="187"/>
      <c r="M666" s="187"/>
      <c r="N666" s="187"/>
      <c r="O666" s="187"/>
      <c r="P666" s="187"/>
      <c r="Q666" s="187"/>
      <c r="R666" s="187"/>
      <c r="S666" s="187"/>
      <c r="T666" s="187"/>
      <c r="U666" s="187"/>
      <c r="V666" s="187"/>
      <c r="W666" s="187"/>
      <c r="X666" s="187"/>
      <c r="Y666" s="187"/>
      <c r="Z666" s="187"/>
      <c r="AA666" s="187"/>
      <c r="AB666" s="187"/>
      <c r="AC666" s="187"/>
      <c r="AD666" s="187"/>
      <c r="AE666" s="187"/>
      <c r="AF666" s="187"/>
      <c r="AG666" s="187"/>
      <c r="AH666" s="187"/>
      <c r="AI666" s="187"/>
      <c r="AJ666" s="187"/>
      <c r="AK666" s="187"/>
      <c r="AL666" s="187"/>
      <c r="AM666" s="187"/>
      <c r="AN666" s="187"/>
      <c r="AO666" s="187"/>
      <c r="AP666" s="187"/>
      <c r="AQ666" s="187"/>
      <c r="AR666" s="187"/>
      <c r="AS666" s="187"/>
      <c r="AT666" s="187"/>
      <c r="AU666" s="187"/>
      <c r="AV666" s="187"/>
      <c r="AW666" s="187"/>
      <c r="AX666" s="187"/>
      <c r="AY666" s="187"/>
      <c r="AZ666" s="187"/>
      <c r="BA666" s="187"/>
      <c r="BB666" s="187"/>
      <c r="BC666" s="187"/>
      <c r="BD666" s="187"/>
      <c r="BE666" s="187"/>
      <c r="BF666" s="187"/>
      <c r="BG666" s="187"/>
      <c r="BH666" s="187"/>
      <c r="BI666" s="187"/>
      <c r="BJ666" s="187"/>
      <c r="BK666" s="187"/>
      <c r="BL666" s="187"/>
      <c r="BM666" s="187"/>
    </row>
    <row r="667" spans="1:65">
      <c r="A667" s="110"/>
      <c r="B667" s="110"/>
      <c r="C667" s="110"/>
      <c r="D667" s="187"/>
      <c r="E667" s="187"/>
      <c r="F667" s="187"/>
      <c r="G667" s="187"/>
      <c r="H667" s="187"/>
      <c r="I667" s="187"/>
      <c r="J667" s="187"/>
      <c r="K667" s="187"/>
      <c r="L667" s="187"/>
      <c r="M667" s="187"/>
      <c r="N667" s="187"/>
      <c r="O667" s="187"/>
      <c r="P667" s="187"/>
      <c r="Q667" s="187"/>
      <c r="R667" s="187"/>
      <c r="S667" s="187"/>
      <c r="T667" s="187"/>
      <c r="U667" s="187"/>
      <c r="V667" s="187"/>
      <c r="W667" s="187"/>
      <c r="X667" s="187"/>
      <c r="Y667" s="187"/>
      <c r="Z667" s="187"/>
      <c r="AA667" s="187"/>
      <c r="AB667" s="187"/>
      <c r="AC667" s="187"/>
      <c r="AD667" s="187"/>
      <c r="AE667" s="187"/>
      <c r="AF667" s="187"/>
      <c r="AG667" s="187"/>
      <c r="AH667" s="187"/>
      <c r="AI667" s="187"/>
      <c r="AJ667" s="187"/>
      <c r="AK667" s="187"/>
      <c r="AL667" s="187"/>
      <c r="AM667" s="187"/>
      <c r="AN667" s="187"/>
      <c r="AO667" s="187"/>
      <c r="AP667" s="187"/>
      <c r="AQ667" s="187"/>
      <c r="AR667" s="187"/>
      <c r="AS667" s="187"/>
      <c r="AT667" s="187"/>
      <c r="AU667" s="187"/>
      <c r="AV667" s="187"/>
      <c r="AW667" s="187"/>
      <c r="AX667" s="187"/>
      <c r="AY667" s="187"/>
      <c r="AZ667" s="187"/>
      <c r="BA667" s="187"/>
      <c r="BB667" s="187"/>
      <c r="BC667" s="187"/>
      <c r="BD667" s="187"/>
      <c r="BE667" s="187"/>
      <c r="BF667" s="187"/>
      <c r="BG667" s="187"/>
      <c r="BH667" s="187"/>
      <c r="BI667" s="187"/>
      <c r="BJ667" s="187"/>
      <c r="BK667" s="187"/>
      <c r="BL667" s="187"/>
      <c r="BM667" s="187"/>
    </row>
    <row r="668" spans="1:65">
      <c r="A668" s="110"/>
      <c r="B668" s="110"/>
      <c r="C668" s="110"/>
      <c r="D668" s="187"/>
      <c r="E668" s="187"/>
      <c r="F668" s="187"/>
      <c r="G668" s="187"/>
      <c r="H668" s="187"/>
      <c r="I668" s="187"/>
      <c r="J668" s="187"/>
      <c r="K668" s="187"/>
      <c r="L668" s="187"/>
      <c r="M668" s="187"/>
      <c r="N668" s="187"/>
      <c r="O668" s="187"/>
      <c r="P668" s="187"/>
      <c r="Q668" s="187"/>
      <c r="R668" s="187"/>
      <c r="S668" s="187"/>
      <c r="T668" s="187"/>
      <c r="U668" s="187"/>
      <c r="V668" s="187"/>
      <c r="W668" s="187"/>
      <c r="X668" s="187"/>
      <c r="Y668" s="187"/>
      <c r="Z668" s="187"/>
      <c r="AA668" s="187"/>
      <c r="AB668" s="187"/>
      <c r="AC668" s="187"/>
      <c r="AD668" s="187"/>
      <c r="AE668" s="187"/>
      <c r="AF668" s="187"/>
      <c r="AG668" s="187"/>
      <c r="AH668" s="187"/>
      <c r="AI668" s="187"/>
      <c r="AJ668" s="187"/>
      <c r="AK668" s="187"/>
      <c r="AL668" s="187"/>
      <c r="AM668" s="187"/>
      <c r="AN668" s="187"/>
      <c r="AO668" s="187"/>
      <c r="AP668" s="187"/>
      <c r="AQ668" s="187"/>
      <c r="AR668" s="187"/>
      <c r="AS668" s="187"/>
      <c r="AT668" s="187"/>
      <c r="AU668" s="187"/>
      <c r="AV668" s="187"/>
      <c r="AW668" s="187"/>
      <c r="AX668" s="187"/>
      <c r="AY668" s="187"/>
      <c r="AZ668" s="187"/>
      <c r="BA668" s="187"/>
      <c r="BB668" s="187"/>
      <c r="BC668" s="187"/>
      <c r="BD668" s="187"/>
      <c r="BE668" s="187"/>
      <c r="BF668" s="187"/>
      <c r="BG668" s="187"/>
      <c r="BH668" s="187"/>
      <c r="BI668" s="187"/>
      <c r="BJ668" s="187"/>
      <c r="BK668" s="187"/>
      <c r="BL668" s="187"/>
      <c r="BM668" s="187"/>
    </row>
    <row r="669" spans="1:65">
      <c r="A669" s="110"/>
      <c r="B669" s="110"/>
      <c r="C669" s="110"/>
      <c r="D669" s="187"/>
      <c r="E669" s="187"/>
      <c r="F669" s="187"/>
      <c r="G669" s="187"/>
      <c r="H669" s="187"/>
      <c r="I669" s="187"/>
      <c r="J669" s="187"/>
      <c r="K669" s="187"/>
      <c r="L669" s="187"/>
      <c r="M669" s="187"/>
      <c r="N669" s="187"/>
      <c r="O669" s="187"/>
      <c r="P669" s="187"/>
      <c r="Q669" s="187"/>
      <c r="R669" s="187"/>
      <c r="S669" s="187"/>
      <c r="T669" s="187"/>
      <c r="U669" s="187"/>
      <c r="V669" s="187"/>
      <c r="W669" s="187"/>
      <c r="X669" s="187"/>
      <c r="Y669" s="187"/>
      <c r="Z669" s="187"/>
      <c r="AA669" s="187"/>
      <c r="AB669" s="187"/>
      <c r="AC669" s="187"/>
      <c r="AD669" s="187"/>
      <c r="AE669" s="187"/>
      <c r="AF669" s="187"/>
      <c r="AG669" s="187"/>
      <c r="AH669" s="187"/>
      <c r="AI669" s="187"/>
      <c r="AJ669" s="187"/>
      <c r="AK669" s="187"/>
      <c r="AL669" s="187"/>
      <c r="AM669" s="187"/>
      <c r="AN669" s="187"/>
      <c r="AO669" s="187"/>
      <c r="AP669" s="187"/>
      <c r="AQ669" s="187"/>
      <c r="AR669" s="187"/>
      <c r="AS669" s="187"/>
      <c r="AT669" s="187"/>
      <c r="AU669" s="187"/>
      <c r="AV669" s="187"/>
      <c r="AW669" s="187"/>
      <c r="AX669" s="187"/>
      <c r="AY669" s="187"/>
      <c r="AZ669" s="187"/>
      <c r="BA669" s="187"/>
      <c r="BB669" s="187"/>
      <c r="BC669" s="187"/>
      <c r="BD669" s="187"/>
      <c r="BE669" s="187"/>
      <c r="BF669" s="187"/>
      <c r="BG669" s="187"/>
      <c r="BH669" s="187"/>
      <c r="BI669" s="187"/>
      <c r="BJ669" s="187"/>
      <c r="BK669" s="187"/>
      <c r="BL669" s="187"/>
      <c r="BM669" s="187"/>
    </row>
    <row r="670" spans="1:65">
      <c r="A670" s="110"/>
      <c r="B670" s="110"/>
      <c r="C670" s="110"/>
      <c r="D670" s="187"/>
      <c r="E670" s="187"/>
      <c r="F670" s="187"/>
      <c r="G670" s="187"/>
      <c r="H670" s="187"/>
      <c r="I670" s="187"/>
      <c r="J670" s="187"/>
      <c r="K670" s="187"/>
      <c r="L670" s="187"/>
      <c r="M670" s="187"/>
      <c r="N670" s="187"/>
      <c r="O670" s="187"/>
      <c r="P670" s="187"/>
      <c r="Q670" s="187"/>
      <c r="R670" s="187"/>
      <c r="S670" s="187"/>
      <c r="T670" s="187"/>
      <c r="U670" s="187"/>
      <c r="V670" s="187"/>
      <c r="W670" s="187"/>
      <c r="X670" s="187"/>
      <c r="Y670" s="187"/>
      <c r="Z670" s="187"/>
      <c r="AA670" s="187"/>
      <c r="AB670" s="187"/>
      <c r="AC670" s="187"/>
      <c r="AD670" s="187"/>
      <c r="AE670" s="187"/>
      <c r="AF670" s="187"/>
      <c r="AG670" s="187"/>
      <c r="AH670" s="187"/>
      <c r="AI670" s="187"/>
      <c r="AJ670" s="187"/>
      <c r="AK670" s="187"/>
      <c r="AL670" s="187"/>
      <c r="AM670" s="187"/>
      <c r="AN670" s="187"/>
      <c r="AO670" s="187"/>
      <c r="AP670" s="187"/>
      <c r="AQ670" s="187"/>
      <c r="AR670" s="187"/>
      <c r="AS670" s="187"/>
      <c r="AT670" s="187"/>
      <c r="AU670" s="187"/>
      <c r="AV670" s="187"/>
      <c r="AW670" s="187"/>
      <c r="AX670" s="187"/>
      <c r="AY670" s="187"/>
      <c r="AZ670" s="187"/>
      <c r="BA670" s="187"/>
      <c r="BB670" s="187"/>
      <c r="BC670" s="187"/>
      <c r="BD670" s="187"/>
      <c r="BE670" s="187"/>
      <c r="BF670" s="187"/>
      <c r="BG670" s="187"/>
      <c r="BH670" s="187"/>
      <c r="BI670" s="187"/>
      <c r="BJ670" s="187"/>
      <c r="BK670" s="187"/>
      <c r="BL670" s="187"/>
      <c r="BM670" s="187"/>
    </row>
    <row r="671" spans="1:65">
      <c r="A671" s="110"/>
      <c r="B671" s="110"/>
      <c r="C671" s="110"/>
      <c r="D671" s="187"/>
      <c r="E671" s="187"/>
      <c r="F671" s="187"/>
      <c r="G671" s="187"/>
      <c r="H671" s="187"/>
      <c r="I671" s="187"/>
      <c r="J671" s="187"/>
      <c r="K671" s="187"/>
      <c r="L671" s="187"/>
      <c r="M671" s="187"/>
      <c r="N671" s="187"/>
      <c r="O671" s="187"/>
      <c r="P671" s="187"/>
      <c r="Q671" s="187"/>
      <c r="R671" s="187"/>
      <c r="S671" s="187"/>
      <c r="T671" s="187"/>
      <c r="U671" s="187"/>
      <c r="V671" s="187"/>
      <c r="W671" s="187"/>
      <c r="X671" s="187"/>
      <c r="Y671" s="187"/>
      <c r="Z671" s="187"/>
      <c r="AA671" s="187"/>
      <c r="AB671" s="187"/>
      <c r="AC671" s="187"/>
      <c r="AD671" s="187"/>
      <c r="AE671" s="187"/>
      <c r="AF671" s="187"/>
      <c r="AG671" s="187"/>
      <c r="AH671" s="187"/>
      <c r="AI671" s="187"/>
      <c r="AJ671" s="187"/>
      <c r="AK671" s="187"/>
      <c r="AL671" s="187"/>
      <c r="AM671" s="187"/>
      <c r="AN671" s="187"/>
      <c r="AO671" s="187"/>
      <c r="AP671" s="187"/>
      <c r="AQ671" s="187"/>
      <c r="AR671" s="187"/>
      <c r="AS671" s="187"/>
      <c r="AT671" s="187"/>
      <c r="AU671" s="187"/>
      <c r="AV671" s="187"/>
      <c r="AW671" s="187"/>
      <c r="AX671" s="187"/>
      <c r="AY671" s="187"/>
      <c r="AZ671" s="187"/>
      <c r="BA671" s="187"/>
      <c r="BB671" s="187"/>
      <c r="BC671" s="187"/>
      <c r="BD671" s="187"/>
      <c r="BE671" s="187"/>
      <c r="BF671" s="187"/>
      <c r="BG671" s="187"/>
      <c r="BH671" s="187"/>
      <c r="BI671" s="187"/>
      <c r="BJ671" s="187"/>
      <c r="BK671" s="187"/>
      <c r="BL671" s="187"/>
      <c r="BM671" s="187"/>
    </row>
    <row r="672" spans="1:65">
      <c r="A672" s="110"/>
      <c r="B672" s="110"/>
      <c r="C672" s="110"/>
      <c r="D672" s="187"/>
      <c r="E672" s="187"/>
      <c r="F672" s="187"/>
      <c r="G672" s="187"/>
      <c r="H672" s="187"/>
      <c r="I672" s="187"/>
      <c r="J672" s="187"/>
      <c r="K672" s="187"/>
      <c r="L672" s="187"/>
      <c r="M672" s="187"/>
      <c r="N672" s="187"/>
      <c r="O672" s="187"/>
      <c r="P672" s="187"/>
      <c r="Q672" s="187"/>
      <c r="R672" s="187"/>
      <c r="S672" s="187"/>
      <c r="T672" s="187"/>
      <c r="U672" s="187"/>
      <c r="V672" s="187"/>
      <c r="W672" s="187"/>
      <c r="X672" s="187"/>
      <c r="Y672" s="187"/>
      <c r="Z672" s="187"/>
      <c r="AA672" s="187"/>
      <c r="AB672" s="187"/>
      <c r="AC672" s="187"/>
      <c r="AD672" s="187"/>
      <c r="AE672" s="187"/>
      <c r="AF672" s="187"/>
      <c r="AG672" s="187"/>
      <c r="AH672" s="187"/>
      <c r="AI672" s="187"/>
      <c r="AJ672" s="187"/>
      <c r="AK672" s="187"/>
      <c r="AL672" s="187"/>
      <c r="AM672" s="187"/>
      <c r="AN672" s="187"/>
      <c r="AO672" s="187"/>
      <c r="AP672" s="187"/>
      <c r="AQ672" s="187"/>
      <c r="AR672" s="187"/>
      <c r="AS672" s="187"/>
      <c r="AT672" s="187"/>
      <c r="AU672" s="187"/>
      <c r="AV672" s="187"/>
      <c r="AW672" s="187"/>
      <c r="AX672" s="187"/>
      <c r="AY672" s="187"/>
      <c r="AZ672" s="187"/>
      <c r="BA672" s="187"/>
      <c r="BB672" s="187"/>
      <c r="BC672" s="187"/>
      <c r="BD672" s="187"/>
      <c r="BE672" s="187"/>
      <c r="BF672" s="187"/>
      <c r="BG672" s="187"/>
      <c r="BH672" s="187"/>
      <c r="BI672" s="187"/>
      <c r="BJ672" s="187"/>
      <c r="BK672" s="187"/>
      <c r="BL672" s="187"/>
      <c r="BM672" s="187"/>
    </row>
    <row r="673" spans="1:65">
      <c r="A673" s="110"/>
      <c r="B673" s="110"/>
      <c r="C673" s="110"/>
      <c r="D673" s="187"/>
      <c r="E673" s="187"/>
      <c r="F673" s="187"/>
      <c r="G673" s="187"/>
      <c r="H673" s="187"/>
      <c r="I673" s="187"/>
      <c r="J673" s="187"/>
      <c r="K673" s="187"/>
      <c r="L673" s="187"/>
      <c r="M673" s="187"/>
      <c r="N673" s="187"/>
      <c r="O673" s="187"/>
      <c r="P673" s="187"/>
      <c r="Q673" s="187"/>
      <c r="R673" s="187"/>
      <c r="S673" s="187"/>
      <c r="T673" s="187"/>
      <c r="U673" s="187"/>
      <c r="V673" s="187"/>
      <c r="W673" s="187"/>
      <c r="X673" s="187"/>
      <c r="Y673" s="187"/>
      <c r="Z673" s="187"/>
      <c r="AA673" s="187"/>
      <c r="AB673" s="187"/>
      <c r="AC673" s="187"/>
      <c r="AD673" s="187"/>
      <c r="AE673" s="187"/>
      <c r="AF673" s="187"/>
      <c r="AG673" s="187"/>
      <c r="AH673" s="187"/>
      <c r="AI673" s="187"/>
      <c r="AJ673" s="187"/>
      <c r="AK673" s="187"/>
      <c r="AL673" s="187"/>
      <c r="AM673" s="187"/>
      <c r="AN673" s="187"/>
      <c r="AO673" s="187"/>
      <c r="AP673" s="187"/>
      <c r="AQ673" s="187"/>
      <c r="AR673" s="187"/>
      <c r="AS673" s="187"/>
      <c r="AT673" s="187"/>
      <c r="AU673" s="187"/>
      <c r="AV673" s="187"/>
      <c r="AW673" s="187"/>
      <c r="AX673" s="187"/>
      <c r="AY673" s="187"/>
      <c r="AZ673" s="187"/>
      <c r="BA673" s="187"/>
      <c r="BB673" s="187"/>
      <c r="BC673" s="187"/>
      <c r="BD673" s="187"/>
      <c r="BE673" s="187"/>
      <c r="BF673" s="187"/>
      <c r="BG673" s="187"/>
      <c r="BH673" s="187"/>
      <c r="BI673" s="187"/>
      <c r="BJ673" s="187"/>
      <c r="BK673" s="187"/>
      <c r="BL673" s="187"/>
      <c r="BM673" s="187"/>
    </row>
    <row r="674" spans="1:65">
      <c r="A674" s="110"/>
      <c r="B674" s="110"/>
      <c r="C674" s="110"/>
      <c r="D674" s="187"/>
      <c r="E674" s="187"/>
      <c r="F674" s="187"/>
      <c r="G674" s="187"/>
      <c r="H674" s="187"/>
      <c r="I674" s="187"/>
      <c r="J674" s="187"/>
      <c r="K674" s="187"/>
      <c r="L674" s="187"/>
      <c r="M674" s="187"/>
      <c r="N674" s="187"/>
      <c r="O674" s="187"/>
      <c r="P674" s="187"/>
      <c r="Q674" s="187"/>
      <c r="R674" s="187"/>
      <c r="S674" s="187"/>
      <c r="T674" s="187"/>
      <c r="U674" s="187"/>
      <c r="V674" s="187"/>
      <c r="W674" s="187"/>
      <c r="X674" s="187"/>
      <c r="Y674" s="187"/>
      <c r="Z674" s="187"/>
      <c r="AA674" s="187"/>
      <c r="AB674" s="187"/>
      <c r="AC674" s="187"/>
      <c r="AD674" s="187"/>
      <c r="AE674" s="187"/>
      <c r="AF674" s="187"/>
      <c r="AG674" s="187"/>
      <c r="AH674" s="187"/>
      <c r="AI674" s="187"/>
      <c r="AJ674" s="187"/>
      <c r="AK674" s="187"/>
      <c r="AL674" s="187"/>
      <c r="AM674" s="187"/>
      <c r="AN674" s="187"/>
      <c r="AO674" s="187"/>
      <c r="AP674" s="187"/>
      <c r="AQ674" s="187"/>
      <c r="AR674" s="187"/>
      <c r="AS674" s="187"/>
      <c r="AT674" s="187"/>
      <c r="AU674" s="187"/>
      <c r="AV674" s="187"/>
      <c r="AW674" s="187"/>
      <c r="AX674" s="187"/>
      <c r="AY674" s="187"/>
      <c r="AZ674" s="187"/>
      <c r="BA674" s="187"/>
      <c r="BB674" s="187"/>
      <c r="BC674" s="187"/>
      <c r="BD674" s="187"/>
      <c r="BE674" s="187"/>
      <c r="BF674" s="187"/>
      <c r="BG674" s="187"/>
      <c r="BH674" s="187"/>
      <c r="BI674" s="187"/>
      <c r="BJ674" s="187"/>
      <c r="BK674" s="187"/>
      <c r="BL674" s="187"/>
      <c r="BM674" s="187"/>
    </row>
    <row r="675" spans="1:65">
      <c r="A675" s="110"/>
      <c r="B675" s="110"/>
      <c r="C675" s="110"/>
      <c r="D675" s="187"/>
      <c r="E675" s="187"/>
      <c r="F675" s="187"/>
      <c r="G675" s="187"/>
      <c r="H675" s="187"/>
      <c r="I675" s="187"/>
      <c r="J675" s="187"/>
      <c r="K675" s="187"/>
      <c r="L675" s="187"/>
      <c r="M675" s="187"/>
      <c r="N675" s="187"/>
      <c r="O675" s="187"/>
      <c r="P675" s="187"/>
      <c r="Q675" s="187"/>
      <c r="R675" s="187"/>
      <c r="S675" s="187"/>
      <c r="T675" s="187"/>
      <c r="U675" s="187"/>
      <c r="V675" s="187"/>
      <c r="W675" s="187"/>
      <c r="X675" s="187"/>
      <c r="Y675" s="187"/>
      <c r="Z675" s="187"/>
      <c r="AA675" s="187"/>
      <c r="AB675" s="187"/>
      <c r="AC675" s="187"/>
      <c r="AD675" s="187"/>
      <c r="AE675" s="187"/>
      <c r="AF675" s="187"/>
      <c r="AG675" s="187"/>
      <c r="AH675" s="187"/>
      <c r="AI675" s="187"/>
      <c r="AJ675" s="187"/>
      <c r="AK675" s="187"/>
      <c r="AL675" s="187"/>
      <c r="AM675" s="187"/>
      <c r="AN675" s="187"/>
      <c r="AO675" s="187"/>
      <c r="AP675" s="187"/>
      <c r="AQ675" s="187"/>
      <c r="AR675" s="187"/>
      <c r="AS675" s="187"/>
      <c r="AT675" s="187"/>
      <c r="AU675" s="187"/>
      <c r="AV675" s="187"/>
      <c r="AW675" s="187"/>
      <c r="AX675" s="187"/>
      <c r="AY675" s="187"/>
      <c r="AZ675" s="187"/>
      <c r="BA675" s="187"/>
      <c r="BB675" s="187"/>
      <c r="BC675" s="187"/>
      <c r="BD675" s="187"/>
      <c r="BE675" s="187"/>
      <c r="BF675" s="187"/>
      <c r="BG675" s="187"/>
      <c r="BH675" s="187"/>
      <c r="BI675" s="187"/>
      <c r="BJ675" s="187"/>
      <c r="BK675" s="187"/>
      <c r="BL675" s="187"/>
      <c r="BM675" s="187"/>
    </row>
    <row r="676" spans="1:65">
      <c r="A676" s="110"/>
      <c r="B676" s="110"/>
      <c r="C676" s="110"/>
      <c r="D676" s="187"/>
      <c r="E676" s="187"/>
      <c r="F676" s="187"/>
      <c r="G676" s="187"/>
      <c r="H676" s="187"/>
      <c r="I676" s="187"/>
      <c r="J676" s="187"/>
      <c r="K676" s="187"/>
      <c r="L676" s="187"/>
      <c r="M676" s="187"/>
      <c r="N676" s="187"/>
      <c r="O676" s="187"/>
      <c r="P676" s="187"/>
      <c r="Q676" s="187"/>
      <c r="R676" s="187"/>
      <c r="S676" s="187"/>
      <c r="T676" s="187"/>
      <c r="U676" s="187"/>
      <c r="V676" s="187"/>
      <c r="W676" s="187"/>
      <c r="X676" s="187"/>
      <c r="Y676" s="187"/>
      <c r="Z676" s="187"/>
      <c r="AA676" s="187"/>
      <c r="AB676" s="187"/>
      <c r="AC676" s="187"/>
      <c r="AD676" s="187"/>
      <c r="AE676" s="187"/>
      <c r="AF676" s="187"/>
      <c r="AG676" s="187"/>
      <c r="AH676" s="187"/>
      <c r="AI676" s="187"/>
      <c r="AJ676" s="187"/>
      <c r="AK676" s="187"/>
      <c r="AL676" s="187"/>
      <c r="AM676" s="187"/>
      <c r="AN676" s="187"/>
      <c r="AO676" s="187"/>
      <c r="AP676" s="187"/>
      <c r="AQ676" s="187"/>
      <c r="AR676" s="187"/>
      <c r="AS676" s="187"/>
      <c r="AT676" s="187"/>
      <c r="AU676" s="187"/>
      <c r="AV676" s="187"/>
      <c r="AW676" s="187"/>
      <c r="AX676" s="187"/>
      <c r="AY676" s="187"/>
      <c r="AZ676" s="187"/>
      <c r="BA676" s="187"/>
      <c r="BB676" s="187"/>
      <c r="BC676" s="187"/>
      <c r="BD676" s="187"/>
      <c r="BE676" s="187"/>
      <c r="BF676" s="187"/>
      <c r="BG676" s="187"/>
      <c r="BH676" s="187"/>
      <c r="BI676" s="187"/>
      <c r="BJ676" s="187"/>
      <c r="BK676" s="187"/>
      <c r="BL676" s="187"/>
      <c r="BM676" s="187"/>
    </row>
    <row r="677" spans="1:65">
      <c r="A677" s="110"/>
      <c r="B677" s="110"/>
      <c r="C677" s="110"/>
      <c r="D677" s="187"/>
      <c r="E677" s="187"/>
      <c r="F677" s="187"/>
      <c r="G677" s="187"/>
      <c r="H677" s="187"/>
      <c r="I677" s="187"/>
      <c r="J677" s="187"/>
      <c r="K677" s="187"/>
      <c r="L677" s="187"/>
      <c r="M677" s="187"/>
      <c r="N677" s="187"/>
      <c r="O677" s="187"/>
      <c r="P677" s="187"/>
      <c r="Q677" s="187"/>
      <c r="R677" s="187"/>
      <c r="S677" s="187"/>
      <c r="T677" s="187"/>
      <c r="U677" s="187"/>
      <c r="V677" s="187"/>
      <c r="W677" s="187"/>
      <c r="X677" s="187"/>
      <c r="Y677" s="187"/>
      <c r="Z677" s="187"/>
      <c r="AA677" s="187"/>
      <c r="AB677" s="187"/>
      <c r="AC677" s="187"/>
      <c r="AD677" s="187"/>
      <c r="AE677" s="187"/>
      <c r="AF677" s="187"/>
      <c r="AG677" s="187"/>
      <c r="AH677" s="187"/>
      <c r="AI677" s="187"/>
      <c r="AJ677" s="187"/>
      <c r="AK677" s="187"/>
      <c r="AL677" s="187"/>
      <c r="AM677" s="187"/>
      <c r="AN677" s="187"/>
      <c r="AO677" s="187"/>
      <c r="AP677" s="187"/>
      <c r="AQ677" s="187"/>
      <c r="AR677" s="187"/>
      <c r="AS677" s="187"/>
      <c r="AT677" s="187"/>
      <c r="AU677" s="187"/>
      <c r="AV677" s="187"/>
      <c r="AW677" s="187"/>
      <c r="AX677" s="187"/>
      <c r="AY677" s="187"/>
      <c r="AZ677" s="187"/>
      <c r="BA677" s="187"/>
      <c r="BB677" s="187"/>
      <c r="BC677" s="187"/>
      <c r="BD677" s="187"/>
      <c r="BE677" s="187"/>
      <c r="BF677" s="187"/>
      <c r="BG677" s="187"/>
      <c r="BH677" s="187"/>
      <c r="BI677" s="187"/>
      <c r="BJ677" s="187"/>
      <c r="BK677" s="187"/>
      <c r="BL677" s="187"/>
      <c r="BM677" s="187"/>
    </row>
    <row r="678" spans="1:65">
      <c r="A678" s="110"/>
      <c r="B678" s="110"/>
      <c r="C678" s="110"/>
      <c r="D678" s="187"/>
      <c r="E678" s="187"/>
      <c r="F678" s="187"/>
      <c r="G678" s="187"/>
      <c r="H678" s="187"/>
      <c r="I678" s="187"/>
      <c r="J678" s="187"/>
      <c r="K678" s="187"/>
      <c r="L678" s="187"/>
      <c r="M678" s="187"/>
      <c r="N678" s="187"/>
      <c r="O678" s="187"/>
      <c r="P678" s="187"/>
      <c r="Q678" s="187"/>
      <c r="R678" s="187"/>
      <c r="S678" s="187"/>
      <c r="T678" s="187"/>
      <c r="U678" s="187"/>
      <c r="V678" s="187"/>
      <c r="W678" s="187"/>
      <c r="X678" s="187"/>
      <c r="Y678" s="187"/>
      <c r="Z678" s="187"/>
      <c r="AA678" s="187"/>
      <c r="AB678" s="187"/>
      <c r="AC678" s="187"/>
      <c r="AD678" s="187"/>
      <c r="AE678" s="187"/>
      <c r="AF678" s="187"/>
      <c r="AG678" s="187"/>
      <c r="AH678" s="187"/>
      <c r="AI678" s="187"/>
      <c r="AJ678" s="187"/>
      <c r="AK678" s="187"/>
      <c r="AL678" s="187"/>
      <c r="AM678" s="187"/>
      <c r="AN678" s="187"/>
      <c r="AO678" s="187"/>
      <c r="AP678" s="187"/>
      <c r="AQ678" s="187"/>
      <c r="AR678" s="187"/>
      <c r="AS678" s="187"/>
      <c r="AT678" s="187"/>
      <c r="AU678" s="187"/>
      <c r="AV678" s="187"/>
      <c r="AW678" s="187"/>
      <c r="AX678" s="187"/>
      <c r="AY678" s="187"/>
      <c r="AZ678" s="187"/>
      <c r="BA678" s="187"/>
      <c r="BB678" s="187"/>
      <c r="BC678" s="187"/>
      <c r="BD678" s="187"/>
      <c r="BE678" s="187"/>
      <c r="BF678" s="187"/>
      <c r="BG678" s="187"/>
      <c r="BH678" s="187"/>
      <c r="BI678" s="187"/>
      <c r="BJ678" s="187"/>
      <c r="BK678" s="187"/>
      <c r="BL678" s="187"/>
      <c r="BM678" s="187"/>
    </row>
    <row r="679" spans="1:65">
      <c r="A679" s="110"/>
      <c r="B679" s="110"/>
      <c r="C679" s="110"/>
      <c r="D679" s="187"/>
      <c r="E679" s="187"/>
      <c r="F679" s="187"/>
      <c r="G679" s="187"/>
      <c r="H679" s="187"/>
      <c r="I679" s="187"/>
      <c r="J679" s="187"/>
      <c r="K679" s="187"/>
      <c r="L679" s="187"/>
      <c r="M679" s="187"/>
      <c r="N679" s="187"/>
      <c r="O679" s="187"/>
      <c r="P679" s="187"/>
      <c r="Q679" s="187"/>
      <c r="R679" s="187"/>
      <c r="S679" s="187"/>
      <c r="T679" s="187"/>
      <c r="U679" s="187"/>
      <c r="V679" s="187"/>
      <c r="W679" s="187"/>
      <c r="X679" s="187"/>
      <c r="Y679" s="187"/>
      <c r="Z679" s="187"/>
      <c r="AA679" s="187"/>
      <c r="AB679" s="187"/>
      <c r="AC679" s="187"/>
      <c r="AD679" s="187"/>
      <c r="AE679" s="187"/>
      <c r="AF679" s="187"/>
      <c r="AG679" s="187"/>
      <c r="AH679" s="187"/>
      <c r="AI679" s="187"/>
      <c r="AJ679" s="187"/>
      <c r="AK679" s="187"/>
      <c r="AL679" s="187"/>
      <c r="AM679" s="187"/>
      <c r="AN679" s="187"/>
      <c r="AO679" s="187"/>
      <c r="AP679" s="187"/>
      <c r="AQ679" s="187"/>
      <c r="AR679" s="187"/>
      <c r="AS679" s="187"/>
      <c r="AT679" s="187"/>
      <c r="AU679" s="187"/>
      <c r="AV679" s="187"/>
      <c r="AW679" s="187"/>
      <c r="AX679" s="187"/>
      <c r="AY679" s="187"/>
      <c r="AZ679" s="187"/>
      <c r="BA679" s="187"/>
      <c r="BB679" s="187"/>
      <c r="BC679" s="187"/>
      <c r="BD679" s="187"/>
      <c r="BE679" s="187"/>
      <c r="BF679" s="187"/>
      <c r="BG679" s="187"/>
      <c r="BH679" s="187"/>
      <c r="BI679" s="187"/>
      <c r="BJ679" s="187"/>
      <c r="BK679" s="187"/>
      <c r="BL679" s="187"/>
      <c r="BM679" s="187"/>
    </row>
    <row r="680" spans="1:65">
      <c r="A680" s="110"/>
      <c r="B680" s="110"/>
      <c r="C680" s="110"/>
      <c r="D680" s="187"/>
      <c r="E680" s="187"/>
      <c r="F680" s="187"/>
      <c r="G680" s="187"/>
      <c r="H680" s="187"/>
      <c r="I680" s="187"/>
      <c r="J680" s="187"/>
      <c r="K680" s="187"/>
      <c r="L680" s="187"/>
      <c r="M680" s="187"/>
      <c r="N680" s="187"/>
      <c r="O680" s="187"/>
      <c r="P680" s="187"/>
      <c r="Q680" s="187"/>
      <c r="R680" s="187"/>
      <c r="S680" s="187"/>
      <c r="T680" s="187"/>
      <c r="U680" s="187"/>
      <c r="V680" s="187"/>
      <c r="W680" s="187"/>
      <c r="X680" s="187"/>
      <c r="Y680" s="187"/>
      <c r="Z680" s="187"/>
      <c r="AA680" s="187"/>
      <c r="AB680" s="187"/>
      <c r="AC680" s="187"/>
      <c r="AD680" s="187"/>
      <c r="AE680" s="187"/>
      <c r="AF680" s="187"/>
      <c r="AG680" s="187"/>
      <c r="AH680" s="187"/>
      <c r="AI680" s="187"/>
      <c r="AJ680" s="187"/>
      <c r="AK680" s="187"/>
      <c r="AL680" s="187"/>
      <c r="AM680" s="187"/>
      <c r="AN680" s="187"/>
      <c r="AO680" s="187"/>
      <c r="AP680" s="187"/>
      <c r="AQ680" s="187"/>
      <c r="AR680" s="187"/>
      <c r="AS680" s="187"/>
      <c r="AT680" s="187"/>
      <c r="AU680" s="187"/>
      <c r="AV680" s="187"/>
      <c r="AW680" s="187"/>
      <c r="AX680" s="187"/>
      <c r="AY680" s="187"/>
      <c r="AZ680" s="187"/>
      <c r="BA680" s="187"/>
      <c r="BB680" s="187"/>
      <c r="BC680" s="187"/>
      <c r="BD680" s="187"/>
      <c r="BE680" s="187"/>
      <c r="BF680" s="187"/>
      <c r="BG680" s="187"/>
      <c r="BH680" s="187"/>
      <c r="BI680" s="187"/>
      <c r="BJ680" s="187"/>
      <c r="BK680" s="187"/>
      <c r="BL680" s="187"/>
      <c r="BM680" s="187"/>
    </row>
    <row r="681" spans="1:65">
      <c r="A681" s="110"/>
      <c r="B681" s="110"/>
      <c r="C681" s="110"/>
      <c r="D681" s="187"/>
      <c r="E681" s="187"/>
      <c r="F681" s="187"/>
      <c r="G681" s="187"/>
      <c r="H681" s="187"/>
      <c r="I681" s="187"/>
      <c r="J681" s="187"/>
      <c r="K681" s="187"/>
      <c r="L681" s="187"/>
      <c r="M681" s="187"/>
      <c r="N681" s="187"/>
      <c r="O681" s="187"/>
      <c r="P681" s="187"/>
      <c r="Q681" s="187"/>
      <c r="R681" s="187"/>
      <c r="S681" s="187"/>
      <c r="T681" s="187"/>
      <c r="U681" s="187"/>
      <c r="V681" s="187"/>
      <c r="W681" s="187"/>
      <c r="X681" s="187"/>
      <c r="Y681" s="187"/>
      <c r="Z681" s="187"/>
      <c r="AA681" s="187"/>
      <c r="AB681" s="187"/>
      <c r="AC681" s="187"/>
      <c r="AD681" s="187"/>
      <c r="AE681" s="187"/>
      <c r="AF681" s="187"/>
      <c r="AG681" s="187"/>
      <c r="AH681" s="187"/>
      <c r="AI681" s="187"/>
      <c r="AJ681" s="187"/>
      <c r="AK681" s="187"/>
      <c r="AL681" s="187"/>
      <c r="AM681" s="187"/>
      <c r="AN681" s="187"/>
      <c r="AO681" s="187"/>
      <c r="AP681" s="187"/>
      <c r="AQ681" s="187"/>
      <c r="AR681" s="187"/>
      <c r="AS681" s="187"/>
      <c r="AT681" s="187"/>
      <c r="AU681" s="187"/>
      <c r="AV681" s="187"/>
      <c r="AW681" s="187"/>
      <c r="AX681" s="187"/>
      <c r="AY681" s="187"/>
      <c r="AZ681" s="187"/>
      <c r="BA681" s="187"/>
      <c r="BB681" s="187"/>
      <c r="BC681" s="187"/>
      <c r="BD681" s="187"/>
      <c r="BE681" s="187"/>
      <c r="BF681" s="187"/>
      <c r="BG681" s="187"/>
      <c r="BH681" s="187"/>
      <c r="BI681" s="187"/>
      <c r="BJ681" s="187"/>
      <c r="BK681" s="187"/>
      <c r="BL681" s="187"/>
      <c r="BM681" s="187"/>
    </row>
    <row r="682" spans="1:65">
      <c r="A682" s="110"/>
      <c r="B682" s="110"/>
      <c r="C682" s="110"/>
      <c r="D682" s="187"/>
      <c r="E682" s="187"/>
      <c r="F682" s="187"/>
      <c r="G682" s="187"/>
      <c r="H682" s="187"/>
      <c r="I682" s="187"/>
      <c r="J682" s="187"/>
      <c r="K682" s="187"/>
      <c r="L682" s="187"/>
      <c r="M682" s="187"/>
      <c r="N682" s="187"/>
      <c r="O682" s="187"/>
      <c r="P682" s="187"/>
      <c r="Q682" s="187"/>
      <c r="R682" s="187"/>
      <c r="S682" s="187"/>
      <c r="T682" s="187"/>
      <c r="U682" s="187"/>
      <c r="V682" s="187"/>
      <c r="W682" s="187"/>
      <c r="X682" s="187"/>
      <c r="Y682" s="187"/>
      <c r="Z682" s="187"/>
      <c r="AA682" s="187"/>
      <c r="AB682" s="187"/>
      <c r="AC682" s="187"/>
      <c r="AD682" s="187"/>
      <c r="AE682" s="187"/>
      <c r="AF682" s="187"/>
      <c r="AG682" s="187"/>
      <c r="AH682" s="187"/>
      <c r="AI682" s="187"/>
      <c r="AJ682" s="187"/>
      <c r="AK682" s="187"/>
      <c r="AL682" s="187"/>
      <c r="AM682" s="187"/>
      <c r="AN682" s="187"/>
      <c r="AO682" s="187"/>
      <c r="AP682" s="187"/>
      <c r="AQ682" s="187"/>
      <c r="AR682" s="187"/>
      <c r="AS682" s="187"/>
      <c r="AT682" s="187"/>
      <c r="AU682" s="187"/>
      <c r="AV682" s="187"/>
      <c r="AW682" s="187"/>
      <c r="AX682" s="187"/>
      <c r="AY682" s="187"/>
      <c r="AZ682" s="187"/>
      <c r="BA682" s="187"/>
      <c r="BB682" s="187"/>
      <c r="BC682" s="187"/>
      <c r="BD682" s="187"/>
      <c r="BE682" s="187"/>
      <c r="BF682" s="187"/>
      <c r="BG682" s="187"/>
      <c r="BH682" s="187"/>
      <c r="BI682" s="187"/>
      <c r="BJ682" s="187"/>
      <c r="BK682" s="187"/>
      <c r="BL682" s="187"/>
      <c r="BM682" s="187"/>
    </row>
    <row r="683" spans="1:65">
      <c r="A683" s="110"/>
      <c r="B683" s="110"/>
      <c r="C683" s="110"/>
      <c r="D683" s="187"/>
      <c r="E683" s="187"/>
      <c r="F683" s="187"/>
      <c r="G683" s="187"/>
      <c r="H683" s="187"/>
      <c r="I683" s="187"/>
      <c r="J683" s="187"/>
      <c r="K683" s="187"/>
      <c r="L683" s="187"/>
      <c r="M683" s="187"/>
      <c r="N683" s="187"/>
      <c r="O683" s="187"/>
      <c r="P683" s="187"/>
      <c r="Q683" s="187"/>
      <c r="R683" s="187"/>
      <c r="S683" s="187"/>
      <c r="T683" s="187"/>
      <c r="U683" s="187"/>
      <c r="V683" s="187"/>
      <c r="W683" s="187"/>
      <c r="X683" s="187"/>
      <c r="Y683" s="187"/>
      <c r="Z683" s="187"/>
      <c r="AA683" s="187"/>
      <c r="AB683" s="187"/>
      <c r="AC683" s="187"/>
      <c r="AD683" s="187"/>
      <c r="AE683" s="187"/>
      <c r="AF683" s="187"/>
      <c r="AG683" s="187"/>
      <c r="AH683" s="187"/>
      <c r="AI683" s="187"/>
      <c r="AJ683" s="187"/>
      <c r="AK683" s="187"/>
      <c r="AL683" s="187"/>
      <c r="AM683" s="187"/>
      <c r="AN683" s="187"/>
      <c r="AO683" s="187"/>
      <c r="AP683" s="187"/>
      <c r="AQ683" s="187"/>
      <c r="AR683" s="187"/>
      <c r="AS683" s="187"/>
      <c r="AT683" s="187"/>
      <c r="AU683" s="187"/>
      <c r="AV683" s="187"/>
      <c r="AW683" s="187"/>
      <c r="AX683" s="187"/>
      <c r="AY683" s="187"/>
      <c r="AZ683" s="187"/>
      <c r="BA683" s="187"/>
      <c r="BB683" s="187"/>
      <c r="BC683" s="187"/>
      <c r="BD683" s="187"/>
      <c r="BE683" s="187"/>
      <c r="BF683" s="187"/>
      <c r="BG683" s="187"/>
      <c r="BH683" s="187"/>
      <c r="BI683" s="187"/>
      <c r="BJ683" s="187"/>
      <c r="BK683" s="187"/>
      <c r="BL683" s="187"/>
      <c r="BM683" s="187"/>
    </row>
    <row r="684" spans="1:65">
      <c r="A684" s="110"/>
      <c r="B684" s="110"/>
      <c r="C684" s="110"/>
      <c r="D684" s="187"/>
      <c r="E684" s="187"/>
      <c r="F684" s="187"/>
      <c r="G684" s="187"/>
      <c r="H684" s="187"/>
      <c r="I684" s="187"/>
      <c r="J684" s="187"/>
      <c r="K684" s="187"/>
      <c r="L684" s="187"/>
      <c r="M684" s="187"/>
      <c r="N684" s="187"/>
      <c r="O684" s="187"/>
      <c r="P684" s="187"/>
      <c r="Q684" s="187"/>
      <c r="R684" s="187"/>
      <c r="S684" s="187"/>
      <c r="T684" s="187"/>
      <c r="U684" s="187"/>
      <c r="V684" s="187"/>
      <c r="W684" s="187"/>
      <c r="X684" s="187"/>
      <c r="Y684" s="187"/>
      <c r="Z684" s="187"/>
      <c r="AA684" s="187"/>
      <c r="AB684" s="187"/>
      <c r="AC684" s="187"/>
      <c r="AD684" s="187"/>
      <c r="AE684" s="187"/>
      <c r="AF684" s="187"/>
      <c r="AG684" s="187"/>
      <c r="AH684" s="187"/>
      <c r="AI684" s="187"/>
      <c r="AJ684" s="187"/>
      <c r="AK684" s="187"/>
      <c r="AL684" s="187"/>
      <c r="AM684" s="187"/>
      <c r="AN684" s="187"/>
      <c r="AO684" s="187"/>
      <c r="AP684" s="187"/>
      <c r="AQ684" s="187"/>
      <c r="AR684" s="187"/>
      <c r="AS684" s="187"/>
      <c r="AT684" s="187"/>
      <c r="AU684" s="187"/>
      <c r="AV684" s="187"/>
      <c r="AW684" s="187"/>
      <c r="AX684" s="187"/>
      <c r="AY684" s="187"/>
      <c r="AZ684" s="187"/>
      <c r="BA684" s="187"/>
      <c r="BB684" s="187"/>
      <c r="BC684" s="187"/>
      <c r="BD684" s="187"/>
      <c r="BE684" s="187"/>
      <c r="BF684" s="187"/>
      <c r="BG684" s="187"/>
      <c r="BH684" s="187"/>
      <c r="BI684" s="187"/>
      <c r="BJ684" s="187"/>
      <c r="BK684" s="187"/>
      <c r="BL684" s="187"/>
      <c r="BM684" s="187"/>
    </row>
    <row r="685" spans="1:65">
      <c r="A685" s="110"/>
      <c r="B685" s="110"/>
      <c r="C685" s="110"/>
      <c r="D685" s="187"/>
      <c r="E685" s="187"/>
      <c r="F685" s="187"/>
      <c r="G685" s="187"/>
      <c r="H685" s="187"/>
      <c r="I685" s="187"/>
      <c r="J685" s="187"/>
      <c r="K685" s="187"/>
      <c r="L685" s="187"/>
      <c r="M685" s="187"/>
      <c r="N685" s="187"/>
      <c r="O685" s="187"/>
      <c r="P685" s="187"/>
      <c r="Q685" s="187"/>
      <c r="R685" s="187"/>
      <c r="S685" s="187"/>
      <c r="T685" s="187"/>
      <c r="U685" s="187"/>
      <c r="V685" s="187"/>
      <c r="W685" s="187"/>
      <c r="X685" s="187"/>
      <c r="Y685" s="187"/>
      <c r="Z685" s="187"/>
      <c r="AA685" s="187"/>
      <c r="AB685" s="187"/>
      <c r="AC685" s="187"/>
      <c r="AD685" s="187"/>
      <c r="AE685" s="187"/>
      <c r="AF685" s="187"/>
      <c r="AG685" s="187"/>
      <c r="AH685" s="187"/>
      <c r="AI685" s="187"/>
      <c r="AJ685" s="187"/>
      <c r="AK685" s="187"/>
      <c r="AL685" s="187"/>
      <c r="AM685" s="187"/>
      <c r="AN685" s="187"/>
      <c r="AO685" s="187"/>
      <c r="AP685" s="187"/>
      <c r="AQ685" s="187"/>
      <c r="AR685" s="187"/>
      <c r="AS685" s="187"/>
      <c r="AT685" s="187"/>
      <c r="AU685" s="187"/>
      <c r="AV685" s="187"/>
      <c r="AW685" s="187"/>
      <c r="AX685" s="187"/>
      <c r="AY685" s="187"/>
      <c r="AZ685" s="187"/>
      <c r="BA685" s="187"/>
      <c r="BB685" s="187"/>
      <c r="BC685" s="187"/>
      <c r="BD685" s="187"/>
      <c r="BE685" s="187"/>
      <c r="BF685" s="187"/>
      <c r="BG685" s="187"/>
      <c r="BH685" s="187"/>
      <c r="BI685" s="187"/>
      <c r="BJ685" s="187"/>
      <c r="BK685" s="187"/>
      <c r="BL685" s="187"/>
      <c r="BM685" s="187"/>
    </row>
    <row r="686" spans="1:65">
      <c r="A686" s="110"/>
      <c r="B686" s="110"/>
      <c r="C686" s="110"/>
      <c r="D686" s="187"/>
      <c r="E686" s="187"/>
      <c r="F686" s="187"/>
      <c r="G686" s="187"/>
      <c r="H686" s="187"/>
      <c r="I686" s="187"/>
      <c r="J686" s="187"/>
      <c r="K686" s="187"/>
      <c r="L686" s="187"/>
      <c r="M686" s="187"/>
      <c r="N686" s="187"/>
      <c r="O686" s="187"/>
      <c r="P686" s="187"/>
      <c r="Q686" s="187"/>
      <c r="R686" s="187"/>
      <c r="S686" s="187"/>
      <c r="T686" s="187"/>
      <c r="U686" s="187"/>
      <c r="V686" s="187"/>
      <c r="W686" s="187"/>
      <c r="X686" s="187"/>
      <c r="Y686" s="187"/>
      <c r="Z686" s="187"/>
      <c r="AA686" s="187"/>
      <c r="AB686" s="187"/>
      <c r="AC686" s="187"/>
      <c r="AD686" s="187"/>
      <c r="AE686" s="187"/>
      <c r="AF686" s="187"/>
      <c r="AG686" s="187"/>
      <c r="AH686" s="187"/>
      <c r="AI686" s="187"/>
      <c r="AJ686" s="187"/>
      <c r="AK686" s="187"/>
      <c r="AL686" s="187"/>
      <c r="AM686" s="187"/>
      <c r="AN686" s="187"/>
      <c r="AO686" s="187"/>
      <c r="AP686" s="187"/>
      <c r="AQ686" s="187"/>
      <c r="AR686" s="187"/>
      <c r="AS686" s="187"/>
      <c r="AT686" s="187"/>
      <c r="AU686" s="187"/>
      <c r="AV686" s="187"/>
      <c r="AW686" s="187"/>
      <c r="AX686" s="187"/>
      <c r="AY686" s="187"/>
      <c r="AZ686" s="187"/>
      <c r="BA686" s="187"/>
      <c r="BB686" s="187"/>
      <c r="BC686" s="187"/>
      <c r="BD686" s="187"/>
      <c r="BE686" s="187"/>
      <c r="BF686" s="187"/>
      <c r="BG686" s="187"/>
      <c r="BH686" s="187"/>
      <c r="BI686" s="187"/>
      <c r="BJ686" s="187"/>
      <c r="BK686" s="187"/>
      <c r="BL686" s="187"/>
      <c r="BM686" s="187"/>
    </row>
    <row r="687" spans="1:65">
      <c r="A687" s="110"/>
      <c r="B687" s="110"/>
      <c r="C687" s="110"/>
      <c r="D687" s="187"/>
      <c r="E687" s="187"/>
      <c r="F687" s="187"/>
      <c r="G687" s="187"/>
      <c r="H687" s="187"/>
      <c r="I687" s="187"/>
      <c r="J687" s="187"/>
      <c r="K687" s="187"/>
      <c r="L687" s="187"/>
      <c r="M687" s="187"/>
      <c r="N687" s="187"/>
      <c r="O687" s="187"/>
      <c r="P687" s="187"/>
      <c r="Q687" s="187"/>
      <c r="R687" s="187"/>
      <c r="S687" s="187"/>
      <c r="T687" s="187"/>
      <c r="U687" s="187"/>
      <c r="V687" s="187"/>
      <c r="W687" s="187"/>
      <c r="X687" s="187"/>
      <c r="Y687" s="187"/>
      <c r="Z687" s="187"/>
      <c r="AA687" s="187"/>
      <c r="AB687" s="187"/>
      <c r="AC687" s="187"/>
      <c r="AD687" s="187"/>
      <c r="AE687" s="187"/>
      <c r="AF687" s="187"/>
      <c r="AG687" s="187"/>
      <c r="AH687" s="187"/>
      <c r="AI687" s="187"/>
      <c r="AJ687" s="187"/>
      <c r="AK687" s="187"/>
      <c r="AL687" s="187"/>
      <c r="AM687" s="187"/>
      <c r="AN687" s="187"/>
      <c r="AO687" s="187"/>
      <c r="AP687" s="187"/>
      <c r="AQ687" s="187"/>
      <c r="AR687" s="187"/>
      <c r="AS687" s="187"/>
      <c r="AT687" s="187"/>
      <c r="AU687" s="187"/>
      <c r="AV687" s="187"/>
      <c r="AW687" s="187"/>
      <c r="AX687" s="187"/>
      <c r="AY687" s="187"/>
      <c r="AZ687" s="187"/>
      <c r="BA687" s="187"/>
      <c r="BB687" s="187"/>
      <c r="BC687" s="187"/>
      <c r="BD687" s="187"/>
      <c r="BE687" s="187"/>
      <c r="BF687" s="187"/>
      <c r="BG687" s="187"/>
      <c r="BH687" s="187"/>
      <c r="BI687" s="187"/>
      <c r="BJ687" s="187"/>
      <c r="BK687" s="187"/>
      <c r="BL687" s="187"/>
      <c r="BM687" s="187"/>
    </row>
    <row r="688" spans="1:65">
      <c r="A688" s="110"/>
      <c r="B688" s="110"/>
      <c r="C688" s="110"/>
      <c r="D688" s="187"/>
      <c r="E688" s="187"/>
      <c r="F688" s="187"/>
      <c r="G688" s="187"/>
      <c r="H688" s="187"/>
      <c r="I688" s="187"/>
      <c r="J688" s="187"/>
      <c r="K688" s="187"/>
      <c r="L688" s="187"/>
      <c r="M688" s="187"/>
      <c r="N688" s="187"/>
      <c r="O688" s="187"/>
      <c r="P688" s="187"/>
      <c r="Q688" s="187"/>
      <c r="R688" s="187"/>
      <c r="S688" s="187"/>
      <c r="T688" s="187"/>
      <c r="U688" s="187"/>
      <c r="V688" s="187"/>
      <c r="W688" s="187"/>
      <c r="X688" s="187"/>
      <c r="Y688" s="187"/>
      <c r="Z688" s="187"/>
      <c r="AA688" s="187"/>
      <c r="AB688" s="187"/>
      <c r="AC688" s="187"/>
      <c r="AD688" s="187"/>
      <c r="AE688" s="187"/>
      <c r="AF688" s="187"/>
      <c r="AG688" s="187"/>
      <c r="AH688" s="187"/>
      <c r="AI688" s="187"/>
      <c r="AJ688" s="187"/>
      <c r="AK688" s="187"/>
      <c r="AL688" s="187"/>
      <c r="AM688" s="187"/>
      <c r="AN688" s="187"/>
      <c r="AO688" s="187"/>
      <c r="AP688" s="187"/>
      <c r="AQ688" s="187"/>
      <c r="AR688" s="187"/>
      <c r="AS688" s="187"/>
      <c r="AT688" s="187"/>
      <c r="AU688" s="187"/>
      <c r="AV688" s="187"/>
      <c r="AW688" s="187"/>
      <c r="AX688" s="187"/>
      <c r="AY688" s="187"/>
      <c r="AZ688" s="187"/>
      <c r="BA688" s="187"/>
      <c r="BB688" s="187"/>
      <c r="BC688" s="187"/>
      <c r="BD688" s="187"/>
      <c r="BE688" s="187"/>
      <c r="BF688" s="187"/>
      <c r="BG688" s="187"/>
      <c r="BH688" s="187"/>
      <c r="BI688" s="187"/>
      <c r="BJ688" s="187"/>
      <c r="BK688" s="187"/>
      <c r="BL688" s="187"/>
      <c r="BM688" s="187"/>
    </row>
    <row r="689" spans="1:65">
      <c r="A689" s="110"/>
      <c r="B689" s="110"/>
      <c r="C689" s="110"/>
      <c r="D689" s="187"/>
      <c r="E689" s="187"/>
      <c r="F689" s="187"/>
      <c r="G689" s="187"/>
      <c r="H689" s="187"/>
      <c r="I689" s="187"/>
      <c r="J689" s="187"/>
      <c r="K689" s="187"/>
      <c r="L689" s="187"/>
      <c r="M689" s="187"/>
      <c r="N689" s="187"/>
      <c r="O689" s="187"/>
      <c r="P689" s="187"/>
      <c r="Q689" s="187"/>
      <c r="R689" s="187"/>
      <c r="S689" s="187"/>
      <c r="T689" s="187"/>
      <c r="U689" s="187"/>
      <c r="V689" s="187"/>
      <c r="W689" s="187"/>
      <c r="X689" s="187"/>
      <c r="Y689" s="187"/>
      <c r="Z689" s="187"/>
      <c r="AA689" s="187"/>
      <c r="AB689" s="187"/>
      <c r="AC689" s="187"/>
      <c r="AD689" s="187"/>
      <c r="AE689" s="187"/>
      <c r="AF689" s="187"/>
      <c r="AG689" s="187"/>
      <c r="AH689" s="187"/>
      <c r="AI689" s="187"/>
      <c r="AJ689" s="187"/>
      <c r="AK689" s="187"/>
      <c r="AL689" s="187"/>
      <c r="AM689" s="187"/>
      <c r="AN689" s="187"/>
      <c r="AO689" s="187"/>
      <c r="AP689" s="187"/>
      <c r="AQ689" s="187"/>
      <c r="AR689" s="187"/>
      <c r="AS689" s="187"/>
      <c r="AT689" s="187"/>
      <c r="AU689" s="187"/>
      <c r="AV689" s="187"/>
      <c r="AW689" s="187"/>
      <c r="AX689" s="187"/>
      <c r="AY689" s="187"/>
      <c r="AZ689" s="187"/>
      <c r="BA689" s="187"/>
      <c r="BB689" s="187"/>
      <c r="BC689" s="187"/>
      <c r="BD689" s="187"/>
      <c r="BE689" s="187"/>
      <c r="BF689" s="187"/>
      <c r="BG689" s="187"/>
      <c r="BH689" s="187"/>
      <c r="BI689" s="187"/>
      <c r="BJ689" s="187"/>
      <c r="BK689" s="187"/>
      <c r="BL689" s="187"/>
      <c r="BM689" s="187"/>
    </row>
    <row r="690" spans="1:65">
      <c r="A690" s="110"/>
      <c r="B690" s="110"/>
      <c r="C690" s="110"/>
      <c r="D690" s="187"/>
      <c r="E690" s="187"/>
      <c r="F690" s="187"/>
      <c r="G690" s="187"/>
      <c r="H690" s="187"/>
      <c r="I690" s="187"/>
      <c r="J690" s="187"/>
      <c r="K690" s="187"/>
      <c r="L690" s="187"/>
      <c r="M690" s="187"/>
      <c r="N690" s="187"/>
      <c r="O690" s="187"/>
      <c r="P690" s="187"/>
      <c r="Q690" s="187"/>
      <c r="R690" s="187"/>
      <c r="S690" s="187"/>
      <c r="T690" s="187"/>
      <c r="U690" s="187"/>
      <c r="V690" s="187"/>
      <c r="W690" s="187"/>
      <c r="X690" s="187"/>
      <c r="Y690" s="187"/>
      <c r="Z690" s="187"/>
      <c r="AA690" s="187"/>
      <c r="AB690" s="187"/>
      <c r="AC690" s="187"/>
      <c r="AD690" s="187"/>
      <c r="AE690" s="187"/>
      <c r="AF690" s="187"/>
      <c r="AG690" s="187"/>
      <c r="AH690" s="187"/>
      <c r="AI690" s="187"/>
      <c r="AJ690" s="187"/>
      <c r="AK690" s="187"/>
      <c r="AL690" s="187"/>
      <c r="AM690" s="187"/>
      <c r="AN690" s="187"/>
      <c r="AO690" s="187"/>
      <c r="AP690" s="187"/>
      <c r="AQ690" s="187"/>
      <c r="AR690" s="187"/>
      <c r="AS690" s="187"/>
      <c r="AT690" s="187"/>
      <c r="AU690" s="187"/>
      <c r="AV690" s="187"/>
      <c r="AW690" s="187"/>
      <c r="AX690" s="187"/>
      <c r="AY690" s="187"/>
      <c r="AZ690" s="187"/>
      <c r="BA690" s="187"/>
      <c r="BB690" s="187"/>
      <c r="BC690" s="187"/>
      <c r="BD690" s="187"/>
      <c r="BE690" s="187"/>
      <c r="BF690" s="187"/>
      <c r="BG690" s="187"/>
      <c r="BH690" s="187"/>
      <c r="BI690" s="187"/>
      <c r="BJ690" s="187"/>
      <c r="BK690" s="187"/>
      <c r="BL690" s="187"/>
      <c r="BM690" s="187"/>
    </row>
    <row r="691" spans="1:65">
      <c r="A691" s="110"/>
      <c r="B691" s="110"/>
      <c r="C691" s="110"/>
      <c r="D691" s="187"/>
      <c r="E691" s="187"/>
      <c r="F691" s="187"/>
      <c r="G691" s="187"/>
      <c r="H691" s="187"/>
      <c r="I691" s="187"/>
      <c r="J691" s="187"/>
      <c r="K691" s="187"/>
      <c r="L691" s="187"/>
      <c r="M691" s="187"/>
      <c r="N691" s="187"/>
      <c r="O691" s="187"/>
      <c r="P691" s="187"/>
      <c r="Q691" s="187"/>
      <c r="R691" s="187"/>
      <c r="S691" s="187"/>
      <c r="T691" s="187"/>
      <c r="U691" s="187"/>
      <c r="V691" s="187"/>
      <c r="W691" s="187"/>
      <c r="X691" s="187"/>
      <c r="Y691" s="187"/>
      <c r="Z691" s="187"/>
      <c r="AA691" s="187"/>
      <c r="AB691" s="187"/>
      <c r="AC691" s="187"/>
      <c r="AD691" s="187"/>
      <c r="AE691" s="187"/>
      <c r="AF691" s="187"/>
      <c r="AG691" s="187"/>
      <c r="AH691" s="187"/>
      <c r="AI691" s="187"/>
      <c r="AJ691" s="187"/>
      <c r="AK691" s="187"/>
      <c r="AL691" s="187"/>
      <c r="AM691" s="187"/>
      <c r="AN691" s="187"/>
      <c r="AO691" s="187"/>
      <c r="AP691" s="187"/>
      <c r="AQ691" s="187"/>
      <c r="AR691" s="187"/>
      <c r="AS691" s="187"/>
      <c r="AT691" s="187"/>
      <c r="AU691" s="187"/>
      <c r="AV691" s="187"/>
      <c r="AW691" s="187"/>
      <c r="AX691" s="187"/>
      <c r="AY691" s="187"/>
      <c r="AZ691" s="187"/>
      <c r="BA691" s="187"/>
      <c r="BB691" s="187"/>
      <c r="BC691" s="187"/>
      <c r="BD691" s="187"/>
      <c r="BE691" s="187"/>
      <c r="BF691" s="187"/>
      <c r="BG691" s="187"/>
      <c r="BH691" s="187"/>
      <c r="BI691" s="187"/>
      <c r="BJ691" s="187"/>
      <c r="BK691" s="187"/>
      <c r="BL691" s="187"/>
      <c r="BM691" s="187"/>
    </row>
    <row r="692" spans="1:65">
      <c r="A692" s="110"/>
      <c r="B692" s="110"/>
      <c r="C692" s="110"/>
      <c r="D692" s="187"/>
      <c r="E692" s="187"/>
      <c r="F692" s="187"/>
      <c r="G692" s="187"/>
      <c r="H692" s="187"/>
      <c r="I692" s="187"/>
      <c r="J692" s="187"/>
      <c r="K692" s="187"/>
      <c r="L692" s="187"/>
      <c r="M692" s="187"/>
      <c r="N692" s="187"/>
      <c r="O692" s="187"/>
      <c r="P692" s="187"/>
      <c r="Q692" s="187"/>
      <c r="R692" s="187"/>
      <c r="S692" s="187"/>
      <c r="T692" s="187"/>
      <c r="U692" s="187"/>
      <c r="V692" s="187"/>
      <c r="W692" s="187"/>
      <c r="X692" s="187"/>
      <c r="Y692" s="187"/>
      <c r="Z692" s="187"/>
      <c r="AA692" s="187"/>
      <c r="AB692" s="187"/>
      <c r="AC692" s="187"/>
      <c r="AD692" s="187"/>
      <c r="AE692" s="187"/>
      <c r="AF692" s="187"/>
      <c r="AG692" s="187"/>
      <c r="AH692" s="187"/>
      <c r="AI692" s="187"/>
      <c r="AJ692" s="187"/>
      <c r="AK692" s="187"/>
      <c r="AL692" s="187"/>
      <c r="AM692" s="187"/>
      <c r="AN692" s="187"/>
      <c r="AO692" s="187"/>
      <c r="AP692" s="187"/>
      <c r="AQ692" s="187"/>
      <c r="AR692" s="187"/>
      <c r="AS692" s="187"/>
      <c r="AT692" s="187"/>
      <c r="AU692" s="187"/>
      <c r="AV692" s="187"/>
      <c r="AW692" s="187"/>
      <c r="AX692" s="187"/>
      <c r="AY692" s="187"/>
      <c r="AZ692" s="187"/>
      <c r="BA692" s="187"/>
      <c r="BB692" s="187"/>
      <c r="BC692" s="187"/>
      <c r="BD692" s="187"/>
      <c r="BE692" s="187"/>
      <c r="BF692" s="187"/>
      <c r="BG692" s="187"/>
      <c r="BH692" s="187"/>
      <c r="BI692" s="187"/>
      <c r="BJ692" s="187"/>
      <c r="BK692" s="187"/>
      <c r="BL692" s="187"/>
      <c r="BM692" s="187"/>
    </row>
    <row r="693" spans="1:65">
      <c r="A693" s="110"/>
      <c r="B693" s="110"/>
      <c r="C693" s="110"/>
      <c r="D693" s="187"/>
      <c r="E693" s="187"/>
      <c r="F693" s="187"/>
      <c r="G693" s="187"/>
      <c r="H693" s="187"/>
      <c r="I693" s="187"/>
      <c r="J693" s="187"/>
      <c r="K693" s="187"/>
      <c r="L693" s="187"/>
      <c r="M693" s="187"/>
      <c r="N693" s="187"/>
      <c r="O693" s="187"/>
      <c r="P693" s="187"/>
      <c r="Q693" s="187"/>
      <c r="R693" s="187"/>
      <c r="S693" s="187"/>
      <c r="T693" s="187"/>
      <c r="U693" s="187"/>
      <c r="V693" s="187"/>
      <c r="W693" s="187"/>
      <c r="X693" s="187"/>
      <c r="Y693" s="187"/>
      <c r="Z693" s="187"/>
      <c r="AA693" s="187"/>
      <c r="AB693" s="187"/>
      <c r="AC693" s="187"/>
      <c r="AD693" s="187"/>
      <c r="AE693" s="187"/>
      <c r="AF693" s="187"/>
      <c r="AG693" s="187"/>
      <c r="AH693" s="187"/>
      <c r="AI693" s="187"/>
      <c r="AJ693" s="187"/>
      <c r="AK693" s="187"/>
      <c r="AL693" s="187"/>
      <c r="AM693" s="187"/>
      <c r="AN693" s="187"/>
      <c r="AO693" s="187"/>
      <c r="AP693" s="187"/>
      <c r="AQ693" s="187"/>
      <c r="AR693" s="187"/>
      <c r="AS693" s="187"/>
      <c r="AT693" s="187"/>
      <c r="AU693" s="187"/>
      <c r="AV693" s="187"/>
      <c r="AW693" s="187"/>
      <c r="AX693" s="187"/>
      <c r="AY693" s="187"/>
      <c r="AZ693" s="187"/>
      <c r="BA693" s="187"/>
      <c r="BB693" s="187"/>
      <c r="BC693" s="187"/>
      <c r="BD693" s="187"/>
      <c r="BE693" s="187"/>
      <c r="BF693" s="187"/>
      <c r="BG693" s="187"/>
      <c r="BH693" s="187"/>
      <c r="BI693" s="187"/>
      <c r="BJ693" s="187"/>
      <c r="BK693" s="187"/>
      <c r="BL693" s="187"/>
      <c r="BM693" s="187"/>
    </row>
    <row r="694" spans="1:65">
      <c r="A694" s="110"/>
      <c r="B694" s="110"/>
      <c r="C694" s="110"/>
      <c r="D694" s="187"/>
      <c r="E694" s="187"/>
      <c r="F694" s="187"/>
      <c r="G694" s="187"/>
      <c r="H694" s="187"/>
      <c r="I694" s="187"/>
      <c r="J694" s="187"/>
      <c r="K694" s="187"/>
      <c r="L694" s="187"/>
      <c r="M694" s="187"/>
      <c r="N694" s="187"/>
      <c r="O694" s="187"/>
      <c r="P694" s="187"/>
      <c r="Q694" s="187"/>
      <c r="R694" s="187"/>
      <c r="S694" s="187"/>
      <c r="T694" s="187"/>
      <c r="U694" s="187"/>
      <c r="V694" s="187"/>
      <c r="W694" s="187"/>
      <c r="X694" s="187"/>
      <c r="Y694" s="187"/>
      <c r="Z694" s="187"/>
      <c r="AA694" s="187"/>
      <c r="AB694" s="187"/>
      <c r="AC694" s="187"/>
      <c r="AD694" s="187"/>
      <c r="AE694" s="187"/>
      <c r="AF694" s="187"/>
      <c r="AG694" s="187"/>
      <c r="AH694" s="187"/>
      <c r="AI694" s="187"/>
      <c r="AJ694" s="187"/>
      <c r="AK694" s="187"/>
      <c r="AL694" s="187"/>
      <c r="AM694" s="187"/>
      <c r="AN694" s="187"/>
      <c r="AO694" s="187"/>
      <c r="AP694" s="187"/>
      <c r="AQ694" s="187"/>
      <c r="AR694" s="187"/>
      <c r="AS694" s="187"/>
      <c r="AT694" s="187"/>
      <c r="AU694" s="187"/>
      <c r="AV694" s="187"/>
      <c r="AW694" s="187"/>
      <c r="AX694" s="187"/>
      <c r="AY694" s="187"/>
      <c r="AZ694" s="187"/>
      <c r="BA694" s="187"/>
      <c r="BB694" s="187"/>
      <c r="BC694" s="187"/>
      <c r="BD694" s="187"/>
      <c r="BE694" s="187"/>
      <c r="BF694" s="187"/>
      <c r="BG694" s="187"/>
      <c r="BH694" s="187"/>
      <c r="BI694" s="187"/>
      <c r="BJ694" s="187"/>
      <c r="BK694" s="187"/>
      <c r="BL694" s="187"/>
      <c r="BM694" s="187"/>
    </row>
    <row r="695" spans="1:65">
      <c r="A695" s="110"/>
      <c r="B695" s="110"/>
      <c r="C695" s="110"/>
      <c r="D695" s="187"/>
      <c r="E695" s="187"/>
      <c r="F695" s="187"/>
      <c r="G695" s="187"/>
      <c r="H695" s="187"/>
      <c r="I695" s="187"/>
      <c r="J695" s="187"/>
      <c r="K695" s="187"/>
      <c r="L695" s="187"/>
      <c r="M695" s="187"/>
      <c r="N695" s="187"/>
      <c r="O695" s="187"/>
      <c r="P695" s="187"/>
      <c r="Q695" s="187"/>
      <c r="R695" s="187"/>
      <c r="S695" s="187"/>
      <c r="T695" s="187"/>
      <c r="U695" s="187"/>
      <c r="V695" s="187"/>
      <c r="W695" s="187"/>
      <c r="X695" s="187"/>
      <c r="Y695" s="187"/>
      <c r="Z695" s="187"/>
      <c r="AA695" s="187"/>
      <c r="AB695" s="187"/>
      <c r="AC695" s="187"/>
      <c r="AD695" s="187"/>
      <c r="AE695" s="187"/>
      <c r="AF695" s="187"/>
      <c r="AG695" s="187"/>
      <c r="AH695" s="187"/>
      <c r="AI695" s="187"/>
      <c r="AJ695" s="187"/>
      <c r="AK695" s="187"/>
      <c r="AL695" s="187"/>
      <c r="AM695" s="187"/>
      <c r="AN695" s="187"/>
      <c r="AO695" s="187"/>
      <c r="AP695" s="187"/>
      <c r="AQ695" s="187"/>
      <c r="AR695" s="187"/>
      <c r="AS695" s="187"/>
      <c r="AT695" s="187"/>
      <c r="AU695" s="187"/>
      <c r="AV695" s="187"/>
      <c r="AW695" s="187"/>
      <c r="AX695" s="187"/>
      <c r="AY695" s="187"/>
      <c r="AZ695" s="187"/>
      <c r="BA695" s="187"/>
      <c r="BB695" s="187"/>
      <c r="BC695" s="187"/>
      <c r="BD695" s="187"/>
      <c r="BE695" s="187"/>
      <c r="BF695" s="187"/>
      <c r="BG695" s="187"/>
      <c r="BH695" s="187"/>
      <c r="BI695" s="187"/>
      <c r="BJ695" s="187"/>
      <c r="BK695" s="187"/>
      <c r="BL695" s="187"/>
      <c r="BM695" s="187"/>
    </row>
    <row r="696" spans="1:65">
      <c r="A696" s="110"/>
      <c r="B696" s="110"/>
      <c r="C696" s="110"/>
      <c r="D696" s="187"/>
      <c r="E696" s="187"/>
      <c r="F696" s="187"/>
      <c r="G696" s="187"/>
      <c r="H696" s="187"/>
      <c r="I696" s="187"/>
      <c r="J696" s="187"/>
      <c r="K696" s="187"/>
      <c r="L696" s="187"/>
      <c r="M696" s="187"/>
      <c r="N696" s="187"/>
      <c r="O696" s="187"/>
      <c r="P696" s="187"/>
      <c r="Q696" s="187"/>
      <c r="R696" s="187"/>
      <c r="S696" s="187"/>
      <c r="T696" s="187"/>
      <c r="U696" s="187"/>
      <c r="V696" s="187"/>
      <c r="W696" s="187"/>
      <c r="X696" s="187"/>
      <c r="Y696" s="187"/>
      <c r="Z696" s="187"/>
      <c r="AA696" s="187"/>
      <c r="AB696" s="187"/>
      <c r="AC696" s="187"/>
      <c r="AD696" s="187"/>
      <c r="AE696" s="187"/>
      <c r="AF696" s="187"/>
      <c r="AG696" s="187"/>
      <c r="AH696" s="187"/>
      <c r="AI696" s="187"/>
      <c r="AJ696" s="187"/>
      <c r="AK696" s="187"/>
      <c r="AL696" s="187"/>
      <c r="AM696" s="187"/>
      <c r="AN696" s="187"/>
      <c r="AO696" s="187"/>
      <c r="AP696" s="187"/>
      <c r="AQ696" s="187"/>
      <c r="AR696" s="187"/>
      <c r="AS696" s="187"/>
      <c r="AT696" s="187"/>
      <c r="AU696" s="187"/>
      <c r="AV696" s="187"/>
      <c r="AW696" s="187"/>
      <c r="AX696" s="187"/>
      <c r="AY696" s="187"/>
      <c r="AZ696" s="187"/>
      <c r="BA696" s="187"/>
      <c r="BB696" s="187"/>
      <c r="BC696" s="187"/>
      <c r="BD696" s="187"/>
      <c r="BE696" s="187"/>
      <c r="BF696" s="187"/>
      <c r="BG696" s="187"/>
      <c r="BH696" s="187"/>
      <c r="BI696" s="187"/>
      <c r="BJ696" s="187"/>
      <c r="BK696" s="187"/>
      <c r="BL696" s="187"/>
      <c r="BM696" s="187"/>
    </row>
    <row r="697" spans="1:65">
      <c r="A697" s="110"/>
      <c r="B697" s="110"/>
      <c r="C697" s="110"/>
      <c r="D697" s="187"/>
      <c r="E697" s="187"/>
      <c r="F697" s="187"/>
      <c r="G697" s="187"/>
      <c r="H697" s="187"/>
      <c r="I697" s="187"/>
      <c r="J697" s="187"/>
      <c r="K697" s="187"/>
      <c r="L697" s="187"/>
      <c r="M697" s="187"/>
      <c r="N697" s="187"/>
      <c r="O697" s="187"/>
      <c r="P697" s="187"/>
      <c r="Q697" s="187"/>
      <c r="R697" s="187"/>
      <c r="S697" s="187"/>
      <c r="T697" s="187"/>
      <c r="U697" s="187"/>
      <c r="V697" s="187"/>
      <c r="W697" s="187"/>
      <c r="X697" s="187"/>
      <c r="Y697" s="187"/>
      <c r="Z697" s="187"/>
      <c r="AA697" s="187"/>
      <c r="AB697" s="187"/>
      <c r="AC697" s="187"/>
      <c r="AD697" s="187"/>
      <c r="AE697" s="187"/>
      <c r="AF697" s="187"/>
      <c r="AG697" s="187"/>
      <c r="AH697" s="187"/>
      <c r="AI697" s="187"/>
      <c r="AJ697" s="187"/>
      <c r="AK697" s="187"/>
      <c r="AL697" s="187"/>
      <c r="AM697" s="187"/>
      <c r="AN697" s="187"/>
      <c r="AO697" s="187"/>
      <c r="AP697" s="187"/>
      <c r="AQ697" s="187"/>
      <c r="AR697" s="187"/>
      <c r="AS697" s="187"/>
      <c r="AT697" s="187"/>
      <c r="AU697" s="187"/>
      <c r="AV697" s="187"/>
      <c r="AW697" s="187"/>
      <c r="AX697" s="187"/>
      <c r="AY697" s="187"/>
      <c r="AZ697" s="187"/>
      <c r="BA697" s="187"/>
      <c r="BB697" s="187"/>
      <c r="BC697" s="187"/>
      <c r="BD697" s="187"/>
      <c r="BE697" s="187"/>
      <c r="BF697" s="187"/>
      <c r="BG697" s="187"/>
      <c r="BH697" s="187"/>
      <c r="BI697" s="187"/>
      <c r="BJ697" s="187"/>
      <c r="BK697" s="187"/>
      <c r="BL697" s="187"/>
      <c r="BM697" s="187"/>
    </row>
    <row r="698" spans="1:65">
      <c r="A698" s="110"/>
      <c r="B698" s="110"/>
      <c r="C698" s="110"/>
      <c r="D698" s="187"/>
      <c r="E698" s="187"/>
      <c r="F698" s="187"/>
      <c r="G698" s="187"/>
      <c r="H698" s="187"/>
      <c r="I698" s="187"/>
      <c r="J698" s="187"/>
      <c r="K698" s="187"/>
      <c r="L698" s="187"/>
      <c r="M698" s="187"/>
      <c r="N698" s="187"/>
      <c r="O698" s="187"/>
      <c r="P698" s="187"/>
      <c r="Q698" s="187"/>
      <c r="R698" s="187"/>
      <c r="S698" s="187"/>
      <c r="T698" s="187"/>
      <c r="U698" s="187"/>
      <c r="V698" s="187"/>
      <c r="W698" s="187"/>
      <c r="X698" s="187"/>
      <c r="Y698" s="187"/>
      <c r="Z698" s="187"/>
      <c r="AA698" s="187"/>
      <c r="AB698" s="187"/>
      <c r="AC698" s="187"/>
      <c r="AD698" s="187"/>
      <c r="AE698" s="187"/>
      <c r="AF698" s="187"/>
      <c r="AG698" s="187"/>
      <c r="AH698" s="187"/>
      <c r="AI698" s="187"/>
      <c r="AJ698" s="187"/>
      <c r="AK698" s="187"/>
      <c r="AL698" s="187"/>
      <c r="AM698" s="187"/>
      <c r="AN698" s="187"/>
      <c r="AO698" s="187"/>
      <c r="AP698" s="187"/>
      <c r="AQ698" s="187"/>
      <c r="AR698" s="187"/>
      <c r="AS698" s="187"/>
      <c r="AT698" s="187"/>
      <c r="AU698" s="187"/>
      <c r="AV698" s="187"/>
      <c r="AW698" s="187"/>
      <c r="AX698" s="187"/>
      <c r="AY698" s="187"/>
      <c r="AZ698" s="187"/>
      <c r="BA698" s="187"/>
      <c r="BB698" s="187"/>
      <c r="BC698" s="187"/>
      <c r="BD698" s="187"/>
      <c r="BE698" s="187"/>
      <c r="BF698" s="187"/>
      <c r="BG698" s="187"/>
      <c r="BH698" s="187"/>
      <c r="BI698" s="187"/>
      <c r="BJ698" s="187"/>
      <c r="BK698" s="187"/>
      <c r="BL698" s="187"/>
      <c r="BM698" s="187"/>
    </row>
    <row r="699" spans="1:65">
      <c r="A699" s="110"/>
      <c r="B699" s="110"/>
      <c r="C699" s="110"/>
      <c r="D699" s="187"/>
      <c r="E699" s="187"/>
      <c r="F699" s="187"/>
      <c r="G699" s="187"/>
      <c r="H699" s="187"/>
      <c r="I699" s="187"/>
      <c r="J699" s="187"/>
      <c r="K699" s="187"/>
      <c r="L699" s="187"/>
      <c r="M699" s="187"/>
      <c r="N699" s="187"/>
      <c r="O699" s="187"/>
      <c r="P699" s="187"/>
      <c r="Q699" s="187"/>
      <c r="R699" s="187"/>
      <c r="S699" s="187"/>
      <c r="T699" s="187"/>
      <c r="U699" s="187"/>
      <c r="V699" s="187"/>
      <c r="W699" s="187"/>
      <c r="X699" s="187"/>
      <c r="Y699" s="187"/>
      <c r="Z699" s="187"/>
      <c r="AA699" s="187"/>
      <c r="AB699" s="187"/>
      <c r="AC699" s="187"/>
      <c r="AD699" s="187"/>
      <c r="AE699" s="187"/>
      <c r="AF699" s="187"/>
      <c r="AG699" s="187"/>
      <c r="AH699" s="187"/>
      <c r="AI699" s="187"/>
      <c r="AJ699" s="187"/>
      <c r="AK699" s="187"/>
      <c r="AL699" s="187"/>
      <c r="AM699" s="187"/>
      <c r="AN699" s="187"/>
      <c r="AO699" s="187"/>
      <c r="AP699" s="187"/>
      <c r="AQ699" s="187"/>
      <c r="AR699" s="187"/>
      <c r="AS699" s="187"/>
      <c r="AT699" s="187"/>
      <c r="AU699" s="187"/>
      <c r="AV699" s="187"/>
      <c r="AW699" s="187"/>
      <c r="AX699" s="187"/>
      <c r="AY699" s="187"/>
      <c r="AZ699" s="187"/>
      <c r="BA699" s="187"/>
      <c r="BB699" s="187"/>
      <c r="BC699" s="187"/>
      <c r="BD699" s="187"/>
      <c r="BE699" s="187"/>
      <c r="BF699" s="187"/>
      <c r="BG699" s="187"/>
      <c r="BH699" s="187"/>
      <c r="BI699" s="187"/>
      <c r="BJ699" s="187"/>
      <c r="BK699" s="187"/>
      <c r="BL699" s="187"/>
      <c r="BM699" s="187"/>
    </row>
    <row r="700" spans="1:65">
      <c r="A700" s="110"/>
      <c r="B700" s="110"/>
      <c r="C700" s="110"/>
      <c r="D700" s="187"/>
      <c r="E700" s="187"/>
      <c r="F700" s="187"/>
      <c r="G700" s="187"/>
      <c r="H700" s="187"/>
      <c r="I700" s="187"/>
      <c r="J700" s="187"/>
      <c r="K700" s="187"/>
      <c r="L700" s="187"/>
      <c r="M700" s="187"/>
      <c r="N700" s="187"/>
      <c r="O700" s="187"/>
      <c r="P700" s="187"/>
      <c r="Q700" s="187"/>
      <c r="R700" s="187"/>
      <c r="S700" s="187"/>
      <c r="T700" s="187"/>
      <c r="U700" s="187"/>
      <c r="V700" s="187"/>
      <c r="W700" s="187"/>
      <c r="X700" s="187"/>
      <c r="Y700" s="187"/>
      <c r="Z700" s="187"/>
      <c r="AA700" s="187"/>
      <c r="AB700" s="187"/>
      <c r="AC700" s="187"/>
      <c r="AD700" s="187"/>
      <c r="AE700" s="187"/>
      <c r="AF700" s="187"/>
      <c r="AG700" s="187"/>
      <c r="AH700" s="187"/>
      <c r="AI700" s="187"/>
      <c r="AJ700" s="187"/>
      <c r="AK700" s="187"/>
      <c r="AL700" s="187"/>
      <c r="AM700" s="187"/>
      <c r="AN700" s="187"/>
      <c r="AO700" s="187"/>
      <c r="AP700" s="187"/>
      <c r="AQ700" s="187"/>
      <c r="AR700" s="187"/>
      <c r="AS700" s="187"/>
      <c r="AT700" s="187"/>
      <c r="AU700" s="187"/>
      <c r="AV700" s="187"/>
      <c r="AW700" s="187"/>
      <c r="AX700" s="187"/>
      <c r="AY700" s="187"/>
      <c r="AZ700" s="187"/>
      <c r="BA700" s="187"/>
      <c r="BB700" s="187"/>
      <c r="BC700" s="187"/>
      <c r="BD700" s="187"/>
      <c r="BE700" s="187"/>
      <c r="BF700" s="187"/>
      <c r="BG700" s="187"/>
      <c r="BH700" s="187"/>
      <c r="BI700" s="187"/>
      <c r="BJ700" s="187"/>
      <c r="BK700" s="187"/>
      <c r="BL700" s="187"/>
      <c r="BM700" s="187"/>
    </row>
    <row r="701" spans="1:65">
      <c r="A701" s="110"/>
      <c r="B701" s="110"/>
      <c r="C701" s="110"/>
      <c r="D701" s="187"/>
      <c r="E701" s="187"/>
      <c r="F701" s="187"/>
      <c r="G701" s="187"/>
      <c r="H701" s="187"/>
      <c r="I701" s="187"/>
      <c r="J701" s="187"/>
      <c r="K701" s="187"/>
      <c r="L701" s="187"/>
      <c r="M701" s="187"/>
      <c r="N701" s="187"/>
      <c r="O701" s="187"/>
      <c r="P701" s="187"/>
      <c r="Q701" s="187"/>
      <c r="R701" s="187"/>
      <c r="S701" s="187"/>
      <c r="T701" s="187"/>
      <c r="U701" s="187"/>
      <c r="V701" s="187"/>
      <c r="W701" s="187"/>
      <c r="X701" s="187"/>
      <c r="Y701" s="187"/>
      <c r="Z701" s="187"/>
      <c r="AA701" s="187"/>
      <c r="AB701" s="187"/>
      <c r="AC701" s="187"/>
      <c r="AD701" s="187"/>
      <c r="AE701" s="187"/>
      <c r="AF701" s="187"/>
      <c r="AG701" s="187"/>
      <c r="AH701" s="187"/>
      <c r="AI701" s="187"/>
      <c r="AJ701" s="187"/>
      <c r="AK701" s="187"/>
      <c r="AL701" s="187"/>
      <c r="AM701" s="187"/>
      <c r="AN701" s="187"/>
      <c r="AO701" s="187"/>
      <c r="AP701" s="187"/>
      <c r="AQ701" s="187"/>
      <c r="AR701" s="187"/>
      <c r="AS701" s="187"/>
      <c r="AT701" s="187"/>
      <c r="AU701" s="187"/>
      <c r="AV701" s="187"/>
      <c r="AW701" s="187"/>
      <c r="AX701" s="187"/>
      <c r="AY701" s="187"/>
      <c r="AZ701" s="187"/>
      <c r="BA701" s="187"/>
      <c r="BB701" s="187"/>
      <c r="BC701" s="187"/>
      <c r="BD701" s="187"/>
      <c r="BE701" s="187"/>
      <c r="BF701" s="187"/>
      <c r="BG701" s="187"/>
      <c r="BH701" s="187"/>
      <c r="BI701" s="187"/>
      <c r="BJ701" s="187"/>
      <c r="BK701" s="187"/>
      <c r="BL701" s="187"/>
      <c r="BM701" s="187"/>
    </row>
    <row r="702" spans="1:65">
      <c r="A702" s="110"/>
      <c r="B702" s="110"/>
      <c r="C702" s="110"/>
      <c r="D702" s="187"/>
      <c r="E702" s="187"/>
      <c r="F702" s="187"/>
      <c r="G702" s="187"/>
      <c r="H702" s="187"/>
      <c r="I702" s="187"/>
      <c r="J702" s="187"/>
      <c r="K702" s="187"/>
      <c r="L702" s="187"/>
      <c r="M702" s="187"/>
      <c r="N702" s="187"/>
      <c r="O702" s="187"/>
      <c r="P702" s="187"/>
      <c r="Q702" s="187"/>
      <c r="R702" s="187"/>
      <c r="S702" s="187"/>
      <c r="T702" s="187"/>
      <c r="U702" s="187"/>
      <c r="V702" s="187"/>
      <c r="W702" s="187"/>
      <c r="X702" s="187"/>
      <c r="Y702" s="187"/>
      <c r="Z702" s="187"/>
      <c r="AA702" s="187"/>
      <c r="AB702" s="187"/>
      <c r="AC702" s="187"/>
      <c r="AD702" s="187"/>
      <c r="AE702" s="187"/>
      <c r="AF702" s="187"/>
      <c r="AG702" s="187"/>
      <c r="AH702" s="187"/>
      <c r="AI702" s="187"/>
      <c r="AJ702" s="187"/>
      <c r="AK702" s="187"/>
      <c r="AL702" s="187"/>
      <c r="AM702" s="187"/>
      <c r="AN702" s="187"/>
      <c r="AO702" s="187"/>
      <c r="AP702" s="187"/>
      <c r="AQ702" s="187"/>
      <c r="AR702" s="187"/>
      <c r="AS702" s="187"/>
      <c r="AT702" s="187"/>
      <c r="AU702" s="187"/>
      <c r="AV702" s="187"/>
      <c r="AW702" s="187"/>
      <c r="AX702" s="187"/>
      <c r="AY702" s="187"/>
      <c r="AZ702" s="187"/>
      <c r="BA702" s="187"/>
      <c r="BB702" s="187"/>
      <c r="BC702" s="187"/>
      <c r="BD702" s="187"/>
      <c r="BE702" s="187"/>
      <c r="BF702" s="187"/>
      <c r="BG702" s="187"/>
      <c r="BH702" s="187"/>
      <c r="BI702" s="187"/>
      <c r="BJ702" s="187"/>
      <c r="BK702" s="187"/>
      <c r="BL702" s="187"/>
      <c r="BM702" s="187"/>
    </row>
    <row r="703" spans="1:65">
      <c r="A703" s="110"/>
      <c r="B703" s="110"/>
      <c r="C703" s="110"/>
      <c r="D703" s="187"/>
      <c r="E703" s="187"/>
      <c r="F703" s="187"/>
      <c r="G703" s="187"/>
      <c r="H703" s="187"/>
      <c r="I703" s="187"/>
      <c r="J703" s="187"/>
      <c r="K703" s="187"/>
      <c r="L703" s="187"/>
      <c r="M703" s="187"/>
      <c r="N703" s="187"/>
      <c r="O703" s="187"/>
      <c r="P703" s="187"/>
      <c r="Q703" s="187"/>
      <c r="R703" s="187"/>
      <c r="S703" s="187"/>
      <c r="T703" s="187"/>
      <c r="U703" s="187"/>
      <c r="V703" s="187"/>
      <c r="W703" s="187"/>
      <c r="X703" s="187"/>
      <c r="Y703" s="187"/>
      <c r="Z703" s="187"/>
      <c r="AA703" s="187"/>
      <c r="AB703" s="187"/>
      <c r="AC703" s="187"/>
      <c r="AD703" s="187"/>
      <c r="AE703" s="187"/>
      <c r="AF703" s="187"/>
      <c r="AG703" s="187"/>
      <c r="AH703" s="187"/>
      <c r="AI703" s="187"/>
      <c r="AJ703" s="187"/>
      <c r="AK703" s="187"/>
      <c r="AL703" s="187"/>
      <c r="AM703" s="187"/>
      <c r="AN703" s="187"/>
      <c r="AO703" s="187"/>
      <c r="AP703" s="187"/>
      <c r="AQ703" s="187"/>
      <c r="AR703" s="187"/>
      <c r="AS703" s="187"/>
      <c r="AT703" s="187"/>
      <c r="AU703" s="187"/>
      <c r="AV703" s="187"/>
      <c r="AW703" s="187"/>
      <c r="AX703" s="187"/>
      <c r="AY703" s="187"/>
      <c r="AZ703" s="187"/>
      <c r="BA703" s="187"/>
      <c r="BB703" s="187"/>
      <c r="BC703" s="187"/>
      <c r="BD703" s="187"/>
      <c r="BE703" s="187"/>
      <c r="BF703" s="187"/>
      <c r="BG703" s="187"/>
      <c r="BH703" s="187"/>
      <c r="BI703" s="187"/>
      <c r="BJ703" s="187"/>
      <c r="BK703" s="187"/>
      <c r="BL703" s="187"/>
      <c r="BM703" s="187"/>
    </row>
    <row r="704" spans="1:65">
      <c r="A704" s="110"/>
      <c r="B704" s="110"/>
      <c r="C704" s="110"/>
      <c r="D704" s="187"/>
      <c r="E704" s="187"/>
      <c r="F704" s="187"/>
      <c r="G704" s="187"/>
      <c r="H704" s="187"/>
      <c r="I704" s="187"/>
      <c r="J704" s="187"/>
      <c r="K704" s="187"/>
      <c r="L704" s="187"/>
      <c r="M704" s="187"/>
      <c r="N704" s="187"/>
      <c r="O704" s="187"/>
      <c r="P704" s="187"/>
      <c r="Q704" s="187"/>
      <c r="R704" s="187"/>
      <c r="S704" s="187"/>
      <c r="T704" s="187"/>
      <c r="U704" s="187"/>
      <c r="V704" s="187"/>
      <c r="W704" s="187"/>
      <c r="X704" s="187"/>
      <c r="Y704" s="187"/>
      <c r="Z704" s="187"/>
      <c r="AA704" s="187"/>
      <c r="AB704" s="187"/>
      <c r="AC704" s="187"/>
      <c r="AD704" s="187"/>
      <c r="AE704" s="187"/>
      <c r="AF704" s="187"/>
      <c r="AG704" s="187"/>
      <c r="AH704" s="187"/>
      <c r="AI704" s="187"/>
      <c r="AJ704" s="187"/>
      <c r="AK704" s="187"/>
      <c r="AL704" s="187"/>
      <c r="AM704" s="187"/>
      <c r="AN704" s="187"/>
      <c r="AO704" s="187"/>
      <c r="AP704" s="187"/>
      <c r="AQ704" s="187"/>
      <c r="AR704" s="187"/>
      <c r="AS704" s="187"/>
      <c r="AT704" s="187"/>
      <c r="AU704" s="187"/>
      <c r="AV704" s="187"/>
      <c r="AW704" s="187"/>
      <c r="AX704" s="187"/>
      <c r="AY704" s="187"/>
      <c r="AZ704" s="187"/>
      <c r="BA704" s="187"/>
      <c r="BB704" s="187"/>
      <c r="BC704" s="187"/>
      <c r="BD704" s="187"/>
      <c r="BE704" s="187"/>
      <c r="BF704" s="187"/>
      <c r="BG704" s="187"/>
      <c r="BH704" s="187"/>
      <c r="BI704" s="187"/>
      <c r="BJ704" s="187"/>
      <c r="BK704" s="187"/>
      <c r="BL704" s="187"/>
      <c r="BM704" s="187"/>
    </row>
    <row r="705" spans="1:65">
      <c r="A705" s="110"/>
      <c r="B705" s="110"/>
      <c r="C705" s="110"/>
      <c r="D705" s="187"/>
      <c r="E705" s="187"/>
      <c r="F705" s="187"/>
      <c r="G705" s="187"/>
      <c r="H705" s="187"/>
      <c r="I705" s="187"/>
      <c r="J705" s="187"/>
      <c r="K705" s="187"/>
      <c r="L705" s="187"/>
      <c r="M705" s="187"/>
      <c r="N705" s="187"/>
      <c r="O705" s="187"/>
      <c r="P705" s="187"/>
      <c r="Q705" s="187"/>
      <c r="R705" s="187"/>
      <c r="S705" s="187"/>
      <c r="T705" s="187"/>
      <c r="U705" s="187"/>
      <c r="V705" s="187"/>
      <c r="W705" s="187"/>
      <c r="X705" s="187"/>
      <c r="Y705" s="187"/>
      <c r="Z705" s="187"/>
      <c r="AA705" s="187"/>
      <c r="AB705" s="187"/>
      <c r="AC705" s="187"/>
      <c r="AD705" s="187"/>
      <c r="AE705" s="187"/>
      <c r="AF705" s="187"/>
      <c r="AG705" s="187"/>
      <c r="AH705" s="187"/>
      <c r="AI705" s="187"/>
      <c r="AJ705" s="187"/>
      <c r="AK705" s="187"/>
      <c r="AL705" s="187"/>
      <c r="AM705" s="187"/>
      <c r="AN705" s="187"/>
      <c r="AO705" s="187"/>
      <c r="AP705" s="187"/>
      <c r="AQ705" s="187"/>
      <c r="AR705" s="187"/>
      <c r="AS705" s="187"/>
      <c r="AT705" s="187"/>
      <c r="AU705" s="187"/>
      <c r="AV705" s="187"/>
      <c r="AW705" s="187"/>
      <c r="AX705" s="187"/>
      <c r="AY705" s="187"/>
      <c r="AZ705" s="187"/>
      <c r="BA705" s="187"/>
      <c r="BB705" s="187"/>
      <c r="BC705" s="187"/>
      <c r="BD705" s="187"/>
      <c r="BE705" s="187"/>
      <c r="BF705" s="187"/>
      <c r="BG705" s="187"/>
      <c r="BH705" s="187"/>
      <c r="BI705" s="187"/>
      <c r="BJ705" s="187"/>
      <c r="BK705" s="187"/>
      <c r="BL705" s="187"/>
      <c r="BM705" s="187"/>
    </row>
    <row r="706" spans="1:65">
      <c r="A706" s="110"/>
      <c r="B706" s="110"/>
      <c r="C706" s="110"/>
      <c r="D706" s="187"/>
      <c r="E706" s="187"/>
      <c r="F706" s="187"/>
      <c r="G706" s="187"/>
      <c r="H706" s="187"/>
      <c r="I706" s="187"/>
      <c r="J706" s="187"/>
      <c r="K706" s="187"/>
      <c r="L706" s="187"/>
      <c r="M706" s="187"/>
      <c r="N706" s="187"/>
      <c r="O706" s="187"/>
      <c r="P706" s="187"/>
      <c r="Q706" s="187"/>
      <c r="R706" s="187"/>
      <c r="S706" s="187"/>
      <c r="T706" s="187"/>
      <c r="U706" s="187"/>
      <c r="V706" s="187"/>
      <c r="W706" s="187"/>
      <c r="X706" s="187"/>
      <c r="Y706" s="187"/>
      <c r="Z706" s="187"/>
      <c r="AA706" s="187"/>
      <c r="AB706" s="187"/>
      <c r="AC706" s="187"/>
      <c r="AD706" s="187"/>
      <c r="AE706" s="187"/>
      <c r="AF706" s="187"/>
      <c r="AG706" s="187"/>
      <c r="AH706" s="187"/>
      <c r="AI706" s="187"/>
      <c r="AJ706" s="187"/>
      <c r="AK706" s="187"/>
      <c r="AL706" s="187"/>
      <c r="AM706" s="187"/>
      <c r="AN706" s="187"/>
      <c r="AO706" s="187"/>
      <c r="AP706" s="187"/>
      <c r="AQ706" s="187"/>
      <c r="AR706" s="187"/>
      <c r="AS706" s="187"/>
      <c r="AT706" s="187"/>
      <c r="AU706" s="187"/>
      <c r="AV706" s="187"/>
      <c r="AW706" s="187"/>
      <c r="AX706" s="187"/>
      <c r="AY706" s="187"/>
      <c r="AZ706" s="187"/>
      <c r="BA706" s="187"/>
      <c r="BB706" s="187"/>
      <c r="BC706" s="187"/>
      <c r="BD706" s="187"/>
      <c r="BE706" s="187"/>
      <c r="BF706" s="187"/>
      <c r="BG706" s="187"/>
      <c r="BH706" s="187"/>
      <c r="BI706" s="187"/>
      <c r="BJ706" s="187"/>
      <c r="BK706" s="187"/>
      <c r="BL706" s="187"/>
      <c r="BM706" s="187"/>
    </row>
    <row r="707" spans="1:65">
      <c r="A707" s="110"/>
      <c r="B707" s="110"/>
      <c r="C707" s="110"/>
      <c r="D707" s="187"/>
      <c r="E707" s="187"/>
      <c r="F707" s="187"/>
      <c r="G707" s="187"/>
      <c r="H707" s="187"/>
      <c r="I707" s="187"/>
      <c r="J707" s="187"/>
      <c r="K707" s="187"/>
      <c r="L707" s="187"/>
      <c r="M707" s="187"/>
      <c r="N707" s="187"/>
      <c r="O707" s="187"/>
      <c r="P707" s="187"/>
      <c r="Q707" s="187"/>
      <c r="R707" s="187"/>
      <c r="S707" s="187"/>
      <c r="T707" s="187"/>
      <c r="U707" s="187"/>
      <c r="V707" s="187"/>
      <c r="W707" s="187"/>
      <c r="X707" s="187"/>
      <c r="Y707" s="187"/>
      <c r="Z707" s="187"/>
      <c r="AA707" s="187"/>
      <c r="AB707" s="187"/>
      <c r="AC707" s="187"/>
      <c r="AD707" s="187"/>
      <c r="AE707" s="187"/>
      <c r="AF707" s="187"/>
      <c r="AG707" s="187"/>
      <c r="AH707" s="187"/>
      <c r="AI707" s="187"/>
      <c r="AJ707" s="187"/>
      <c r="AK707" s="187"/>
      <c r="AL707" s="187"/>
      <c r="AM707" s="187"/>
      <c r="AN707" s="187"/>
      <c r="AO707" s="187"/>
      <c r="AP707" s="187"/>
      <c r="AQ707" s="187"/>
      <c r="AR707" s="187"/>
      <c r="AS707" s="187"/>
      <c r="AT707" s="187"/>
      <c r="AU707" s="187"/>
      <c r="AV707" s="187"/>
      <c r="AW707" s="187"/>
      <c r="AX707" s="187"/>
      <c r="AY707" s="187"/>
      <c r="AZ707" s="187"/>
      <c r="BA707" s="187"/>
      <c r="BB707" s="187"/>
      <c r="BC707" s="187"/>
      <c r="BD707" s="187"/>
      <c r="BE707" s="187"/>
      <c r="BF707" s="187"/>
      <c r="BG707" s="187"/>
      <c r="BH707" s="187"/>
      <c r="BI707" s="187"/>
      <c r="BJ707" s="187"/>
      <c r="BK707" s="187"/>
      <c r="BL707" s="187"/>
      <c r="BM707" s="187"/>
    </row>
    <row r="708" spans="1:65">
      <c r="A708" s="110"/>
      <c r="B708" s="110"/>
      <c r="C708" s="110"/>
      <c r="D708" s="187"/>
      <c r="E708" s="187"/>
      <c r="F708" s="187"/>
      <c r="G708" s="187"/>
      <c r="H708" s="187"/>
      <c r="I708" s="187"/>
      <c r="J708" s="187"/>
      <c r="K708" s="187"/>
      <c r="L708" s="187"/>
      <c r="M708" s="187"/>
      <c r="N708" s="187"/>
      <c r="O708" s="187"/>
      <c r="P708" s="187"/>
      <c r="Q708" s="187"/>
      <c r="R708" s="187"/>
      <c r="S708" s="187"/>
      <c r="T708" s="187"/>
      <c r="U708" s="187"/>
      <c r="V708" s="187"/>
      <c r="W708" s="187"/>
      <c r="X708" s="187"/>
      <c r="Y708" s="187"/>
      <c r="Z708" s="187"/>
      <c r="AA708" s="187"/>
      <c r="AB708" s="187"/>
      <c r="AC708" s="187"/>
      <c r="AD708" s="187"/>
      <c r="AE708" s="187"/>
      <c r="AF708" s="187"/>
      <c r="AG708" s="187"/>
      <c r="AH708" s="187"/>
      <c r="AI708" s="187"/>
      <c r="AJ708" s="187"/>
      <c r="AK708" s="187"/>
      <c r="AL708" s="187"/>
      <c r="AM708" s="187"/>
      <c r="AN708" s="187"/>
      <c r="AO708" s="187"/>
      <c r="AP708" s="187"/>
      <c r="AQ708" s="187"/>
      <c r="AR708" s="187"/>
      <c r="AS708" s="187"/>
      <c r="AT708" s="187"/>
      <c r="AU708" s="187"/>
      <c r="AV708" s="187"/>
      <c r="AW708" s="187"/>
      <c r="AX708" s="187"/>
      <c r="AY708" s="187"/>
      <c r="AZ708" s="187"/>
      <c r="BA708" s="187"/>
      <c r="BB708" s="187"/>
      <c r="BC708" s="187"/>
      <c r="BD708" s="187"/>
      <c r="BE708" s="187"/>
      <c r="BF708" s="187"/>
      <c r="BG708" s="187"/>
      <c r="BH708" s="187"/>
      <c r="BI708" s="187"/>
      <c r="BJ708" s="187"/>
      <c r="BK708" s="187"/>
      <c r="BL708" s="187"/>
      <c r="BM708" s="187"/>
    </row>
    <row r="709" spans="1:65">
      <c r="A709" s="110"/>
      <c r="B709" s="110"/>
      <c r="C709" s="110"/>
      <c r="D709" s="187"/>
      <c r="E709" s="187"/>
      <c r="F709" s="187"/>
      <c r="G709" s="187"/>
      <c r="H709" s="187"/>
      <c r="I709" s="187"/>
      <c r="J709" s="187"/>
      <c r="K709" s="187"/>
      <c r="L709" s="187"/>
      <c r="M709" s="187"/>
      <c r="N709" s="187"/>
      <c r="O709" s="187"/>
      <c r="P709" s="187"/>
      <c r="Q709" s="187"/>
      <c r="R709" s="187"/>
      <c r="S709" s="187"/>
      <c r="T709" s="187"/>
      <c r="U709" s="187"/>
      <c r="V709" s="187"/>
      <c r="W709" s="187"/>
      <c r="X709" s="187"/>
      <c r="Y709" s="187"/>
      <c r="Z709" s="187"/>
      <c r="AA709" s="187"/>
      <c r="AB709" s="187"/>
      <c r="AC709" s="187"/>
      <c r="AD709" s="187"/>
      <c r="AE709" s="187"/>
      <c r="AF709" s="187"/>
      <c r="AG709" s="187"/>
      <c r="AH709" s="187"/>
      <c r="AI709" s="187"/>
      <c r="AJ709" s="187"/>
      <c r="AK709" s="187"/>
      <c r="AL709" s="187"/>
      <c r="AM709" s="187"/>
      <c r="AN709" s="187"/>
      <c r="AO709" s="187"/>
      <c r="AP709" s="187"/>
      <c r="AQ709" s="187"/>
      <c r="AR709" s="187"/>
      <c r="AS709" s="187"/>
      <c r="AT709" s="187"/>
      <c r="AU709" s="187"/>
      <c r="AV709" s="187"/>
      <c r="AW709" s="187"/>
      <c r="AX709" s="187"/>
      <c r="AY709" s="187"/>
      <c r="AZ709" s="187"/>
      <c r="BA709" s="187"/>
      <c r="BB709" s="187"/>
      <c r="BC709" s="187"/>
      <c r="BD709" s="187"/>
      <c r="BE709" s="187"/>
      <c r="BF709" s="187"/>
      <c r="BG709" s="187"/>
      <c r="BH709" s="187"/>
      <c r="BI709" s="187"/>
      <c r="BJ709" s="187"/>
      <c r="BK709" s="187"/>
      <c r="BL709" s="187"/>
      <c r="BM709" s="187"/>
    </row>
    <row r="710" spans="1:65">
      <c r="A710" s="110"/>
      <c r="B710" s="110"/>
      <c r="C710" s="110"/>
      <c r="D710" s="187"/>
      <c r="E710" s="187"/>
      <c r="F710" s="187"/>
      <c r="G710" s="187"/>
      <c r="H710" s="187"/>
      <c r="I710" s="187"/>
      <c r="J710" s="187"/>
      <c r="K710" s="187"/>
      <c r="L710" s="187"/>
      <c r="M710" s="187"/>
      <c r="N710" s="187"/>
      <c r="O710" s="187"/>
      <c r="P710" s="187"/>
      <c r="Q710" s="187"/>
      <c r="R710" s="187"/>
      <c r="S710" s="187"/>
      <c r="T710" s="187"/>
      <c r="U710" s="187"/>
      <c r="V710" s="187"/>
      <c r="W710" s="187"/>
      <c r="X710" s="187"/>
      <c r="Y710" s="187"/>
      <c r="Z710" s="187"/>
      <c r="AA710" s="187"/>
      <c r="AB710" s="187"/>
      <c r="AC710" s="187"/>
      <c r="AD710" s="187"/>
      <c r="AE710" s="187"/>
      <c r="AF710" s="187"/>
      <c r="AG710" s="187"/>
      <c r="AH710" s="187"/>
      <c r="AI710" s="187"/>
      <c r="AJ710" s="187"/>
      <c r="AK710" s="187"/>
      <c r="AL710" s="187"/>
      <c r="AM710" s="187"/>
      <c r="AN710" s="187"/>
      <c r="AO710" s="187"/>
      <c r="AP710" s="187"/>
      <c r="AQ710" s="187"/>
      <c r="AR710" s="187"/>
      <c r="AS710" s="187"/>
      <c r="AT710" s="187"/>
      <c r="AU710" s="187"/>
      <c r="AV710" s="187"/>
      <c r="AW710" s="187"/>
      <c r="AX710" s="187"/>
      <c r="AY710" s="187"/>
      <c r="AZ710" s="187"/>
      <c r="BA710" s="187"/>
      <c r="BB710" s="187"/>
      <c r="BC710" s="187"/>
      <c r="BD710" s="187"/>
      <c r="BE710" s="187"/>
      <c r="BF710" s="187"/>
      <c r="BG710" s="187"/>
      <c r="BH710" s="187"/>
      <c r="BI710" s="187"/>
      <c r="BJ710" s="187"/>
      <c r="BK710" s="187"/>
      <c r="BL710" s="187"/>
      <c r="BM710" s="187"/>
    </row>
    <row r="711" spans="1:65">
      <c r="A711" s="110"/>
      <c r="B711" s="110"/>
      <c r="C711" s="110"/>
      <c r="D711" s="187"/>
      <c r="E711" s="187"/>
      <c r="F711" s="187"/>
      <c r="G711" s="187"/>
      <c r="H711" s="187"/>
      <c r="I711" s="187"/>
      <c r="J711" s="187"/>
      <c r="K711" s="187"/>
      <c r="L711" s="187"/>
      <c r="M711" s="187"/>
      <c r="N711" s="187"/>
      <c r="O711" s="187"/>
      <c r="P711" s="187"/>
      <c r="Q711" s="187"/>
      <c r="R711" s="187"/>
      <c r="S711" s="187"/>
      <c r="T711" s="187"/>
      <c r="U711" s="187"/>
      <c r="V711" s="187"/>
      <c r="W711" s="187"/>
      <c r="X711" s="187"/>
      <c r="Y711" s="187"/>
      <c r="Z711" s="187"/>
      <c r="AA711" s="187"/>
      <c r="AB711" s="187"/>
      <c r="AC711" s="187"/>
      <c r="AD711" s="187"/>
      <c r="AE711" s="187"/>
      <c r="AF711" s="187"/>
      <c r="AG711" s="187"/>
      <c r="AH711" s="187"/>
      <c r="AI711" s="187"/>
      <c r="AJ711" s="187"/>
      <c r="AK711" s="187"/>
      <c r="AL711" s="187"/>
      <c r="AM711" s="187"/>
      <c r="AN711" s="187"/>
      <c r="AO711" s="187"/>
      <c r="AP711" s="187"/>
      <c r="AQ711" s="187"/>
      <c r="AR711" s="187"/>
      <c r="AS711" s="187"/>
      <c r="AT711" s="187"/>
      <c r="AU711" s="187"/>
      <c r="AV711" s="187"/>
      <c r="AW711" s="187"/>
      <c r="AX711" s="187"/>
      <c r="AY711" s="187"/>
      <c r="AZ711" s="187"/>
      <c r="BA711" s="187"/>
      <c r="BB711" s="187"/>
      <c r="BC711" s="187"/>
      <c r="BD711" s="187"/>
      <c r="BE711" s="187"/>
      <c r="BF711" s="187"/>
      <c r="BG711" s="187"/>
      <c r="BH711" s="187"/>
      <c r="BI711" s="187"/>
      <c r="BJ711" s="187"/>
      <c r="BK711" s="187"/>
      <c r="BL711" s="187"/>
      <c r="BM711" s="187"/>
    </row>
    <row r="712" spans="1:65">
      <c r="A712" s="110"/>
      <c r="B712" s="110"/>
      <c r="C712" s="110"/>
      <c r="D712" s="187"/>
      <c r="E712" s="187"/>
      <c r="F712" s="187"/>
      <c r="G712" s="187"/>
      <c r="H712" s="187"/>
      <c r="I712" s="187"/>
      <c r="J712" s="187"/>
      <c r="K712" s="187"/>
      <c r="L712" s="187"/>
      <c r="M712" s="187"/>
      <c r="N712" s="187"/>
      <c r="O712" s="187"/>
      <c r="P712" s="187"/>
      <c r="Q712" s="187"/>
      <c r="R712" s="187"/>
      <c r="S712" s="187"/>
      <c r="T712" s="187"/>
      <c r="U712" s="187"/>
      <c r="V712" s="187"/>
      <c r="W712" s="187"/>
      <c r="X712" s="187"/>
      <c r="Y712" s="187"/>
      <c r="Z712" s="187"/>
      <c r="AA712" s="187"/>
      <c r="AB712" s="187"/>
      <c r="AC712" s="187"/>
      <c r="AD712" s="187"/>
      <c r="AE712" s="187"/>
      <c r="AF712" s="187"/>
      <c r="AG712" s="187"/>
      <c r="AH712" s="187"/>
      <c r="AI712" s="187"/>
      <c r="AJ712" s="187"/>
      <c r="AK712" s="187"/>
      <c r="AL712" s="187"/>
      <c r="AM712" s="187"/>
      <c r="AN712" s="187"/>
      <c r="AO712" s="187"/>
      <c r="AP712" s="187"/>
      <c r="AQ712" s="187"/>
      <c r="AR712" s="187"/>
      <c r="AS712" s="187"/>
      <c r="AT712" s="187"/>
      <c r="AU712" s="187"/>
      <c r="AV712" s="187"/>
      <c r="AW712" s="187"/>
      <c r="AX712" s="187"/>
      <c r="AY712" s="187"/>
      <c r="AZ712" s="187"/>
      <c r="BA712" s="187"/>
      <c r="BB712" s="187"/>
      <c r="BC712" s="187"/>
      <c r="BD712" s="187"/>
      <c r="BE712" s="187"/>
      <c r="BF712" s="187"/>
      <c r="BG712" s="187"/>
      <c r="BH712" s="187"/>
      <c r="BI712" s="187"/>
      <c r="BJ712" s="187"/>
      <c r="BK712" s="187"/>
      <c r="BL712" s="187"/>
      <c r="BM712" s="187"/>
    </row>
    <row r="713" spans="1:65">
      <c r="A713" s="110"/>
      <c r="B713" s="110"/>
      <c r="C713" s="110"/>
      <c r="D713" s="187"/>
      <c r="E713" s="187"/>
      <c r="F713" s="187"/>
      <c r="G713" s="187"/>
      <c r="H713" s="187"/>
      <c r="I713" s="187"/>
      <c r="J713" s="187"/>
      <c r="K713" s="187"/>
      <c r="L713" s="187"/>
      <c r="M713" s="187"/>
      <c r="N713" s="187"/>
      <c r="O713" s="187"/>
      <c r="P713" s="187"/>
      <c r="Q713" s="187"/>
      <c r="R713" s="187"/>
      <c r="S713" s="187"/>
      <c r="T713" s="187"/>
      <c r="U713" s="187"/>
      <c r="V713" s="187"/>
      <c r="W713" s="187"/>
      <c r="X713" s="187"/>
      <c r="Y713" s="187"/>
      <c r="Z713" s="187"/>
      <c r="AA713" s="187"/>
      <c r="AB713" s="187"/>
      <c r="AC713" s="187"/>
      <c r="AD713" s="187"/>
      <c r="AE713" s="187"/>
      <c r="AF713" s="187"/>
      <c r="AG713" s="187"/>
      <c r="AH713" s="187"/>
      <c r="AI713" s="187"/>
      <c r="AJ713" s="187"/>
      <c r="AK713" s="187"/>
      <c r="AL713" s="187"/>
      <c r="AM713" s="187"/>
      <c r="AN713" s="187"/>
      <c r="AO713" s="187"/>
      <c r="AP713" s="187"/>
      <c r="AQ713" s="187"/>
      <c r="AR713" s="187"/>
      <c r="AS713" s="187"/>
      <c r="AT713" s="187"/>
      <c r="AU713" s="187"/>
      <c r="AV713" s="187"/>
      <c r="AW713" s="187"/>
      <c r="AX713" s="187"/>
      <c r="AY713" s="187"/>
      <c r="AZ713" s="187"/>
      <c r="BA713" s="187"/>
      <c r="BB713" s="187"/>
      <c r="BC713" s="187"/>
      <c r="BD713" s="187"/>
      <c r="BE713" s="187"/>
      <c r="BF713" s="187"/>
      <c r="BG713" s="187"/>
      <c r="BH713" s="187"/>
      <c r="BI713" s="187"/>
      <c r="BJ713" s="187"/>
      <c r="BK713" s="187"/>
      <c r="BL713" s="187"/>
      <c r="BM713" s="187"/>
    </row>
    <row r="714" spans="1:65">
      <c r="A714" s="110"/>
      <c r="B714" s="110"/>
      <c r="C714" s="110"/>
      <c r="D714" s="187"/>
      <c r="E714" s="187"/>
      <c r="F714" s="187"/>
      <c r="G714" s="187"/>
      <c r="H714" s="187"/>
      <c r="I714" s="187"/>
      <c r="J714" s="187"/>
      <c r="K714" s="187"/>
      <c r="L714" s="187"/>
      <c r="M714" s="187"/>
      <c r="N714" s="187"/>
      <c r="O714" s="187"/>
      <c r="P714" s="187"/>
      <c r="Q714" s="187"/>
      <c r="R714" s="187"/>
      <c r="S714" s="187"/>
      <c r="T714" s="187"/>
      <c r="U714" s="187"/>
      <c r="V714" s="187"/>
      <c r="W714" s="187"/>
      <c r="X714" s="187"/>
      <c r="Y714" s="187"/>
      <c r="Z714" s="187"/>
      <c r="AA714" s="187"/>
      <c r="AB714" s="187"/>
      <c r="AC714" s="187"/>
      <c r="AD714" s="187"/>
      <c r="AE714" s="187"/>
      <c r="AF714" s="187"/>
      <c r="AG714" s="187"/>
      <c r="AH714" s="187"/>
      <c r="AI714" s="187"/>
      <c r="AJ714" s="187"/>
      <c r="AK714" s="187"/>
      <c r="AL714" s="187"/>
      <c r="AM714" s="187"/>
      <c r="AN714" s="187"/>
      <c r="AO714" s="187"/>
      <c r="AP714" s="187"/>
      <c r="AQ714" s="187"/>
      <c r="AR714" s="187"/>
      <c r="AS714" s="187"/>
      <c r="AT714" s="187"/>
      <c r="AU714" s="187"/>
      <c r="AV714" s="187"/>
      <c r="AW714" s="187"/>
      <c r="AX714" s="187"/>
      <c r="AY714" s="187"/>
      <c r="AZ714" s="187"/>
      <c r="BA714" s="187"/>
      <c r="BB714" s="187"/>
      <c r="BC714" s="187"/>
      <c r="BD714" s="187"/>
      <c r="BE714" s="187"/>
      <c r="BF714" s="187"/>
      <c r="BG714" s="187"/>
      <c r="BH714" s="187"/>
      <c r="BI714" s="187"/>
      <c r="BJ714" s="187"/>
      <c r="BK714" s="187"/>
      <c r="BL714" s="187"/>
      <c r="BM714" s="187"/>
    </row>
    <row r="715" spans="1:65">
      <c r="A715" s="110"/>
      <c r="B715" s="110"/>
      <c r="C715" s="110"/>
      <c r="D715" s="187"/>
      <c r="E715" s="187"/>
      <c r="F715" s="187"/>
      <c r="G715" s="187"/>
      <c r="H715" s="187"/>
      <c r="I715" s="187"/>
      <c r="J715" s="187"/>
      <c r="K715" s="187"/>
      <c r="L715" s="187"/>
      <c r="M715" s="187"/>
      <c r="N715" s="187"/>
      <c r="O715" s="187"/>
      <c r="P715" s="187"/>
      <c r="Q715" s="187"/>
      <c r="R715" s="187"/>
      <c r="S715" s="187"/>
      <c r="T715" s="187"/>
      <c r="U715" s="187"/>
      <c r="V715" s="187"/>
      <c r="W715" s="187"/>
      <c r="X715" s="187"/>
      <c r="Y715" s="187"/>
      <c r="Z715" s="187"/>
      <c r="AA715" s="187"/>
      <c r="AB715" s="187"/>
      <c r="AC715" s="187"/>
      <c r="AD715" s="187"/>
      <c r="AE715" s="187"/>
      <c r="AF715" s="187"/>
      <c r="AG715" s="187"/>
      <c r="AH715" s="187"/>
      <c r="AI715" s="187"/>
      <c r="AJ715" s="187"/>
      <c r="AK715" s="187"/>
      <c r="AL715" s="187"/>
      <c r="AM715" s="187"/>
      <c r="AN715" s="187"/>
      <c r="AO715" s="187"/>
      <c r="AP715" s="187"/>
      <c r="AQ715" s="187"/>
      <c r="AR715" s="187"/>
      <c r="AS715" s="187"/>
      <c r="AT715" s="187"/>
      <c r="AU715" s="187"/>
      <c r="AV715" s="187"/>
      <c r="AW715" s="187"/>
      <c r="AX715" s="187"/>
      <c r="AY715" s="187"/>
      <c r="AZ715" s="187"/>
      <c r="BA715" s="187"/>
      <c r="BB715" s="187"/>
      <c r="BC715" s="187"/>
      <c r="BD715" s="187"/>
      <c r="BE715" s="187"/>
      <c r="BF715" s="187"/>
      <c r="BG715" s="187"/>
      <c r="BH715" s="187"/>
      <c r="BI715" s="187"/>
      <c r="BJ715" s="187"/>
      <c r="BK715" s="187"/>
      <c r="BL715" s="187"/>
      <c r="BM715" s="187"/>
    </row>
    <row r="716" spans="1:65">
      <c r="A716" s="110"/>
      <c r="B716" s="110"/>
      <c r="C716" s="110"/>
      <c r="D716" s="187"/>
      <c r="E716" s="187"/>
      <c r="F716" s="187"/>
      <c r="G716" s="187"/>
      <c r="H716" s="187"/>
      <c r="I716" s="187"/>
      <c r="J716" s="187"/>
      <c r="K716" s="187"/>
      <c r="L716" s="187"/>
      <c r="M716" s="187"/>
      <c r="N716" s="187"/>
      <c r="O716" s="187"/>
      <c r="P716" s="187"/>
      <c r="Q716" s="187"/>
      <c r="R716" s="187"/>
      <c r="S716" s="187"/>
      <c r="T716" s="187"/>
      <c r="U716" s="187"/>
      <c r="V716" s="187"/>
      <c r="W716" s="187"/>
      <c r="X716" s="187"/>
      <c r="Y716" s="187"/>
      <c r="Z716" s="187"/>
      <c r="AA716" s="187"/>
      <c r="AB716" s="187"/>
      <c r="AC716" s="187"/>
      <c r="AD716" s="187"/>
      <c r="AE716" s="187"/>
      <c r="AF716" s="187"/>
      <c r="AG716" s="187"/>
      <c r="AH716" s="187"/>
      <c r="AI716" s="187"/>
      <c r="AJ716" s="187"/>
      <c r="AK716" s="187"/>
      <c r="AL716" s="187"/>
      <c r="AM716" s="187"/>
      <c r="AN716" s="187"/>
      <c r="AO716" s="187"/>
      <c r="AP716" s="187"/>
      <c r="AQ716" s="187"/>
      <c r="AR716" s="187"/>
      <c r="AS716" s="187"/>
      <c r="AT716" s="187"/>
      <c r="AU716" s="187"/>
      <c r="AV716" s="187"/>
      <c r="AW716" s="187"/>
      <c r="AX716" s="187"/>
      <c r="AY716" s="187"/>
      <c r="AZ716" s="187"/>
      <c r="BA716" s="187"/>
      <c r="BB716" s="187"/>
      <c r="BC716" s="187"/>
      <c r="BD716" s="187"/>
      <c r="BE716" s="187"/>
      <c r="BF716" s="187"/>
      <c r="BG716" s="187"/>
      <c r="BH716" s="187"/>
      <c r="BI716" s="187"/>
      <c r="BJ716" s="187"/>
      <c r="BK716" s="187"/>
      <c r="BL716" s="187"/>
      <c r="BM716" s="187"/>
    </row>
    <row r="717" spans="1:65">
      <c r="A717" s="110"/>
      <c r="B717" s="110"/>
      <c r="C717" s="110"/>
      <c r="D717" s="187"/>
      <c r="E717" s="187"/>
      <c r="F717" s="187"/>
      <c r="G717" s="187"/>
      <c r="H717" s="187"/>
      <c r="I717" s="187"/>
      <c r="J717" s="187"/>
      <c r="K717" s="187"/>
      <c r="L717" s="187"/>
      <c r="M717" s="187"/>
      <c r="N717" s="187"/>
      <c r="O717" s="187"/>
      <c r="P717" s="187"/>
      <c r="Q717" s="187"/>
      <c r="R717" s="187"/>
      <c r="S717" s="187"/>
      <c r="T717" s="187"/>
      <c r="U717" s="187"/>
      <c r="V717" s="187"/>
      <c r="W717" s="187"/>
      <c r="X717" s="187"/>
      <c r="Y717" s="187"/>
      <c r="Z717" s="187"/>
      <c r="AA717" s="187"/>
      <c r="AB717" s="187"/>
      <c r="AC717" s="187"/>
      <c r="AD717" s="187"/>
      <c r="AE717" s="187"/>
      <c r="AF717" s="187"/>
      <c r="AG717" s="187"/>
      <c r="AH717" s="187"/>
      <c r="AI717" s="187"/>
      <c r="AJ717" s="187"/>
      <c r="AK717" s="187"/>
      <c r="AL717" s="187"/>
      <c r="AM717" s="187"/>
      <c r="AN717" s="187"/>
      <c r="AO717" s="187"/>
      <c r="AP717" s="187"/>
      <c r="AQ717" s="187"/>
      <c r="AR717" s="187"/>
      <c r="AS717" s="187"/>
      <c r="AT717" s="187"/>
      <c r="AU717" s="187"/>
      <c r="AV717" s="187"/>
      <c r="AW717" s="187"/>
      <c r="AX717" s="187"/>
      <c r="AY717" s="187"/>
      <c r="AZ717" s="187"/>
      <c r="BA717" s="187"/>
      <c r="BB717" s="187"/>
      <c r="BC717" s="187"/>
      <c r="BD717" s="187"/>
      <c r="BE717" s="187"/>
      <c r="BF717" s="187"/>
      <c r="BG717" s="187"/>
      <c r="BH717" s="187"/>
      <c r="BI717" s="187"/>
      <c r="BJ717" s="187"/>
      <c r="BK717" s="187"/>
      <c r="BL717" s="187"/>
      <c r="BM717" s="187"/>
    </row>
    <row r="718" spans="1:65">
      <c r="A718" s="110"/>
      <c r="B718" s="110"/>
      <c r="C718" s="110"/>
      <c r="D718" s="187"/>
      <c r="E718" s="187"/>
      <c r="F718" s="187"/>
      <c r="G718" s="187"/>
      <c r="H718" s="187"/>
      <c r="I718" s="187"/>
      <c r="J718" s="187"/>
      <c r="K718" s="187"/>
      <c r="L718" s="187"/>
      <c r="M718" s="187"/>
      <c r="N718" s="187"/>
      <c r="O718" s="187"/>
      <c r="P718" s="187"/>
      <c r="Q718" s="187"/>
      <c r="R718" s="187"/>
      <c r="S718" s="187"/>
      <c r="T718" s="187"/>
      <c r="U718" s="187"/>
      <c r="V718" s="187"/>
      <c r="W718" s="187"/>
      <c r="X718" s="187"/>
      <c r="Y718" s="187"/>
      <c r="Z718" s="187"/>
      <c r="AA718" s="187"/>
      <c r="AB718" s="187"/>
      <c r="AC718" s="187"/>
      <c r="AD718" s="187"/>
      <c r="AE718" s="187"/>
      <c r="AF718" s="187"/>
      <c r="AG718" s="187"/>
      <c r="AH718" s="187"/>
      <c r="AI718" s="187"/>
      <c r="AJ718" s="187"/>
      <c r="AK718" s="187"/>
      <c r="AL718" s="187"/>
      <c r="AM718" s="187"/>
      <c r="AN718" s="187"/>
      <c r="AO718" s="187"/>
      <c r="AP718" s="187"/>
      <c r="AQ718" s="187"/>
      <c r="AR718" s="187"/>
      <c r="AS718" s="187"/>
      <c r="AT718" s="187"/>
      <c r="AU718" s="187"/>
      <c r="AV718" s="187"/>
      <c r="AW718" s="187"/>
      <c r="AX718" s="187"/>
      <c r="AY718" s="187"/>
      <c r="AZ718" s="187"/>
      <c r="BA718" s="187"/>
      <c r="BB718" s="187"/>
      <c r="BC718" s="187"/>
      <c r="BD718" s="187"/>
      <c r="BE718" s="187"/>
      <c r="BF718" s="187"/>
      <c r="BG718" s="187"/>
      <c r="BH718" s="187"/>
      <c r="BI718" s="187"/>
      <c r="BJ718" s="187"/>
      <c r="BK718" s="187"/>
      <c r="BL718" s="187"/>
      <c r="BM718" s="187"/>
    </row>
    <row r="719" spans="1:65">
      <c r="A719" s="110"/>
      <c r="B719" s="110"/>
      <c r="C719" s="110"/>
      <c r="D719" s="187"/>
      <c r="E719" s="187"/>
      <c r="F719" s="187"/>
      <c r="G719" s="187"/>
      <c r="H719" s="187"/>
      <c r="I719" s="187"/>
      <c r="J719" s="187"/>
      <c r="K719" s="187"/>
      <c r="L719" s="187"/>
      <c r="M719" s="187"/>
      <c r="N719" s="187"/>
      <c r="O719" s="187"/>
      <c r="P719" s="187"/>
      <c r="Q719" s="187"/>
      <c r="R719" s="187"/>
      <c r="S719" s="187"/>
      <c r="T719" s="187"/>
      <c r="U719" s="187"/>
      <c r="V719" s="187"/>
      <c r="W719" s="187"/>
      <c r="X719" s="187"/>
      <c r="Y719" s="187"/>
      <c r="Z719" s="187"/>
      <c r="AA719" s="187"/>
      <c r="AB719" s="187"/>
      <c r="AC719" s="187"/>
      <c r="AD719" s="187"/>
      <c r="AE719" s="187"/>
      <c r="AF719" s="187"/>
      <c r="AG719" s="187"/>
      <c r="AH719" s="187"/>
      <c r="AI719" s="187"/>
      <c r="AJ719" s="187"/>
      <c r="AK719" s="187"/>
      <c r="AL719" s="187"/>
      <c r="AM719" s="187"/>
      <c r="AN719" s="187"/>
      <c r="AO719" s="187"/>
      <c r="AP719" s="187"/>
      <c r="AQ719" s="187"/>
      <c r="AR719" s="187"/>
      <c r="AS719" s="187"/>
      <c r="AT719" s="187"/>
      <c r="AU719" s="187"/>
      <c r="AV719" s="187"/>
      <c r="AW719" s="187"/>
      <c r="AX719" s="187"/>
      <c r="AY719" s="187"/>
      <c r="AZ719" s="187"/>
      <c r="BA719" s="187"/>
      <c r="BB719" s="187"/>
      <c r="BC719" s="187"/>
      <c r="BD719" s="187"/>
      <c r="BE719" s="187"/>
      <c r="BF719" s="187"/>
      <c r="BG719" s="187"/>
      <c r="BH719" s="187"/>
      <c r="BI719" s="187"/>
      <c r="BJ719" s="187"/>
      <c r="BK719" s="187"/>
      <c r="BL719" s="187"/>
      <c r="BM719" s="187"/>
    </row>
    <row r="720" spans="1:65">
      <c r="A720" s="110"/>
      <c r="B720" s="110"/>
      <c r="C720" s="110"/>
      <c r="D720" s="187"/>
      <c r="E720" s="187"/>
      <c r="F720" s="187"/>
      <c r="G720" s="187"/>
      <c r="H720" s="187"/>
      <c r="I720" s="187"/>
      <c r="J720" s="187"/>
      <c r="K720" s="187"/>
      <c r="L720" s="187"/>
      <c r="M720" s="187"/>
      <c r="N720" s="187"/>
      <c r="O720" s="187"/>
      <c r="P720" s="187"/>
      <c r="Q720" s="187"/>
      <c r="R720" s="187"/>
      <c r="S720" s="187"/>
      <c r="T720" s="187"/>
      <c r="U720" s="187"/>
      <c r="V720" s="187"/>
      <c r="W720" s="187"/>
      <c r="X720" s="187"/>
      <c r="Y720" s="187"/>
      <c r="Z720" s="187"/>
      <c r="AA720" s="187"/>
      <c r="AB720" s="187"/>
      <c r="AC720" s="187"/>
      <c r="AD720" s="187"/>
      <c r="AE720" s="187"/>
      <c r="AF720" s="187"/>
      <c r="AG720" s="187"/>
      <c r="AH720" s="187"/>
      <c r="AI720" s="187"/>
      <c r="AJ720" s="187"/>
      <c r="AK720" s="187"/>
      <c r="AL720" s="187"/>
      <c r="AM720" s="187"/>
      <c r="AN720" s="187"/>
      <c r="AO720" s="187"/>
      <c r="AP720" s="187"/>
      <c r="AQ720" s="187"/>
      <c r="AR720" s="187"/>
      <c r="AS720" s="187"/>
      <c r="AT720" s="187"/>
      <c r="AU720" s="187"/>
      <c r="AV720" s="187"/>
      <c r="AW720" s="187"/>
      <c r="AX720" s="187"/>
      <c r="AY720" s="187"/>
      <c r="AZ720" s="187"/>
      <c r="BA720" s="187"/>
      <c r="BB720" s="187"/>
      <c r="BC720" s="187"/>
      <c r="BD720" s="187"/>
      <c r="BE720" s="187"/>
      <c r="BF720" s="187"/>
      <c r="BG720" s="187"/>
      <c r="BH720" s="187"/>
      <c r="BI720" s="187"/>
      <c r="BJ720" s="187"/>
      <c r="BK720" s="187"/>
      <c r="BL720" s="187"/>
      <c r="BM720" s="187"/>
    </row>
    <row r="721" spans="1:65">
      <c r="A721" s="110"/>
      <c r="B721" s="110"/>
      <c r="C721" s="110"/>
      <c r="D721" s="187"/>
      <c r="E721" s="187"/>
      <c r="F721" s="187"/>
      <c r="G721" s="187"/>
      <c r="H721" s="187"/>
      <c r="I721" s="187"/>
      <c r="J721" s="187"/>
      <c r="K721" s="187"/>
      <c r="L721" s="187"/>
      <c r="M721" s="187"/>
      <c r="N721" s="187"/>
      <c r="O721" s="187"/>
      <c r="P721" s="187"/>
      <c r="Q721" s="187"/>
      <c r="R721" s="187"/>
      <c r="S721" s="187"/>
      <c r="T721" s="187"/>
      <c r="U721" s="187"/>
      <c r="V721" s="187"/>
      <c r="W721" s="187"/>
      <c r="X721" s="187"/>
      <c r="Y721" s="187"/>
      <c r="Z721" s="187"/>
      <c r="AA721" s="187"/>
      <c r="AB721" s="187"/>
      <c r="AC721" s="187"/>
      <c r="AD721" s="187"/>
      <c r="AE721" s="187"/>
      <c r="AF721" s="187"/>
      <c r="AG721" s="187"/>
      <c r="AH721" s="187"/>
      <c r="AI721" s="187"/>
      <c r="AJ721" s="187"/>
      <c r="AK721" s="187"/>
      <c r="AL721" s="187"/>
      <c r="AM721" s="187"/>
      <c r="AN721" s="187"/>
      <c r="AO721" s="187"/>
      <c r="AP721" s="187"/>
      <c r="AQ721" s="187"/>
      <c r="AR721" s="187"/>
      <c r="AS721" s="187"/>
      <c r="AT721" s="187"/>
      <c r="AU721" s="187"/>
      <c r="AV721" s="187"/>
      <c r="AW721" s="187"/>
      <c r="AX721" s="187"/>
      <c r="AY721" s="187"/>
      <c r="AZ721" s="187"/>
      <c r="BA721" s="187"/>
      <c r="BB721" s="187"/>
      <c r="BC721" s="187"/>
      <c r="BD721" s="187"/>
      <c r="BE721" s="187"/>
      <c r="BF721" s="187"/>
      <c r="BG721" s="187"/>
      <c r="BH721" s="187"/>
      <c r="BI721" s="187"/>
      <c r="BJ721" s="187"/>
      <c r="BK721" s="187"/>
      <c r="BL721" s="187"/>
      <c r="BM721" s="187"/>
    </row>
    <row r="722" spans="1:65">
      <c r="A722" s="110"/>
      <c r="B722" s="110"/>
      <c r="C722" s="110"/>
      <c r="D722" s="187"/>
      <c r="E722" s="187"/>
      <c r="F722" s="187"/>
      <c r="G722" s="187"/>
      <c r="H722" s="187"/>
      <c r="I722" s="187"/>
      <c r="J722" s="187"/>
      <c r="K722" s="187"/>
      <c r="L722" s="187"/>
      <c r="M722" s="187"/>
      <c r="N722" s="187"/>
      <c r="O722" s="187"/>
      <c r="P722" s="187"/>
      <c r="Q722" s="187"/>
      <c r="R722" s="187"/>
      <c r="S722" s="187"/>
      <c r="T722" s="187"/>
      <c r="U722" s="187"/>
      <c r="V722" s="187"/>
      <c r="W722" s="187"/>
      <c r="X722" s="187"/>
      <c r="Y722" s="187"/>
      <c r="Z722" s="187"/>
      <c r="AA722" s="187"/>
      <c r="AB722" s="187"/>
      <c r="AC722" s="187"/>
      <c r="AD722" s="187"/>
      <c r="AE722" s="187"/>
      <c r="AF722" s="187"/>
      <c r="AG722" s="187"/>
      <c r="AH722" s="187"/>
      <c r="AI722" s="187"/>
      <c r="AJ722" s="187"/>
      <c r="AK722" s="187"/>
      <c r="AL722" s="187"/>
      <c r="AM722" s="187"/>
      <c r="AN722" s="187"/>
      <c r="AO722" s="187"/>
      <c r="AP722" s="187"/>
      <c r="AQ722" s="187"/>
      <c r="AR722" s="187"/>
      <c r="AS722" s="187"/>
      <c r="AT722" s="187"/>
      <c r="AU722" s="187"/>
      <c r="AV722" s="187"/>
      <c r="AW722" s="187"/>
      <c r="AX722" s="187"/>
      <c r="AY722" s="187"/>
      <c r="AZ722" s="187"/>
      <c r="BA722" s="187"/>
      <c r="BB722" s="187"/>
      <c r="BC722" s="187"/>
      <c r="BD722" s="187"/>
      <c r="BE722" s="187"/>
      <c r="BF722" s="187"/>
      <c r="BG722" s="187"/>
      <c r="BH722" s="187"/>
      <c r="BI722" s="187"/>
      <c r="BJ722" s="187"/>
      <c r="BK722" s="187"/>
      <c r="BL722" s="187"/>
      <c r="BM722" s="187"/>
    </row>
    <row r="723" spans="1:65">
      <c r="A723" s="110"/>
      <c r="B723" s="110"/>
      <c r="C723" s="110"/>
      <c r="D723" s="187"/>
      <c r="E723" s="187"/>
      <c r="F723" s="187"/>
      <c r="G723" s="187"/>
      <c r="H723" s="187"/>
      <c r="I723" s="187"/>
      <c r="J723" s="187"/>
      <c r="K723" s="187"/>
      <c r="L723" s="187"/>
      <c r="M723" s="187"/>
      <c r="N723" s="187"/>
      <c r="O723" s="187"/>
      <c r="P723" s="187"/>
      <c r="Q723" s="187"/>
      <c r="R723" s="187"/>
      <c r="S723" s="187"/>
      <c r="T723" s="187"/>
      <c r="U723" s="187"/>
      <c r="V723" s="187"/>
      <c r="W723" s="187"/>
      <c r="X723" s="187"/>
      <c r="Y723" s="187"/>
      <c r="Z723" s="187"/>
      <c r="AA723" s="187"/>
      <c r="AB723" s="187"/>
      <c r="AC723" s="187"/>
      <c r="AD723" s="187"/>
      <c r="AE723" s="187"/>
      <c r="AF723" s="187"/>
      <c r="AG723" s="187"/>
      <c r="AH723" s="187"/>
      <c r="AI723" s="187"/>
      <c r="AJ723" s="187"/>
      <c r="AK723" s="187"/>
      <c r="AL723" s="187"/>
      <c r="AM723" s="187"/>
      <c r="AN723" s="187"/>
      <c r="AO723" s="187"/>
      <c r="AP723" s="187"/>
      <c r="AQ723" s="187"/>
      <c r="AR723" s="187"/>
      <c r="AS723" s="187"/>
      <c r="AT723" s="187"/>
      <c r="AU723" s="187"/>
      <c r="AV723" s="187"/>
      <c r="AW723" s="187"/>
      <c r="AX723" s="187"/>
      <c r="AY723" s="187"/>
      <c r="AZ723" s="187"/>
      <c r="BA723" s="187"/>
      <c r="BB723" s="187"/>
      <c r="BC723" s="187"/>
      <c r="BD723" s="187"/>
      <c r="BE723" s="187"/>
      <c r="BF723" s="187"/>
      <c r="BG723" s="187"/>
      <c r="BH723" s="187"/>
      <c r="BI723" s="187"/>
      <c r="BJ723" s="187"/>
      <c r="BK723" s="187"/>
      <c r="BL723" s="187"/>
      <c r="BM723" s="187"/>
    </row>
    <row r="724" spans="1:65">
      <c r="A724" s="110"/>
      <c r="B724" s="110"/>
      <c r="C724" s="110"/>
      <c r="D724" s="187"/>
      <c r="E724" s="187"/>
      <c r="F724" s="187"/>
      <c r="G724" s="187"/>
      <c r="H724" s="187"/>
      <c r="I724" s="187"/>
      <c r="J724" s="187"/>
      <c r="K724" s="187"/>
      <c r="L724" s="187"/>
      <c r="M724" s="187"/>
      <c r="N724" s="187"/>
      <c r="O724" s="187"/>
      <c r="P724" s="187"/>
      <c r="Q724" s="187"/>
      <c r="R724" s="187"/>
      <c r="S724" s="187"/>
      <c r="T724" s="187"/>
      <c r="U724" s="187"/>
      <c r="V724" s="187"/>
      <c r="W724" s="187"/>
      <c r="X724" s="187"/>
      <c r="Y724" s="187"/>
      <c r="Z724" s="187"/>
      <c r="AA724" s="187"/>
      <c r="AB724" s="187"/>
      <c r="AC724" s="187"/>
      <c r="AD724" s="187"/>
      <c r="AE724" s="187"/>
      <c r="AF724" s="187"/>
      <c r="AG724" s="187"/>
      <c r="AH724" s="187"/>
      <c r="AI724" s="187"/>
      <c r="AJ724" s="187"/>
      <c r="AK724" s="187"/>
      <c r="AL724" s="187"/>
      <c r="AM724" s="187"/>
      <c r="AN724" s="187"/>
      <c r="AO724" s="187"/>
      <c r="AP724" s="187"/>
      <c r="AQ724" s="187"/>
      <c r="AR724" s="187"/>
      <c r="AS724" s="187"/>
      <c r="AT724" s="187"/>
      <c r="AU724" s="187"/>
      <c r="AV724" s="187"/>
      <c r="AW724" s="187"/>
      <c r="AX724" s="187"/>
      <c r="AY724" s="187"/>
      <c r="AZ724" s="187"/>
      <c r="BA724" s="187"/>
      <c r="BB724" s="187"/>
      <c r="BC724" s="187"/>
      <c r="BD724" s="187"/>
      <c r="BE724" s="187"/>
      <c r="BF724" s="187"/>
      <c r="BG724" s="187"/>
      <c r="BH724" s="187"/>
      <c r="BI724" s="187"/>
      <c r="BJ724" s="187"/>
      <c r="BK724" s="187"/>
      <c r="BL724" s="187"/>
      <c r="BM724" s="187"/>
    </row>
    <row r="725" spans="1:65">
      <c r="A725" s="110"/>
      <c r="B725" s="110"/>
      <c r="C725" s="110"/>
      <c r="D725" s="187"/>
      <c r="E725" s="187"/>
      <c r="F725" s="187"/>
      <c r="G725" s="187"/>
      <c r="H725" s="187"/>
      <c r="I725" s="187"/>
      <c r="J725" s="187"/>
      <c r="K725" s="187"/>
      <c r="L725" s="187"/>
      <c r="M725" s="187"/>
      <c r="N725" s="187"/>
      <c r="O725" s="187"/>
      <c r="P725" s="187"/>
      <c r="Q725" s="187"/>
      <c r="R725" s="187"/>
      <c r="S725" s="187"/>
      <c r="T725" s="187"/>
      <c r="U725" s="187"/>
      <c r="V725" s="187"/>
      <c r="W725" s="187"/>
      <c r="X725" s="187"/>
      <c r="Y725" s="187"/>
      <c r="Z725" s="187"/>
      <c r="AA725" s="187"/>
      <c r="AB725" s="187"/>
      <c r="AC725" s="187"/>
      <c r="AD725" s="187"/>
      <c r="AE725" s="187"/>
      <c r="AF725" s="187"/>
      <c r="AG725" s="187"/>
      <c r="AH725" s="187"/>
      <c r="AI725" s="187"/>
      <c r="AJ725" s="187"/>
      <c r="AK725" s="187"/>
      <c r="AL725" s="187"/>
      <c r="AM725" s="187"/>
      <c r="AN725" s="187"/>
      <c r="AO725" s="187"/>
      <c r="AP725" s="187"/>
      <c r="AQ725" s="187"/>
      <c r="AR725" s="187"/>
      <c r="AS725" s="187"/>
      <c r="AT725" s="187"/>
      <c r="AU725" s="187"/>
      <c r="AV725" s="187"/>
      <c r="AW725" s="187"/>
      <c r="AX725" s="187"/>
      <c r="AY725" s="187"/>
      <c r="AZ725" s="187"/>
      <c r="BA725" s="187"/>
      <c r="BB725" s="187"/>
      <c r="BC725" s="187"/>
      <c r="BD725" s="187"/>
      <c r="BE725" s="187"/>
      <c r="BF725" s="187"/>
      <c r="BG725" s="187"/>
      <c r="BH725" s="187"/>
      <c r="BI725" s="187"/>
      <c r="BJ725" s="187"/>
      <c r="BK725" s="187"/>
      <c r="BL725" s="187"/>
      <c r="BM725" s="187"/>
    </row>
    <row r="726" spans="1:65">
      <c r="A726" s="110"/>
      <c r="B726" s="110"/>
      <c r="C726" s="110"/>
      <c r="D726" s="187"/>
      <c r="E726" s="187"/>
      <c r="F726" s="187"/>
      <c r="G726" s="187"/>
      <c r="H726" s="187"/>
      <c r="I726" s="187"/>
      <c r="J726" s="187"/>
      <c r="K726" s="187"/>
      <c r="L726" s="187"/>
      <c r="M726" s="187"/>
      <c r="N726" s="187"/>
      <c r="O726" s="187"/>
      <c r="P726" s="187"/>
      <c r="Q726" s="187"/>
      <c r="R726" s="187"/>
      <c r="S726" s="187"/>
      <c r="T726" s="187"/>
      <c r="U726" s="187"/>
      <c r="V726" s="187"/>
      <c r="W726" s="187"/>
      <c r="X726" s="187"/>
      <c r="Y726" s="187"/>
      <c r="Z726" s="187"/>
      <c r="AA726" s="187"/>
      <c r="AB726" s="187"/>
      <c r="AC726" s="187"/>
      <c r="AD726" s="187"/>
      <c r="AE726" s="187"/>
      <c r="AF726" s="187"/>
      <c r="AG726" s="187"/>
      <c r="AH726" s="187"/>
      <c r="AI726" s="187"/>
      <c r="AJ726" s="187"/>
      <c r="AK726" s="187"/>
      <c r="AL726" s="187"/>
      <c r="AM726" s="187"/>
      <c r="AN726" s="187"/>
      <c r="AO726" s="187"/>
      <c r="AP726" s="187"/>
      <c r="AQ726" s="187"/>
      <c r="AR726" s="187"/>
      <c r="AS726" s="187"/>
      <c r="AT726" s="187"/>
      <c r="AU726" s="187"/>
      <c r="AV726" s="187"/>
      <c r="AW726" s="187"/>
      <c r="AX726" s="187"/>
      <c r="AY726" s="187"/>
      <c r="AZ726" s="187"/>
      <c r="BA726" s="187"/>
      <c r="BB726" s="187"/>
      <c r="BC726" s="187"/>
      <c r="BD726" s="187"/>
      <c r="BE726" s="187"/>
      <c r="BF726" s="187"/>
      <c r="BG726" s="187"/>
      <c r="BH726" s="187"/>
      <c r="BI726" s="187"/>
      <c r="BJ726" s="187"/>
      <c r="BK726" s="187"/>
      <c r="BL726" s="187"/>
      <c r="BM726" s="187"/>
    </row>
    <row r="727" spans="1:65">
      <c r="A727" s="110"/>
      <c r="B727" s="110"/>
      <c r="C727" s="110"/>
      <c r="D727" s="187"/>
      <c r="E727" s="187"/>
      <c r="F727" s="187"/>
      <c r="G727" s="187"/>
      <c r="H727" s="187"/>
      <c r="I727" s="187"/>
      <c r="J727" s="187"/>
      <c r="K727" s="187"/>
      <c r="L727" s="187"/>
      <c r="M727" s="187"/>
      <c r="N727" s="187"/>
      <c r="O727" s="187"/>
      <c r="P727" s="187"/>
      <c r="Q727" s="187"/>
      <c r="R727" s="187"/>
      <c r="S727" s="187"/>
      <c r="T727" s="187"/>
      <c r="U727" s="187"/>
      <c r="V727" s="187"/>
      <c r="W727" s="187"/>
      <c r="X727" s="187"/>
      <c r="Y727" s="187"/>
      <c r="Z727" s="187"/>
      <c r="AA727" s="187"/>
      <c r="AB727" s="187"/>
      <c r="AC727" s="187"/>
      <c r="AD727" s="187"/>
      <c r="AE727" s="187"/>
      <c r="AF727" s="187"/>
      <c r="AG727" s="187"/>
      <c r="AH727" s="187"/>
      <c r="AI727" s="187"/>
      <c r="AJ727" s="187"/>
      <c r="AK727" s="187"/>
      <c r="AL727" s="187"/>
      <c r="AM727" s="187"/>
      <c r="AN727" s="187"/>
      <c r="AO727" s="187"/>
      <c r="AP727" s="187"/>
      <c r="AQ727" s="187"/>
      <c r="AR727" s="187"/>
      <c r="AS727" s="187"/>
      <c r="AT727" s="187"/>
      <c r="AU727" s="187"/>
      <c r="AV727" s="187"/>
      <c r="AW727" s="187"/>
      <c r="AX727" s="187"/>
      <c r="AY727" s="187"/>
      <c r="AZ727" s="187"/>
      <c r="BA727" s="187"/>
      <c r="BB727" s="187"/>
      <c r="BC727" s="187"/>
      <c r="BD727" s="187"/>
      <c r="BE727" s="187"/>
      <c r="BF727" s="187"/>
      <c r="BG727" s="187"/>
      <c r="BH727" s="187"/>
      <c r="BI727" s="187"/>
      <c r="BJ727" s="187"/>
      <c r="BK727" s="187"/>
      <c r="BL727" s="187"/>
      <c r="BM727" s="187"/>
    </row>
    <row r="728" spans="1:65">
      <c r="A728" s="110"/>
      <c r="B728" s="110"/>
      <c r="C728" s="110"/>
      <c r="D728" s="187"/>
      <c r="E728" s="187"/>
      <c r="F728" s="187"/>
      <c r="G728" s="187"/>
      <c r="H728" s="187"/>
      <c r="I728" s="187"/>
      <c r="J728" s="187"/>
      <c r="K728" s="187"/>
      <c r="L728" s="187"/>
      <c r="M728" s="187"/>
      <c r="N728" s="187"/>
      <c r="O728" s="187"/>
      <c r="P728" s="187"/>
      <c r="Q728" s="187"/>
      <c r="R728" s="187"/>
      <c r="S728" s="187"/>
      <c r="T728" s="187"/>
      <c r="U728" s="187"/>
      <c r="V728" s="187"/>
      <c r="W728" s="187"/>
      <c r="X728" s="187"/>
      <c r="Y728" s="187"/>
      <c r="Z728" s="187"/>
      <c r="AA728" s="187"/>
      <c r="AB728" s="187"/>
      <c r="AC728" s="187"/>
      <c r="AD728" s="187"/>
      <c r="AE728" s="187"/>
      <c r="AF728" s="187"/>
      <c r="AG728" s="187"/>
      <c r="AH728" s="187"/>
      <c r="AI728" s="187"/>
      <c r="AJ728" s="187"/>
      <c r="AK728" s="187"/>
      <c r="AL728" s="187"/>
      <c r="AM728" s="187"/>
      <c r="AN728" s="187"/>
      <c r="AO728" s="187"/>
      <c r="AP728" s="187"/>
      <c r="AQ728" s="187"/>
      <c r="AR728" s="187"/>
      <c r="AS728" s="187"/>
      <c r="AT728" s="187"/>
      <c r="AU728" s="187"/>
      <c r="AV728" s="187"/>
      <c r="AW728" s="187"/>
      <c r="AX728" s="187"/>
      <c r="AY728" s="187"/>
      <c r="AZ728" s="187"/>
      <c r="BA728" s="187"/>
      <c r="BB728" s="187"/>
      <c r="BC728" s="187"/>
      <c r="BD728" s="187"/>
      <c r="BE728" s="187"/>
      <c r="BF728" s="187"/>
      <c r="BG728" s="187"/>
      <c r="BH728" s="187"/>
      <c r="BI728" s="187"/>
      <c r="BJ728" s="187"/>
      <c r="BK728" s="187"/>
      <c r="BL728" s="187"/>
      <c r="BM728" s="187"/>
    </row>
    <row r="729" spans="1:65">
      <c r="A729" s="110"/>
      <c r="B729" s="110"/>
      <c r="C729" s="110"/>
      <c r="D729" s="187"/>
      <c r="E729" s="187"/>
      <c r="F729" s="187"/>
      <c r="G729" s="187"/>
      <c r="H729" s="187"/>
      <c r="I729" s="187"/>
      <c r="J729" s="187"/>
      <c r="K729" s="187"/>
      <c r="L729" s="187"/>
      <c r="M729" s="187"/>
      <c r="N729" s="187"/>
      <c r="O729" s="187"/>
      <c r="P729" s="187"/>
      <c r="Q729" s="187"/>
      <c r="R729" s="187"/>
      <c r="S729" s="187"/>
      <c r="T729" s="187"/>
      <c r="U729" s="187"/>
      <c r="V729" s="187"/>
      <c r="W729" s="187"/>
      <c r="X729" s="187"/>
      <c r="Y729" s="187"/>
      <c r="Z729" s="187"/>
      <c r="AA729" s="187"/>
      <c r="AB729" s="187"/>
      <c r="AC729" s="187"/>
      <c r="AD729" s="187"/>
      <c r="AE729" s="187"/>
      <c r="AF729" s="187"/>
      <c r="AG729" s="187"/>
      <c r="AH729" s="187"/>
      <c r="AI729" s="187"/>
      <c r="AJ729" s="187"/>
      <c r="AK729" s="187"/>
      <c r="AL729" s="187"/>
      <c r="AM729" s="187"/>
      <c r="AN729" s="187"/>
      <c r="AO729" s="187"/>
      <c r="AP729" s="187"/>
      <c r="AQ729" s="187"/>
      <c r="AR729" s="187"/>
      <c r="AS729" s="187"/>
      <c r="AT729" s="187"/>
      <c r="AU729" s="187"/>
      <c r="AV729" s="187"/>
      <c r="AW729" s="187"/>
      <c r="AX729" s="187"/>
      <c r="AY729" s="187"/>
      <c r="AZ729" s="187"/>
      <c r="BA729" s="187"/>
      <c r="BB729" s="187"/>
      <c r="BC729" s="187"/>
      <c r="BD729" s="187"/>
      <c r="BE729" s="187"/>
      <c r="BF729" s="187"/>
      <c r="BG729" s="187"/>
      <c r="BH729" s="187"/>
      <c r="BI729" s="187"/>
      <c r="BJ729" s="187"/>
      <c r="BK729" s="187"/>
      <c r="BL729" s="187"/>
      <c r="BM729" s="187"/>
    </row>
    <row r="730" spans="1:65">
      <c r="A730" s="110"/>
      <c r="B730" s="110"/>
      <c r="C730" s="110"/>
      <c r="D730" s="187"/>
      <c r="E730" s="187"/>
      <c r="F730" s="187"/>
      <c r="G730" s="187"/>
      <c r="H730" s="187"/>
      <c r="I730" s="187"/>
      <c r="J730" s="187"/>
      <c r="K730" s="187"/>
      <c r="L730" s="187"/>
      <c r="M730" s="187"/>
      <c r="N730" s="187"/>
      <c r="O730" s="187"/>
      <c r="P730" s="187"/>
      <c r="Q730" s="187"/>
      <c r="R730" s="187"/>
      <c r="S730" s="187"/>
      <c r="T730" s="187"/>
      <c r="U730" s="187"/>
      <c r="V730" s="187"/>
      <c r="W730" s="187"/>
      <c r="X730" s="187"/>
      <c r="Y730" s="187"/>
      <c r="Z730" s="187"/>
      <c r="AA730" s="187"/>
      <c r="AB730" s="187"/>
      <c r="AC730" s="187"/>
      <c r="AD730" s="187"/>
      <c r="AE730" s="187"/>
      <c r="AF730" s="187"/>
      <c r="AG730" s="187"/>
      <c r="AH730" s="187"/>
      <c r="AI730" s="187"/>
      <c r="AJ730" s="187"/>
      <c r="AK730" s="187"/>
      <c r="AL730" s="187"/>
      <c r="AM730" s="187"/>
      <c r="AN730" s="187"/>
      <c r="AO730" s="187"/>
      <c r="AP730" s="187"/>
      <c r="AQ730" s="187"/>
      <c r="AR730" s="187"/>
      <c r="AS730" s="187"/>
      <c r="AT730" s="187"/>
      <c r="AU730" s="187"/>
      <c r="AV730" s="187"/>
      <c r="AW730" s="187"/>
      <c r="AX730" s="187"/>
      <c r="AY730" s="187"/>
      <c r="AZ730" s="187"/>
      <c r="BA730" s="187"/>
      <c r="BB730" s="187"/>
      <c r="BC730" s="187"/>
      <c r="BD730" s="187"/>
      <c r="BE730" s="187"/>
      <c r="BF730" s="187"/>
      <c r="BG730" s="187"/>
      <c r="BH730" s="187"/>
      <c r="BI730" s="187"/>
      <c r="BJ730" s="187"/>
      <c r="BK730" s="187"/>
      <c r="BL730" s="187"/>
      <c r="BM730" s="187"/>
    </row>
    <row r="731" spans="1:65">
      <c r="A731" s="110"/>
      <c r="B731" s="110"/>
      <c r="C731" s="110"/>
      <c r="D731" s="187"/>
      <c r="E731" s="187"/>
      <c r="F731" s="187"/>
      <c r="G731" s="187"/>
      <c r="H731" s="187"/>
      <c r="I731" s="187"/>
      <c r="J731" s="187"/>
      <c r="K731" s="187"/>
      <c r="L731" s="187"/>
      <c r="M731" s="187"/>
      <c r="N731" s="187"/>
      <c r="O731" s="187"/>
      <c r="P731" s="187"/>
      <c r="Q731" s="187"/>
      <c r="R731" s="187"/>
      <c r="S731" s="187"/>
      <c r="T731" s="187"/>
      <c r="U731" s="187"/>
      <c r="V731" s="187"/>
      <c r="W731" s="187"/>
      <c r="X731" s="187"/>
      <c r="Y731" s="187"/>
      <c r="Z731" s="187"/>
      <c r="AA731" s="187"/>
      <c r="AB731" s="187"/>
      <c r="AC731" s="187"/>
      <c r="AD731" s="187"/>
      <c r="AE731" s="187"/>
      <c r="AF731" s="187"/>
      <c r="AG731" s="187"/>
      <c r="AH731" s="187"/>
      <c r="AI731" s="187"/>
      <c r="AJ731" s="187"/>
      <c r="AK731" s="187"/>
      <c r="AL731" s="187"/>
      <c r="AM731" s="187"/>
      <c r="AN731" s="187"/>
      <c r="AO731" s="187"/>
      <c r="AP731" s="187"/>
      <c r="AQ731" s="187"/>
      <c r="AR731" s="187"/>
      <c r="AS731" s="187"/>
      <c r="AT731" s="187"/>
      <c r="AU731" s="187"/>
      <c r="AV731" s="187"/>
      <c r="AW731" s="187"/>
      <c r="AX731" s="187"/>
      <c r="AY731" s="187"/>
      <c r="AZ731" s="187"/>
      <c r="BA731" s="187"/>
      <c r="BB731" s="187"/>
      <c r="BC731" s="187"/>
      <c r="BD731" s="187"/>
      <c r="BE731" s="187"/>
      <c r="BF731" s="187"/>
      <c r="BG731" s="187"/>
      <c r="BH731" s="187"/>
      <c r="BI731" s="187"/>
      <c r="BJ731" s="187"/>
      <c r="BK731" s="187"/>
      <c r="BL731" s="187"/>
      <c r="BM731" s="187"/>
    </row>
    <row r="732" spans="1:65">
      <c r="A732" s="110"/>
      <c r="B732" s="110"/>
      <c r="C732" s="110"/>
      <c r="D732" s="187"/>
      <c r="E732" s="187"/>
      <c r="F732" s="187"/>
      <c r="G732" s="187"/>
      <c r="H732" s="187"/>
      <c r="I732" s="187"/>
      <c r="J732" s="187"/>
      <c r="K732" s="187"/>
      <c r="L732" s="187"/>
      <c r="M732" s="187"/>
      <c r="N732" s="187"/>
      <c r="O732" s="187"/>
      <c r="P732" s="187"/>
      <c r="Q732" s="187"/>
      <c r="R732" s="187"/>
      <c r="S732" s="187"/>
      <c r="T732" s="187"/>
      <c r="U732" s="187"/>
      <c r="V732" s="187"/>
      <c r="W732" s="187"/>
      <c r="X732" s="187"/>
      <c r="Y732" s="187"/>
      <c r="Z732" s="187"/>
      <c r="AA732" s="187"/>
      <c r="AB732" s="187"/>
      <c r="AC732" s="187"/>
      <c r="AD732" s="187"/>
      <c r="AE732" s="187"/>
      <c r="AF732" s="187"/>
      <c r="AG732" s="187"/>
      <c r="AH732" s="187"/>
      <c r="AI732" s="187"/>
      <c r="AJ732" s="187"/>
      <c r="AK732" s="187"/>
      <c r="AL732" s="187"/>
      <c r="AM732" s="187"/>
      <c r="AN732" s="187"/>
      <c r="AO732" s="187"/>
      <c r="AP732" s="187"/>
      <c r="AQ732" s="187"/>
      <c r="AR732" s="187"/>
      <c r="AS732" s="187"/>
      <c r="AT732" s="187"/>
      <c r="AU732" s="187"/>
      <c r="AV732" s="187"/>
      <c r="AW732" s="187"/>
      <c r="AX732" s="187"/>
      <c r="AY732" s="187"/>
      <c r="AZ732" s="187"/>
      <c r="BA732" s="187"/>
      <c r="BB732" s="187"/>
      <c r="BC732" s="187"/>
      <c r="BD732" s="187"/>
      <c r="BE732" s="187"/>
      <c r="BF732" s="187"/>
      <c r="BG732" s="187"/>
      <c r="BH732" s="187"/>
      <c r="BI732" s="187"/>
      <c r="BJ732" s="187"/>
      <c r="BK732" s="187"/>
      <c r="BL732" s="187"/>
      <c r="BM732" s="187"/>
    </row>
    <row r="733" spans="1:65">
      <c r="A733" s="110"/>
      <c r="B733" s="110"/>
      <c r="C733" s="110"/>
      <c r="D733" s="187"/>
      <c r="E733" s="187"/>
      <c r="F733" s="187"/>
      <c r="G733" s="187"/>
      <c r="H733" s="187"/>
      <c r="I733" s="187"/>
      <c r="J733" s="187"/>
      <c r="K733" s="187"/>
      <c r="L733" s="187"/>
      <c r="M733" s="187"/>
      <c r="N733" s="187"/>
      <c r="O733" s="187"/>
      <c r="P733" s="187"/>
      <c r="Q733" s="187"/>
      <c r="R733" s="187"/>
      <c r="S733" s="187"/>
      <c r="T733" s="187"/>
      <c r="U733" s="187"/>
      <c r="V733" s="187"/>
      <c r="W733" s="187"/>
      <c r="X733" s="187"/>
      <c r="Y733" s="187"/>
      <c r="Z733" s="187"/>
      <c r="AA733" s="187"/>
      <c r="AB733" s="187"/>
      <c r="AC733" s="187"/>
      <c r="AD733" s="187"/>
      <c r="AE733" s="187"/>
      <c r="AF733" s="187"/>
      <c r="AG733" s="187"/>
      <c r="AH733" s="187"/>
      <c r="AI733" s="187"/>
      <c r="AJ733" s="187"/>
      <c r="AK733" s="187"/>
      <c r="AL733" s="187"/>
      <c r="AM733" s="187"/>
      <c r="AN733" s="187"/>
      <c r="AO733" s="187"/>
      <c r="AP733" s="187"/>
      <c r="AQ733" s="187"/>
      <c r="AR733" s="187"/>
      <c r="AS733" s="187"/>
      <c r="AT733" s="187"/>
      <c r="AU733" s="187"/>
      <c r="AV733" s="187"/>
      <c r="AW733" s="187"/>
      <c r="AX733" s="187"/>
      <c r="AY733" s="187"/>
      <c r="AZ733" s="187"/>
      <c r="BA733" s="187"/>
      <c r="BB733" s="187"/>
      <c r="BC733" s="187"/>
      <c r="BD733" s="187"/>
      <c r="BE733" s="187"/>
      <c r="BF733" s="187"/>
      <c r="BG733" s="187"/>
      <c r="BH733" s="187"/>
      <c r="BI733" s="187"/>
      <c r="BJ733" s="187"/>
      <c r="BK733" s="187"/>
      <c r="BL733" s="187"/>
      <c r="BM733" s="187"/>
    </row>
    <row r="734" spans="1:65">
      <c r="A734" s="110"/>
      <c r="B734" s="110"/>
      <c r="C734" s="110"/>
      <c r="D734" s="187"/>
      <c r="E734" s="187"/>
      <c r="F734" s="187"/>
      <c r="G734" s="187"/>
      <c r="H734" s="187"/>
      <c r="I734" s="187"/>
      <c r="J734" s="187"/>
      <c r="K734" s="187"/>
      <c r="L734" s="187"/>
      <c r="M734" s="187"/>
      <c r="N734" s="187"/>
      <c r="O734" s="187"/>
      <c r="P734" s="187"/>
      <c r="Q734" s="187"/>
      <c r="R734" s="187"/>
      <c r="S734" s="187"/>
      <c r="T734" s="187"/>
      <c r="U734" s="187"/>
      <c r="V734" s="187"/>
      <c r="W734" s="187"/>
      <c r="X734" s="187"/>
      <c r="Y734" s="187"/>
      <c r="Z734" s="187"/>
      <c r="AA734" s="187"/>
      <c r="AB734" s="187"/>
      <c r="AC734" s="187"/>
      <c r="AD734" s="187"/>
      <c r="AE734" s="187"/>
      <c r="AF734" s="187"/>
      <c r="AG734" s="187"/>
      <c r="AH734" s="187"/>
      <c r="AI734" s="187"/>
      <c r="AJ734" s="187"/>
      <c r="AK734" s="187"/>
      <c r="AL734" s="187"/>
      <c r="AM734" s="187"/>
      <c r="AN734" s="187"/>
      <c r="AO734" s="187"/>
      <c r="AP734" s="187"/>
      <c r="AQ734" s="187"/>
      <c r="AR734" s="187"/>
      <c r="AS734" s="187"/>
      <c r="AT734" s="187"/>
      <c r="AU734" s="187"/>
      <c r="AV734" s="187"/>
      <c r="AW734" s="187"/>
      <c r="AX734" s="187"/>
      <c r="AY734" s="187"/>
      <c r="AZ734" s="187"/>
      <c r="BA734" s="187"/>
      <c r="BB734" s="187"/>
      <c r="BC734" s="187"/>
      <c r="BD734" s="187"/>
      <c r="BE734" s="187"/>
      <c r="BF734" s="187"/>
      <c r="BG734" s="187"/>
      <c r="BH734" s="187"/>
      <c r="BI734" s="187"/>
      <c r="BJ734" s="187"/>
      <c r="BK734" s="187"/>
      <c r="BL734" s="187"/>
      <c r="BM734" s="187"/>
    </row>
    <row r="735" spans="1:65">
      <c r="A735" s="110"/>
      <c r="B735" s="110"/>
      <c r="C735" s="110"/>
      <c r="D735" s="187"/>
      <c r="E735" s="187"/>
      <c r="F735" s="187"/>
      <c r="G735" s="187"/>
      <c r="H735" s="187"/>
      <c r="I735" s="187"/>
      <c r="J735" s="187"/>
      <c r="K735" s="187"/>
      <c r="L735" s="187"/>
      <c r="M735" s="187"/>
      <c r="N735" s="187"/>
      <c r="O735" s="187"/>
      <c r="P735" s="187"/>
      <c r="Q735" s="187"/>
      <c r="R735" s="187"/>
      <c r="S735" s="187"/>
      <c r="T735" s="187"/>
      <c r="U735" s="187"/>
      <c r="V735" s="187"/>
      <c r="W735" s="187"/>
      <c r="X735" s="187"/>
      <c r="Y735" s="187"/>
      <c r="Z735" s="187"/>
      <c r="AA735" s="187"/>
      <c r="AB735" s="187"/>
      <c r="AC735" s="187"/>
      <c r="AD735" s="187"/>
      <c r="AE735" s="187"/>
      <c r="AF735" s="187"/>
      <c r="AG735" s="187"/>
      <c r="AH735" s="187"/>
      <c r="AI735" s="187"/>
      <c r="AJ735" s="187"/>
      <c r="AK735" s="187"/>
      <c r="AL735" s="187"/>
      <c r="AM735" s="187"/>
      <c r="AN735" s="187"/>
      <c r="AO735" s="187"/>
      <c r="AP735" s="187"/>
      <c r="AQ735" s="187"/>
      <c r="AR735" s="187"/>
      <c r="AS735" s="187"/>
      <c r="AT735" s="187"/>
      <c r="AU735" s="187"/>
      <c r="AV735" s="187"/>
      <c r="AW735" s="187"/>
      <c r="AX735" s="187"/>
      <c r="AY735" s="187"/>
      <c r="AZ735" s="187"/>
      <c r="BA735" s="187"/>
      <c r="BB735" s="187"/>
      <c r="BC735" s="187"/>
      <c r="BD735" s="187"/>
      <c r="BE735" s="187"/>
      <c r="BF735" s="187"/>
      <c r="BG735" s="187"/>
      <c r="BH735" s="187"/>
      <c r="BI735" s="187"/>
      <c r="BJ735" s="187"/>
      <c r="BK735" s="187"/>
      <c r="BL735" s="187"/>
      <c r="BM735" s="187"/>
    </row>
    <row r="736" spans="1:65">
      <c r="A736" s="110"/>
      <c r="B736" s="110"/>
      <c r="C736" s="110"/>
      <c r="D736" s="187"/>
      <c r="E736" s="187"/>
      <c r="F736" s="187"/>
      <c r="G736" s="187"/>
      <c r="H736" s="187"/>
      <c r="I736" s="187"/>
      <c r="J736" s="187"/>
      <c r="K736" s="187"/>
      <c r="L736" s="187"/>
      <c r="M736" s="187"/>
      <c r="N736" s="187"/>
      <c r="O736" s="187"/>
      <c r="P736" s="187"/>
      <c r="Q736" s="187"/>
      <c r="R736" s="187"/>
      <c r="S736" s="187"/>
      <c r="T736" s="187"/>
      <c r="U736" s="187"/>
      <c r="V736" s="187"/>
      <c r="W736" s="187"/>
      <c r="X736" s="187"/>
      <c r="Y736" s="187"/>
      <c r="Z736" s="187"/>
      <c r="AA736" s="187"/>
      <c r="AB736" s="187"/>
      <c r="AC736" s="187"/>
      <c r="AD736" s="187"/>
      <c r="AE736" s="187"/>
      <c r="AF736" s="187"/>
      <c r="AG736" s="187"/>
      <c r="AH736" s="187"/>
      <c r="AI736" s="187"/>
      <c r="AJ736" s="187"/>
      <c r="AK736" s="187"/>
      <c r="AL736" s="187"/>
      <c r="AM736" s="187"/>
      <c r="AN736" s="187"/>
      <c r="AO736" s="187"/>
      <c r="AP736" s="187"/>
      <c r="AQ736" s="187"/>
      <c r="AR736" s="187"/>
      <c r="AS736" s="187"/>
      <c r="AT736" s="187"/>
      <c r="AU736" s="187"/>
      <c r="AV736" s="187"/>
      <c r="AW736" s="187"/>
      <c r="AX736" s="187"/>
      <c r="AY736" s="187"/>
      <c r="AZ736" s="187"/>
      <c r="BA736" s="187"/>
      <c r="BB736" s="187"/>
      <c r="BC736" s="187"/>
      <c r="BD736" s="187"/>
      <c r="BE736" s="187"/>
      <c r="BF736" s="187"/>
      <c r="BG736" s="187"/>
      <c r="BH736" s="187"/>
      <c r="BI736" s="187"/>
      <c r="BJ736" s="187"/>
      <c r="BK736" s="187"/>
      <c r="BL736" s="187"/>
      <c r="BM736" s="187"/>
    </row>
    <row r="737" spans="1:65">
      <c r="A737" s="110"/>
      <c r="B737" s="110"/>
      <c r="C737" s="110"/>
      <c r="D737" s="187"/>
      <c r="E737" s="187"/>
      <c r="F737" s="187"/>
      <c r="G737" s="187"/>
      <c r="H737" s="187"/>
      <c r="I737" s="187"/>
      <c r="J737" s="187"/>
      <c r="K737" s="187"/>
      <c r="L737" s="187"/>
      <c r="M737" s="187"/>
      <c r="N737" s="187"/>
      <c r="O737" s="187"/>
      <c r="P737" s="187"/>
      <c r="Q737" s="187"/>
      <c r="R737" s="187"/>
      <c r="S737" s="187"/>
      <c r="T737" s="187"/>
      <c r="U737" s="187"/>
      <c r="V737" s="187"/>
      <c r="W737" s="187"/>
      <c r="X737" s="187"/>
      <c r="Y737" s="187"/>
      <c r="Z737" s="187"/>
      <c r="AA737" s="187"/>
      <c r="AB737" s="187"/>
      <c r="AC737" s="187"/>
      <c r="AD737" s="187"/>
      <c r="AE737" s="187"/>
      <c r="AF737" s="187"/>
      <c r="AG737" s="187"/>
      <c r="AH737" s="187"/>
      <c r="AI737" s="187"/>
      <c r="AJ737" s="187"/>
      <c r="AK737" s="187"/>
      <c r="AL737" s="187"/>
      <c r="AM737" s="187"/>
      <c r="AN737" s="187"/>
      <c r="AO737" s="187"/>
      <c r="AP737" s="187"/>
      <c r="AQ737" s="187"/>
      <c r="AR737" s="187"/>
      <c r="AS737" s="187"/>
      <c r="AT737" s="187"/>
      <c r="AU737" s="187"/>
      <c r="AV737" s="187"/>
      <c r="AW737" s="187"/>
      <c r="AX737" s="187"/>
      <c r="AY737" s="187"/>
      <c r="AZ737" s="187"/>
      <c r="BA737" s="187"/>
      <c r="BB737" s="187"/>
      <c r="BC737" s="187"/>
      <c r="BD737" s="187"/>
      <c r="BE737" s="187"/>
      <c r="BF737" s="187"/>
      <c r="BG737" s="187"/>
      <c r="BH737" s="187"/>
      <c r="BI737" s="187"/>
      <c r="BJ737" s="187"/>
      <c r="BK737" s="187"/>
      <c r="BL737" s="187"/>
      <c r="BM737" s="187"/>
    </row>
    <row r="738" spans="1:65">
      <c r="A738" s="110"/>
      <c r="B738" s="110"/>
      <c r="C738" s="110"/>
      <c r="D738" s="187"/>
      <c r="E738" s="187"/>
      <c r="F738" s="187"/>
      <c r="G738" s="187"/>
      <c r="H738" s="187"/>
      <c r="I738" s="187"/>
      <c r="J738" s="187"/>
      <c r="K738" s="187"/>
      <c r="L738" s="187"/>
      <c r="M738" s="187"/>
      <c r="N738" s="187"/>
      <c r="O738" s="187"/>
      <c r="P738" s="187"/>
      <c r="Q738" s="187"/>
      <c r="R738" s="187"/>
      <c r="S738" s="187"/>
      <c r="T738" s="187"/>
      <c r="U738" s="187"/>
      <c r="V738" s="187"/>
      <c r="W738" s="187"/>
      <c r="X738" s="187"/>
      <c r="Y738" s="187"/>
      <c r="Z738" s="187"/>
      <c r="AA738" s="187"/>
      <c r="AB738" s="187"/>
      <c r="AC738" s="187"/>
      <c r="AD738" s="187"/>
      <c r="AE738" s="187"/>
      <c r="AF738" s="187"/>
      <c r="AG738" s="187"/>
      <c r="AH738" s="187"/>
      <c r="AI738" s="187"/>
      <c r="AJ738" s="187"/>
      <c r="AK738" s="187"/>
      <c r="AL738" s="187"/>
      <c r="AM738" s="187"/>
      <c r="AN738" s="187"/>
      <c r="AO738" s="187"/>
      <c r="AP738" s="187"/>
      <c r="AQ738" s="187"/>
      <c r="AR738" s="187"/>
      <c r="AS738" s="187"/>
      <c r="AT738" s="187"/>
      <c r="AU738" s="187"/>
      <c r="AV738" s="187"/>
      <c r="AW738" s="187"/>
      <c r="AX738" s="187"/>
      <c r="AY738" s="187"/>
      <c r="AZ738" s="187"/>
      <c r="BA738" s="187"/>
      <c r="BB738" s="187"/>
      <c r="BC738" s="187"/>
      <c r="BD738" s="187"/>
      <c r="BE738" s="187"/>
      <c r="BF738" s="187"/>
      <c r="BG738" s="187"/>
      <c r="BH738" s="187"/>
      <c r="BI738" s="187"/>
      <c r="BJ738" s="187"/>
      <c r="BK738" s="187"/>
      <c r="BL738" s="187"/>
      <c r="BM738" s="187"/>
    </row>
    <row r="739" spans="1:65">
      <c r="A739" s="110"/>
      <c r="B739" s="110"/>
      <c r="C739" s="110"/>
      <c r="D739" s="187"/>
      <c r="E739" s="187"/>
      <c r="F739" s="187"/>
      <c r="G739" s="187"/>
      <c r="H739" s="187"/>
      <c r="I739" s="187"/>
      <c r="J739" s="187"/>
      <c r="K739" s="187"/>
      <c r="L739" s="187"/>
      <c r="M739" s="187"/>
      <c r="N739" s="187"/>
      <c r="O739" s="187"/>
      <c r="P739" s="187"/>
      <c r="Q739" s="187"/>
      <c r="R739" s="187"/>
      <c r="S739" s="187"/>
      <c r="T739" s="187"/>
      <c r="U739" s="187"/>
      <c r="V739" s="187"/>
      <c r="W739" s="187"/>
      <c r="X739" s="187"/>
      <c r="Y739" s="187"/>
      <c r="Z739" s="187"/>
      <c r="AA739" s="187"/>
      <c r="AB739" s="187"/>
      <c r="AC739" s="187"/>
      <c r="AD739" s="187"/>
      <c r="AE739" s="187"/>
      <c r="AF739" s="187"/>
      <c r="AG739" s="187"/>
      <c r="AH739" s="187"/>
      <c r="AI739" s="187"/>
      <c r="AJ739" s="187"/>
      <c r="AK739" s="187"/>
      <c r="AL739" s="187"/>
      <c r="AM739" s="187"/>
      <c r="AN739" s="187"/>
      <c r="AO739" s="187"/>
      <c r="AP739" s="187"/>
      <c r="AQ739" s="187"/>
      <c r="AR739" s="187"/>
      <c r="AS739" s="187"/>
      <c r="AT739" s="187"/>
      <c r="AU739" s="187"/>
      <c r="AV739" s="187"/>
      <c r="AW739" s="187"/>
      <c r="AX739" s="187"/>
      <c r="AY739" s="187"/>
      <c r="AZ739" s="187"/>
      <c r="BA739" s="187"/>
      <c r="BB739" s="187"/>
      <c r="BC739" s="187"/>
      <c r="BD739" s="187"/>
      <c r="BE739" s="187"/>
      <c r="BF739" s="187"/>
      <c r="BG739" s="187"/>
      <c r="BH739" s="187"/>
      <c r="BI739" s="187"/>
      <c r="BJ739" s="187"/>
      <c r="BK739" s="187"/>
      <c r="BL739" s="187"/>
      <c r="BM739" s="187"/>
    </row>
    <row r="740" spans="1:65">
      <c r="A740" s="110"/>
      <c r="B740" s="110"/>
      <c r="C740" s="110"/>
      <c r="D740" s="187"/>
      <c r="E740" s="187"/>
      <c r="F740" s="187"/>
      <c r="G740" s="187"/>
      <c r="H740" s="187"/>
      <c r="I740" s="187"/>
      <c r="J740" s="187"/>
      <c r="K740" s="187"/>
      <c r="L740" s="187"/>
      <c r="M740" s="187"/>
      <c r="N740" s="187"/>
      <c r="O740" s="187"/>
      <c r="P740" s="187"/>
      <c r="Q740" s="187"/>
      <c r="R740" s="187"/>
      <c r="S740" s="187"/>
      <c r="T740" s="187"/>
      <c r="U740" s="187"/>
      <c r="V740" s="187"/>
      <c r="W740" s="187"/>
      <c r="X740" s="187"/>
      <c r="Y740" s="187"/>
      <c r="Z740" s="187"/>
      <c r="AA740" s="187"/>
      <c r="AB740" s="187"/>
      <c r="AC740" s="187"/>
      <c r="AD740" s="187"/>
      <c r="AE740" s="187"/>
      <c r="AF740" s="187"/>
      <c r="AG740" s="187"/>
      <c r="AH740" s="187"/>
      <c r="AI740" s="187"/>
      <c r="AJ740" s="187"/>
      <c r="AK740" s="187"/>
      <c r="AL740" s="187"/>
      <c r="AM740" s="187"/>
      <c r="AN740" s="187"/>
      <c r="AO740" s="187"/>
      <c r="AP740" s="187"/>
      <c r="AQ740" s="187"/>
      <c r="AR740" s="187"/>
      <c r="AS740" s="187"/>
      <c r="AT740" s="187"/>
      <c r="AU740" s="187"/>
      <c r="AV740" s="187"/>
      <c r="AW740" s="187"/>
      <c r="AX740" s="187"/>
      <c r="AY740" s="187"/>
      <c r="AZ740" s="187"/>
      <c r="BA740" s="187"/>
      <c r="BB740" s="187"/>
      <c r="BC740" s="187"/>
      <c r="BD740" s="187"/>
      <c r="BE740" s="187"/>
      <c r="BF740" s="187"/>
      <c r="BG740" s="187"/>
      <c r="BH740" s="187"/>
      <c r="BI740" s="187"/>
      <c r="BJ740" s="187"/>
      <c r="BK740" s="187"/>
      <c r="BL740" s="187"/>
      <c r="BM740" s="187"/>
    </row>
    <row r="741" spans="1:65">
      <c r="A741" s="110"/>
      <c r="B741" s="110"/>
      <c r="C741" s="110"/>
      <c r="D741" s="187"/>
      <c r="E741" s="187"/>
      <c r="F741" s="187"/>
      <c r="G741" s="187"/>
      <c r="H741" s="187"/>
      <c r="I741" s="187"/>
      <c r="J741" s="187"/>
      <c r="K741" s="187"/>
      <c r="L741" s="187"/>
      <c r="M741" s="187"/>
      <c r="N741" s="187"/>
      <c r="O741" s="187"/>
      <c r="P741" s="187"/>
      <c r="Q741" s="187"/>
      <c r="R741" s="187"/>
      <c r="S741" s="187"/>
      <c r="T741" s="187"/>
      <c r="U741" s="187"/>
      <c r="V741" s="187"/>
      <c r="W741" s="187"/>
      <c r="X741" s="187"/>
      <c r="Y741" s="187"/>
      <c r="Z741" s="187"/>
      <c r="AA741" s="187"/>
      <c r="AB741" s="187"/>
      <c r="AC741" s="187"/>
      <c r="AD741" s="187"/>
      <c r="AE741" s="187"/>
      <c r="AF741" s="187"/>
      <c r="AG741" s="187"/>
      <c r="AH741" s="187"/>
      <c r="AI741" s="187"/>
      <c r="AJ741" s="187"/>
      <c r="AK741" s="187"/>
      <c r="AL741" s="187"/>
      <c r="AM741" s="187"/>
      <c r="AN741" s="187"/>
      <c r="AO741" s="187"/>
      <c r="AP741" s="187"/>
      <c r="AQ741" s="187"/>
      <c r="AR741" s="187"/>
      <c r="AS741" s="187"/>
      <c r="AT741" s="187"/>
      <c r="AU741" s="187"/>
      <c r="AV741" s="187"/>
      <c r="AW741" s="187"/>
      <c r="AX741" s="187"/>
      <c r="AY741" s="187"/>
      <c r="AZ741" s="187"/>
      <c r="BA741" s="187"/>
      <c r="BB741" s="187"/>
      <c r="BC741" s="187"/>
      <c r="BD741" s="187"/>
      <c r="BE741" s="187"/>
      <c r="BF741" s="187"/>
      <c r="BG741" s="187"/>
      <c r="BH741" s="187"/>
      <c r="BI741" s="187"/>
      <c r="BJ741" s="187"/>
      <c r="BK741" s="187"/>
      <c r="BL741" s="187"/>
      <c r="BM741" s="187"/>
    </row>
    <row r="742" spans="1:65">
      <c r="A742" s="110"/>
      <c r="B742" s="110"/>
      <c r="C742" s="110"/>
      <c r="D742" s="187"/>
      <c r="E742" s="187"/>
      <c r="F742" s="187"/>
      <c r="G742" s="187"/>
      <c r="H742" s="187"/>
      <c r="I742" s="187"/>
      <c r="J742" s="187"/>
      <c r="K742" s="187"/>
      <c r="L742" s="187"/>
      <c r="M742" s="187"/>
      <c r="N742" s="187"/>
      <c r="O742" s="187"/>
      <c r="P742" s="187"/>
      <c r="Q742" s="187"/>
      <c r="R742" s="187"/>
      <c r="S742" s="187"/>
      <c r="T742" s="187"/>
      <c r="U742" s="187"/>
      <c r="V742" s="187"/>
      <c r="W742" s="187"/>
      <c r="X742" s="187"/>
      <c r="Y742" s="187"/>
      <c r="Z742" s="187"/>
      <c r="AA742" s="187"/>
      <c r="AB742" s="187"/>
      <c r="AC742" s="187"/>
      <c r="AD742" s="187"/>
      <c r="AE742" s="187"/>
      <c r="AF742" s="187"/>
      <c r="AG742" s="187"/>
      <c r="AH742" s="187"/>
      <c r="AI742" s="187"/>
      <c r="AJ742" s="187"/>
      <c r="AK742" s="187"/>
      <c r="AL742" s="187"/>
      <c r="AM742" s="187"/>
      <c r="AN742" s="187"/>
      <c r="AO742" s="187"/>
      <c r="AP742" s="187"/>
      <c r="AQ742" s="187"/>
      <c r="AR742" s="187"/>
      <c r="AS742" s="187"/>
      <c r="AT742" s="187"/>
      <c r="AU742" s="187"/>
      <c r="AV742" s="187"/>
      <c r="AW742" s="187"/>
      <c r="AX742" s="187"/>
      <c r="AY742" s="187"/>
      <c r="AZ742" s="187"/>
      <c r="BA742" s="187"/>
      <c r="BB742" s="187"/>
      <c r="BC742" s="187"/>
      <c r="BD742" s="187"/>
      <c r="BE742" s="187"/>
      <c r="BF742" s="187"/>
      <c r="BG742" s="187"/>
      <c r="BH742" s="187"/>
      <c r="BI742" s="187"/>
      <c r="BJ742" s="187"/>
      <c r="BK742" s="187"/>
      <c r="BL742" s="187"/>
      <c r="BM742" s="187"/>
    </row>
    <row r="743" spans="1:65">
      <c r="A743" s="110"/>
      <c r="B743" s="110"/>
      <c r="C743" s="110"/>
      <c r="D743" s="187"/>
      <c r="E743" s="187"/>
      <c r="F743" s="187"/>
      <c r="G743" s="187"/>
      <c r="H743" s="187"/>
      <c r="I743" s="187"/>
      <c r="J743" s="187"/>
      <c r="K743" s="187"/>
      <c r="L743" s="187"/>
      <c r="M743" s="187"/>
      <c r="N743" s="187"/>
      <c r="O743" s="187"/>
      <c r="P743" s="187"/>
      <c r="Q743" s="187"/>
      <c r="R743" s="187"/>
      <c r="S743" s="187"/>
      <c r="T743" s="187"/>
      <c r="U743" s="187"/>
      <c r="V743" s="187"/>
      <c r="W743" s="187"/>
      <c r="X743" s="187"/>
      <c r="Y743" s="187"/>
      <c r="Z743" s="187"/>
      <c r="AA743" s="187"/>
      <c r="AB743" s="187"/>
      <c r="AC743" s="187"/>
      <c r="AD743" s="187"/>
      <c r="AE743" s="187"/>
      <c r="AF743" s="187"/>
      <c r="AG743" s="187"/>
      <c r="AH743" s="187"/>
      <c r="AI743" s="187"/>
      <c r="AJ743" s="187"/>
      <c r="AK743" s="187"/>
      <c r="AL743" s="187"/>
      <c r="AM743" s="187"/>
      <c r="AN743" s="187"/>
      <c r="AO743" s="187"/>
      <c r="AP743" s="187"/>
      <c r="AQ743" s="187"/>
      <c r="AR743" s="187"/>
      <c r="AS743" s="187"/>
      <c r="AT743" s="187"/>
      <c r="AU743" s="187"/>
      <c r="AV743" s="187"/>
      <c r="AW743" s="187"/>
      <c r="AX743" s="187"/>
      <c r="AY743" s="187"/>
      <c r="AZ743" s="187"/>
      <c r="BA743" s="187"/>
      <c r="BB743" s="187"/>
      <c r="BC743" s="187"/>
      <c r="BD743" s="187"/>
      <c r="BE743" s="187"/>
      <c r="BF743" s="187"/>
      <c r="BG743" s="187"/>
      <c r="BH743" s="187"/>
      <c r="BI743" s="187"/>
      <c r="BJ743" s="187"/>
      <c r="BK743" s="187"/>
      <c r="BL743" s="187"/>
      <c r="BM743" s="187"/>
    </row>
    <row r="744" spans="1:65">
      <c r="A744" s="110"/>
      <c r="B744" s="110"/>
      <c r="C744" s="110"/>
      <c r="D744" s="187"/>
      <c r="E744" s="187"/>
      <c r="F744" s="187"/>
      <c r="G744" s="187"/>
      <c r="H744" s="187"/>
      <c r="I744" s="187"/>
      <c r="J744" s="187"/>
      <c r="K744" s="187"/>
      <c r="L744" s="187"/>
      <c r="M744" s="187"/>
      <c r="N744" s="187"/>
      <c r="O744" s="187"/>
      <c r="P744" s="187"/>
      <c r="Q744" s="187"/>
      <c r="R744" s="187"/>
      <c r="S744" s="187"/>
      <c r="T744" s="187"/>
      <c r="U744" s="187"/>
      <c r="V744" s="187"/>
      <c r="W744" s="187"/>
      <c r="X744" s="187"/>
      <c r="Y744" s="187"/>
      <c r="Z744" s="187"/>
      <c r="AA744" s="187"/>
      <c r="AB744" s="187"/>
      <c r="AC744" s="187"/>
      <c r="AD744" s="187"/>
      <c r="AE744" s="187"/>
      <c r="AF744" s="187"/>
      <c r="AG744" s="187"/>
      <c r="AH744" s="187"/>
      <c r="AI744" s="187"/>
      <c r="AJ744" s="187"/>
      <c r="AK744" s="187"/>
      <c r="AL744" s="187"/>
      <c r="AM744" s="187"/>
      <c r="AN744" s="187"/>
      <c r="AO744" s="187"/>
      <c r="AP744" s="187"/>
      <c r="AQ744" s="187"/>
      <c r="AR744" s="187"/>
      <c r="AS744" s="187"/>
      <c r="AT744" s="187"/>
      <c r="AU744" s="187"/>
      <c r="AV744" s="187"/>
      <c r="AW744" s="187"/>
      <c r="AX744" s="187"/>
      <c r="AY744" s="187"/>
      <c r="AZ744" s="187"/>
      <c r="BA744" s="187"/>
      <c r="BB744" s="187"/>
      <c r="BC744" s="187"/>
      <c r="BD744" s="187"/>
      <c r="BE744" s="187"/>
      <c r="BF744" s="187"/>
      <c r="BG744" s="187"/>
      <c r="BH744" s="187"/>
      <c r="BI744" s="187"/>
      <c r="BJ744" s="187"/>
      <c r="BK744" s="187"/>
      <c r="BL744" s="187"/>
      <c r="BM744" s="187"/>
    </row>
    <row r="745" spans="1:65">
      <c r="A745" s="110"/>
      <c r="B745" s="110"/>
      <c r="C745" s="110"/>
      <c r="D745" s="187"/>
      <c r="E745" s="187"/>
      <c r="F745" s="187"/>
      <c r="G745" s="187"/>
      <c r="H745" s="187"/>
      <c r="I745" s="187"/>
      <c r="J745" s="187"/>
      <c r="K745" s="187"/>
      <c r="L745" s="187"/>
      <c r="M745" s="187"/>
      <c r="N745" s="187"/>
      <c r="O745" s="187"/>
      <c r="P745" s="187"/>
      <c r="Q745" s="187"/>
      <c r="R745" s="187"/>
      <c r="S745" s="187"/>
      <c r="T745" s="187"/>
      <c r="U745" s="187"/>
      <c r="V745" s="187"/>
      <c r="W745" s="187"/>
      <c r="X745" s="187"/>
      <c r="Y745" s="187"/>
      <c r="Z745" s="187"/>
      <c r="AA745" s="187"/>
      <c r="AB745" s="187"/>
      <c r="AC745" s="187"/>
      <c r="AD745" s="187"/>
      <c r="AE745" s="187"/>
      <c r="AF745" s="187"/>
      <c r="AG745" s="187"/>
      <c r="AH745" s="187"/>
      <c r="AI745" s="187"/>
      <c r="AJ745" s="187"/>
      <c r="AK745" s="187"/>
      <c r="AL745" s="187"/>
      <c r="AM745" s="187"/>
      <c r="AN745" s="187"/>
      <c r="AO745" s="187"/>
      <c r="AP745" s="187"/>
      <c r="AQ745" s="187"/>
      <c r="AR745" s="187"/>
      <c r="AS745" s="187"/>
      <c r="AT745" s="187"/>
      <c r="AU745" s="187"/>
      <c r="AV745" s="187"/>
      <c r="AW745" s="187"/>
      <c r="AX745" s="187"/>
      <c r="AY745" s="187"/>
      <c r="AZ745" s="187"/>
      <c r="BA745" s="187"/>
      <c r="BB745" s="187"/>
      <c r="BC745" s="187"/>
      <c r="BD745" s="187"/>
      <c r="BE745" s="187"/>
      <c r="BF745" s="187"/>
      <c r="BG745" s="187"/>
      <c r="BH745" s="187"/>
      <c r="BI745" s="187"/>
      <c r="BJ745" s="187"/>
      <c r="BK745" s="187"/>
      <c r="BL745" s="187"/>
      <c r="BM745" s="187"/>
    </row>
    <row r="746" spans="1:65">
      <c r="A746" s="110"/>
      <c r="B746" s="110"/>
      <c r="C746" s="110"/>
      <c r="D746" s="187"/>
      <c r="E746" s="187"/>
      <c r="F746" s="187"/>
      <c r="G746" s="187"/>
      <c r="H746" s="187"/>
      <c r="I746" s="187"/>
      <c r="J746" s="187"/>
      <c r="K746" s="187"/>
      <c r="L746" s="187"/>
      <c r="M746" s="187"/>
      <c r="N746" s="187"/>
      <c r="O746" s="187"/>
      <c r="P746" s="187"/>
      <c r="Q746" s="187"/>
      <c r="R746" s="187"/>
      <c r="S746" s="187"/>
      <c r="T746" s="187"/>
      <c r="U746" s="187"/>
      <c r="V746" s="187"/>
      <c r="W746" s="187"/>
      <c r="X746" s="187"/>
      <c r="Y746" s="187"/>
      <c r="Z746" s="187"/>
      <c r="AA746" s="187"/>
      <c r="AB746" s="187"/>
      <c r="AC746" s="187"/>
      <c r="AD746" s="187"/>
      <c r="AE746" s="187"/>
      <c r="AF746" s="187"/>
      <c r="AG746" s="187"/>
      <c r="AH746" s="187"/>
      <c r="AI746" s="187"/>
      <c r="AJ746" s="187"/>
      <c r="AK746" s="187"/>
      <c r="AL746" s="187"/>
      <c r="AM746" s="187"/>
      <c r="AN746" s="187"/>
      <c r="AO746" s="187"/>
      <c r="AP746" s="187"/>
      <c r="AQ746" s="187"/>
      <c r="AR746" s="187"/>
      <c r="AS746" s="187"/>
      <c r="AT746" s="187"/>
      <c r="AU746" s="187"/>
      <c r="AV746" s="187"/>
      <c r="AW746" s="187"/>
      <c r="AX746" s="187"/>
      <c r="AY746" s="187"/>
      <c r="AZ746" s="187"/>
      <c r="BA746" s="187"/>
      <c r="BB746" s="187"/>
      <c r="BC746" s="187"/>
      <c r="BD746" s="187"/>
      <c r="BE746" s="187"/>
      <c r="BF746" s="187"/>
      <c r="BG746" s="187"/>
      <c r="BH746" s="187"/>
      <c r="BI746" s="187"/>
      <c r="BJ746" s="187"/>
      <c r="BK746" s="187"/>
      <c r="BL746" s="187"/>
      <c r="BM746" s="187"/>
    </row>
    <row r="747" spans="1:65">
      <c r="A747" s="110"/>
      <c r="B747" s="110"/>
      <c r="C747" s="110"/>
      <c r="D747" s="187"/>
      <c r="E747" s="187"/>
      <c r="F747" s="187"/>
      <c r="G747" s="187"/>
      <c r="H747" s="187"/>
      <c r="I747" s="187"/>
      <c r="J747" s="187"/>
      <c r="K747" s="187"/>
      <c r="L747" s="187"/>
      <c r="M747" s="187"/>
      <c r="N747" s="187"/>
      <c r="O747" s="187"/>
      <c r="P747" s="187"/>
      <c r="Q747" s="187"/>
      <c r="R747" s="187"/>
      <c r="S747" s="187"/>
      <c r="T747" s="187"/>
      <c r="U747" s="187"/>
      <c r="V747" s="187"/>
      <c r="W747" s="187"/>
      <c r="X747" s="187"/>
      <c r="Y747" s="187"/>
      <c r="Z747" s="187"/>
      <c r="AA747" s="187"/>
      <c r="AB747" s="187"/>
      <c r="AC747" s="187"/>
      <c r="AD747" s="187"/>
      <c r="AE747" s="187"/>
      <c r="AF747" s="187"/>
      <c r="AG747" s="187"/>
      <c r="AH747" s="187"/>
      <c r="AI747" s="187"/>
      <c r="AJ747" s="187"/>
      <c r="AK747" s="187"/>
      <c r="AL747" s="187"/>
      <c r="AM747" s="187"/>
      <c r="AN747" s="187"/>
      <c r="AO747" s="187"/>
      <c r="AP747" s="187"/>
      <c r="AQ747" s="187"/>
      <c r="AR747" s="187"/>
      <c r="AS747" s="187"/>
      <c r="AT747" s="187"/>
      <c r="AU747" s="187"/>
      <c r="AV747" s="187"/>
      <c r="AW747" s="187"/>
      <c r="AX747" s="187"/>
      <c r="AY747" s="187"/>
      <c r="AZ747" s="187"/>
      <c r="BA747" s="187"/>
      <c r="BB747" s="187"/>
      <c r="BC747" s="187"/>
      <c r="BD747" s="187"/>
      <c r="BE747" s="187"/>
      <c r="BF747" s="187"/>
      <c r="BG747" s="187"/>
      <c r="BH747" s="187"/>
      <c r="BI747" s="187"/>
      <c r="BJ747" s="187"/>
      <c r="BK747" s="187"/>
      <c r="BL747" s="187"/>
      <c r="BM747" s="187"/>
    </row>
    <row r="748" spans="1:65">
      <c r="A748" s="110"/>
      <c r="B748" s="110"/>
      <c r="C748" s="110"/>
      <c r="D748" s="187"/>
      <c r="E748" s="187"/>
      <c r="F748" s="187"/>
      <c r="G748" s="187"/>
      <c r="H748" s="187"/>
      <c r="I748" s="187"/>
      <c r="J748" s="187"/>
      <c r="K748" s="187"/>
      <c r="L748" s="187"/>
      <c r="M748" s="187"/>
      <c r="N748" s="187"/>
      <c r="O748" s="187"/>
      <c r="P748" s="187"/>
      <c r="Q748" s="187"/>
      <c r="R748" s="187"/>
      <c r="S748" s="187"/>
      <c r="T748" s="187"/>
      <c r="U748" s="187"/>
      <c r="V748" s="187"/>
      <c r="W748" s="187"/>
      <c r="X748" s="187"/>
      <c r="Y748" s="187"/>
      <c r="Z748" s="187"/>
      <c r="AA748" s="187"/>
      <c r="AB748" s="187"/>
      <c r="AC748" s="187"/>
      <c r="AD748" s="187"/>
      <c r="AE748" s="187"/>
      <c r="AF748" s="187"/>
      <c r="AG748" s="187"/>
      <c r="AH748" s="187"/>
      <c r="AI748" s="187"/>
      <c r="AJ748" s="187"/>
      <c r="AK748" s="187"/>
      <c r="AL748" s="187"/>
      <c r="AM748" s="187"/>
      <c r="AN748" s="187"/>
      <c r="AO748" s="187"/>
      <c r="AP748" s="187"/>
      <c r="AQ748" s="187"/>
      <c r="AR748" s="187"/>
      <c r="AS748" s="187"/>
      <c r="AT748" s="187"/>
      <c r="AU748" s="187"/>
      <c r="AV748" s="187"/>
      <c r="AW748" s="187"/>
      <c r="AX748" s="187"/>
      <c r="AY748" s="187"/>
      <c r="AZ748" s="187"/>
      <c r="BA748" s="187"/>
      <c r="BB748" s="187"/>
      <c r="BC748" s="187"/>
      <c r="BD748" s="187"/>
      <c r="BE748" s="187"/>
      <c r="BF748" s="187"/>
      <c r="BG748" s="187"/>
      <c r="BH748" s="187"/>
      <c r="BI748" s="187"/>
      <c r="BJ748" s="187"/>
      <c r="BK748" s="187"/>
      <c r="BL748" s="187"/>
      <c r="BM748" s="187"/>
    </row>
    <row r="749" spans="1:65">
      <c r="A749" s="110"/>
      <c r="B749" s="110"/>
      <c r="C749" s="110"/>
      <c r="D749" s="187"/>
      <c r="E749" s="187"/>
      <c r="F749" s="187"/>
      <c r="G749" s="187"/>
      <c r="H749" s="187"/>
      <c r="I749" s="187"/>
      <c r="J749" s="187"/>
      <c r="K749" s="187"/>
      <c r="L749" s="187"/>
      <c r="M749" s="187"/>
      <c r="N749" s="187"/>
      <c r="O749" s="187"/>
      <c r="P749" s="187"/>
      <c r="Q749" s="187"/>
      <c r="R749" s="187"/>
      <c r="S749" s="187"/>
      <c r="T749" s="187"/>
      <c r="U749" s="187"/>
      <c r="V749" s="187"/>
      <c r="W749" s="187"/>
      <c r="X749" s="187"/>
      <c r="Y749" s="187"/>
      <c r="Z749" s="187"/>
      <c r="AA749" s="187"/>
      <c r="AB749" s="187"/>
      <c r="AC749" s="187"/>
      <c r="AD749" s="187"/>
      <c r="AE749" s="187"/>
      <c r="AF749" s="187"/>
      <c r="AG749" s="187"/>
      <c r="AH749" s="187"/>
      <c r="AI749" s="187"/>
      <c r="AJ749" s="187"/>
      <c r="AK749" s="187"/>
      <c r="AL749" s="187"/>
      <c r="AM749" s="187"/>
      <c r="AN749" s="187"/>
      <c r="AO749" s="187"/>
      <c r="AP749" s="187"/>
      <c r="AQ749" s="187"/>
      <c r="AR749" s="187"/>
      <c r="AS749" s="187"/>
      <c r="AT749" s="187"/>
      <c r="AU749" s="187"/>
      <c r="AV749" s="187"/>
      <c r="AW749" s="187"/>
      <c r="AX749" s="187"/>
      <c r="AY749" s="187"/>
      <c r="AZ749" s="187"/>
      <c r="BA749" s="187"/>
      <c r="BB749" s="187"/>
      <c r="BC749" s="187"/>
      <c r="BD749" s="187"/>
      <c r="BE749" s="187"/>
      <c r="BF749" s="187"/>
      <c r="BG749" s="187"/>
      <c r="BH749" s="187"/>
      <c r="BI749" s="187"/>
      <c r="BJ749" s="187"/>
      <c r="BK749" s="187"/>
      <c r="BL749" s="187"/>
      <c r="BM749" s="187"/>
    </row>
    <row r="750" spans="1:65">
      <c r="A750" s="110"/>
      <c r="B750" s="110"/>
      <c r="C750" s="110"/>
      <c r="D750" s="187"/>
      <c r="E750" s="187"/>
      <c r="F750" s="187"/>
      <c r="G750" s="187"/>
      <c r="H750" s="187"/>
      <c r="I750" s="187"/>
      <c r="J750" s="187"/>
      <c r="K750" s="187"/>
      <c r="L750" s="187"/>
      <c r="M750" s="187"/>
      <c r="N750" s="187"/>
      <c r="O750" s="187"/>
      <c r="P750" s="187"/>
      <c r="Q750" s="187"/>
      <c r="R750" s="187"/>
      <c r="S750" s="187"/>
      <c r="T750" s="187"/>
      <c r="U750" s="187"/>
      <c r="V750" s="187"/>
      <c r="W750" s="187"/>
      <c r="X750" s="187"/>
      <c r="Y750" s="187"/>
      <c r="Z750" s="187"/>
      <c r="AA750" s="187"/>
      <c r="AB750" s="187"/>
      <c r="AC750" s="187"/>
      <c r="AD750" s="187"/>
      <c r="AE750" s="187"/>
      <c r="AF750" s="187"/>
      <c r="AG750" s="187"/>
      <c r="AH750" s="187"/>
      <c r="AI750" s="187"/>
      <c r="AJ750" s="187"/>
      <c r="AK750" s="187"/>
      <c r="AL750" s="187"/>
      <c r="AM750" s="187"/>
      <c r="AN750" s="187"/>
      <c r="AO750" s="187"/>
      <c r="AP750" s="187"/>
      <c r="AQ750" s="187"/>
      <c r="AR750" s="187"/>
      <c r="AS750" s="187"/>
      <c r="AT750" s="187"/>
      <c r="AU750" s="187"/>
      <c r="AV750" s="187"/>
      <c r="AW750" s="187"/>
      <c r="AX750" s="187"/>
      <c r="AY750" s="187"/>
      <c r="AZ750" s="187"/>
      <c r="BA750" s="187"/>
      <c r="BB750" s="187"/>
      <c r="BC750" s="187"/>
      <c r="BD750" s="187"/>
      <c r="BE750" s="187"/>
      <c r="BF750" s="187"/>
      <c r="BG750" s="187"/>
      <c r="BH750" s="187"/>
      <c r="BI750" s="187"/>
      <c r="BJ750" s="187"/>
      <c r="BK750" s="187"/>
      <c r="BL750" s="187"/>
      <c r="BM750" s="187"/>
    </row>
    <row r="751" spans="1:65">
      <c r="A751" s="110"/>
      <c r="B751" s="110"/>
      <c r="C751" s="110"/>
      <c r="D751" s="187"/>
      <c r="E751" s="187"/>
      <c r="F751" s="187"/>
      <c r="G751" s="187"/>
      <c r="H751" s="187"/>
      <c r="I751" s="187"/>
      <c r="J751" s="187"/>
      <c r="K751" s="187"/>
      <c r="L751" s="187"/>
      <c r="M751" s="187"/>
      <c r="N751" s="187"/>
      <c r="O751" s="187"/>
      <c r="P751" s="187"/>
      <c r="Q751" s="187"/>
      <c r="R751" s="187"/>
      <c r="S751" s="187"/>
      <c r="T751" s="187"/>
      <c r="U751" s="187"/>
      <c r="V751" s="187"/>
      <c r="W751" s="187"/>
      <c r="X751" s="187"/>
      <c r="Y751" s="187"/>
      <c r="Z751" s="187"/>
      <c r="AA751" s="187"/>
      <c r="AB751" s="187"/>
      <c r="AC751" s="187"/>
      <c r="AD751" s="187"/>
      <c r="AE751" s="187"/>
      <c r="AF751" s="187"/>
      <c r="AG751" s="187"/>
      <c r="AH751" s="187"/>
      <c r="AI751" s="187"/>
      <c r="AJ751" s="187"/>
      <c r="AK751" s="187"/>
      <c r="AL751" s="187"/>
      <c r="AM751" s="187"/>
      <c r="AN751" s="187"/>
      <c r="AO751" s="187"/>
      <c r="AP751" s="187"/>
      <c r="AQ751" s="187"/>
      <c r="AR751" s="187"/>
      <c r="AS751" s="187"/>
      <c r="AT751" s="187"/>
      <c r="AU751" s="187"/>
      <c r="AV751" s="187"/>
      <c r="AW751" s="187"/>
      <c r="AX751" s="187"/>
      <c r="AY751" s="187"/>
      <c r="AZ751" s="187"/>
      <c r="BA751" s="187"/>
      <c r="BB751" s="187"/>
      <c r="BC751" s="187"/>
      <c r="BD751" s="187"/>
      <c r="BE751" s="187"/>
      <c r="BF751" s="187"/>
      <c r="BG751" s="187"/>
      <c r="BH751" s="187"/>
      <c r="BI751" s="187"/>
      <c r="BJ751" s="187"/>
      <c r="BK751" s="187"/>
      <c r="BL751" s="187"/>
      <c r="BM751" s="187"/>
    </row>
    <row r="752" spans="1:65">
      <c r="A752" s="110"/>
      <c r="B752" s="110"/>
      <c r="C752" s="110"/>
      <c r="D752" s="187"/>
      <c r="E752" s="187"/>
      <c r="F752" s="187"/>
      <c r="G752" s="187"/>
      <c r="H752" s="187"/>
      <c r="I752" s="187"/>
      <c r="J752" s="187"/>
      <c r="K752" s="187"/>
      <c r="L752" s="187"/>
      <c r="M752" s="187"/>
      <c r="N752" s="187"/>
      <c r="O752" s="187"/>
      <c r="P752" s="187"/>
      <c r="Q752" s="187"/>
      <c r="R752" s="187"/>
      <c r="S752" s="187"/>
      <c r="T752" s="187"/>
      <c r="U752" s="187"/>
      <c r="V752" s="187"/>
      <c r="W752" s="187"/>
      <c r="X752" s="187"/>
      <c r="Y752" s="187"/>
      <c r="Z752" s="187"/>
      <c r="AA752" s="187"/>
      <c r="AB752" s="187"/>
      <c r="AC752" s="187"/>
      <c r="AD752" s="187"/>
      <c r="AE752" s="187"/>
      <c r="AF752" s="187"/>
      <c r="AG752" s="187"/>
      <c r="AH752" s="187"/>
      <c r="AI752" s="187"/>
      <c r="AJ752" s="187"/>
      <c r="AK752" s="187"/>
      <c r="AL752" s="187"/>
      <c r="AM752" s="187"/>
      <c r="AN752" s="187"/>
      <c r="AO752" s="187"/>
      <c r="AP752" s="187"/>
      <c r="AQ752" s="187"/>
      <c r="AR752" s="187"/>
      <c r="AS752" s="187"/>
      <c r="AT752" s="187"/>
      <c r="AU752" s="187"/>
      <c r="AV752" s="187"/>
      <c r="AW752" s="187"/>
      <c r="AX752" s="187"/>
      <c r="AY752" s="187"/>
      <c r="AZ752" s="187"/>
      <c r="BA752" s="187"/>
      <c r="BB752" s="187"/>
      <c r="BC752" s="187"/>
      <c r="BD752" s="187"/>
      <c r="BE752" s="187"/>
      <c r="BF752" s="187"/>
      <c r="BG752" s="187"/>
      <c r="BH752" s="187"/>
      <c r="BI752" s="187"/>
      <c r="BJ752" s="187"/>
      <c r="BK752" s="187"/>
      <c r="BL752" s="187"/>
      <c r="BM752" s="187"/>
    </row>
    <row r="753" spans="1:65">
      <c r="A753" s="110"/>
      <c r="B753" s="110"/>
      <c r="C753" s="110"/>
      <c r="D753" s="187"/>
      <c r="E753" s="187"/>
      <c r="F753" s="187"/>
      <c r="G753" s="187"/>
      <c r="H753" s="187"/>
      <c r="I753" s="187"/>
      <c r="J753" s="187"/>
      <c r="K753" s="187"/>
      <c r="L753" s="187"/>
      <c r="M753" s="187"/>
      <c r="N753" s="187"/>
      <c r="O753" s="187"/>
      <c r="P753" s="187"/>
      <c r="Q753" s="187"/>
      <c r="R753" s="187"/>
      <c r="S753" s="187"/>
      <c r="T753" s="187"/>
      <c r="U753" s="187"/>
      <c r="V753" s="187"/>
      <c r="W753" s="187"/>
      <c r="X753" s="187"/>
      <c r="Y753" s="187"/>
      <c r="Z753" s="187"/>
      <c r="AA753" s="187"/>
      <c r="AB753" s="187"/>
      <c r="AC753" s="187"/>
      <c r="AD753" s="187"/>
      <c r="AE753" s="187"/>
      <c r="AF753" s="187"/>
      <c r="AG753" s="187"/>
      <c r="AH753" s="187"/>
      <c r="AI753" s="187"/>
      <c r="AJ753" s="187"/>
      <c r="AK753" s="187"/>
      <c r="AL753" s="187"/>
      <c r="AM753" s="187"/>
      <c r="AN753" s="187"/>
      <c r="AO753" s="187"/>
      <c r="AP753" s="187"/>
      <c r="AQ753" s="187"/>
      <c r="AR753" s="187"/>
      <c r="AS753" s="187"/>
      <c r="AT753" s="187"/>
      <c r="AU753" s="187"/>
      <c r="AV753" s="187"/>
      <c r="AW753" s="187"/>
      <c r="AX753" s="187"/>
      <c r="AY753" s="187"/>
      <c r="AZ753" s="187"/>
      <c r="BA753" s="187"/>
      <c r="BB753" s="187"/>
      <c r="BC753" s="187"/>
      <c r="BD753" s="187"/>
      <c r="BE753" s="187"/>
      <c r="BF753" s="187"/>
      <c r="BG753" s="187"/>
      <c r="BH753" s="187"/>
      <c r="BI753" s="187"/>
      <c r="BJ753" s="187"/>
      <c r="BK753" s="187"/>
      <c r="BL753" s="187"/>
      <c r="BM753" s="187"/>
    </row>
    <row r="754" spans="1:65">
      <c r="A754" s="110"/>
      <c r="B754" s="110"/>
      <c r="C754" s="110"/>
      <c r="D754" s="187"/>
      <c r="E754" s="187"/>
      <c r="F754" s="187"/>
      <c r="G754" s="187"/>
      <c r="H754" s="187"/>
      <c r="I754" s="187"/>
      <c r="J754" s="187"/>
      <c r="K754" s="187"/>
      <c r="L754" s="187"/>
      <c r="M754" s="187"/>
      <c r="N754" s="187"/>
      <c r="O754" s="187"/>
      <c r="P754" s="187"/>
      <c r="Q754" s="187"/>
      <c r="R754" s="187"/>
      <c r="S754" s="187"/>
      <c r="T754" s="187"/>
      <c r="U754" s="187"/>
      <c r="V754" s="187"/>
      <c r="W754" s="187"/>
      <c r="X754" s="187"/>
      <c r="Y754" s="187"/>
      <c r="Z754" s="187"/>
      <c r="AA754" s="187"/>
      <c r="AB754" s="187"/>
      <c r="AC754" s="187"/>
      <c r="AD754" s="187"/>
      <c r="AE754" s="187"/>
      <c r="AF754" s="187"/>
      <c r="AG754" s="187"/>
      <c r="AH754" s="187"/>
      <c r="AI754" s="187"/>
      <c r="AJ754" s="187"/>
      <c r="AK754" s="187"/>
      <c r="AL754" s="187"/>
      <c r="AM754" s="187"/>
      <c r="AN754" s="187"/>
      <c r="AO754" s="187"/>
      <c r="AP754" s="187"/>
      <c r="AQ754" s="187"/>
      <c r="AR754" s="187"/>
      <c r="AS754" s="187"/>
      <c r="AT754" s="187"/>
      <c r="AU754" s="187"/>
      <c r="AV754" s="187"/>
      <c r="AW754" s="187"/>
      <c r="AX754" s="187"/>
      <c r="AY754" s="187"/>
      <c r="AZ754" s="187"/>
      <c r="BA754" s="187"/>
      <c r="BB754" s="187"/>
      <c r="BC754" s="187"/>
      <c r="BD754" s="187"/>
      <c r="BE754" s="187"/>
      <c r="BF754" s="187"/>
      <c r="BG754" s="187"/>
      <c r="BH754" s="187"/>
      <c r="BI754" s="187"/>
      <c r="BJ754" s="187"/>
      <c r="BK754" s="187"/>
      <c r="BL754" s="187"/>
      <c r="BM754" s="187"/>
    </row>
    <row r="755" spans="1:65">
      <c r="A755" s="110"/>
      <c r="B755" s="110"/>
      <c r="C755" s="110"/>
      <c r="D755" s="187"/>
      <c r="E755" s="187"/>
      <c r="F755" s="187"/>
      <c r="G755" s="187"/>
      <c r="H755" s="187"/>
      <c r="I755" s="187"/>
      <c r="J755" s="187"/>
      <c r="K755" s="187"/>
      <c r="L755" s="187"/>
      <c r="M755" s="187"/>
      <c r="N755" s="187"/>
      <c r="O755" s="187"/>
      <c r="P755" s="187"/>
      <c r="Q755" s="187"/>
      <c r="R755" s="187"/>
      <c r="S755" s="187"/>
      <c r="T755" s="187"/>
      <c r="U755" s="187"/>
      <c r="V755" s="187"/>
      <c r="W755" s="187"/>
      <c r="X755" s="187"/>
      <c r="Y755" s="187"/>
      <c r="Z755" s="187"/>
      <c r="AA755" s="187"/>
      <c r="AB755" s="187"/>
      <c r="AC755" s="187"/>
      <c r="AD755" s="187"/>
      <c r="AE755" s="187"/>
      <c r="AF755" s="187"/>
      <c r="AG755" s="187"/>
      <c r="AH755" s="187"/>
      <c r="AI755" s="187"/>
      <c r="AJ755" s="187"/>
      <c r="AK755" s="187"/>
      <c r="AL755" s="187"/>
      <c r="AM755" s="187"/>
      <c r="AN755" s="187"/>
      <c r="AO755" s="187"/>
      <c r="AP755" s="187"/>
      <c r="AQ755" s="187"/>
      <c r="AR755" s="187"/>
      <c r="AS755" s="187"/>
      <c r="AT755" s="187"/>
      <c r="AU755" s="187"/>
      <c r="AV755" s="187"/>
      <c r="AW755" s="187"/>
      <c r="AX755" s="187"/>
      <c r="AY755" s="187"/>
      <c r="AZ755" s="187"/>
      <c r="BA755" s="187"/>
      <c r="BB755" s="187"/>
      <c r="BC755" s="187"/>
      <c r="BD755" s="187"/>
      <c r="BE755" s="187"/>
      <c r="BF755" s="187"/>
      <c r="BG755" s="187"/>
      <c r="BH755" s="187"/>
      <c r="BI755" s="187"/>
      <c r="BJ755" s="187"/>
      <c r="BK755" s="187"/>
      <c r="BL755" s="187"/>
      <c r="BM755" s="187"/>
    </row>
    <row r="756" spans="1:65">
      <c r="A756" s="110"/>
      <c r="B756" s="110"/>
      <c r="C756" s="110"/>
      <c r="D756" s="187"/>
      <c r="E756" s="187"/>
      <c r="F756" s="187"/>
      <c r="G756" s="187"/>
      <c r="H756" s="187"/>
      <c r="I756" s="187"/>
      <c r="J756" s="187"/>
      <c r="K756" s="187"/>
      <c r="L756" s="187"/>
      <c r="M756" s="187"/>
      <c r="N756" s="187"/>
      <c r="O756" s="187"/>
      <c r="P756" s="187"/>
      <c r="Q756" s="187"/>
      <c r="R756" s="187"/>
      <c r="S756" s="187"/>
      <c r="T756" s="187"/>
      <c r="U756" s="187"/>
      <c r="V756" s="187"/>
      <c r="W756" s="187"/>
      <c r="X756" s="187"/>
      <c r="Y756" s="187"/>
      <c r="Z756" s="187"/>
      <c r="AA756" s="187"/>
      <c r="AB756" s="187"/>
      <c r="AC756" s="187"/>
      <c r="AD756" s="187"/>
      <c r="AE756" s="187"/>
      <c r="AF756" s="187"/>
      <c r="AG756" s="187"/>
      <c r="AH756" s="187"/>
      <c r="AI756" s="187"/>
      <c r="AJ756" s="187"/>
      <c r="AK756" s="187"/>
      <c r="AL756" s="187"/>
      <c r="AM756" s="187"/>
      <c r="AN756" s="187"/>
      <c r="AO756" s="187"/>
      <c r="AP756" s="187"/>
      <c r="AQ756" s="187"/>
      <c r="AR756" s="187"/>
      <c r="AS756" s="187"/>
      <c r="AT756" s="187"/>
      <c r="AU756" s="187"/>
      <c r="AV756" s="187"/>
      <c r="AW756" s="187"/>
      <c r="AX756" s="187"/>
      <c r="AY756" s="187"/>
      <c r="AZ756" s="187"/>
      <c r="BA756" s="187"/>
      <c r="BB756" s="187"/>
      <c r="BC756" s="187"/>
      <c r="BD756" s="187"/>
      <c r="BE756" s="187"/>
      <c r="BF756" s="187"/>
      <c r="BG756" s="187"/>
      <c r="BH756" s="187"/>
      <c r="BI756" s="187"/>
      <c r="BJ756" s="187"/>
      <c r="BK756" s="187"/>
      <c r="BL756" s="187"/>
      <c r="BM756" s="187"/>
    </row>
    <row r="757" spans="1:65">
      <c r="A757" s="110"/>
      <c r="B757" s="110"/>
      <c r="C757" s="110"/>
      <c r="D757" s="187"/>
      <c r="E757" s="187"/>
      <c r="F757" s="187"/>
      <c r="G757" s="187"/>
      <c r="H757" s="187"/>
      <c r="I757" s="187"/>
      <c r="J757" s="187"/>
      <c r="K757" s="187"/>
      <c r="L757" s="187"/>
      <c r="M757" s="187"/>
      <c r="N757" s="187"/>
      <c r="O757" s="187"/>
      <c r="P757" s="187"/>
      <c r="Q757" s="187"/>
      <c r="R757" s="187"/>
      <c r="S757" s="187"/>
      <c r="T757" s="187"/>
      <c r="U757" s="187"/>
      <c r="V757" s="187"/>
      <c r="W757" s="187"/>
      <c r="X757" s="187"/>
      <c r="Y757" s="187"/>
      <c r="Z757" s="187"/>
      <c r="AA757" s="187"/>
      <c r="AB757" s="187"/>
      <c r="AC757" s="187"/>
      <c r="AD757" s="187"/>
      <c r="AE757" s="187"/>
      <c r="AF757" s="187"/>
      <c r="AG757" s="187"/>
      <c r="AH757" s="187"/>
      <c r="AI757" s="187"/>
      <c r="AJ757" s="187"/>
      <c r="AK757" s="187"/>
      <c r="AL757" s="187"/>
      <c r="AM757" s="187"/>
      <c r="AN757" s="187"/>
      <c r="AO757" s="187"/>
      <c r="AP757" s="187"/>
      <c r="AQ757" s="187"/>
      <c r="AR757" s="187"/>
      <c r="AS757" s="187"/>
      <c r="AT757" s="187"/>
      <c r="AU757" s="187"/>
      <c r="AV757" s="187"/>
      <c r="AW757" s="187"/>
      <c r="AX757" s="187"/>
      <c r="AY757" s="187"/>
      <c r="AZ757" s="187"/>
      <c r="BA757" s="187"/>
      <c r="BB757" s="187"/>
      <c r="BC757" s="187"/>
      <c r="BD757" s="187"/>
      <c r="BE757" s="187"/>
      <c r="BF757" s="187"/>
      <c r="BG757" s="187"/>
      <c r="BH757" s="187"/>
      <c r="BI757" s="187"/>
      <c r="BJ757" s="187"/>
      <c r="BK757" s="187"/>
      <c r="BL757" s="187"/>
      <c r="BM757" s="187"/>
    </row>
    <row r="758" spans="1:65">
      <c r="A758" s="110"/>
      <c r="B758" s="110"/>
      <c r="C758" s="110"/>
      <c r="D758" s="187"/>
      <c r="E758" s="187"/>
      <c r="F758" s="187"/>
      <c r="G758" s="187"/>
      <c r="H758" s="187"/>
      <c r="I758" s="187"/>
      <c r="J758" s="187"/>
      <c r="K758" s="187"/>
      <c r="L758" s="187"/>
      <c r="M758" s="187"/>
      <c r="N758" s="187"/>
      <c r="O758" s="187"/>
      <c r="P758" s="187"/>
      <c r="Q758" s="187"/>
      <c r="R758" s="187"/>
      <c r="S758" s="187"/>
      <c r="T758" s="187"/>
      <c r="U758" s="187"/>
      <c r="V758" s="187"/>
      <c r="W758" s="187"/>
      <c r="X758" s="187"/>
      <c r="Y758" s="187"/>
      <c r="Z758" s="187"/>
      <c r="AA758" s="187"/>
      <c r="AB758" s="187"/>
      <c r="AC758" s="187"/>
      <c r="AD758" s="187"/>
      <c r="AE758" s="187"/>
      <c r="AF758" s="187"/>
      <c r="AG758" s="187"/>
      <c r="AH758" s="187"/>
      <c r="AI758" s="187"/>
      <c r="AJ758" s="187"/>
      <c r="AK758" s="187"/>
      <c r="AL758" s="187"/>
      <c r="AM758" s="187"/>
      <c r="AN758" s="187"/>
      <c r="AO758" s="187"/>
      <c r="AP758" s="187"/>
      <c r="AQ758" s="187"/>
      <c r="AR758" s="187"/>
      <c r="AS758" s="187"/>
      <c r="AT758" s="187"/>
      <c r="AU758" s="187"/>
      <c r="AV758" s="187"/>
      <c r="AW758" s="187"/>
      <c r="AX758" s="187"/>
      <c r="AY758" s="187"/>
      <c r="AZ758" s="187"/>
      <c r="BA758" s="187"/>
      <c r="BB758" s="187"/>
      <c r="BC758" s="187"/>
      <c r="BD758" s="187"/>
      <c r="BE758" s="187"/>
      <c r="BF758" s="187"/>
      <c r="BG758" s="187"/>
      <c r="BH758" s="187"/>
      <c r="BI758" s="187"/>
      <c r="BJ758" s="187"/>
      <c r="BK758" s="187"/>
      <c r="BL758" s="187"/>
      <c r="BM758" s="187"/>
    </row>
    <row r="759" spans="1:65">
      <c r="A759" s="110"/>
      <c r="B759" s="110"/>
      <c r="C759" s="110"/>
      <c r="D759" s="187"/>
      <c r="E759" s="187"/>
      <c r="F759" s="187"/>
      <c r="G759" s="187"/>
      <c r="H759" s="187"/>
      <c r="I759" s="187"/>
      <c r="J759" s="187"/>
      <c r="K759" s="187"/>
      <c r="L759" s="187"/>
      <c r="M759" s="187"/>
      <c r="N759" s="187"/>
      <c r="O759" s="187"/>
      <c r="P759" s="187"/>
      <c r="Q759" s="187"/>
      <c r="R759" s="187"/>
      <c r="S759" s="187"/>
      <c r="T759" s="187"/>
      <c r="U759" s="187"/>
      <c r="V759" s="187"/>
      <c r="W759" s="187"/>
      <c r="X759" s="187"/>
      <c r="Y759" s="187"/>
      <c r="Z759" s="187"/>
      <c r="AA759" s="187"/>
      <c r="AB759" s="187"/>
      <c r="AC759" s="187"/>
      <c r="AD759" s="187"/>
      <c r="AE759" s="187"/>
      <c r="AF759" s="187"/>
      <c r="AG759" s="187"/>
      <c r="AH759" s="187"/>
      <c r="AI759" s="187"/>
      <c r="AJ759" s="187"/>
      <c r="AK759" s="187"/>
      <c r="AL759" s="187"/>
      <c r="AM759" s="187"/>
      <c r="AN759" s="187"/>
      <c r="AO759" s="187"/>
      <c r="AP759" s="187"/>
      <c r="AQ759" s="187"/>
      <c r="AR759" s="187"/>
      <c r="AS759" s="187"/>
      <c r="AT759" s="187"/>
      <c r="AU759" s="187"/>
      <c r="AV759" s="187"/>
      <c r="AW759" s="187"/>
      <c r="AX759" s="187"/>
      <c r="AY759" s="187"/>
      <c r="AZ759" s="187"/>
      <c r="BA759" s="187"/>
      <c r="BB759" s="187"/>
      <c r="BC759" s="187"/>
      <c r="BD759" s="187"/>
      <c r="BE759" s="187"/>
      <c r="BF759" s="187"/>
      <c r="BG759" s="187"/>
      <c r="BH759" s="187"/>
      <c r="BI759" s="187"/>
      <c r="BJ759" s="187"/>
      <c r="BK759" s="187"/>
      <c r="BL759" s="187"/>
      <c r="BM759" s="187"/>
    </row>
    <row r="760" spans="1:65">
      <c r="A760" s="110"/>
      <c r="B760" s="110"/>
      <c r="C760" s="110"/>
      <c r="D760" s="187"/>
      <c r="E760" s="187"/>
      <c r="F760" s="187"/>
      <c r="G760" s="187"/>
      <c r="H760" s="187"/>
      <c r="I760" s="187"/>
      <c r="J760" s="187"/>
      <c r="K760" s="187"/>
      <c r="L760" s="187"/>
      <c r="M760" s="187"/>
      <c r="N760" s="187"/>
      <c r="O760" s="187"/>
      <c r="P760" s="187"/>
      <c r="Q760" s="187"/>
      <c r="R760" s="187"/>
      <c r="S760" s="187"/>
      <c r="T760" s="187"/>
      <c r="U760" s="187"/>
      <c r="V760" s="187"/>
      <c r="W760" s="187"/>
      <c r="X760" s="187"/>
      <c r="Y760" s="187"/>
      <c r="Z760" s="187"/>
      <c r="AA760" s="187"/>
      <c r="AB760" s="187"/>
      <c r="AC760" s="187"/>
      <c r="AD760" s="187"/>
      <c r="AE760" s="187"/>
      <c r="AF760" s="187"/>
      <c r="AG760" s="187"/>
      <c r="AH760" s="187"/>
      <c r="AI760" s="187"/>
      <c r="AJ760" s="187"/>
      <c r="AK760" s="187"/>
      <c r="AL760" s="187"/>
      <c r="AM760" s="187"/>
      <c r="AN760" s="187"/>
      <c r="AO760" s="187"/>
      <c r="AP760" s="187"/>
      <c r="AQ760" s="187"/>
      <c r="AR760" s="187"/>
      <c r="AS760" s="187"/>
      <c r="AT760" s="187"/>
      <c r="AU760" s="187"/>
      <c r="AV760" s="187"/>
      <c r="AW760" s="187"/>
      <c r="AX760" s="187"/>
      <c r="AY760" s="187"/>
      <c r="AZ760" s="187"/>
      <c r="BA760" s="187"/>
      <c r="BB760" s="187"/>
      <c r="BC760" s="187"/>
      <c r="BD760" s="187"/>
      <c r="BE760" s="187"/>
      <c r="BF760" s="187"/>
      <c r="BG760" s="187"/>
      <c r="BH760" s="187"/>
      <c r="BI760" s="187"/>
      <c r="BJ760" s="187"/>
      <c r="BK760" s="187"/>
      <c r="BL760" s="187"/>
      <c r="BM760" s="187"/>
    </row>
    <row r="761" spans="1:65">
      <c r="A761" s="110"/>
      <c r="B761" s="110"/>
      <c r="C761" s="110"/>
      <c r="D761" s="187"/>
      <c r="E761" s="187"/>
      <c r="F761" s="187"/>
      <c r="G761" s="187"/>
      <c r="H761" s="187"/>
      <c r="I761" s="187"/>
      <c r="J761" s="187"/>
      <c r="K761" s="187"/>
      <c r="L761" s="187"/>
      <c r="M761" s="187"/>
      <c r="N761" s="187"/>
      <c r="O761" s="187"/>
      <c r="P761" s="187"/>
      <c r="Q761" s="187"/>
      <c r="R761" s="187"/>
      <c r="S761" s="187"/>
      <c r="T761" s="187"/>
      <c r="U761" s="187"/>
      <c r="V761" s="187"/>
      <c r="W761" s="187"/>
      <c r="X761" s="187"/>
      <c r="Y761" s="187"/>
      <c r="Z761" s="187"/>
      <c r="AA761" s="187"/>
      <c r="AB761" s="187"/>
      <c r="AC761" s="187"/>
      <c r="AD761" s="187"/>
      <c r="AE761" s="187"/>
      <c r="AF761" s="187"/>
      <c r="AG761" s="187"/>
      <c r="AH761" s="187"/>
      <c r="AI761" s="187"/>
      <c r="AJ761" s="187"/>
      <c r="AK761" s="187"/>
      <c r="AL761" s="187"/>
      <c r="AM761" s="187"/>
      <c r="AN761" s="187"/>
      <c r="AO761" s="187"/>
      <c r="AP761" s="187"/>
      <c r="AQ761" s="187"/>
      <c r="AR761" s="187"/>
      <c r="AS761" s="187"/>
      <c r="AT761" s="187"/>
      <c r="AU761" s="187"/>
      <c r="AV761" s="187"/>
      <c r="AW761" s="187"/>
      <c r="AX761" s="187"/>
      <c r="AY761" s="187"/>
      <c r="AZ761" s="187"/>
      <c r="BA761" s="187"/>
      <c r="BB761" s="187"/>
      <c r="BC761" s="187"/>
      <c r="BD761" s="187"/>
      <c r="BE761" s="187"/>
      <c r="BF761" s="187"/>
      <c r="BG761" s="187"/>
      <c r="BH761" s="187"/>
      <c r="BI761" s="187"/>
      <c r="BJ761" s="187"/>
      <c r="BK761" s="187"/>
      <c r="BL761" s="187"/>
      <c r="BM761" s="187"/>
    </row>
    <row r="762" spans="1:65">
      <c r="A762" s="110"/>
      <c r="B762" s="110"/>
      <c r="C762" s="110"/>
      <c r="D762" s="187"/>
      <c r="E762" s="187"/>
      <c r="F762" s="187"/>
      <c r="G762" s="187"/>
      <c r="H762" s="187"/>
      <c r="I762" s="187"/>
      <c r="J762" s="187"/>
      <c r="K762" s="187"/>
      <c r="L762" s="187"/>
      <c r="M762" s="187"/>
      <c r="N762" s="187"/>
      <c r="O762" s="187"/>
      <c r="P762" s="187"/>
      <c r="Q762" s="187"/>
      <c r="R762" s="187"/>
      <c r="S762" s="187"/>
      <c r="T762" s="187"/>
      <c r="U762" s="187"/>
      <c r="V762" s="187"/>
      <c r="W762" s="187"/>
      <c r="X762" s="187"/>
      <c r="Y762" s="187"/>
      <c r="Z762" s="187"/>
      <c r="AA762" s="187"/>
      <c r="AB762" s="187"/>
      <c r="AC762" s="187"/>
      <c r="AD762" s="187"/>
      <c r="AE762" s="187"/>
      <c r="AF762" s="187"/>
      <c r="AG762" s="187"/>
      <c r="AH762" s="187"/>
      <c r="AI762" s="187"/>
      <c r="AJ762" s="187"/>
      <c r="AK762" s="187"/>
      <c r="AL762" s="187"/>
      <c r="AM762" s="187"/>
      <c r="AN762" s="187"/>
      <c r="AO762" s="187"/>
      <c r="AP762" s="187"/>
      <c r="AQ762" s="187"/>
      <c r="AR762" s="187"/>
      <c r="AS762" s="187"/>
      <c r="AT762" s="187"/>
      <c r="AU762" s="187"/>
      <c r="AV762" s="187"/>
      <c r="AW762" s="187"/>
      <c r="AX762" s="187"/>
      <c r="AY762" s="187"/>
      <c r="AZ762" s="187"/>
      <c r="BA762" s="187"/>
      <c r="BB762" s="187"/>
      <c r="BC762" s="187"/>
      <c r="BD762" s="187"/>
      <c r="BE762" s="187"/>
      <c r="BF762" s="187"/>
      <c r="BG762" s="187"/>
      <c r="BH762" s="187"/>
      <c r="BI762" s="187"/>
      <c r="BJ762" s="187"/>
      <c r="BK762" s="187"/>
      <c r="BL762" s="187"/>
      <c r="BM762" s="187"/>
    </row>
    <row r="763" spans="1:65">
      <c r="A763" s="110"/>
      <c r="B763" s="110"/>
      <c r="C763" s="110"/>
      <c r="D763" s="187"/>
      <c r="E763" s="187"/>
      <c r="F763" s="187"/>
      <c r="G763" s="187"/>
      <c r="H763" s="187"/>
      <c r="I763" s="187"/>
      <c r="J763" s="187"/>
      <c r="K763" s="187"/>
      <c r="L763" s="187"/>
      <c r="M763" s="187"/>
      <c r="N763" s="187"/>
      <c r="O763" s="187"/>
      <c r="P763" s="187"/>
      <c r="Q763" s="187"/>
      <c r="R763" s="187"/>
      <c r="S763" s="187"/>
      <c r="T763" s="187"/>
      <c r="U763" s="187"/>
      <c r="V763" s="187"/>
      <c r="W763" s="187"/>
      <c r="X763" s="187"/>
      <c r="Y763" s="187"/>
      <c r="Z763" s="187"/>
      <c r="AA763" s="187"/>
      <c r="AB763" s="187"/>
      <c r="AC763" s="187"/>
      <c r="AD763" s="187"/>
      <c r="AE763" s="187"/>
      <c r="AF763" s="187"/>
      <c r="AG763" s="187"/>
      <c r="AH763" s="187"/>
      <c r="AI763" s="187"/>
      <c r="AJ763" s="187"/>
      <c r="AK763" s="187"/>
      <c r="AL763" s="187"/>
      <c r="AM763" s="187"/>
      <c r="AN763" s="187"/>
      <c r="AO763" s="187"/>
      <c r="AP763" s="187"/>
      <c r="AQ763" s="187"/>
      <c r="AR763" s="187"/>
      <c r="AS763" s="187"/>
      <c r="AT763" s="187"/>
      <c r="AU763" s="187"/>
      <c r="AV763" s="187"/>
      <c r="AW763" s="187"/>
      <c r="AX763" s="187"/>
      <c r="AY763" s="187"/>
      <c r="AZ763" s="187"/>
      <c r="BA763" s="187"/>
      <c r="BB763" s="187"/>
      <c r="BC763" s="187"/>
      <c r="BD763" s="187"/>
      <c r="BE763" s="187"/>
      <c r="BF763" s="187"/>
      <c r="BG763" s="187"/>
      <c r="BH763" s="187"/>
      <c r="BI763" s="187"/>
      <c r="BJ763" s="187"/>
      <c r="BK763" s="187"/>
      <c r="BL763" s="187"/>
      <c r="BM763" s="187"/>
    </row>
    <row r="764" spans="1:65">
      <c r="A764" s="110"/>
      <c r="B764" s="110"/>
      <c r="C764" s="110"/>
      <c r="D764" s="187"/>
      <c r="E764" s="187"/>
      <c r="F764" s="187"/>
      <c r="G764" s="187"/>
      <c r="H764" s="187"/>
      <c r="I764" s="187"/>
      <c r="J764" s="187"/>
      <c r="K764" s="187"/>
      <c r="L764" s="187"/>
      <c r="M764" s="187"/>
      <c r="N764" s="187"/>
      <c r="O764" s="187"/>
      <c r="P764" s="187"/>
      <c r="Q764" s="187"/>
      <c r="R764" s="187"/>
      <c r="S764" s="187"/>
      <c r="T764" s="187"/>
      <c r="U764" s="187"/>
      <c r="V764" s="187"/>
      <c r="W764" s="187"/>
      <c r="X764" s="187"/>
      <c r="Y764" s="187"/>
      <c r="Z764" s="187"/>
      <c r="AA764" s="187"/>
      <c r="AB764" s="187"/>
      <c r="AC764" s="187"/>
      <c r="AD764" s="187"/>
      <c r="AE764" s="187"/>
      <c r="AF764" s="187"/>
      <c r="AG764" s="187"/>
      <c r="AH764" s="187"/>
      <c r="AI764" s="187"/>
      <c r="AJ764" s="187"/>
      <c r="AK764" s="187"/>
      <c r="AL764" s="187"/>
      <c r="AM764" s="187"/>
      <c r="AN764" s="187"/>
      <c r="AO764" s="187"/>
      <c r="AP764" s="187"/>
      <c r="AQ764" s="187"/>
      <c r="AR764" s="187"/>
      <c r="AS764" s="187"/>
      <c r="AT764" s="187"/>
      <c r="AU764" s="187"/>
      <c r="AV764" s="187"/>
      <c r="AW764" s="187"/>
      <c r="AX764" s="187"/>
      <c r="AY764" s="187"/>
      <c r="AZ764" s="187"/>
      <c r="BA764" s="187"/>
      <c r="BB764" s="187"/>
      <c r="BC764" s="187"/>
      <c r="BD764" s="187"/>
      <c r="BE764" s="187"/>
      <c r="BF764" s="187"/>
      <c r="BG764" s="187"/>
      <c r="BH764" s="187"/>
      <c r="BI764" s="187"/>
      <c r="BJ764" s="187"/>
      <c r="BK764" s="187"/>
      <c r="BL764" s="187"/>
      <c r="BM764" s="187"/>
    </row>
    <row r="765" spans="1:65">
      <c r="A765" s="110"/>
      <c r="B765" s="110"/>
      <c r="C765" s="110"/>
      <c r="D765" s="187"/>
      <c r="E765" s="187"/>
      <c r="F765" s="187"/>
      <c r="G765" s="187"/>
      <c r="H765" s="187"/>
      <c r="I765" s="187"/>
      <c r="J765" s="187"/>
      <c r="K765" s="187"/>
      <c r="L765" s="187"/>
      <c r="M765" s="187"/>
      <c r="N765" s="187"/>
      <c r="O765" s="187"/>
      <c r="P765" s="187"/>
      <c r="Q765" s="187"/>
      <c r="R765" s="187"/>
      <c r="S765" s="187"/>
      <c r="T765" s="187"/>
      <c r="U765" s="187"/>
      <c r="V765" s="187"/>
      <c r="W765" s="187"/>
      <c r="X765" s="187"/>
      <c r="Y765" s="187"/>
      <c r="Z765" s="187"/>
      <c r="AA765" s="187"/>
      <c r="AB765" s="187"/>
      <c r="AC765" s="187"/>
      <c r="AD765" s="187"/>
      <c r="AE765" s="187"/>
      <c r="AF765" s="187"/>
      <c r="AG765" s="187"/>
      <c r="AH765" s="187"/>
      <c r="AI765" s="187"/>
      <c r="AJ765" s="187"/>
      <c r="AK765" s="187"/>
      <c r="AL765" s="187"/>
      <c r="AM765" s="187"/>
      <c r="AN765" s="187"/>
      <c r="AO765" s="187"/>
      <c r="AP765" s="187"/>
      <c r="AQ765" s="187"/>
      <c r="AR765" s="187"/>
      <c r="AS765" s="187"/>
      <c r="AT765" s="187"/>
      <c r="AU765" s="187"/>
      <c r="AV765" s="187"/>
      <c r="AW765" s="187"/>
      <c r="AX765" s="187"/>
      <c r="AY765" s="187"/>
      <c r="AZ765" s="187"/>
      <c r="BA765" s="187"/>
      <c r="BB765" s="187"/>
      <c r="BC765" s="187"/>
      <c r="BD765" s="187"/>
      <c r="BE765" s="187"/>
      <c r="BF765" s="187"/>
      <c r="BG765" s="187"/>
      <c r="BH765" s="187"/>
      <c r="BI765" s="187"/>
      <c r="BJ765" s="187"/>
      <c r="BK765" s="187"/>
      <c r="BL765" s="187"/>
      <c r="BM765" s="187"/>
    </row>
    <row r="766" spans="1:65">
      <c r="A766" s="110"/>
      <c r="B766" s="110"/>
      <c r="C766" s="110"/>
      <c r="D766" s="187"/>
      <c r="E766" s="187"/>
      <c r="F766" s="187"/>
      <c r="G766" s="187"/>
      <c r="H766" s="187"/>
      <c r="I766" s="187"/>
      <c r="J766" s="187"/>
      <c r="K766" s="187"/>
      <c r="L766" s="187"/>
      <c r="M766" s="187"/>
      <c r="N766" s="187"/>
      <c r="O766" s="187"/>
      <c r="P766" s="187"/>
      <c r="Q766" s="187"/>
      <c r="R766" s="187"/>
      <c r="S766" s="187"/>
      <c r="T766" s="187"/>
      <c r="U766" s="187"/>
      <c r="V766" s="187"/>
      <c r="W766" s="187"/>
      <c r="X766" s="187"/>
      <c r="Y766" s="187"/>
      <c r="Z766" s="187"/>
      <c r="AA766" s="187"/>
      <c r="AB766" s="187"/>
      <c r="AC766" s="187"/>
      <c r="AD766" s="187"/>
      <c r="AE766" s="187"/>
      <c r="AF766" s="187"/>
      <c r="AG766" s="187"/>
      <c r="AH766" s="187"/>
      <c r="AI766" s="187"/>
      <c r="AJ766" s="187"/>
      <c r="AK766" s="187"/>
      <c r="AL766" s="187"/>
      <c r="AM766" s="187"/>
      <c r="AN766" s="187"/>
      <c r="AO766" s="187"/>
      <c r="AP766" s="187"/>
      <c r="AQ766" s="187"/>
      <c r="AR766" s="187"/>
      <c r="AS766" s="187"/>
      <c r="AT766" s="187"/>
      <c r="AU766" s="187"/>
      <c r="AV766" s="187"/>
      <c r="AW766" s="187"/>
      <c r="AX766" s="187"/>
      <c r="AY766" s="187"/>
      <c r="AZ766" s="187"/>
      <c r="BA766" s="187"/>
      <c r="BB766" s="187"/>
      <c r="BC766" s="187"/>
      <c r="BD766" s="187"/>
      <c r="BE766" s="187"/>
      <c r="BF766" s="187"/>
      <c r="BG766" s="187"/>
      <c r="BH766" s="187"/>
      <c r="BI766" s="187"/>
      <c r="BJ766" s="187"/>
      <c r="BK766" s="187"/>
      <c r="BL766" s="187"/>
      <c r="BM766" s="187"/>
    </row>
    <row r="767" spans="1:65">
      <c r="A767" s="110"/>
      <c r="B767" s="110"/>
      <c r="C767" s="110"/>
      <c r="D767" s="187"/>
      <c r="E767" s="187"/>
      <c r="F767" s="187"/>
      <c r="G767" s="187"/>
      <c r="H767" s="187"/>
      <c r="I767" s="187"/>
      <c r="J767" s="187"/>
      <c r="K767" s="187"/>
      <c r="L767" s="187"/>
      <c r="M767" s="187"/>
      <c r="N767" s="187"/>
      <c r="O767" s="187"/>
      <c r="P767" s="187"/>
      <c r="Q767" s="187"/>
      <c r="R767" s="187"/>
      <c r="S767" s="187"/>
      <c r="T767" s="187"/>
      <c r="U767" s="187"/>
      <c r="V767" s="187"/>
      <c r="W767" s="187"/>
      <c r="X767" s="187"/>
      <c r="Y767" s="187"/>
      <c r="Z767" s="187"/>
      <c r="AA767" s="187"/>
      <c r="AB767" s="187"/>
      <c r="AC767" s="187"/>
      <c r="AD767" s="187"/>
      <c r="AE767" s="187"/>
      <c r="AF767" s="187"/>
      <c r="AG767" s="187"/>
      <c r="AH767" s="187"/>
      <c r="AI767" s="187"/>
      <c r="AJ767" s="187"/>
      <c r="AK767" s="187"/>
      <c r="AL767" s="187"/>
      <c r="AM767" s="187"/>
      <c r="AN767" s="187"/>
      <c r="AO767" s="187"/>
      <c r="AP767" s="187"/>
      <c r="AQ767" s="187"/>
      <c r="AR767" s="187"/>
      <c r="AS767" s="187"/>
      <c r="AT767" s="187"/>
      <c r="AU767" s="187"/>
      <c r="AV767" s="187"/>
      <c r="AW767" s="187"/>
      <c r="AX767" s="187"/>
      <c r="AY767" s="187"/>
      <c r="AZ767" s="187"/>
      <c r="BA767" s="187"/>
      <c r="BB767" s="187"/>
      <c r="BC767" s="187"/>
      <c r="BD767" s="187"/>
      <c r="BE767" s="187"/>
      <c r="BF767" s="187"/>
      <c r="BG767" s="187"/>
      <c r="BH767" s="187"/>
      <c r="BI767" s="187"/>
      <c r="BJ767" s="187"/>
      <c r="BK767" s="187"/>
      <c r="BL767" s="187"/>
      <c r="BM767" s="187"/>
    </row>
    <row r="768" spans="1:65">
      <c r="A768" s="110"/>
      <c r="B768" s="110"/>
      <c r="C768" s="110"/>
      <c r="D768" s="187"/>
      <c r="E768" s="187"/>
      <c r="F768" s="187"/>
      <c r="G768" s="187"/>
      <c r="H768" s="187"/>
      <c r="I768" s="187"/>
      <c r="J768" s="187"/>
      <c r="K768" s="187"/>
      <c r="L768" s="187"/>
      <c r="M768" s="187"/>
      <c r="N768" s="187"/>
      <c r="O768" s="187"/>
      <c r="P768" s="187"/>
      <c r="Q768" s="187"/>
      <c r="R768" s="187"/>
      <c r="S768" s="187"/>
      <c r="T768" s="187"/>
      <c r="U768" s="187"/>
      <c r="V768" s="187"/>
      <c r="W768" s="187"/>
      <c r="X768" s="187"/>
      <c r="Y768" s="187"/>
      <c r="Z768" s="187"/>
      <c r="AA768" s="187"/>
      <c r="AB768" s="187"/>
      <c r="AC768" s="187"/>
      <c r="AD768" s="187"/>
      <c r="AE768" s="187"/>
      <c r="AF768" s="187"/>
      <c r="AG768" s="187"/>
      <c r="AH768" s="187"/>
      <c r="AI768" s="187"/>
      <c r="AJ768" s="187"/>
      <c r="AK768" s="187"/>
      <c r="AL768" s="187"/>
      <c r="AM768" s="187"/>
      <c r="AN768" s="187"/>
      <c r="AO768" s="187"/>
      <c r="AP768" s="187"/>
      <c r="AQ768" s="187"/>
      <c r="AR768" s="187"/>
      <c r="AS768" s="187"/>
      <c r="AT768" s="187"/>
      <c r="AU768" s="187"/>
      <c r="AV768" s="187"/>
      <c r="AW768" s="187"/>
      <c r="AX768" s="187"/>
      <c r="AY768" s="187"/>
      <c r="AZ768" s="187"/>
      <c r="BA768" s="187"/>
      <c r="BB768" s="187"/>
      <c r="BC768" s="187"/>
      <c r="BD768" s="187"/>
      <c r="BE768" s="187"/>
      <c r="BF768" s="187"/>
      <c r="BG768" s="187"/>
      <c r="BH768" s="187"/>
      <c r="BI768" s="187"/>
      <c r="BJ768" s="187"/>
      <c r="BK768" s="187"/>
      <c r="BL768" s="187"/>
      <c r="BM768" s="187"/>
    </row>
    <row r="769" spans="1:65">
      <c r="A769" s="110"/>
      <c r="B769" s="110"/>
      <c r="C769" s="110"/>
      <c r="D769" s="187"/>
      <c r="E769" s="187"/>
      <c r="F769" s="187"/>
      <c r="G769" s="187"/>
      <c r="H769" s="187"/>
      <c r="I769" s="187"/>
      <c r="J769" s="187"/>
      <c r="K769" s="187"/>
      <c r="L769" s="187"/>
      <c r="M769" s="187"/>
      <c r="N769" s="187"/>
      <c r="O769" s="187"/>
      <c r="P769" s="187"/>
      <c r="Q769" s="187"/>
      <c r="R769" s="187"/>
      <c r="S769" s="187"/>
      <c r="T769" s="187"/>
      <c r="U769" s="187"/>
      <c r="V769" s="187"/>
      <c r="W769" s="187"/>
      <c r="X769" s="187"/>
      <c r="Y769" s="187"/>
      <c r="Z769" s="187"/>
      <c r="AA769" s="187"/>
      <c r="AB769" s="187"/>
      <c r="AC769" s="187"/>
      <c r="AD769" s="187"/>
      <c r="AE769" s="187"/>
      <c r="AF769" s="187"/>
      <c r="AG769" s="187"/>
      <c r="AH769" s="187"/>
      <c r="AI769" s="187"/>
      <c r="AJ769" s="187"/>
      <c r="AK769" s="187"/>
      <c r="AL769" s="187"/>
      <c r="AM769" s="187"/>
      <c r="AN769" s="187"/>
      <c r="AO769" s="187"/>
      <c r="AP769" s="187"/>
      <c r="AQ769" s="187"/>
      <c r="AR769" s="187"/>
      <c r="AS769" s="187"/>
      <c r="AT769" s="187"/>
      <c r="AU769" s="187"/>
      <c r="AV769" s="187"/>
      <c r="AW769" s="187"/>
      <c r="AX769" s="187"/>
      <c r="AY769" s="187"/>
      <c r="AZ769" s="187"/>
      <c r="BA769" s="187"/>
      <c r="BB769" s="187"/>
      <c r="BC769" s="187"/>
      <c r="BD769" s="187"/>
      <c r="BE769" s="187"/>
      <c r="BF769" s="187"/>
      <c r="BG769" s="187"/>
      <c r="BH769" s="187"/>
      <c r="BI769" s="187"/>
      <c r="BJ769" s="187"/>
      <c r="BK769" s="187"/>
      <c r="BL769" s="187"/>
      <c r="BM769" s="187"/>
    </row>
    <row r="770" spans="1:65">
      <c r="A770" s="110"/>
      <c r="B770" s="110"/>
      <c r="C770" s="110"/>
      <c r="D770" s="187"/>
      <c r="E770" s="187"/>
      <c r="F770" s="187"/>
      <c r="G770" s="187"/>
      <c r="H770" s="187"/>
      <c r="I770" s="187"/>
      <c r="J770" s="187"/>
      <c r="K770" s="187"/>
      <c r="L770" s="187"/>
      <c r="M770" s="187"/>
      <c r="N770" s="187"/>
      <c r="O770" s="187"/>
      <c r="P770" s="187"/>
      <c r="Q770" s="187"/>
      <c r="R770" s="187"/>
      <c r="S770" s="187"/>
      <c r="T770" s="187"/>
      <c r="U770" s="187"/>
      <c r="V770" s="187"/>
      <c r="W770" s="187"/>
      <c r="X770" s="187"/>
      <c r="Y770" s="187"/>
      <c r="Z770" s="187"/>
      <c r="AA770" s="187"/>
      <c r="AB770" s="187"/>
      <c r="AC770" s="187"/>
      <c r="AD770" s="187"/>
      <c r="AE770" s="187"/>
      <c r="AF770" s="187"/>
      <c r="AG770" s="187"/>
      <c r="AH770" s="187"/>
      <c r="AI770" s="187"/>
      <c r="AJ770" s="187"/>
      <c r="AK770" s="187"/>
      <c r="AL770" s="187"/>
      <c r="AM770" s="187"/>
      <c r="AN770" s="187"/>
      <c r="AO770" s="187"/>
      <c r="AP770" s="187"/>
      <c r="AQ770" s="187"/>
      <c r="AR770" s="187"/>
      <c r="AS770" s="187"/>
      <c r="AT770" s="187"/>
      <c r="AU770" s="187"/>
      <c r="AV770" s="187"/>
      <c r="AW770" s="187"/>
      <c r="AX770" s="187"/>
      <c r="AY770" s="187"/>
      <c r="AZ770" s="187"/>
      <c r="BA770" s="187"/>
      <c r="BB770" s="187"/>
      <c r="BC770" s="187"/>
      <c r="BD770" s="187"/>
      <c r="BE770" s="187"/>
      <c r="BF770" s="187"/>
      <c r="BG770" s="187"/>
      <c r="BH770" s="187"/>
      <c r="BI770" s="187"/>
      <c r="BJ770" s="187"/>
      <c r="BK770" s="187"/>
      <c r="BL770" s="187"/>
      <c r="BM770" s="187"/>
    </row>
    <row r="771" spans="1:65">
      <c r="A771" s="110"/>
      <c r="B771" s="110"/>
      <c r="C771" s="110"/>
      <c r="D771" s="187"/>
      <c r="E771" s="187"/>
      <c r="F771" s="187"/>
      <c r="G771" s="187"/>
      <c r="H771" s="187"/>
      <c r="I771" s="187"/>
      <c r="J771" s="187"/>
      <c r="K771" s="187"/>
      <c r="L771" s="187"/>
      <c r="M771" s="187"/>
      <c r="N771" s="187"/>
      <c r="O771" s="187"/>
      <c r="P771" s="187"/>
      <c r="Q771" s="187"/>
      <c r="R771" s="187"/>
      <c r="S771" s="187"/>
      <c r="T771" s="187"/>
      <c r="U771" s="187"/>
      <c r="V771" s="187"/>
      <c r="W771" s="187"/>
      <c r="X771" s="187"/>
      <c r="Y771" s="187"/>
      <c r="Z771" s="187"/>
      <c r="AA771" s="187"/>
      <c r="AB771" s="187"/>
      <c r="AC771" s="187"/>
      <c r="AD771" s="187"/>
      <c r="AE771" s="187"/>
      <c r="AF771" s="187"/>
      <c r="AG771" s="187"/>
      <c r="AH771" s="187"/>
      <c r="AI771" s="187"/>
      <c r="AJ771" s="187"/>
      <c r="AK771" s="187"/>
      <c r="AL771" s="187"/>
      <c r="AM771" s="187"/>
      <c r="AN771" s="187"/>
      <c r="AO771" s="187"/>
      <c r="AP771" s="187"/>
      <c r="AQ771" s="187"/>
      <c r="AR771" s="187"/>
      <c r="AS771" s="187"/>
      <c r="AT771" s="187"/>
      <c r="AU771" s="187"/>
      <c r="AV771" s="187"/>
      <c r="AW771" s="187"/>
      <c r="AX771" s="187"/>
      <c r="AY771" s="187"/>
      <c r="AZ771" s="187"/>
      <c r="BA771" s="187"/>
      <c r="BB771" s="187"/>
      <c r="BC771" s="187"/>
      <c r="BD771" s="187"/>
      <c r="BE771" s="187"/>
      <c r="BF771" s="187"/>
      <c r="BG771" s="187"/>
      <c r="BH771" s="187"/>
      <c r="BI771" s="187"/>
      <c r="BJ771" s="187"/>
      <c r="BK771" s="187"/>
      <c r="BL771" s="187"/>
      <c r="BM771" s="187"/>
    </row>
    <row r="772" spans="1:65">
      <c r="A772" s="110"/>
      <c r="B772" s="110"/>
      <c r="C772" s="110"/>
      <c r="D772" s="187"/>
      <c r="E772" s="187"/>
      <c r="F772" s="187"/>
      <c r="G772" s="187"/>
      <c r="H772" s="187"/>
      <c r="I772" s="187"/>
      <c r="J772" s="187"/>
      <c r="K772" s="187"/>
      <c r="L772" s="187"/>
      <c r="M772" s="187"/>
      <c r="N772" s="187"/>
      <c r="O772" s="187"/>
      <c r="P772" s="187"/>
      <c r="Q772" s="187"/>
      <c r="R772" s="187"/>
      <c r="S772" s="187"/>
      <c r="T772" s="187"/>
      <c r="U772" s="187"/>
      <c r="V772" s="187"/>
      <c r="W772" s="187"/>
      <c r="X772" s="187"/>
      <c r="Y772" s="187"/>
      <c r="Z772" s="187"/>
      <c r="AA772" s="187"/>
      <c r="AB772" s="187"/>
      <c r="AC772" s="187"/>
      <c r="AD772" s="187"/>
      <c r="AE772" s="187"/>
      <c r="AF772" s="187"/>
      <c r="AG772" s="187"/>
      <c r="AH772" s="187"/>
      <c r="AI772" s="187"/>
      <c r="AJ772" s="187"/>
      <c r="AK772" s="187"/>
      <c r="AL772" s="187"/>
      <c r="AM772" s="187"/>
      <c r="AN772" s="187"/>
      <c r="AO772" s="187"/>
      <c r="AP772" s="187"/>
      <c r="AQ772" s="187"/>
      <c r="AR772" s="187"/>
      <c r="AS772" s="187"/>
      <c r="AT772" s="187"/>
      <c r="AU772" s="187"/>
      <c r="AV772" s="187"/>
      <c r="AW772" s="187"/>
      <c r="AX772" s="187"/>
      <c r="AY772" s="187"/>
      <c r="AZ772" s="187"/>
      <c r="BA772" s="187"/>
      <c r="BB772" s="187"/>
      <c r="BC772" s="187"/>
      <c r="BD772" s="187"/>
      <c r="BE772" s="187"/>
      <c r="BF772" s="187"/>
      <c r="BG772" s="187"/>
      <c r="BH772" s="187"/>
      <c r="BI772" s="187"/>
      <c r="BJ772" s="187"/>
      <c r="BK772" s="187"/>
      <c r="BL772" s="187"/>
      <c r="BM772" s="187"/>
    </row>
    <row r="773" spans="1:65">
      <c r="A773" s="110"/>
      <c r="B773" s="110"/>
      <c r="C773" s="110"/>
      <c r="D773" s="187"/>
      <c r="E773" s="187"/>
      <c r="F773" s="187"/>
      <c r="G773" s="187"/>
      <c r="H773" s="187"/>
      <c r="I773" s="187"/>
      <c r="J773" s="187"/>
      <c r="K773" s="187"/>
      <c r="L773" s="187"/>
      <c r="M773" s="187"/>
      <c r="N773" s="187"/>
      <c r="O773" s="187"/>
      <c r="P773" s="187"/>
      <c r="Q773" s="187"/>
      <c r="R773" s="187"/>
      <c r="S773" s="187"/>
      <c r="T773" s="187"/>
      <c r="U773" s="187"/>
      <c r="V773" s="187"/>
      <c r="W773" s="187"/>
      <c r="X773" s="187"/>
      <c r="Y773" s="187"/>
      <c r="Z773" s="187"/>
      <c r="AA773" s="187"/>
      <c r="AB773" s="187"/>
      <c r="AC773" s="187"/>
      <c r="AD773" s="187"/>
      <c r="AE773" s="187"/>
      <c r="AF773" s="187"/>
      <c r="AG773" s="187"/>
      <c r="AH773" s="187"/>
      <c r="AI773" s="187"/>
      <c r="AJ773" s="187"/>
      <c r="AK773" s="187"/>
      <c r="AL773" s="187"/>
      <c r="AM773" s="187"/>
      <c r="AN773" s="187"/>
      <c r="AO773" s="187"/>
      <c r="AP773" s="187"/>
      <c r="AQ773" s="187"/>
      <c r="AR773" s="187"/>
      <c r="AS773" s="187"/>
      <c r="AT773" s="187"/>
      <c r="AU773" s="187"/>
      <c r="AV773" s="187"/>
      <c r="AW773" s="187"/>
      <c r="AX773" s="187"/>
      <c r="AY773" s="187"/>
      <c r="AZ773" s="187"/>
      <c r="BA773" s="187"/>
      <c r="BB773" s="187"/>
      <c r="BC773" s="187"/>
      <c r="BD773" s="187"/>
      <c r="BE773" s="187"/>
      <c r="BF773" s="187"/>
      <c r="BG773" s="187"/>
      <c r="BH773" s="187"/>
      <c r="BI773" s="187"/>
      <c r="BJ773" s="187"/>
      <c r="BK773" s="187"/>
      <c r="BL773" s="187"/>
      <c r="BM773" s="187"/>
    </row>
    <row r="774" spans="1:65">
      <c r="A774" s="110"/>
      <c r="B774" s="110"/>
      <c r="C774" s="110"/>
      <c r="D774" s="187"/>
      <c r="E774" s="187"/>
      <c r="F774" s="187"/>
      <c r="G774" s="187"/>
      <c r="H774" s="187"/>
      <c r="I774" s="187"/>
      <c r="J774" s="187"/>
      <c r="K774" s="187"/>
      <c r="L774" s="187"/>
      <c r="M774" s="187"/>
      <c r="N774" s="187"/>
      <c r="O774" s="187"/>
      <c r="P774" s="187"/>
      <c r="Q774" s="187"/>
      <c r="R774" s="187"/>
      <c r="S774" s="187"/>
      <c r="T774" s="187"/>
      <c r="U774" s="187"/>
      <c r="V774" s="187"/>
      <c r="W774" s="187"/>
      <c r="X774" s="187"/>
      <c r="Y774" s="187"/>
      <c r="Z774" s="187"/>
      <c r="AA774" s="187"/>
      <c r="AB774" s="187"/>
      <c r="AC774" s="187"/>
      <c r="AD774" s="187"/>
      <c r="AE774" s="187"/>
      <c r="AF774" s="187"/>
      <c r="AG774" s="187"/>
      <c r="AH774" s="187"/>
      <c r="AI774" s="187"/>
      <c r="AJ774" s="187"/>
      <c r="AK774" s="187"/>
      <c r="AL774" s="187"/>
      <c r="AM774" s="187"/>
      <c r="AN774" s="187"/>
      <c r="AO774" s="187"/>
      <c r="AP774" s="187"/>
      <c r="AQ774" s="187"/>
      <c r="AR774" s="187"/>
      <c r="AS774" s="187"/>
      <c r="AT774" s="187"/>
      <c r="AU774" s="187"/>
      <c r="AV774" s="187"/>
      <c r="AW774" s="187"/>
      <c r="AX774" s="187"/>
      <c r="AY774" s="187"/>
      <c r="AZ774" s="187"/>
      <c r="BA774" s="187"/>
      <c r="BB774" s="187"/>
      <c r="BC774" s="187"/>
      <c r="BD774" s="187"/>
      <c r="BE774" s="187"/>
      <c r="BF774" s="187"/>
      <c r="BG774" s="187"/>
      <c r="BH774" s="187"/>
      <c r="BI774" s="187"/>
      <c r="BJ774" s="187"/>
      <c r="BK774" s="187"/>
      <c r="BL774" s="187"/>
      <c r="BM774" s="187"/>
    </row>
    <row r="775" spans="1:65">
      <c r="A775" s="110"/>
      <c r="B775" s="110"/>
      <c r="C775" s="110"/>
      <c r="D775" s="187"/>
      <c r="E775" s="187"/>
      <c r="F775" s="187"/>
      <c r="G775" s="187"/>
      <c r="H775" s="187"/>
      <c r="I775" s="187"/>
      <c r="J775" s="187"/>
      <c r="K775" s="187"/>
      <c r="L775" s="187"/>
      <c r="M775" s="187"/>
      <c r="N775" s="187"/>
      <c r="O775" s="187"/>
      <c r="P775" s="187"/>
      <c r="Q775" s="187"/>
      <c r="R775" s="187"/>
      <c r="S775" s="187"/>
      <c r="T775" s="187"/>
      <c r="U775" s="187"/>
      <c r="V775" s="187"/>
      <c r="W775" s="187"/>
      <c r="X775" s="187"/>
      <c r="Y775" s="187"/>
      <c r="Z775" s="187"/>
      <c r="AA775" s="187"/>
      <c r="AB775" s="187"/>
      <c r="AC775" s="187"/>
      <c r="AD775" s="187"/>
      <c r="AE775" s="187"/>
      <c r="AF775" s="187"/>
      <c r="AG775" s="187"/>
      <c r="AH775" s="187"/>
      <c r="AI775" s="187"/>
      <c r="AJ775" s="187"/>
      <c r="AK775" s="187"/>
      <c r="AL775" s="187"/>
      <c r="AM775" s="187"/>
      <c r="AN775" s="187"/>
      <c r="AO775" s="187"/>
      <c r="AP775" s="187"/>
      <c r="AQ775" s="187"/>
      <c r="AR775" s="187"/>
      <c r="AS775" s="187"/>
      <c r="AT775" s="187"/>
      <c r="AU775" s="187"/>
      <c r="AV775" s="187"/>
      <c r="AW775" s="187"/>
      <c r="AX775" s="187"/>
      <c r="AY775" s="187"/>
      <c r="AZ775" s="187"/>
      <c r="BA775" s="187"/>
      <c r="BB775" s="187"/>
      <c r="BC775" s="187"/>
      <c r="BD775" s="187"/>
      <c r="BE775" s="187"/>
      <c r="BF775" s="187"/>
      <c r="BG775" s="187"/>
      <c r="BH775" s="187"/>
      <c r="BI775" s="187"/>
      <c r="BJ775" s="187"/>
      <c r="BK775" s="187"/>
      <c r="BL775" s="187"/>
      <c r="BM775" s="187"/>
    </row>
    <row r="776" spans="1:65">
      <c r="A776" s="110"/>
      <c r="B776" s="110"/>
      <c r="C776" s="110"/>
      <c r="D776" s="187"/>
      <c r="E776" s="187"/>
      <c r="F776" s="187"/>
      <c r="G776" s="187"/>
      <c r="H776" s="187"/>
      <c r="I776" s="187"/>
      <c r="J776" s="187"/>
      <c r="K776" s="187"/>
      <c r="L776" s="187"/>
      <c r="M776" s="187"/>
      <c r="N776" s="187"/>
      <c r="O776" s="187"/>
      <c r="P776" s="187"/>
      <c r="Q776" s="187"/>
      <c r="R776" s="187"/>
      <c r="S776" s="187"/>
      <c r="T776" s="187"/>
      <c r="U776" s="187"/>
      <c r="V776" s="187"/>
      <c r="W776" s="187"/>
      <c r="X776" s="187"/>
      <c r="Y776" s="187"/>
      <c r="Z776" s="187"/>
      <c r="AA776" s="187"/>
      <c r="AB776" s="187"/>
      <c r="AC776" s="187"/>
      <c r="AD776" s="187"/>
      <c r="AE776" s="187"/>
      <c r="AF776" s="187"/>
      <c r="AG776" s="187"/>
      <c r="AH776" s="187"/>
      <c r="AI776" s="187"/>
      <c r="AJ776" s="187"/>
      <c r="AK776" s="187"/>
      <c r="AL776" s="187"/>
      <c r="AM776" s="187"/>
      <c r="AN776" s="187"/>
      <c r="AO776" s="187"/>
      <c r="AP776" s="187"/>
      <c r="AQ776" s="187"/>
      <c r="AR776" s="187"/>
      <c r="AS776" s="187"/>
      <c r="AT776" s="187"/>
      <c r="AU776" s="187"/>
      <c r="AV776" s="187"/>
      <c r="AW776" s="187"/>
      <c r="AX776" s="187"/>
      <c r="AY776" s="187"/>
      <c r="AZ776" s="187"/>
      <c r="BA776" s="187"/>
      <c r="BB776" s="187"/>
      <c r="BC776" s="187"/>
      <c r="BD776" s="187"/>
      <c r="BE776" s="187"/>
      <c r="BF776" s="187"/>
      <c r="BG776" s="187"/>
      <c r="BH776" s="187"/>
      <c r="BI776" s="187"/>
      <c r="BJ776" s="187"/>
      <c r="BK776" s="187"/>
      <c r="BL776" s="187"/>
      <c r="BM776" s="187"/>
    </row>
    <row r="777" spans="1:65">
      <c r="A777" s="110"/>
      <c r="B777" s="110"/>
      <c r="C777" s="110"/>
      <c r="D777" s="187"/>
      <c r="E777" s="187"/>
      <c r="F777" s="187"/>
      <c r="G777" s="187"/>
      <c r="H777" s="187"/>
      <c r="I777" s="187"/>
      <c r="J777" s="187"/>
      <c r="K777" s="187"/>
      <c r="L777" s="187"/>
      <c r="M777" s="187"/>
      <c r="N777" s="187"/>
      <c r="O777" s="187"/>
      <c r="P777" s="187"/>
      <c r="Q777" s="187"/>
      <c r="R777" s="187"/>
      <c r="S777" s="187"/>
      <c r="T777" s="187"/>
      <c r="U777" s="187"/>
      <c r="V777" s="187"/>
      <c r="W777" s="187"/>
      <c r="X777" s="187"/>
      <c r="Y777" s="187"/>
      <c r="Z777" s="187"/>
      <c r="AA777" s="187"/>
      <c r="AB777" s="187"/>
      <c r="AC777" s="187"/>
      <c r="AD777" s="187"/>
      <c r="AE777" s="187"/>
      <c r="AF777" s="187"/>
      <c r="AG777" s="187"/>
      <c r="AH777" s="187"/>
      <c r="AI777" s="187"/>
      <c r="AJ777" s="187"/>
      <c r="AK777" s="187"/>
      <c r="AL777" s="187"/>
      <c r="AM777" s="187"/>
      <c r="AN777" s="187"/>
      <c r="AO777" s="187"/>
      <c r="AP777" s="187"/>
      <c r="AQ777" s="187"/>
      <c r="AR777" s="187"/>
      <c r="AS777" s="187"/>
      <c r="AT777" s="187"/>
      <c r="AU777" s="187"/>
      <c r="AV777" s="187"/>
      <c r="AW777" s="187"/>
      <c r="AX777" s="187"/>
      <c r="AY777" s="187"/>
      <c r="AZ777" s="187"/>
      <c r="BA777" s="187"/>
      <c r="BB777" s="187"/>
      <c r="BC777" s="187"/>
      <c r="BD777" s="187"/>
      <c r="BE777" s="187"/>
      <c r="BF777" s="187"/>
      <c r="BG777" s="187"/>
      <c r="BH777" s="187"/>
      <c r="BI777" s="187"/>
      <c r="BJ777" s="187"/>
      <c r="BK777" s="187"/>
      <c r="BL777" s="187"/>
      <c r="BM777" s="187"/>
    </row>
    <row r="778" spans="1:65">
      <c r="A778" s="110"/>
      <c r="B778" s="110"/>
      <c r="C778" s="110"/>
      <c r="D778" s="187"/>
      <c r="E778" s="187"/>
      <c r="F778" s="187"/>
      <c r="G778" s="187"/>
      <c r="H778" s="187"/>
      <c r="I778" s="187"/>
      <c r="J778" s="187"/>
      <c r="K778" s="187"/>
      <c r="L778" s="187"/>
      <c r="M778" s="187"/>
      <c r="N778" s="187"/>
      <c r="O778" s="187"/>
      <c r="P778" s="187"/>
      <c r="Q778" s="187"/>
      <c r="R778" s="187"/>
      <c r="S778" s="187"/>
      <c r="T778" s="187"/>
      <c r="U778" s="187"/>
      <c r="V778" s="187"/>
      <c r="W778" s="187"/>
      <c r="X778" s="187"/>
      <c r="Y778" s="187"/>
      <c r="Z778" s="187"/>
      <c r="AA778" s="187"/>
      <c r="AB778" s="187"/>
      <c r="AC778" s="187"/>
      <c r="AD778" s="187"/>
      <c r="AE778" s="187"/>
      <c r="AF778" s="187"/>
      <c r="AG778" s="187"/>
      <c r="AH778" s="187"/>
      <c r="AI778" s="187"/>
      <c r="AJ778" s="187"/>
      <c r="AK778" s="187"/>
      <c r="AL778" s="187"/>
      <c r="AM778" s="187"/>
      <c r="AN778" s="187"/>
      <c r="AO778" s="187"/>
      <c r="AP778" s="187"/>
      <c r="AQ778" s="187"/>
      <c r="AR778" s="187"/>
      <c r="AS778" s="187"/>
      <c r="AT778" s="187"/>
      <c r="AU778" s="187"/>
      <c r="AV778" s="187"/>
      <c r="AW778" s="187"/>
      <c r="AX778" s="187"/>
      <c r="AY778" s="187"/>
      <c r="AZ778" s="187"/>
      <c r="BA778" s="187"/>
      <c r="BB778" s="187"/>
      <c r="BC778" s="187"/>
      <c r="BD778" s="187"/>
      <c r="BE778" s="187"/>
      <c r="BF778" s="187"/>
      <c r="BG778" s="187"/>
      <c r="BH778" s="187"/>
      <c r="BI778" s="187"/>
      <c r="BJ778" s="187"/>
      <c r="BK778" s="187"/>
      <c r="BL778" s="187"/>
      <c r="BM778" s="187"/>
    </row>
    <row r="779" spans="1:65">
      <c r="A779" s="110"/>
      <c r="B779" s="110"/>
      <c r="C779" s="110"/>
      <c r="D779" s="187"/>
      <c r="E779" s="187"/>
      <c r="F779" s="187"/>
      <c r="G779" s="187"/>
      <c r="H779" s="187"/>
      <c r="I779" s="187"/>
      <c r="J779" s="187"/>
      <c r="K779" s="187"/>
      <c r="L779" s="187"/>
      <c r="M779" s="187"/>
      <c r="N779" s="187"/>
      <c r="O779" s="187"/>
      <c r="P779" s="187"/>
      <c r="Q779" s="187"/>
      <c r="R779" s="187"/>
      <c r="S779" s="187"/>
      <c r="T779" s="187"/>
      <c r="U779" s="187"/>
      <c r="V779" s="187"/>
      <c r="W779" s="187"/>
      <c r="X779" s="187"/>
      <c r="Y779" s="187"/>
      <c r="Z779" s="187"/>
      <c r="AA779" s="187"/>
      <c r="AB779" s="187"/>
      <c r="AC779" s="187"/>
      <c r="AD779" s="187"/>
      <c r="AE779" s="187"/>
      <c r="AF779" s="187"/>
      <c r="AG779" s="187"/>
      <c r="AH779" s="187"/>
      <c r="AI779" s="187"/>
      <c r="AJ779" s="187"/>
      <c r="AK779" s="187"/>
      <c r="AL779" s="187"/>
      <c r="AM779" s="187"/>
      <c r="AN779" s="187"/>
      <c r="AO779" s="187"/>
      <c r="AP779" s="187"/>
      <c r="AQ779" s="187"/>
      <c r="AR779" s="187"/>
      <c r="AS779" s="187"/>
      <c r="AT779" s="187"/>
      <c r="AU779" s="187"/>
      <c r="AV779" s="187"/>
      <c r="AW779" s="187"/>
      <c r="AX779" s="187"/>
      <c r="AY779" s="187"/>
      <c r="AZ779" s="187"/>
      <c r="BA779" s="187"/>
      <c r="BB779" s="187"/>
      <c r="BC779" s="187"/>
      <c r="BD779" s="187"/>
      <c r="BE779" s="187"/>
      <c r="BF779" s="187"/>
      <c r="BG779" s="187"/>
      <c r="BH779" s="187"/>
      <c r="BI779" s="187"/>
      <c r="BJ779" s="187"/>
      <c r="BK779" s="187"/>
      <c r="BL779" s="187"/>
      <c r="BM779" s="187"/>
    </row>
    <row r="780" spans="1:65">
      <c r="A780" s="110"/>
      <c r="B780" s="110"/>
      <c r="C780" s="110"/>
      <c r="D780" s="187"/>
      <c r="E780" s="187"/>
      <c r="F780" s="187"/>
      <c r="G780" s="187"/>
      <c r="H780" s="187"/>
      <c r="I780" s="187"/>
      <c r="J780" s="187"/>
      <c r="K780" s="187"/>
      <c r="L780" s="187"/>
      <c r="M780" s="187"/>
      <c r="N780" s="187"/>
      <c r="O780" s="187"/>
      <c r="P780" s="187"/>
      <c r="Q780" s="187"/>
      <c r="R780" s="187"/>
      <c r="S780" s="187"/>
      <c r="T780" s="187"/>
      <c r="U780" s="187"/>
      <c r="V780" s="187"/>
      <c r="W780" s="187"/>
      <c r="X780" s="187"/>
      <c r="Y780" s="187"/>
      <c r="Z780" s="187"/>
      <c r="AA780" s="187"/>
      <c r="AB780" s="187"/>
      <c r="AC780" s="187"/>
      <c r="AD780" s="187"/>
      <c r="AE780" s="187"/>
      <c r="AF780" s="187"/>
      <c r="AG780" s="187"/>
      <c r="AH780" s="187"/>
      <c r="AI780" s="187"/>
      <c r="AJ780" s="187"/>
      <c r="AK780" s="187"/>
      <c r="AL780" s="187"/>
      <c r="AM780" s="187"/>
      <c r="AN780" s="187"/>
      <c r="AO780" s="187"/>
      <c r="AP780" s="187"/>
      <c r="AQ780" s="187"/>
      <c r="AR780" s="187"/>
      <c r="AS780" s="187"/>
      <c r="AT780" s="187"/>
      <c r="AU780" s="187"/>
      <c r="AV780" s="187"/>
      <c r="AW780" s="187"/>
      <c r="AX780" s="187"/>
      <c r="AY780" s="187"/>
      <c r="AZ780" s="187"/>
      <c r="BA780" s="187"/>
      <c r="BB780" s="187"/>
      <c r="BC780" s="187"/>
      <c r="BD780" s="187"/>
      <c r="BE780" s="187"/>
      <c r="BF780" s="187"/>
      <c r="BG780" s="187"/>
      <c r="BH780" s="187"/>
      <c r="BI780" s="187"/>
      <c r="BJ780" s="187"/>
      <c r="BK780" s="187"/>
      <c r="BL780" s="187"/>
      <c r="BM780" s="187"/>
    </row>
    <row r="781" spans="1:65">
      <c r="A781" s="110"/>
      <c r="B781" s="110"/>
      <c r="C781" s="110"/>
      <c r="D781" s="187"/>
      <c r="E781" s="187"/>
      <c r="F781" s="187"/>
      <c r="G781" s="187"/>
      <c r="H781" s="187"/>
      <c r="I781" s="187"/>
      <c r="J781" s="187"/>
      <c r="K781" s="187"/>
      <c r="L781" s="187"/>
      <c r="M781" s="187"/>
      <c r="N781" s="187"/>
      <c r="O781" s="187"/>
      <c r="P781" s="187"/>
      <c r="Q781" s="187"/>
      <c r="R781" s="187"/>
      <c r="S781" s="187"/>
      <c r="T781" s="187"/>
      <c r="U781" s="187"/>
      <c r="V781" s="187"/>
      <c r="W781" s="187"/>
      <c r="X781" s="187"/>
      <c r="Y781" s="187"/>
      <c r="Z781" s="187"/>
      <c r="AA781" s="187"/>
      <c r="AB781" s="187"/>
      <c r="AC781" s="187"/>
      <c r="AD781" s="187"/>
      <c r="AE781" s="187"/>
      <c r="AF781" s="187"/>
      <c r="AG781" s="187"/>
      <c r="AH781" s="187"/>
      <c r="AI781" s="187"/>
      <c r="AJ781" s="187"/>
      <c r="AK781" s="187"/>
      <c r="AL781" s="187"/>
      <c r="AM781" s="187"/>
      <c r="AN781" s="187"/>
      <c r="AO781" s="187"/>
      <c r="AP781" s="187"/>
      <c r="AQ781" s="187"/>
      <c r="AR781" s="187"/>
      <c r="AS781" s="187"/>
      <c r="AT781" s="187"/>
      <c r="AU781" s="187"/>
      <c r="AV781" s="187"/>
      <c r="AW781" s="187"/>
      <c r="AX781" s="187"/>
      <c r="AY781" s="187"/>
      <c r="AZ781" s="187"/>
      <c r="BA781" s="187"/>
      <c r="BB781" s="187"/>
      <c r="BC781" s="187"/>
      <c r="BD781" s="187"/>
      <c r="BE781" s="187"/>
      <c r="BF781" s="187"/>
      <c r="BG781" s="187"/>
      <c r="BH781" s="187"/>
      <c r="BI781" s="187"/>
      <c r="BJ781" s="187"/>
      <c r="BK781" s="187"/>
      <c r="BL781" s="187"/>
      <c r="BM781" s="187"/>
    </row>
    <row r="782" spans="1:65">
      <c r="A782" s="110"/>
      <c r="B782" s="110"/>
      <c r="C782" s="110"/>
      <c r="D782" s="187"/>
      <c r="E782" s="187"/>
      <c r="F782" s="187"/>
      <c r="G782" s="187"/>
      <c r="H782" s="187"/>
      <c r="I782" s="187"/>
      <c r="J782" s="187"/>
      <c r="K782" s="187"/>
      <c r="L782" s="187"/>
      <c r="M782" s="187"/>
      <c r="N782" s="187"/>
      <c r="O782" s="187"/>
      <c r="P782" s="187"/>
      <c r="Q782" s="187"/>
      <c r="R782" s="187"/>
      <c r="S782" s="187"/>
      <c r="T782" s="187"/>
      <c r="U782" s="187"/>
      <c r="V782" s="187"/>
      <c r="W782" s="187"/>
      <c r="X782" s="187"/>
      <c r="Y782" s="187"/>
      <c r="Z782" s="187"/>
      <c r="AA782" s="187"/>
      <c r="AB782" s="187"/>
      <c r="AC782" s="187"/>
      <c r="AD782" s="187"/>
      <c r="AE782" s="187"/>
      <c r="AF782" s="187"/>
      <c r="AG782" s="187"/>
      <c r="AH782" s="187"/>
      <c r="AI782" s="187"/>
      <c r="AJ782" s="187"/>
      <c r="AK782" s="187"/>
      <c r="AL782" s="187"/>
      <c r="AM782" s="187"/>
      <c r="AN782" s="187"/>
      <c r="AO782" s="187"/>
      <c r="AP782" s="187"/>
      <c r="AQ782" s="187"/>
      <c r="AR782" s="187"/>
      <c r="AS782" s="187"/>
      <c r="AT782" s="187"/>
      <c r="AU782" s="187"/>
      <c r="AV782" s="187"/>
      <c r="AW782" s="187"/>
      <c r="AX782" s="187"/>
      <c r="AY782" s="187"/>
      <c r="AZ782" s="187"/>
      <c r="BA782" s="187"/>
      <c r="BB782" s="187"/>
      <c r="BC782" s="187"/>
      <c r="BD782" s="187"/>
      <c r="BE782" s="187"/>
      <c r="BF782" s="187"/>
      <c r="BG782" s="187"/>
      <c r="BH782" s="187"/>
      <c r="BI782" s="187"/>
      <c r="BJ782" s="187"/>
      <c r="BK782" s="187"/>
      <c r="BL782" s="187"/>
      <c r="BM782" s="187"/>
    </row>
    <row r="783" spans="1:65">
      <c r="A783" s="110"/>
      <c r="B783" s="110"/>
      <c r="C783" s="110"/>
      <c r="D783" s="187"/>
      <c r="E783" s="187"/>
      <c r="F783" s="187"/>
      <c r="G783" s="187"/>
      <c r="H783" s="187"/>
      <c r="I783" s="187"/>
      <c r="J783" s="187"/>
      <c r="K783" s="187"/>
      <c r="L783" s="187"/>
      <c r="M783" s="187"/>
      <c r="N783" s="187"/>
      <c r="O783" s="187"/>
      <c r="P783" s="187"/>
      <c r="Q783" s="187"/>
      <c r="R783" s="187"/>
      <c r="S783" s="187"/>
      <c r="T783" s="187"/>
      <c r="U783" s="187"/>
      <c r="V783" s="187"/>
      <c r="W783" s="187"/>
      <c r="X783" s="187"/>
      <c r="Y783" s="187"/>
      <c r="Z783" s="187"/>
      <c r="AA783" s="187"/>
      <c r="AB783" s="187"/>
      <c r="AC783" s="187"/>
      <c r="AD783" s="187"/>
      <c r="AE783" s="187"/>
      <c r="AF783" s="187"/>
      <c r="AG783" s="187"/>
      <c r="AH783" s="187"/>
      <c r="AI783" s="187"/>
      <c r="AJ783" s="187"/>
      <c r="AK783" s="187"/>
      <c r="AL783" s="187"/>
      <c r="AM783" s="187"/>
      <c r="AN783" s="187"/>
      <c r="AO783" s="187"/>
      <c r="AP783" s="187"/>
      <c r="AQ783" s="187"/>
      <c r="AR783" s="187"/>
      <c r="AS783" s="187"/>
      <c r="AT783" s="187"/>
      <c r="AU783" s="187"/>
      <c r="AV783" s="187"/>
      <c r="AW783" s="187"/>
      <c r="AX783" s="187"/>
      <c r="AY783" s="187"/>
      <c r="AZ783" s="187"/>
      <c r="BA783" s="187"/>
      <c r="BB783" s="187"/>
      <c r="BC783" s="187"/>
      <c r="BD783" s="187"/>
      <c r="BE783" s="187"/>
      <c r="BF783" s="187"/>
      <c r="BG783" s="187"/>
      <c r="BH783" s="187"/>
      <c r="BI783" s="187"/>
      <c r="BJ783" s="187"/>
      <c r="BK783" s="187"/>
      <c r="BL783" s="187"/>
      <c r="BM783" s="187"/>
    </row>
    <row r="784" spans="1:65">
      <c r="A784" s="110"/>
      <c r="B784" s="110"/>
      <c r="C784" s="110"/>
      <c r="D784" s="187"/>
      <c r="E784" s="187"/>
      <c r="F784" s="187"/>
      <c r="G784" s="187"/>
      <c r="H784" s="187"/>
      <c r="I784" s="187"/>
      <c r="J784" s="187"/>
      <c r="K784" s="187"/>
      <c r="L784" s="187"/>
      <c r="M784" s="187"/>
      <c r="N784" s="187"/>
      <c r="O784" s="187"/>
      <c r="P784" s="187"/>
      <c r="Q784" s="187"/>
      <c r="R784" s="187"/>
      <c r="S784" s="187"/>
      <c r="T784" s="187"/>
      <c r="U784" s="187"/>
      <c r="V784" s="187"/>
      <c r="W784" s="187"/>
      <c r="X784" s="187"/>
      <c r="Y784" s="187"/>
      <c r="Z784" s="187"/>
      <c r="AA784" s="187"/>
      <c r="AB784" s="187"/>
      <c r="AC784" s="187"/>
      <c r="AD784" s="187"/>
      <c r="AE784" s="187"/>
      <c r="AF784" s="187"/>
      <c r="AG784" s="187"/>
      <c r="AH784" s="187"/>
      <c r="AI784" s="187"/>
      <c r="AJ784" s="187"/>
      <c r="AK784" s="187"/>
      <c r="AL784" s="187"/>
      <c r="AM784" s="187"/>
      <c r="AN784" s="187"/>
      <c r="AO784" s="187"/>
      <c r="AP784" s="187"/>
      <c r="AQ784" s="187"/>
      <c r="AR784" s="187"/>
      <c r="AS784" s="187"/>
      <c r="AT784" s="187"/>
      <c r="AU784" s="187"/>
      <c r="AV784" s="187"/>
      <c r="AW784" s="187"/>
      <c r="AX784" s="187"/>
      <c r="AY784" s="187"/>
      <c r="AZ784" s="187"/>
      <c r="BA784" s="187"/>
      <c r="BB784" s="187"/>
      <c r="BC784" s="187"/>
      <c r="BD784" s="187"/>
      <c r="BE784" s="187"/>
      <c r="BF784" s="187"/>
      <c r="BG784" s="187"/>
      <c r="BH784" s="187"/>
      <c r="BI784" s="187"/>
      <c r="BJ784" s="187"/>
      <c r="BK784" s="187"/>
      <c r="BL784" s="187"/>
      <c r="BM784" s="187"/>
    </row>
    <row r="785" spans="1:65">
      <c r="A785" s="110"/>
      <c r="B785" s="110"/>
      <c r="C785" s="110"/>
      <c r="D785" s="187"/>
      <c r="E785" s="187"/>
      <c r="F785" s="187"/>
      <c r="G785" s="187"/>
      <c r="H785" s="187"/>
      <c r="I785" s="187"/>
      <c r="J785" s="187"/>
      <c r="K785" s="187"/>
      <c r="L785" s="187"/>
      <c r="M785" s="187"/>
      <c r="N785" s="187"/>
      <c r="O785" s="187"/>
      <c r="P785" s="187"/>
      <c r="Q785" s="187"/>
      <c r="R785" s="187"/>
      <c r="S785" s="187"/>
      <c r="T785" s="187"/>
      <c r="U785" s="187"/>
      <c r="V785" s="187"/>
      <c r="W785" s="187"/>
      <c r="X785" s="187"/>
      <c r="Y785" s="187"/>
      <c r="Z785" s="187"/>
      <c r="AA785" s="187"/>
      <c r="AB785" s="187"/>
      <c r="AC785" s="187"/>
      <c r="AD785" s="187"/>
      <c r="AE785" s="187"/>
      <c r="AF785" s="187"/>
      <c r="AG785" s="187"/>
      <c r="AH785" s="187"/>
      <c r="AI785" s="187"/>
      <c r="AJ785" s="187"/>
      <c r="AK785" s="187"/>
      <c r="AL785" s="187"/>
      <c r="AM785" s="187"/>
      <c r="AN785" s="187"/>
      <c r="AO785" s="187"/>
      <c r="AP785" s="187"/>
      <c r="AQ785" s="187"/>
      <c r="AR785" s="187"/>
      <c r="AS785" s="187"/>
      <c r="AT785" s="187"/>
      <c r="AU785" s="187"/>
      <c r="AV785" s="187"/>
      <c r="AW785" s="187"/>
      <c r="AX785" s="187"/>
      <c r="AY785" s="187"/>
      <c r="AZ785" s="187"/>
      <c r="BA785" s="187"/>
      <c r="BB785" s="187"/>
      <c r="BC785" s="187"/>
      <c r="BD785" s="187"/>
      <c r="BE785" s="187"/>
      <c r="BF785" s="187"/>
      <c r="BG785" s="187"/>
      <c r="BH785" s="187"/>
      <c r="BI785" s="187"/>
      <c r="BJ785" s="187"/>
      <c r="BK785" s="187"/>
      <c r="BL785" s="187"/>
      <c r="BM785" s="187"/>
    </row>
    <row r="786" spans="1:65">
      <c r="A786" s="110"/>
      <c r="B786" s="110"/>
      <c r="C786" s="110"/>
      <c r="D786" s="187"/>
      <c r="E786" s="187"/>
      <c r="F786" s="187"/>
      <c r="G786" s="187"/>
      <c r="H786" s="187"/>
      <c r="I786" s="187"/>
      <c r="J786" s="187"/>
      <c r="K786" s="187"/>
      <c r="L786" s="187"/>
      <c r="M786" s="187"/>
      <c r="N786" s="187"/>
      <c r="O786" s="187"/>
      <c r="P786" s="187"/>
      <c r="Q786" s="187"/>
      <c r="R786" s="187"/>
      <c r="S786" s="187"/>
      <c r="T786" s="187"/>
      <c r="U786" s="187"/>
      <c r="V786" s="187"/>
      <c r="W786" s="187"/>
      <c r="X786" s="187"/>
      <c r="Y786" s="187"/>
      <c r="Z786" s="187"/>
      <c r="AA786" s="187"/>
      <c r="AB786" s="187"/>
      <c r="AC786" s="187"/>
      <c r="AD786" s="187"/>
      <c r="AE786" s="187"/>
      <c r="AF786" s="187"/>
      <c r="AG786" s="187"/>
      <c r="AH786" s="187"/>
      <c r="AI786" s="187"/>
      <c r="AJ786" s="187"/>
      <c r="AK786" s="187"/>
      <c r="AL786" s="187"/>
      <c r="AM786" s="187"/>
      <c r="AN786" s="187"/>
      <c r="AO786" s="187"/>
      <c r="AP786" s="187"/>
      <c r="AQ786" s="187"/>
      <c r="AR786" s="187"/>
      <c r="AS786" s="187"/>
      <c r="AT786" s="187"/>
      <c r="AU786" s="187"/>
      <c r="AV786" s="187"/>
      <c r="AW786" s="187"/>
      <c r="AX786" s="187"/>
      <c r="AY786" s="187"/>
      <c r="AZ786" s="187"/>
      <c r="BA786" s="187"/>
      <c r="BB786" s="187"/>
      <c r="BC786" s="187"/>
      <c r="BD786" s="187"/>
      <c r="BE786" s="187"/>
      <c r="BF786" s="187"/>
      <c r="BG786" s="187"/>
      <c r="BH786" s="187"/>
      <c r="BI786" s="187"/>
      <c r="BJ786" s="187"/>
      <c r="BK786" s="187"/>
      <c r="BL786" s="187"/>
      <c r="BM786" s="187"/>
    </row>
    <row r="787" spans="1:65">
      <c r="A787" s="110"/>
      <c r="B787" s="110"/>
      <c r="C787" s="110"/>
      <c r="D787" s="187"/>
      <c r="E787" s="187"/>
      <c r="F787" s="187"/>
      <c r="G787" s="187"/>
      <c r="H787" s="187"/>
      <c r="I787" s="187"/>
      <c r="J787" s="187"/>
      <c r="K787" s="187"/>
      <c r="L787" s="187"/>
      <c r="M787" s="187"/>
      <c r="N787" s="187"/>
      <c r="O787" s="187"/>
      <c r="P787" s="187"/>
      <c r="Q787" s="187"/>
      <c r="R787" s="187"/>
      <c r="S787" s="187"/>
      <c r="T787" s="187"/>
      <c r="U787" s="187"/>
      <c r="V787" s="187"/>
      <c r="W787" s="187"/>
      <c r="X787" s="187"/>
      <c r="Y787" s="187"/>
      <c r="Z787" s="187"/>
      <c r="AA787" s="187"/>
      <c r="AB787" s="187"/>
      <c r="AC787" s="187"/>
      <c r="AD787" s="187"/>
      <c r="AE787" s="187"/>
      <c r="AF787" s="187"/>
      <c r="AG787" s="187"/>
      <c r="AH787" s="187"/>
      <c r="AI787" s="187"/>
      <c r="AJ787" s="187"/>
      <c r="AK787" s="187"/>
      <c r="AL787" s="187"/>
      <c r="AM787" s="187"/>
      <c r="AN787" s="187"/>
      <c r="AO787" s="187"/>
      <c r="AP787" s="187"/>
      <c r="AQ787" s="187"/>
      <c r="AR787" s="187"/>
      <c r="AS787" s="187"/>
      <c r="AT787" s="187"/>
      <c r="AU787" s="187"/>
      <c r="AV787" s="187"/>
      <c r="AW787" s="187"/>
      <c r="AX787" s="187"/>
      <c r="AY787" s="187"/>
      <c r="AZ787" s="187"/>
      <c r="BA787" s="187"/>
      <c r="BB787" s="187"/>
      <c r="BC787" s="187"/>
      <c r="BD787" s="187"/>
      <c r="BE787" s="187"/>
      <c r="BF787" s="187"/>
      <c r="BG787" s="187"/>
      <c r="BH787" s="187"/>
      <c r="BI787" s="187"/>
      <c r="BJ787" s="187"/>
      <c r="BK787" s="187"/>
      <c r="BL787" s="187"/>
      <c r="BM787" s="187"/>
    </row>
    <row r="788" spans="1:65">
      <c r="A788" s="110"/>
      <c r="B788" s="110"/>
      <c r="C788" s="110"/>
      <c r="D788" s="187"/>
      <c r="E788" s="187"/>
      <c r="F788" s="187"/>
      <c r="G788" s="187"/>
      <c r="H788" s="187"/>
      <c r="I788" s="187"/>
      <c r="J788" s="187"/>
      <c r="K788" s="187"/>
      <c r="L788" s="187"/>
      <c r="M788" s="187"/>
      <c r="N788" s="187"/>
      <c r="O788" s="187"/>
      <c r="P788" s="187"/>
      <c r="Q788" s="187"/>
      <c r="R788" s="187"/>
      <c r="S788" s="187"/>
      <c r="T788" s="187"/>
      <c r="U788" s="187"/>
      <c r="V788" s="187"/>
      <c r="W788" s="187"/>
      <c r="X788" s="187"/>
      <c r="Y788" s="187"/>
      <c r="Z788" s="187"/>
      <c r="AA788" s="187"/>
      <c r="AB788" s="187"/>
      <c r="AC788" s="187"/>
      <c r="AD788" s="187"/>
      <c r="AE788" s="187"/>
      <c r="AF788" s="187"/>
      <c r="AG788" s="187"/>
      <c r="AH788" s="187"/>
      <c r="AI788" s="187"/>
      <c r="AJ788" s="187"/>
      <c r="AK788" s="187"/>
      <c r="AL788" s="187"/>
      <c r="AM788" s="187"/>
      <c r="AN788" s="187"/>
      <c r="AO788" s="187"/>
      <c r="AP788" s="187"/>
      <c r="AQ788" s="187"/>
      <c r="AR788" s="187"/>
      <c r="AS788" s="187"/>
      <c r="AT788" s="187"/>
      <c r="AU788" s="187"/>
      <c r="AV788" s="187"/>
      <c r="AW788" s="187"/>
      <c r="AX788" s="187"/>
      <c r="AY788" s="187"/>
      <c r="AZ788" s="187"/>
      <c r="BA788" s="187"/>
      <c r="BB788" s="187"/>
      <c r="BC788" s="187"/>
      <c r="BD788" s="187"/>
      <c r="BE788" s="187"/>
      <c r="BF788" s="187"/>
      <c r="BG788" s="187"/>
      <c r="BH788" s="187"/>
      <c r="BI788" s="187"/>
      <c r="BJ788" s="187"/>
      <c r="BK788" s="187"/>
      <c r="BL788" s="187"/>
      <c r="BM788" s="187"/>
    </row>
    <row r="789" spans="1:65">
      <c r="A789" s="110"/>
      <c r="B789" s="110"/>
      <c r="C789" s="110"/>
      <c r="D789" s="187"/>
      <c r="E789" s="187"/>
      <c r="F789" s="187"/>
      <c r="G789" s="187"/>
      <c r="H789" s="187"/>
      <c r="I789" s="187"/>
      <c r="J789" s="187"/>
      <c r="K789" s="187"/>
      <c r="L789" s="187"/>
      <c r="M789" s="187"/>
      <c r="N789" s="187"/>
      <c r="O789" s="187"/>
      <c r="P789" s="187"/>
      <c r="Q789" s="187"/>
      <c r="R789" s="187"/>
      <c r="S789" s="187"/>
      <c r="T789" s="187"/>
      <c r="U789" s="187"/>
      <c r="V789" s="187"/>
      <c r="W789" s="187"/>
      <c r="X789" s="187"/>
      <c r="Y789" s="187"/>
      <c r="Z789" s="187"/>
      <c r="AA789" s="187"/>
      <c r="AB789" s="187"/>
      <c r="AC789" s="187"/>
      <c r="AD789" s="187"/>
      <c r="AE789" s="187"/>
      <c r="AF789" s="187"/>
      <c r="AG789" s="187"/>
      <c r="AH789" s="187"/>
      <c r="AI789" s="187"/>
      <c r="AJ789" s="187"/>
      <c r="AK789" s="187"/>
      <c r="AL789" s="187"/>
      <c r="AM789" s="187"/>
      <c r="AN789" s="187"/>
      <c r="AO789" s="187"/>
      <c r="AP789" s="187"/>
      <c r="AQ789" s="187"/>
      <c r="AR789" s="187"/>
      <c r="AS789" s="187"/>
      <c r="AT789" s="187"/>
      <c r="AU789" s="187"/>
      <c r="AV789" s="187"/>
      <c r="AW789" s="187"/>
      <c r="AX789" s="187"/>
      <c r="AY789" s="187"/>
      <c r="AZ789" s="187"/>
      <c r="BA789" s="187"/>
      <c r="BB789" s="187"/>
      <c r="BC789" s="187"/>
      <c r="BD789" s="187"/>
      <c r="BE789" s="187"/>
      <c r="BF789" s="187"/>
      <c r="BG789" s="187"/>
      <c r="BH789" s="187"/>
      <c r="BI789" s="187"/>
      <c r="BJ789" s="187"/>
      <c r="BK789" s="187"/>
      <c r="BL789" s="187"/>
      <c r="BM789" s="187"/>
    </row>
    <row r="790" spans="1:65">
      <c r="A790" s="110"/>
      <c r="B790" s="110"/>
      <c r="C790" s="110"/>
      <c r="D790" s="187"/>
      <c r="E790" s="187"/>
      <c r="F790" s="187"/>
      <c r="G790" s="187"/>
      <c r="H790" s="187"/>
      <c r="I790" s="187"/>
      <c r="J790" s="187"/>
      <c r="K790" s="187"/>
      <c r="L790" s="187"/>
      <c r="M790" s="187"/>
      <c r="N790" s="187"/>
      <c r="O790" s="187"/>
      <c r="P790" s="187"/>
      <c r="Q790" s="187"/>
      <c r="R790" s="187"/>
      <c r="S790" s="187"/>
      <c r="T790" s="187"/>
      <c r="U790" s="187"/>
      <c r="V790" s="187"/>
      <c r="W790" s="187"/>
      <c r="X790" s="187"/>
      <c r="Y790" s="187"/>
      <c r="Z790" s="187"/>
      <c r="AA790" s="187"/>
      <c r="AB790" s="187"/>
      <c r="AC790" s="187"/>
      <c r="AD790" s="187"/>
      <c r="AE790" s="187"/>
      <c r="AF790" s="187"/>
      <c r="AG790" s="187"/>
      <c r="AH790" s="187"/>
      <c r="AI790" s="187"/>
      <c r="AJ790" s="187"/>
      <c r="AK790" s="187"/>
      <c r="AL790" s="187"/>
      <c r="AM790" s="187"/>
      <c r="AN790" s="187"/>
      <c r="AO790" s="187"/>
      <c r="AP790" s="187"/>
      <c r="AQ790" s="187"/>
      <c r="AR790" s="187"/>
      <c r="AS790" s="187"/>
      <c r="AT790" s="187"/>
      <c r="AU790" s="187"/>
      <c r="AV790" s="187"/>
      <c r="AW790" s="187"/>
      <c r="AX790" s="187"/>
      <c r="AY790" s="187"/>
      <c r="AZ790" s="187"/>
      <c r="BA790" s="187"/>
      <c r="BB790" s="187"/>
      <c r="BC790" s="187"/>
      <c r="BD790" s="187"/>
      <c r="BE790" s="187"/>
      <c r="BF790" s="187"/>
      <c r="BG790" s="187"/>
      <c r="BH790" s="187"/>
      <c r="BI790" s="187"/>
      <c r="BJ790" s="187"/>
      <c r="BK790" s="187"/>
      <c r="BL790" s="187"/>
      <c r="BM790" s="187"/>
    </row>
    <row r="791" spans="1:65">
      <c r="A791" s="110"/>
      <c r="B791" s="110"/>
      <c r="C791" s="110"/>
      <c r="D791" s="187"/>
      <c r="E791" s="187"/>
      <c r="F791" s="187"/>
      <c r="G791" s="187"/>
      <c r="H791" s="187"/>
      <c r="I791" s="187"/>
      <c r="J791" s="187"/>
      <c r="K791" s="187"/>
      <c r="L791" s="187"/>
      <c r="M791" s="187"/>
      <c r="N791" s="187"/>
      <c r="O791" s="187"/>
      <c r="P791" s="187"/>
      <c r="Q791" s="187"/>
      <c r="R791" s="187"/>
      <c r="S791" s="187"/>
      <c r="T791" s="187"/>
      <c r="U791" s="187"/>
      <c r="V791" s="187"/>
      <c r="W791" s="187"/>
      <c r="X791" s="187"/>
      <c r="Y791" s="187"/>
      <c r="Z791" s="187"/>
      <c r="AA791" s="187"/>
      <c r="AB791" s="187"/>
      <c r="AC791" s="187"/>
      <c r="AD791" s="187"/>
      <c r="AE791" s="187"/>
      <c r="AF791" s="187"/>
      <c r="AG791" s="187"/>
      <c r="AH791" s="187"/>
      <c r="AI791" s="187"/>
      <c r="AJ791" s="187"/>
      <c r="AK791" s="187"/>
      <c r="AL791" s="187"/>
      <c r="AM791" s="187"/>
      <c r="AN791" s="187"/>
      <c r="AO791" s="187"/>
      <c r="AP791" s="187"/>
      <c r="AQ791" s="187"/>
      <c r="AR791" s="187"/>
      <c r="AS791" s="187"/>
      <c r="AT791" s="187"/>
      <c r="AU791" s="187"/>
      <c r="AV791" s="187"/>
      <c r="AW791" s="187"/>
      <c r="AX791" s="187"/>
      <c r="AY791" s="187"/>
      <c r="AZ791" s="187"/>
      <c r="BA791" s="187"/>
      <c r="BB791" s="187"/>
      <c r="BC791" s="187"/>
      <c r="BD791" s="187"/>
      <c r="BE791" s="187"/>
      <c r="BF791" s="187"/>
      <c r="BG791" s="187"/>
      <c r="BH791" s="187"/>
      <c r="BI791" s="187"/>
      <c r="BJ791" s="187"/>
      <c r="BK791" s="187"/>
      <c r="BL791" s="187"/>
      <c r="BM791" s="187"/>
    </row>
    <row r="792" spans="1:65">
      <c r="A792" s="110"/>
      <c r="B792" s="110"/>
      <c r="C792" s="110"/>
      <c r="D792" s="187"/>
      <c r="E792" s="187"/>
      <c r="F792" s="187"/>
      <c r="G792" s="187"/>
      <c r="H792" s="187"/>
      <c r="I792" s="187"/>
      <c r="J792" s="187"/>
      <c r="K792" s="187"/>
      <c r="L792" s="187"/>
      <c r="M792" s="187"/>
      <c r="N792" s="187"/>
      <c r="O792" s="187"/>
      <c r="P792" s="187"/>
      <c r="Q792" s="187"/>
      <c r="R792" s="187"/>
      <c r="S792" s="187"/>
      <c r="T792" s="187"/>
      <c r="U792" s="187"/>
      <c r="V792" s="187"/>
      <c r="W792" s="187"/>
      <c r="X792" s="187"/>
      <c r="Y792" s="187"/>
      <c r="Z792" s="187"/>
      <c r="AA792" s="187"/>
      <c r="AB792" s="187"/>
      <c r="AC792" s="187"/>
      <c r="AD792" s="187"/>
      <c r="AE792" s="187"/>
      <c r="AF792" s="187"/>
      <c r="AG792" s="187"/>
      <c r="AH792" s="187"/>
      <c r="AI792" s="187"/>
      <c r="AJ792" s="187"/>
      <c r="AK792" s="187"/>
      <c r="AL792" s="187"/>
      <c r="AM792" s="187"/>
      <c r="AN792" s="187"/>
      <c r="AO792" s="187"/>
      <c r="AP792" s="187"/>
      <c r="AQ792" s="187"/>
      <c r="AR792" s="187"/>
      <c r="AS792" s="187"/>
      <c r="AT792" s="187"/>
      <c r="AU792" s="187"/>
      <c r="AV792" s="187"/>
      <c r="AW792" s="187"/>
      <c r="AX792" s="187"/>
      <c r="AY792" s="187"/>
      <c r="AZ792" s="187"/>
      <c r="BA792" s="187"/>
      <c r="BB792" s="187"/>
      <c r="BC792" s="187"/>
      <c r="BD792" s="187"/>
      <c r="BE792" s="187"/>
      <c r="BF792" s="187"/>
      <c r="BG792" s="187"/>
      <c r="BH792" s="187"/>
      <c r="BI792" s="187"/>
      <c r="BJ792" s="187"/>
      <c r="BK792" s="187"/>
      <c r="BL792" s="187"/>
      <c r="BM792" s="187"/>
    </row>
    <row r="793" spans="1:65">
      <c r="A793" s="110"/>
      <c r="B793" s="110"/>
      <c r="C793" s="110"/>
      <c r="D793" s="187"/>
      <c r="E793" s="187"/>
      <c r="F793" s="187"/>
      <c r="G793" s="187"/>
      <c r="H793" s="187"/>
      <c r="I793" s="187"/>
      <c r="J793" s="187"/>
      <c r="K793" s="187"/>
      <c r="L793" s="187"/>
      <c r="M793" s="187"/>
      <c r="N793" s="187"/>
      <c r="O793" s="187"/>
      <c r="P793" s="187"/>
      <c r="Q793" s="187"/>
      <c r="R793" s="187"/>
      <c r="S793" s="187"/>
      <c r="T793" s="187"/>
      <c r="U793" s="187"/>
      <c r="V793" s="187"/>
      <c r="W793" s="187"/>
      <c r="X793" s="187"/>
      <c r="Y793" s="187"/>
      <c r="Z793" s="187"/>
      <c r="AA793" s="187"/>
      <c r="AB793" s="187"/>
      <c r="AC793" s="187"/>
      <c r="AD793" s="187"/>
      <c r="AE793" s="187"/>
      <c r="AF793" s="187"/>
      <c r="AG793" s="187"/>
      <c r="AH793" s="187"/>
      <c r="AI793" s="187"/>
      <c r="AJ793" s="187"/>
      <c r="AK793" s="187"/>
      <c r="AL793" s="187"/>
      <c r="AM793" s="187"/>
      <c r="AN793" s="187"/>
      <c r="AO793" s="187"/>
      <c r="AP793" s="187"/>
      <c r="AQ793" s="187"/>
      <c r="AR793" s="187"/>
      <c r="AS793" s="187"/>
      <c r="AT793" s="187"/>
      <c r="AU793" s="187"/>
      <c r="AV793" s="187"/>
      <c r="AW793" s="187"/>
      <c r="AX793" s="187"/>
      <c r="AY793" s="187"/>
      <c r="AZ793" s="187"/>
      <c r="BA793" s="187"/>
      <c r="BB793" s="187"/>
      <c r="BC793" s="187"/>
      <c r="BD793" s="187"/>
      <c r="BE793" s="187"/>
      <c r="BF793" s="187"/>
      <c r="BG793" s="187"/>
      <c r="BH793" s="187"/>
      <c r="BI793" s="187"/>
      <c r="BJ793" s="187"/>
      <c r="BK793" s="187"/>
      <c r="BL793" s="187"/>
      <c r="BM793" s="187"/>
    </row>
    <row r="794" spans="1:65">
      <c r="A794" s="110"/>
      <c r="B794" s="110"/>
      <c r="C794" s="110"/>
      <c r="D794" s="187"/>
      <c r="E794" s="187"/>
      <c r="F794" s="187"/>
      <c r="G794" s="187"/>
      <c r="H794" s="187"/>
      <c r="I794" s="187"/>
      <c r="J794" s="187"/>
      <c r="K794" s="187"/>
      <c r="L794" s="187"/>
      <c r="M794" s="187"/>
      <c r="N794" s="187"/>
      <c r="O794" s="187"/>
      <c r="P794" s="187"/>
      <c r="Q794" s="187"/>
      <c r="R794" s="187"/>
      <c r="S794" s="187"/>
      <c r="T794" s="187"/>
      <c r="U794" s="187"/>
      <c r="V794" s="187"/>
      <c r="W794" s="187"/>
      <c r="X794" s="187"/>
      <c r="Y794" s="187"/>
      <c r="Z794" s="187"/>
      <c r="AA794" s="187"/>
      <c r="AB794" s="187"/>
      <c r="AC794" s="187"/>
      <c r="AD794" s="187"/>
      <c r="AE794" s="187"/>
      <c r="AF794" s="187"/>
      <c r="AG794" s="187"/>
      <c r="AH794" s="187"/>
      <c r="AI794" s="187"/>
      <c r="AJ794" s="187"/>
      <c r="AK794" s="187"/>
      <c r="AL794" s="187"/>
      <c r="AM794" s="187"/>
      <c r="AN794" s="187"/>
      <c r="AO794" s="187"/>
      <c r="AP794" s="187"/>
      <c r="AQ794" s="187"/>
      <c r="AR794" s="187"/>
      <c r="AS794" s="187"/>
      <c r="AT794" s="187"/>
      <c r="AU794" s="187"/>
      <c r="AV794" s="187"/>
      <c r="AW794" s="187"/>
      <c r="AX794" s="187"/>
      <c r="AY794" s="187"/>
      <c r="AZ794" s="187"/>
      <c r="BA794" s="187"/>
      <c r="BB794" s="187"/>
      <c r="BC794" s="187"/>
      <c r="BD794" s="187"/>
      <c r="BE794" s="187"/>
      <c r="BF794" s="187"/>
      <c r="BG794" s="187"/>
      <c r="BH794" s="187"/>
      <c r="BI794" s="187"/>
      <c r="BJ794" s="187"/>
      <c r="BK794" s="187"/>
      <c r="BL794" s="187"/>
      <c r="BM794" s="187"/>
    </row>
    <row r="795" spans="1:65">
      <c r="A795" s="110"/>
      <c r="B795" s="110"/>
      <c r="C795" s="110"/>
      <c r="D795" s="187"/>
      <c r="E795" s="187"/>
      <c r="F795" s="187"/>
      <c r="G795" s="187"/>
      <c r="H795" s="187"/>
      <c r="I795" s="187"/>
      <c r="J795" s="187"/>
      <c r="K795" s="187"/>
      <c r="L795" s="187"/>
      <c r="M795" s="187"/>
      <c r="N795" s="187"/>
      <c r="O795" s="187"/>
      <c r="P795" s="187"/>
      <c r="Q795" s="187"/>
      <c r="R795" s="187"/>
      <c r="S795" s="187"/>
      <c r="T795" s="187"/>
      <c r="U795" s="187"/>
      <c r="V795" s="187"/>
      <c r="W795" s="187"/>
      <c r="X795" s="187"/>
      <c r="Y795" s="187"/>
      <c r="Z795" s="187"/>
      <c r="AA795" s="187"/>
      <c r="AB795" s="187"/>
      <c r="AC795" s="187"/>
      <c r="AD795" s="187"/>
      <c r="AE795" s="187"/>
      <c r="AF795" s="187"/>
      <c r="AG795" s="187"/>
      <c r="AH795" s="187"/>
      <c r="AI795" s="187"/>
      <c r="AJ795" s="187"/>
      <c r="AK795" s="187"/>
      <c r="AL795" s="187"/>
      <c r="AM795" s="187"/>
      <c r="AN795" s="187"/>
      <c r="AO795" s="187"/>
      <c r="AP795" s="187"/>
      <c r="AQ795" s="187"/>
      <c r="AR795" s="187"/>
      <c r="AS795" s="187"/>
      <c r="AT795" s="187"/>
      <c r="AU795" s="187"/>
      <c r="AV795" s="187"/>
      <c r="AW795" s="187"/>
      <c r="AX795" s="187"/>
      <c r="AY795" s="187"/>
      <c r="AZ795" s="187"/>
      <c r="BA795" s="187"/>
      <c r="BB795" s="187"/>
      <c r="BC795" s="187"/>
      <c r="BD795" s="187"/>
      <c r="BE795" s="187"/>
      <c r="BF795" s="187"/>
      <c r="BG795" s="187"/>
      <c r="BH795" s="187"/>
      <c r="BI795" s="187"/>
      <c r="BJ795" s="187"/>
      <c r="BK795" s="187"/>
      <c r="BL795" s="187"/>
      <c r="BM795" s="187"/>
    </row>
    <row r="796" spans="1:65">
      <c r="A796" s="110"/>
      <c r="B796" s="110"/>
      <c r="C796" s="110"/>
      <c r="D796" s="187"/>
      <c r="E796" s="187"/>
      <c r="F796" s="187"/>
      <c r="G796" s="187"/>
      <c r="H796" s="187"/>
      <c r="I796" s="187"/>
      <c r="J796" s="187"/>
      <c r="K796" s="187"/>
      <c r="L796" s="187"/>
      <c r="M796" s="187"/>
      <c r="N796" s="187"/>
      <c r="O796" s="187"/>
      <c r="P796" s="187"/>
      <c r="Q796" s="187"/>
      <c r="R796" s="187"/>
      <c r="S796" s="187"/>
      <c r="T796" s="187"/>
      <c r="U796" s="187"/>
      <c r="V796" s="187"/>
      <c r="W796" s="187"/>
      <c r="X796" s="187"/>
      <c r="Y796" s="187"/>
      <c r="Z796" s="187"/>
      <c r="AA796" s="187"/>
      <c r="AB796" s="187"/>
      <c r="AC796" s="187"/>
      <c r="AD796" s="187"/>
      <c r="AE796" s="187"/>
      <c r="AF796" s="187"/>
      <c r="AG796" s="187"/>
      <c r="AH796" s="187"/>
      <c r="AI796" s="187"/>
      <c r="AJ796" s="187"/>
      <c r="AK796" s="187"/>
      <c r="AL796" s="187"/>
      <c r="AM796" s="187"/>
      <c r="AN796" s="187"/>
      <c r="AO796" s="187"/>
      <c r="AP796" s="187"/>
      <c r="AQ796" s="187"/>
      <c r="AR796" s="187"/>
      <c r="AS796" s="187"/>
      <c r="AT796" s="187"/>
      <c r="AU796" s="187"/>
      <c r="AV796" s="187"/>
      <c r="AW796" s="187"/>
      <c r="AX796" s="187"/>
      <c r="AY796" s="187"/>
      <c r="AZ796" s="187"/>
      <c r="BA796" s="187"/>
      <c r="BB796" s="187"/>
      <c r="BC796" s="187"/>
      <c r="BD796" s="187"/>
      <c r="BE796" s="187"/>
      <c r="BF796" s="187"/>
      <c r="BG796" s="187"/>
      <c r="BH796" s="187"/>
      <c r="BI796" s="187"/>
      <c r="BJ796" s="187"/>
      <c r="BK796" s="187"/>
      <c r="BL796" s="187"/>
      <c r="BM796" s="187"/>
    </row>
    <row r="797" spans="1:65">
      <c r="A797" s="110"/>
      <c r="B797" s="110"/>
      <c r="C797" s="110"/>
      <c r="D797" s="187"/>
      <c r="E797" s="187"/>
      <c r="F797" s="187"/>
      <c r="G797" s="187"/>
      <c r="H797" s="187"/>
      <c r="I797" s="187"/>
      <c r="J797" s="187"/>
      <c r="K797" s="187"/>
      <c r="L797" s="187"/>
      <c r="M797" s="187"/>
      <c r="N797" s="187"/>
      <c r="O797" s="187"/>
      <c r="P797" s="187"/>
      <c r="Q797" s="187"/>
      <c r="R797" s="187"/>
      <c r="S797" s="187"/>
      <c r="T797" s="187"/>
      <c r="U797" s="187"/>
      <c r="V797" s="187"/>
      <c r="W797" s="187"/>
      <c r="X797" s="187"/>
      <c r="Y797" s="187"/>
      <c r="Z797" s="187"/>
      <c r="AA797" s="187"/>
      <c r="AB797" s="187"/>
      <c r="AC797" s="187"/>
      <c r="AD797" s="187"/>
      <c r="AE797" s="187"/>
      <c r="AF797" s="187"/>
      <c r="AG797" s="187"/>
      <c r="AH797" s="187"/>
      <c r="AI797" s="187"/>
      <c r="AJ797" s="187"/>
      <c r="AK797" s="187"/>
      <c r="AL797" s="187"/>
      <c r="AM797" s="187"/>
      <c r="AN797" s="187"/>
      <c r="AO797" s="187"/>
      <c r="AP797" s="187"/>
      <c r="AQ797" s="187"/>
      <c r="AR797" s="187"/>
      <c r="AS797" s="187"/>
      <c r="AT797" s="187"/>
      <c r="AU797" s="187"/>
      <c r="AV797" s="187"/>
      <c r="AW797" s="187"/>
      <c r="AX797" s="187"/>
      <c r="AY797" s="187"/>
      <c r="AZ797" s="187"/>
      <c r="BA797" s="187"/>
      <c r="BB797" s="187"/>
      <c r="BC797" s="187"/>
      <c r="BD797" s="187"/>
      <c r="BE797" s="187"/>
      <c r="BF797" s="187"/>
      <c r="BG797" s="187"/>
      <c r="BH797" s="187"/>
      <c r="BI797" s="187"/>
      <c r="BJ797" s="187"/>
      <c r="BK797" s="187"/>
      <c r="BL797" s="187"/>
      <c r="BM797" s="187"/>
    </row>
    <row r="798" spans="1:65">
      <c r="A798" s="110"/>
      <c r="B798" s="110"/>
      <c r="C798" s="110"/>
      <c r="D798" s="187"/>
      <c r="E798" s="187"/>
      <c r="F798" s="187"/>
      <c r="G798" s="187"/>
      <c r="H798" s="187"/>
      <c r="I798" s="187"/>
      <c r="J798" s="187"/>
      <c r="K798" s="187"/>
      <c r="L798" s="187"/>
      <c r="M798" s="187"/>
      <c r="N798" s="187"/>
      <c r="O798" s="187"/>
      <c r="P798" s="187"/>
      <c r="Q798" s="187"/>
      <c r="R798" s="187"/>
      <c r="S798" s="187"/>
      <c r="T798" s="187"/>
      <c r="U798" s="187"/>
      <c r="V798" s="187"/>
      <c r="W798" s="187"/>
      <c r="X798" s="187"/>
      <c r="Y798" s="187"/>
      <c r="Z798" s="187"/>
      <c r="AA798" s="187"/>
      <c r="AB798" s="187"/>
      <c r="AC798" s="187"/>
      <c r="AD798" s="187"/>
      <c r="AE798" s="187"/>
      <c r="AF798" s="187"/>
      <c r="AG798" s="187"/>
      <c r="AH798" s="187"/>
      <c r="AI798" s="187"/>
      <c r="AJ798" s="187"/>
      <c r="AK798" s="187"/>
      <c r="AL798" s="187"/>
      <c r="AM798" s="187"/>
      <c r="AN798" s="187"/>
      <c r="AO798" s="187"/>
      <c r="AP798" s="187"/>
      <c r="AQ798" s="187"/>
      <c r="AR798" s="187"/>
      <c r="AS798" s="187"/>
      <c r="AT798" s="187"/>
      <c r="AU798" s="187"/>
      <c r="AV798" s="187"/>
      <c r="AW798" s="187"/>
      <c r="AX798" s="187"/>
      <c r="AY798" s="187"/>
      <c r="AZ798" s="187"/>
      <c r="BA798" s="187"/>
      <c r="BB798" s="187"/>
      <c r="BC798" s="187"/>
      <c r="BD798" s="187"/>
      <c r="BE798" s="187"/>
      <c r="BF798" s="187"/>
      <c r="BG798" s="187"/>
      <c r="BH798" s="187"/>
      <c r="BI798" s="187"/>
      <c r="BJ798" s="187"/>
      <c r="BK798" s="187"/>
      <c r="BL798" s="187"/>
      <c r="BM798" s="187"/>
    </row>
    <row r="799" spans="1:65">
      <c r="A799" s="110"/>
      <c r="B799" s="110"/>
      <c r="C799" s="110"/>
      <c r="D799" s="187"/>
      <c r="E799" s="187"/>
      <c r="F799" s="187"/>
      <c r="G799" s="187"/>
      <c r="H799" s="187"/>
      <c r="I799" s="187"/>
      <c r="J799" s="187"/>
      <c r="K799" s="187"/>
      <c r="L799" s="187"/>
      <c r="M799" s="187"/>
      <c r="N799" s="187"/>
      <c r="O799" s="187"/>
      <c r="P799" s="187"/>
      <c r="Q799" s="187"/>
      <c r="R799" s="187"/>
      <c r="S799" s="187"/>
      <c r="T799" s="187"/>
      <c r="U799" s="187"/>
      <c r="V799" s="187"/>
      <c r="W799" s="187"/>
      <c r="X799" s="187"/>
      <c r="Y799" s="187"/>
      <c r="Z799" s="187"/>
      <c r="AA799" s="187"/>
      <c r="AB799" s="187"/>
      <c r="AC799" s="187"/>
      <c r="AD799" s="187"/>
      <c r="AE799" s="187"/>
      <c r="AF799" s="187"/>
      <c r="AG799" s="187"/>
      <c r="AH799" s="187"/>
      <c r="AI799" s="187"/>
      <c r="AJ799" s="187"/>
      <c r="AK799" s="187"/>
      <c r="AL799" s="187"/>
      <c r="AM799" s="187"/>
      <c r="AN799" s="187"/>
      <c r="AO799" s="187"/>
      <c r="AP799" s="187"/>
      <c r="AQ799" s="187"/>
      <c r="AR799" s="187"/>
      <c r="AS799" s="187"/>
      <c r="AT799" s="187"/>
      <c r="AU799" s="187"/>
      <c r="AV799" s="187"/>
      <c r="AW799" s="187"/>
      <c r="AX799" s="187"/>
      <c r="AY799" s="187"/>
      <c r="AZ799" s="187"/>
      <c r="BA799" s="187"/>
      <c r="BB799" s="187"/>
      <c r="BC799" s="187"/>
      <c r="BD799" s="187"/>
      <c r="BE799" s="187"/>
      <c r="BF799" s="187"/>
      <c r="BG799" s="187"/>
      <c r="BH799" s="187"/>
      <c r="BI799" s="187"/>
      <c r="BJ799" s="187"/>
      <c r="BK799" s="187"/>
      <c r="BL799" s="187"/>
      <c r="BM799" s="187"/>
    </row>
    <row r="800" spans="1:65">
      <c r="A800" s="110"/>
      <c r="B800" s="110"/>
      <c r="C800" s="110"/>
      <c r="D800" s="187"/>
      <c r="E800" s="187"/>
      <c r="F800" s="187"/>
      <c r="G800" s="187"/>
      <c r="H800" s="187"/>
      <c r="I800" s="187"/>
      <c r="J800" s="187"/>
      <c r="K800" s="187"/>
      <c r="L800" s="187"/>
      <c r="M800" s="187"/>
      <c r="N800" s="187"/>
      <c r="O800" s="187"/>
      <c r="P800" s="187"/>
      <c r="Q800" s="187"/>
      <c r="R800" s="187"/>
      <c r="S800" s="187"/>
      <c r="T800" s="187"/>
      <c r="U800" s="187"/>
      <c r="V800" s="187"/>
      <c r="W800" s="187"/>
      <c r="X800" s="187"/>
      <c r="Y800" s="187"/>
      <c r="Z800" s="187"/>
      <c r="AA800" s="187"/>
      <c r="AB800" s="187"/>
      <c r="AC800" s="187"/>
      <c r="AD800" s="187"/>
      <c r="AE800" s="187"/>
      <c r="AF800" s="187"/>
      <c r="AG800" s="187"/>
      <c r="AH800" s="187"/>
      <c r="AI800" s="187"/>
      <c r="AJ800" s="187"/>
      <c r="AK800" s="187"/>
      <c r="AL800" s="187"/>
      <c r="AM800" s="187"/>
      <c r="AN800" s="187"/>
      <c r="AO800" s="187"/>
      <c r="AP800" s="187"/>
      <c r="AQ800" s="187"/>
      <c r="AR800" s="187"/>
      <c r="AS800" s="187"/>
      <c r="AT800" s="187"/>
      <c r="AU800" s="187"/>
      <c r="AV800" s="187"/>
      <c r="AW800" s="187"/>
      <c r="AX800" s="187"/>
      <c r="AY800" s="187"/>
      <c r="AZ800" s="187"/>
      <c r="BA800" s="187"/>
      <c r="BB800" s="187"/>
      <c r="BC800" s="187"/>
      <c r="BD800" s="187"/>
      <c r="BE800" s="187"/>
      <c r="BF800" s="187"/>
      <c r="BG800" s="187"/>
      <c r="BH800" s="187"/>
      <c r="BI800" s="187"/>
      <c r="BJ800" s="187"/>
      <c r="BK800" s="187"/>
      <c r="BL800" s="187"/>
      <c r="BM800" s="187"/>
    </row>
    <row r="801" spans="1:65">
      <c r="A801" s="110"/>
      <c r="B801" s="110"/>
      <c r="C801" s="110"/>
      <c r="D801" s="187"/>
      <c r="E801" s="187"/>
      <c r="F801" s="187"/>
      <c r="G801" s="187"/>
      <c r="H801" s="187"/>
      <c r="I801" s="187"/>
      <c r="J801" s="187"/>
      <c r="K801" s="187"/>
      <c r="L801" s="187"/>
      <c r="M801" s="187"/>
      <c r="N801" s="187"/>
      <c r="O801" s="187"/>
      <c r="P801" s="187"/>
      <c r="Q801" s="187"/>
      <c r="R801" s="187"/>
      <c r="S801" s="187"/>
      <c r="T801" s="187"/>
      <c r="U801" s="187"/>
      <c r="V801" s="187"/>
      <c r="W801" s="187"/>
      <c r="X801" s="187"/>
      <c r="Y801" s="187"/>
      <c r="Z801" s="187"/>
      <c r="AA801" s="187"/>
      <c r="AB801" s="187"/>
      <c r="AC801" s="187"/>
      <c r="AD801" s="187"/>
      <c r="AE801" s="187"/>
      <c r="AF801" s="187"/>
      <c r="AG801" s="187"/>
      <c r="AH801" s="187"/>
      <c r="AI801" s="187"/>
      <c r="AJ801" s="187"/>
      <c r="AK801" s="187"/>
      <c r="AL801" s="187"/>
      <c r="AM801" s="187"/>
      <c r="AN801" s="187"/>
      <c r="AO801" s="187"/>
      <c r="AP801" s="187"/>
      <c r="AQ801" s="187"/>
      <c r="AR801" s="187"/>
      <c r="AS801" s="187"/>
      <c r="AT801" s="187"/>
      <c r="AU801" s="187"/>
      <c r="AV801" s="187"/>
      <c r="AW801" s="187"/>
      <c r="AX801" s="187"/>
      <c r="AY801" s="187"/>
      <c r="AZ801" s="187"/>
      <c r="BA801" s="187"/>
      <c r="BB801" s="187"/>
      <c r="BC801" s="187"/>
      <c r="BD801" s="187"/>
      <c r="BE801" s="187"/>
      <c r="BF801" s="187"/>
      <c r="BG801" s="187"/>
      <c r="BH801" s="187"/>
      <c r="BI801" s="187"/>
      <c r="BJ801" s="187"/>
      <c r="BK801" s="187"/>
      <c r="BL801" s="187"/>
      <c r="BM801" s="187"/>
    </row>
    <row r="802" spans="1:65">
      <c r="A802" s="110"/>
      <c r="B802" s="110"/>
      <c r="C802" s="110"/>
      <c r="D802" s="187"/>
      <c r="E802" s="187"/>
      <c r="F802" s="187"/>
      <c r="G802" s="187"/>
      <c r="H802" s="187"/>
      <c r="I802" s="187"/>
      <c r="J802" s="187"/>
      <c r="K802" s="187"/>
      <c r="L802" s="187"/>
      <c r="M802" s="187"/>
      <c r="N802" s="187"/>
      <c r="O802" s="187"/>
      <c r="P802" s="187"/>
      <c r="Q802" s="187"/>
      <c r="R802" s="187"/>
      <c r="S802" s="187"/>
      <c r="T802" s="187"/>
      <c r="U802" s="187"/>
      <c r="V802" s="187"/>
      <c r="W802" s="187"/>
      <c r="X802" s="187"/>
      <c r="Y802" s="187"/>
      <c r="Z802" s="187"/>
      <c r="AA802" s="187"/>
      <c r="AB802" s="187"/>
      <c r="AC802" s="187"/>
      <c r="AD802" s="187"/>
      <c r="AE802" s="187"/>
      <c r="AF802" s="187"/>
      <c r="AG802" s="187"/>
      <c r="AH802" s="187"/>
      <c r="AI802" s="187"/>
      <c r="AJ802" s="187"/>
      <c r="AK802" s="187"/>
      <c r="AL802" s="187"/>
      <c r="AM802" s="187"/>
      <c r="AN802" s="187"/>
      <c r="AO802" s="187"/>
      <c r="AP802" s="187"/>
      <c r="AQ802" s="187"/>
      <c r="AR802" s="187"/>
      <c r="AS802" s="187"/>
      <c r="AT802" s="187"/>
      <c r="AU802" s="187"/>
      <c r="AV802" s="187"/>
      <c r="AW802" s="187"/>
      <c r="AX802" s="187"/>
      <c r="AY802" s="187"/>
      <c r="AZ802" s="187"/>
      <c r="BA802" s="187"/>
      <c r="BB802" s="187"/>
      <c r="BC802" s="187"/>
      <c r="BD802" s="187"/>
      <c r="BE802" s="187"/>
      <c r="BF802" s="187"/>
      <c r="BG802" s="187"/>
      <c r="BH802" s="187"/>
      <c r="BI802" s="187"/>
      <c r="BJ802" s="187"/>
      <c r="BK802" s="187"/>
      <c r="BL802" s="187"/>
      <c r="BM802" s="187"/>
    </row>
    <row r="803" spans="1:65">
      <c r="A803" s="110"/>
      <c r="B803" s="110"/>
      <c r="C803" s="110"/>
      <c r="D803" s="187"/>
      <c r="E803" s="187"/>
      <c r="F803" s="187"/>
      <c r="G803" s="187"/>
      <c r="H803" s="187"/>
      <c r="I803" s="187"/>
      <c r="J803" s="187"/>
      <c r="K803" s="187"/>
      <c r="L803" s="187"/>
      <c r="M803" s="187"/>
      <c r="N803" s="187"/>
      <c r="O803" s="187"/>
      <c r="P803" s="187"/>
      <c r="Q803" s="187"/>
      <c r="R803" s="187"/>
      <c r="S803" s="187"/>
      <c r="T803" s="187"/>
      <c r="U803" s="187"/>
      <c r="V803" s="187"/>
      <c r="W803" s="187"/>
      <c r="X803" s="187"/>
      <c r="Y803" s="187"/>
      <c r="Z803" s="187"/>
      <c r="AA803" s="187"/>
      <c r="AB803" s="187"/>
      <c r="AC803" s="187"/>
      <c r="AD803" s="187"/>
      <c r="AE803" s="187"/>
      <c r="AF803" s="187"/>
      <c r="AG803" s="187"/>
      <c r="AH803" s="187"/>
      <c r="AI803" s="187"/>
      <c r="AJ803" s="187"/>
      <c r="AK803" s="187"/>
      <c r="AL803" s="187"/>
      <c r="AM803" s="187"/>
      <c r="AN803" s="187"/>
      <c r="AO803" s="187"/>
      <c r="AP803" s="187"/>
      <c r="AQ803" s="187"/>
      <c r="AR803" s="187"/>
      <c r="AS803" s="187"/>
      <c r="AT803" s="187"/>
      <c r="AU803" s="187"/>
      <c r="AV803" s="187"/>
      <c r="AW803" s="187"/>
      <c r="AX803" s="187"/>
      <c r="AY803" s="187"/>
      <c r="AZ803" s="187"/>
      <c r="BA803" s="187"/>
      <c r="BB803" s="187"/>
      <c r="BC803" s="187"/>
      <c r="BD803" s="187"/>
      <c r="BE803" s="187"/>
      <c r="BF803" s="187"/>
      <c r="BG803" s="187"/>
      <c r="BH803" s="187"/>
      <c r="BI803" s="187"/>
      <c r="BJ803" s="187"/>
      <c r="BK803" s="187"/>
      <c r="BL803" s="187"/>
      <c r="BM803" s="187"/>
    </row>
    <row r="804" spans="1:65">
      <c r="A804" s="110"/>
      <c r="B804" s="110"/>
      <c r="C804" s="110"/>
      <c r="D804" s="187"/>
      <c r="E804" s="187"/>
      <c r="F804" s="187"/>
      <c r="G804" s="187"/>
      <c r="H804" s="187"/>
      <c r="I804" s="187"/>
      <c r="J804" s="187"/>
      <c r="K804" s="187"/>
      <c r="L804" s="187"/>
      <c r="M804" s="187"/>
      <c r="N804" s="187"/>
      <c r="O804" s="187"/>
      <c r="P804" s="187"/>
      <c r="Q804" s="187"/>
      <c r="R804" s="187"/>
      <c r="S804" s="187"/>
      <c r="T804" s="187"/>
      <c r="U804" s="187"/>
      <c r="V804" s="187"/>
      <c r="W804" s="187"/>
      <c r="X804" s="187"/>
      <c r="Y804" s="187"/>
      <c r="Z804" s="187"/>
      <c r="AA804" s="187"/>
      <c r="AB804" s="187"/>
      <c r="AC804" s="187"/>
      <c r="AD804" s="187"/>
      <c r="AE804" s="187"/>
      <c r="AF804" s="187"/>
      <c r="AG804" s="187"/>
      <c r="AH804" s="187"/>
      <c r="AI804" s="187"/>
      <c r="AJ804" s="187"/>
      <c r="AK804" s="187"/>
      <c r="AL804" s="187"/>
      <c r="AM804" s="187"/>
      <c r="AN804" s="187"/>
      <c r="AO804" s="187"/>
      <c r="AP804" s="187"/>
      <c r="AQ804" s="187"/>
      <c r="AR804" s="187"/>
      <c r="AS804" s="187"/>
      <c r="AT804" s="187"/>
      <c r="AU804" s="187"/>
      <c r="AV804" s="187"/>
      <c r="AW804" s="187"/>
      <c r="AX804" s="187"/>
      <c r="AY804" s="187"/>
      <c r="AZ804" s="187"/>
      <c r="BA804" s="187"/>
      <c r="BB804" s="187"/>
      <c r="BC804" s="187"/>
      <c r="BD804" s="187"/>
      <c r="BE804" s="187"/>
      <c r="BF804" s="187"/>
      <c r="BG804" s="187"/>
      <c r="BH804" s="187"/>
      <c r="BI804" s="187"/>
      <c r="BJ804" s="187"/>
      <c r="BK804" s="187"/>
      <c r="BL804" s="187"/>
      <c r="BM804" s="187"/>
    </row>
    <row r="805" spans="1:65">
      <c r="A805" s="110"/>
      <c r="B805" s="110"/>
      <c r="C805" s="110"/>
      <c r="D805" s="187"/>
      <c r="E805" s="187"/>
      <c r="F805" s="187"/>
      <c r="G805" s="187"/>
      <c r="H805" s="187"/>
      <c r="I805" s="187"/>
      <c r="J805" s="187"/>
      <c r="K805" s="187"/>
      <c r="L805" s="187"/>
      <c r="M805" s="187"/>
      <c r="N805" s="187"/>
      <c r="O805" s="187"/>
      <c r="P805" s="187"/>
      <c r="Q805" s="187"/>
      <c r="R805" s="187"/>
      <c r="S805" s="187"/>
      <c r="T805" s="187"/>
      <c r="U805" s="187"/>
      <c r="V805" s="187"/>
      <c r="W805" s="187"/>
      <c r="X805" s="187"/>
      <c r="Y805" s="187"/>
      <c r="Z805" s="187"/>
      <c r="AA805" s="187"/>
      <c r="AB805" s="187"/>
      <c r="AC805" s="187"/>
      <c r="AD805" s="187"/>
      <c r="AE805" s="187"/>
      <c r="AF805" s="187"/>
      <c r="AG805" s="187"/>
      <c r="AH805" s="187"/>
      <c r="AI805" s="187"/>
      <c r="AJ805" s="187"/>
      <c r="AK805" s="187"/>
      <c r="AL805" s="187"/>
      <c r="AM805" s="187"/>
      <c r="AN805" s="187"/>
      <c r="AO805" s="187"/>
      <c r="AP805" s="187"/>
      <c r="AQ805" s="187"/>
      <c r="AR805" s="187"/>
      <c r="AS805" s="187"/>
      <c r="AT805" s="187"/>
      <c r="AU805" s="187"/>
      <c r="AV805" s="187"/>
      <c r="AW805" s="187"/>
      <c r="AX805" s="187"/>
      <c r="AY805" s="187"/>
      <c r="AZ805" s="187"/>
      <c r="BA805" s="187"/>
      <c r="BB805" s="187"/>
      <c r="BC805" s="187"/>
      <c r="BD805" s="187"/>
      <c r="BE805" s="187"/>
      <c r="BF805" s="187"/>
      <c r="BG805" s="187"/>
      <c r="BH805" s="187"/>
      <c r="BI805" s="187"/>
      <c r="BJ805" s="187"/>
      <c r="BK805" s="187"/>
      <c r="BL805" s="187"/>
      <c r="BM805" s="187"/>
    </row>
    <row r="806" spans="1:65">
      <c r="A806" s="110"/>
      <c r="B806" s="110"/>
      <c r="C806" s="110"/>
      <c r="D806" s="187"/>
      <c r="E806" s="187"/>
      <c r="F806" s="187"/>
      <c r="G806" s="187"/>
      <c r="H806" s="187"/>
      <c r="I806" s="187"/>
      <c r="J806" s="187"/>
      <c r="K806" s="187"/>
      <c r="L806" s="187"/>
      <c r="M806" s="187"/>
      <c r="N806" s="187"/>
      <c r="O806" s="187"/>
      <c r="P806" s="187"/>
      <c r="Q806" s="187"/>
      <c r="R806" s="187"/>
      <c r="S806" s="187"/>
      <c r="T806" s="187"/>
      <c r="U806" s="187"/>
      <c r="V806" s="187"/>
      <c r="W806" s="187"/>
      <c r="X806" s="187"/>
      <c r="Y806" s="187"/>
      <c r="Z806" s="187"/>
      <c r="AA806" s="187"/>
      <c r="AB806" s="187"/>
      <c r="AC806" s="187"/>
      <c r="AD806" s="187"/>
      <c r="AE806" s="187"/>
      <c r="AF806" s="187"/>
      <c r="AG806" s="187"/>
      <c r="AH806" s="187"/>
      <c r="AI806" s="187"/>
      <c r="AJ806" s="187"/>
      <c r="AK806" s="187"/>
      <c r="AL806" s="187"/>
      <c r="AM806" s="187"/>
      <c r="AN806" s="187"/>
      <c r="AO806" s="187"/>
      <c r="AP806" s="187"/>
      <c r="AQ806" s="187"/>
      <c r="AR806" s="187"/>
      <c r="AS806" s="187"/>
      <c r="AT806" s="187"/>
      <c r="AU806" s="187"/>
      <c r="AV806" s="187"/>
      <c r="AW806" s="187"/>
      <c r="AX806" s="187"/>
      <c r="AY806" s="187"/>
      <c r="AZ806" s="187"/>
      <c r="BA806" s="187"/>
      <c r="BB806" s="187"/>
      <c r="BC806" s="187"/>
      <c r="BD806" s="187"/>
      <c r="BE806" s="187"/>
      <c r="BF806" s="187"/>
      <c r="BG806" s="187"/>
      <c r="BH806" s="187"/>
      <c r="BI806" s="187"/>
      <c r="BJ806" s="187"/>
      <c r="BK806" s="187"/>
      <c r="BL806" s="187"/>
      <c r="BM806" s="187"/>
    </row>
    <row r="807" spans="1:65">
      <c r="A807" s="110"/>
      <c r="B807" s="110"/>
      <c r="C807" s="110"/>
      <c r="D807" s="187"/>
      <c r="E807" s="187"/>
      <c r="F807" s="187"/>
      <c r="G807" s="187"/>
      <c r="H807" s="187"/>
      <c r="I807" s="187"/>
      <c r="J807" s="187"/>
      <c r="K807" s="187"/>
      <c r="L807" s="187"/>
      <c r="M807" s="187"/>
      <c r="N807" s="187"/>
      <c r="O807" s="187"/>
      <c r="P807" s="187"/>
      <c r="Q807" s="187"/>
      <c r="R807" s="187"/>
      <c r="S807" s="187"/>
      <c r="T807" s="187"/>
      <c r="U807" s="187"/>
      <c r="V807" s="187"/>
      <c r="W807" s="187"/>
      <c r="X807" s="187"/>
      <c r="Y807" s="187"/>
      <c r="Z807" s="187"/>
      <c r="AA807" s="187"/>
      <c r="AB807" s="187"/>
      <c r="AC807" s="187"/>
      <c r="AD807" s="187"/>
      <c r="AE807" s="187"/>
      <c r="AF807" s="187"/>
      <c r="AG807" s="187"/>
      <c r="AH807" s="187"/>
      <c r="AI807" s="187"/>
      <c r="AJ807" s="187"/>
      <c r="AK807" s="187"/>
      <c r="AL807" s="187"/>
      <c r="AM807" s="187"/>
      <c r="AN807" s="187"/>
      <c r="AO807" s="187"/>
      <c r="AP807" s="187"/>
      <c r="AQ807" s="187"/>
      <c r="AR807" s="187"/>
      <c r="AS807" s="187"/>
      <c r="AT807" s="187"/>
      <c r="AU807" s="187"/>
      <c r="AV807" s="187"/>
      <c r="AW807" s="187"/>
      <c r="AX807" s="187"/>
      <c r="AY807" s="187"/>
      <c r="AZ807" s="187"/>
      <c r="BA807" s="187"/>
      <c r="BB807" s="187"/>
      <c r="BC807" s="187"/>
      <c r="BD807" s="187"/>
      <c r="BE807" s="187"/>
      <c r="BF807" s="187"/>
      <c r="BG807" s="187"/>
      <c r="BH807" s="187"/>
      <c r="BI807" s="187"/>
      <c r="BJ807" s="187"/>
      <c r="BK807" s="187"/>
      <c r="BL807" s="187"/>
      <c r="BM807" s="187"/>
    </row>
    <row r="808" spans="1:65">
      <c r="A808" s="110"/>
      <c r="B808" s="110"/>
      <c r="C808" s="110"/>
      <c r="D808" s="187"/>
      <c r="E808" s="187"/>
      <c r="F808" s="187"/>
      <c r="G808" s="187"/>
      <c r="H808" s="187"/>
      <c r="I808" s="187"/>
      <c r="J808" s="187"/>
      <c r="K808" s="187"/>
      <c r="L808" s="187"/>
      <c r="M808" s="187"/>
      <c r="N808" s="187"/>
      <c r="O808" s="187"/>
      <c r="P808" s="187"/>
      <c r="Q808" s="187"/>
      <c r="R808" s="187"/>
      <c r="S808" s="187"/>
      <c r="T808" s="187"/>
      <c r="U808" s="187"/>
      <c r="V808" s="187"/>
      <c r="W808" s="187"/>
      <c r="X808" s="187"/>
      <c r="Y808" s="187"/>
      <c r="Z808" s="187"/>
      <c r="AA808" s="187"/>
      <c r="AB808" s="187"/>
      <c r="AC808" s="187"/>
      <c r="AD808" s="187"/>
      <c r="AE808" s="187"/>
      <c r="AF808" s="187"/>
      <c r="AG808" s="187"/>
      <c r="AH808" s="187"/>
      <c r="AI808" s="187"/>
      <c r="AJ808" s="187"/>
      <c r="AK808" s="187"/>
      <c r="AL808" s="187"/>
      <c r="AM808" s="187"/>
      <c r="AN808" s="187"/>
      <c r="AO808" s="187"/>
      <c r="AP808" s="187"/>
      <c r="AQ808" s="187"/>
      <c r="AR808" s="187"/>
      <c r="AS808" s="187"/>
      <c r="AT808" s="187"/>
      <c r="AU808" s="187"/>
      <c r="AV808" s="187"/>
      <c r="AW808" s="187"/>
      <c r="AX808" s="187"/>
      <c r="AY808" s="187"/>
      <c r="AZ808" s="187"/>
      <c r="BA808" s="187"/>
      <c r="BB808" s="187"/>
      <c r="BC808" s="187"/>
      <c r="BD808" s="187"/>
      <c r="BE808" s="187"/>
      <c r="BF808" s="187"/>
      <c r="BG808" s="187"/>
      <c r="BH808" s="187"/>
      <c r="BI808" s="187"/>
      <c r="BJ808" s="187"/>
      <c r="BK808" s="187"/>
      <c r="BL808" s="187"/>
      <c r="BM808" s="187"/>
    </row>
    <row r="809" spans="1:65">
      <c r="A809" s="110"/>
      <c r="B809" s="110"/>
      <c r="C809" s="110"/>
      <c r="D809" s="187"/>
      <c r="E809" s="187"/>
      <c r="F809" s="187"/>
      <c r="G809" s="187"/>
      <c r="H809" s="187"/>
      <c r="I809" s="187"/>
      <c r="J809" s="187"/>
      <c r="K809" s="187"/>
      <c r="L809" s="187"/>
      <c r="M809" s="187"/>
      <c r="N809" s="187"/>
      <c r="O809" s="187"/>
      <c r="P809" s="187"/>
      <c r="Q809" s="187"/>
      <c r="R809" s="187"/>
      <c r="S809" s="187"/>
      <c r="T809" s="187"/>
      <c r="U809" s="187"/>
      <c r="V809" s="187"/>
      <c r="W809" s="187"/>
      <c r="X809" s="187"/>
      <c r="Y809" s="187"/>
      <c r="Z809" s="187"/>
      <c r="AA809" s="187"/>
      <c r="AB809" s="187"/>
      <c r="AC809" s="187"/>
      <c r="AD809" s="187"/>
      <c r="AE809" s="187"/>
      <c r="AF809" s="187"/>
      <c r="AG809" s="187"/>
      <c r="AH809" s="187"/>
      <c r="AI809" s="187"/>
      <c r="AJ809" s="187"/>
      <c r="AK809" s="187"/>
      <c r="AL809" s="187"/>
      <c r="AM809" s="187"/>
      <c r="AN809" s="187"/>
      <c r="AO809" s="187"/>
      <c r="AP809" s="187"/>
      <c r="AQ809" s="187"/>
      <c r="AR809" s="187"/>
      <c r="AS809" s="187"/>
      <c r="AT809" s="187"/>
      <c r="AU809" s="187"/>
      <c r="AV809" s="187"/>
      <c r="AW809" s="187"/>
      <c r="AX809" s="187"/>
      <c r="AY809" s="187"/>
      <c r="AZ809" s="187"/>
      <c r="BA809" s="187"/>
      <c r="BB809" s="187"/>
      <c r="BC809" s="187"/>
      <c r="BD809" s="187"/>
      <c r="BE809" s="187"/>
      <c r="BF809" s="187"/>
      <c r="BG809" s="187"/>
      <c r="BH809" s="187"/>
      <c r="BI809" s="187"/>
      <c r="BJ809" s="187"/>
      <c r="BK809" s="187"/>
      <c r="BL809" s="187"/>
      <c r="BM809" s="187"/>
    </row>
    <row r="810" spans="1:65">
      <c r="A810" s="110"/>
      <c r="B810" s="110"/>
      <c r="C810" s="110"/>
      <c r="D810" s="187"/>
      <c r="E810" s="187"/>
      <c r="F810" s="187"/>
      <c r="G810" s="187"/>
      <c r="H810" s="187"/>
      <c r="I810" s="187"/>
      <c r="J810" s="187"/>
      <c r="K810" s="187"/>
      <c r="L810" s="187"/>
      <c r="M810" s="187"/>
      <c r="N810" s="187"/>
      <c r="O810" s="187"/>
      <c r="P810" s="187"/>
      <c r="Q810" s="187"/>
      <c r="R810" s="187"/>
      <c r="S810" s="187"/>
      <c r="T810" s="187"/>
      <c r="U810" s="187"/>
      <c r="V810" s="187"/>
      <c r="W810" s="187"/>
      <c r="X810" s="187"/>
      <c r="Y810" s="187"/>
      <c r="Z810" s="187"/>
      <c r="AA810" s="187"/>
      <c r="AB810" s="187"/>
      <c r="AC810" s="187"/>
      <c r="AD810" s="187"/>
      <c r="AE810" s="187"/>
      <c r="AF810" s="187"/>
      <c r="AG810" s="187"/>
      <c r="AH810" s="187"/>
      <c r="AI810" s="187"/>
      <c r="AJ810" s="187"/>
      <c r="AK810" s="187"/>
      <c r="AL810" s="187"/>
      <c r="AM810" s="187"/>
      <c r="AN810" s="187"/>
      <c r="AO810" s="187"/>
      <c r="AP810" s="187"/>
      <c r="AQ810" s="187"/>
      <c r="AR810" s="187"/>
      <c r="AS810" s="187"/>
      <c r="AT810" s="187"/>
      <c r="AU810" s="187"/>
      <c r="AV810" s="187"/>
      <c r="AW810" s="187"/>
      <c r="AX810" s="187"/>
      <c r="AY810" s="187"/>
      <c r="AZ810" s="187"/>
      <c r="BA810" s="187"/>
      <c r="BB810" s="187"/>
      <c r="BC810" s="187"/>
      <c r="BD810" s="187"/>
      <c r="BE810" s="187"/>
      <c r="BF810" s="187"/>
      <c r="BG810" s="187"/>
      <c r="BH810" s="187"/>
      <c r="BI810" s="187"/>
      <c r="BJ810" s="187"/>
      <c r="BK810" s="187"/>
      <c r="BL810" s="187"/>
      <c r="BM810" s="187"/>
    </row>
    <row r="811" spans="1:65">
      <c r="A811" s="110"/>
      <c r="B811" s="110"/>
      <c r="C811" s="110"/>
      <c r="D811" s="187"/>
      <c r="E811" s="187"/>
      <c r="F811" s="187"/>
      <c r="G811" s="187"/>
      <c r="H811" s="187"/>
      <c r="I811" s="187"/>
      <c r="J811" s="187"/>
      <c r="K811" s="187"/>
      <c r="L811" s="187"/>
      <c r="M811" s="187"/>
      <c r="N811" s="187"/>
      <c r="O811" s="187"/>
      <c r="P811" s="187"/>
      <c r="Q811" s="187"/>
      <c r="R811" s="187"/>
      <c r="S811" s="187"/>
      <c r="T811" s="187"/>
      <c r="U811" s="187"/>
      <c r="V811" s="187"/>
      <c r="W811" s="187"/>
      <c r="X811" s="187"/>
      <c r="Y811" s="187"/>
      <c r="Z811" s="187"/>
      <c r="AA811" s="187"/>
      <c r="AB811" s="187"/>
      <c r="AC811" s="187"/>
      <c r="AD811" s="187"/>
      <c r="AE811" s="187"/>
      <c r="AF811" s="187"/>
      <c r="AG811" s="187"/>
      <c r="AH811" s="187"/>
      <c r="AI811" s="187"/>
      <c r="AJ811" s="187"/>
      <c r="AK811" s="187"/>
      <c r="AL811" s="187"/>
      <c r="AM811" s="187"/>
      <c r="AN811" s="187"/>
      <c r="AO811" s="187"/>
      <c r="AP811" s="187"/>
      <c r="AQ811" s="187"/>
      <c r="AR811" s="187"/>
      <c r="AS811" s="187"/>
      <c r="AT811" s="187"/>
      <c r="AU811" s="187"/>
      <c r="AV811" s="187"/>
      <c r="AW811" s="187"/>
      <c r="AX811" s="187"/>
      <c r="AY811" s="187"/>
      <c r="AZ811" s="187"/>
      <c r="BA811" s="187"/>
      <c r="BB811" s="187"/>
      <c r="BC811" s="187"/>
      <c r="BD811" s="187"/>
      <c r="BE811" s="187"/>
      <c r="BF811" s="187"/>
      <c r="BG811" s="187"/>
      <c r="BH811" s="187"/>
      <c r="BI811" s="187"/>
      <c r="BJ811" s="187"/>
      <c r="BK811" s="187"/>
      <c r="BL811" s="187"/>
      <c r="BM811" s="187"/>
    </row>
    <row r="812" spans="1:65">
      <c r="A812" s="110"/>
      <c r="B812" s="110"/>
      <c r="C812" s="110"/>
      <c r="D812" s="187"/>
      <c r="E812" s="187"/>
      <c r="F812" s="187"/>
      <c r="G812" s="187"/>
      <c r="H812" s="187"/>
      <c r="I812" s="187"/>
      <c r="J812" s="187"/>
      <c r="K812" s="187"/>
      <c r="L812" s="187"/>
      <c r="M812" s="187"/>
      <c r="N812" s="187"/>
      <c r="O812" s="187"/>
      <c r="P812" s="187"/>
      <c r="Q812" s="187"/>
      <c r="R812" s="187"/>
      <c r="S812" s="187"/>
      <c r="T812" s="187"/>
      <c r="U812" s="187"/>
      <c r="V812" s="187"/>
      <c r="W812" s="187"/>
      <c r="X812" s="187"/>
      <c r="Y812" s="187"/>
      <c r="Z812" s="187"/>
      <c r="AA812" s="187"/>
      <c r="AB812" s="187"/>
      <c r="AC812" s="187"/>
      <c r="AD812" s="187"/>
      <c r="AE812" s="187"/>
      <c r="AF812" s="187"/>
      <c r="AG812" s="187"/>
      <c r="AH812" s="187"/>
      <c r="AI812" s="187"/>
      <c r="AJ812" s="187"/>
      <c r="AK812" s="187"/>
      <c r="AL812" s="187"/>
      <c r="AM812" s="187"/>
      <c r="AN812" s="187"/>
      <c r="AO812" s="187"/>
      <c r="AP812" s="187"/>
      <c r="AQ812" s="187"/>
      <c r="AR812" s="187"/>
      <c r="AS812" s="187"/>
      <c r="AT812" s="187"/>
      <c r="AU812" s="187"/>
      <c r="AV812" s="187"/>
      <c r="AW812" s="187"/>
      <c r="AX812" s="187"/>
      <c r="AY812" s="187"/>
      <c r="AZ812" s="187"/>
      <c r="BA812" s="187"/>
      <c r="BB812" s="187"/>
      <c r="BC812" s="187"/>
      <c r="BD812" s="187"/>
      <c r="BE812" s="187"/>
      <c r="BF812" s="187"/>
      <c r="BG812" s="187"/>
      <c r="BH812" s="187"/>
      <c r="BI812" s="187"/>
      <c r="BJ812" s="187"/>
      <c r="BK812" s="187"/>
      <c r="BL812" s="187"/>
      <c r="BM812" s="187"/>
    </row>
    <row r="813" spans="1:65">
      <c r="A813" s="110"/>
      <c r="B813" s="110"/>
      <c r="C813" s="110"/>
      <c r="D813" s="187"/>
      <c r="E813" s="187"/>
      <c r="F813" s="187"/>
      <c r="G813" s="187"/>
      <c r="H813" s="187"/>
      <c r="I813" s="187"/>
      <c r="J813" s="187"/>
      <c r="K813" s="187"/>
      <c r="L813" s="187"/>
      <c r="M813" s="187"/>
      <c r="N813" s="187"/>
      <c r="O813" s="187"/>
      <c r="P813" s="187"/>
      <c r="Q813" s="187"/>
      <c r="R813" s="187"/>
      <c r="S813" s="187"/>
      <c r="T813" s="187"/>
      <c r="U813" s="187"/>
      <c r="V813" s="187"/>
      <c r="W813" s="187"/>
      <c r="X813" s="187"/>
      <c r="Y813" s="187"/>
      <c r="Z813" s="187"/>
      <c r="AA813" s="187"/>
      <c r="AB813" s="187"/>
      <c r="AC813" s="187"/>
      <c r="AD813" s="187"/>
      <c r="AE813" s="187"/>
      <c r="AF813" s="187"/>
      <c r="AG813" s="187"/>
      <c r="AH813" s="187"/>
      <c r="AI813" s="187"/>
      <c r="AJ813" s="187"/>
      <c r="AK813" s="187"/>
      <c r="AL813" s="187"/>
      <c r="AM813" s="187"/>
      <c r="AN813" s="187"/>
      <c r="AO813" s="187"/>
      <c r="AP813" s="187"/>
      <c r="AQ813" s="187"/>
      <c r="AR813" s="187"/>
      <c r="AS813" s="187"/>
      <c r="AT813" s="187"/>
      <c r="AU813" s="187"/>
      <c r="AV813" s="187"/>
      <c r="AW813" s="187"/>
      <c r="AX813" s="187"/>
      <c r="AY813" s="187"/>
      <c r="AZ813" s="187"/>
      <c r="BA813" s="187"/>
      <c r="BB813" s="187"/>
      <c r="BC813" s="187"/>
      <c r="BD813" s="187"/>
      <c r="BE813" s="187"/>
      <c r="BF813" s="187"/>
      <c r="BG813" s="187"/>
      <c r="BH813" s="187"/>
      <c r="BI813" s="187"/>
      <c r="BJ813" s="187"/>
      <c r="BK813" s="187"/>
      <c r="BL813" s="187"/>
      <c r="BM813" s="187"/>
    </row>
    <row r="814" spans="1:65">
      <c r="A814" s="110"/>
      <c r="B814" s="110"/>
      <c r="C814" s="110"/>
      <c r="D814" s="187"/>
      <c r="E814" s="187"/>
      <c r="F814" s="187"/>
      <c r="G814" s="187"/>
      <c r="H814" s="187"/>
      <c r="I814" s="187"/>
      <c r="J814" s="187"/>
      <c r="K814" s="187"/>
      <c r="L814" s="187"/>
      <c r="M814" s="187"/>
      <c r="N814" s="187"/>
      <c r="O814" s="187"/>
      <c r="P814" s="187"/>
      <c r="Q814" s="187"/>
      <c r="R814" s="187"/>
      <c r="S814" s="187"/>
      <c r="T814" s="187"/>
      <c r="U814" s="187"/>
      <c r="V814" s="187"/>
      <c r="W814" s="187"/>
      <c r="X814" s="187"/>
      <c r="Y814" s="187"/>
      <c r="Z814" s="187"/>
      <c r="AA814" s="187"/>
      <c r="AB814" s="187"/>
      <c r="AC814" s="187"/>
      <c r="AD814" s="187"/>
      <c r="AE814" s="187"/>
      <c r="AF814" s="187"/>
      <c r="AG814" s="187"/>
      <c r="AH814" s="187"/>
      <c r="AI814" s="187"/>
      <c r="AJ814" s="187"/>
      <c r="AK814" s="187"/>
      <c r="AL814" s="187"/>
      <c r="AM814" s="187"/>
      <c r="AN814" s="187"/>
      <c r="AO814" s="187"/>
      <c r="AP814" s="187"/>
      <c r="AQ814" s="187"/>
      <c r="AR814" s="187"/>
      <c r="AS814" s="187"/>
      <c r="AT814" s="187"/>
      <c r="AU814" s="187"/>
      <c r="AV814" s="187"/>
      <c r="AW814" s="187"/>
      <c r="AX814" s="187"/>
      <c r="AY814" s="187"/>
      <c r="AZ814" s="187"/>
      <c r="BA814" s="187"/>
      <c r="BB814" s="187"/>
      <c r="BC814" s="187"/>
      <c r="BD814" s="187"/>
      <c r="BE814" s="187"/>
      <c r="BF814" s="187"/>
      <c r="BG814" s="187"/>
      <c r="BH814" s="187"/>
      <c r="BI814" s="187"/>
      <c r="BJ814" s="187"/>
      <c r="BK814" s="187"/>
      <c r="BL814" s="187"/>
      <c r="BM814" s="187"/>
    </row>
    <row r="815" spans="1:65">
      <c r="A815" s="110"/>
      <c r="B815" s="110"/>
      <c r="C815" s="110"/>
      <c r="D815" s="187"/>
      <c r="E815" s="187"/>
      <c r="F815" s="187"/>
      <c r="G815" s="187"/>
      <c r="H815" s="187"/>
      <c r="I815" s="187"/>
      <c r="J815" s="187"/>
      <c r="K815" s="187"/>
      <c r="L815" s="187"/>
      <c r="M815" s="187"/>
      <c r="N815" s="187"/>
      <c r="O815" s="187"/>
      <c r="P815" s="187"/>
      <c r="Q815" s="187"/>
      <c r="R815" s="187"/>
      <c r="S815" s="187"/>
      <c r="T815" s="187"/>
      <c r="U815" s="187"/>
      <c r="V815" s="187"/>
      <c r="W815" s="187"/>
      <c r="X815" s="187"/>
      <c r="Y815" s="187"/>
      <c r="Z815" s="187"/>
      <c r="AA815" s="187"/>
      <c r="AB815" s="187"/>
      <c r="AC815" s="187"/>
      <c r="AD815" s="187"/>
      <c r="AE815" s="187"/>
      <c r="AF815" s="187"/>
      <c r="AG815" s="187"/>
      <c r="AH815" s="187"/>
      <c r="AI815" s="187"/>
      <c r="AJ815" s="187"/>
      <c r="AK815" s="187"/>
      <c r="AL815" s="187"/>
      <c r="AM815" s="187"/>
      <c r="AN815" s="187"/>
      <c r="AO815" s="187"/>
      <c r="AP815" s="187"/>
      <c r="AQ815" s="187"/>
      <c r="AR815" s="187"/>
      <c r="AS815" s="187"/>
      <c r="AT815" s="187"/>
      <c r="AU815" s="187"/>
      <c r="AV815" s="187"/>
      <c r="AW815" s="187"/>
      <c r="AX815" s="187"/>
      <c r="AY815" s="187"/>
      <c r="AZ815" s="187"/>
      <c r="BA815" s="187"/>
      <c r="BB815" s="187"/>
      <c r="BC815" s="187"/>
      <c r="BD815" s="187"/>
      <c r="BE815" s="187"/>
      <c r="BF815" s="187"/>
      <c r="BG815" s="187"/>
      <c r="BH815" s="187"/>
      <c r="BI815" s="187"/>
      <c r="BJ815" s="187"/>
      <c r="BK815" s="187"/>
      <c r="BL815" s="187"/>
      <c r="BM815" s="187"/>
    </row>
    <row r="816" spans="1:65">
      <c r="A816" s="110"/>
      <c r="B816" s="110"/>
      <c r="C816" s="110"/>
      <c r="D816" s="187"/>
      <c r="E816" s="187"/>
      <c r="F816" s="187"/>
      <c r="G816" s="187"/>
      <c r="H816" s="187"/>
      <c r="I816" s="187"/>
      <c r="J816" s="187"/>
      <c r="K816" s="187"/>
      <c r="L816" s="187"/>
      <c r="M816" s="187"/>
      <c r="N816" s="187"/>
      <c r="O816" s="187"/>
      <c r="P816" s="187"/>
      <c r="Q816" s="187"/>
      <c r="R816" s="187"/>
      <c r="S816" s="187"/>
      <c r="T816" s="187"/>
      <c r="U816" s="187"/>
      <c r="V816" s="187"/>
      <c r="W816" s="187"/>
      <c r="X816" s="187"/>
      <c r="Y816" s="187"/>
      <c r="Z816" s="187"/>
      <c r="AA816" s="187"/>
      <c r="AB816" s="187"/>
      <c r="AC816" s="187"/>
      <c r="AD816" s="187"/>
      <c r="AE816" s="187"/>
      <c r="AF816" s="187"/>
      <c r="AG816" s="187"/>
      <c r="AH816" s="187"/>
      <c r="AI816" s="187"/>
      <c r="AJ816" s="187"/>
      <c r="AK816" s="187"/>
      <c r="AL816" s="187"/>
      <c r="AM816" s="187"/>
      <c r="AN816" s="187"/>
      <c r="AO816" s="187"/>
      <c r="AP816" s="187"/>
      <c r="AQ816" s="187"/>
      <c r="AR816" s="187"/>
      <c r="AS816" s="187"/>
      <c r="AT816" s="187"/>
      <c r="AU816" s="187"/>
      <c r="AV816" s="187"/>
      <c r="AW816" s="187"/>
      <c r="AX816" s="187"/>
      <c r="AY816" s="187"/>
      <c r="AZ816" s="187"/>
      <c r="BA816" s="187"/>
      <c r="BB816" s="187"/>
      <c r="BC816" s="187"/>
      <c r="BD816" s="187"/>
      <c r="BE816" s="187"/>
      <c r="BF816" s="187"/>
      <c r="BG816" s="187"/>
      <c r="BH816" s="187"/>
      <c r="BI816" s="187"/>
      <c r="BJ816" s="187"/>
      <c r="BK816" s="187"/>
      <c r="BL816" s="187"/>
      <c r="BM816" s="187"/>
    </row>
    <row r="817" spans="1:65">
      <c r="A817" s="110"/>
      <c r="B817" s="110"/>
      <c r="C817" s="110"/>
      <c r="D817" s="187"/>
      <c r="E817" s="187"/>
      <c r="F817" s="187"/>
      <c r="G817" s="187"/>
      <c r="H817" s="187"/>
      <c r="I817" s="187"/>
      <c r="J817" s="187"/>
      <c r="K817" s="187"/>
      <c r="L817" s="187"/>
      <c r="M817" s="187"/>
      <c r="N817" s="187"/>
      <c r="O817" s="187"/>
      <c r="P817" s="187"/>
      <c r="Q817" s="187"/>
      <c r="R817" s="187"/>
      <c r="S817" s="187"/>
      <c r="T817" s="187"/>
      <c r="U817" s="187"/>
      <c r="V817" s="187"/>
      <c r="W817" s="187"/>
      <c r="X817" s="187"/>
      <c r="Y817" s="187"/>
      <c r="Z817" s="187"/>
      <c r="AA817" s="187"/>
      <c r="AB817" s="187"/>
      <c r="AC817" s="187"/>
      <c r="AD817" s="187"/>
      <c r="AE817" s="187"/>
      <c r="AF817" s="187"/>
      <c r="AG817" s="187"/>
      <c r="AH817" s="187"/>
      <c r="AI817" s="187"/>
      <c r="AJ817" s="187"/>
      <c r="AK817" s="187"/>
      <c r="AL817" s="187"/>
      <c r="AM817" s="187"/>
      <c r="AN817" s="187"/>
      <c r="AO817" s="187"/>
      <c r="AP817" s="187"/>
      <c r="AQ817" s="187"/>
      <c r="AR817" s="187"/>
      <c r="AS817" s="187"/>
      <c r="AT817" s="187"/>
      <c r="AU817" s="187"/>
      <c r="AV817" s="187"/>
      <c r="AW817" s="187"/>
      <c r="AX817" s="187"/>
      <c r="AY817" s="187"/>
      <c r="AZ817" s="187"/>
      <c r="BA817" s="187"/>
      <c r="BB817" s="187"/>
      <c r="BC817" s="187"/>
      <c r="BD817" s="187"/>
      <c r="BE817" s="187"/>
      <c r="BF817" s="187"/>
      <c r="BG817" s="187"/>
      <c r="BH817" s="187"/>
      <c r="BI817" s="187"/>
      <c r="BJ817" s="187"/>
      <c r="BK817" s="187"/>
      <c r="BL817" s="187"/>
      <c r="BM817" s="187"/>
    </row>
    <row r="818" spans="1:65">
      <c r="A818" s="110"/>
      <c r="B818" s="110"/>
      <c r="C818" s="110"/>
      <c r="D818" s="187"/>
      <c r="E818" s="187"/>
      <c r="F818" s="187"/>
      <c r="G818" s="187"/>
      <c r="H818" s="187"/>
      <c r="I818" s="187"/>
      <c r="J818" s="187"/>
      <c r="K818" s="187"/>
      <c r="L818" s="187"/>
      <c r="M818" s="187"/>
      <c r="N818" s="187"/>
      <c r="O818" s="187"/>
      <c r="P818" s="187"/>
      <c r="Q818" s="187"/>
      <c r="R818" s="187"/>
      <c r="S818" s="187"/>
      <c r="T818" s="187"/>
      <c r="U818" s="187"/>
      <c r="V818" s="187"/>
      <c r="W818" s="187"/>
      <c r="X818" s="187"/>
      <c r="Y818" s="187"/>
      <c r="Z818" s="187"/>
      <c r="AA818" s="187"/>
      <c r="AB818" s="187"/>
      <c r="AC818" s="187"/>
      <c r="AD818" s="187"/>
      <c r="AE818" s="187"/>
      <c r="AF818" s="187"/>
      <c r="AG818" s="187"/>
      <c r="AH818" s="187"/>
      <c r="AI818" s="187"/>
      <c r="AJ818" s="187"/>
      <c r="AK818" s="187"/>
      <c r="AL818" s="187"/>
      <c r="AM818" s="187"/>
      <c r="AN818" s="187"/>
      <c r="AO818" s="187"/>
      <c r="AP818" s="187"/>
      <c r="AQ818" s="187"/>
      <c r="AR818" s="187"/>
      <c r="AS818" s="187"/>
      <c r="AT818" s="187"/>
      <c r="AU818" s="187"/>
      <c r="AV818" s="187"/>
      <c r="AW818" s="187"/>
      <c r="AX818" s="187"/>
      <c r="AY818" s="187"/>
      <c r="AZ818" s="187"/>
      <c r="BA818" s="187"/>
      <c r="BB818" s="187"/>
      <c r="BC818" s="187"/>
      <c r="BD818" s="187"/>
      <c r="BE818" s="187"/>
      <c r="BF818" s="187"/>
      <c r="BG818" s="187"/>
      <c r="BH818" s="187"/>
      <c r="BI818" s="187"/>
      <c r="BJ818" s="187"/>
      <c r="BK818" s="187"/>
      <c r="BL818" s="187"/>
      <c r="BM818" s="187"/>
    </row>
    <row r="819" spans="1:65">
      <c r="A819" s="110"/>
      <c r="B819" s="110"/>
      <c r="C819" s="110"/>
      <c r="D819" s="187"/>
      <c r="E819" s="187"/>
      <c r="F819" s="187"/>
      <c r="G819" s="187"/>
      <c r="H819" s="187"/>
      <c r="I819" s="187"/>
      <c r="J819" s="187"/>
      <c r="K819" s="187"/>
      <c r="L819" s="187"/>
      <c r="M819" s="187"/>
      <c r="N819" s="187"/>
      <c r="O819" s="187"/>
      <c r="P819" s="187"/>
      <c r="Q819" s="187"/>
      <c r="R819" s="187"/>
      <c r="S819" s="187"/>
      <c r="T819" s="187"/>
      <c r="U819" s="187"/>
      <c r="V819" s="187"/>
      <c r="W819" s="187"/>
      <c r="X819" s="187"/>
      <c r="Y819" s="187"/>
      <c r="Z819" s="187"/>
      <c r="AA819" s="187"/>
      <c r="AB819" s="187"/>
      <c r="AC819" s="187"/>
      <c r="AD819" s="187"/>
      <c r="AE819" s="187"/>
      <c r="AF819" s="187"/>
      <c r="AG819" s="187"/>
      <c r="AH819" s="187"/>
      <c r="AI819" s="187"/>
      <c r="AJ819" s="187"/>
      <c r="AK819" s="187"/>
      <c r="AL819" s="187"/>
      <c r="AM819" s="187"/>
      <c r="AN819" s="187"/>
      <c r="AO819" s="187"/>
      <c r="AP819" s="187"/>
      <c r="AQ819" s="187"/>
      <c r="AR819" s="187"/>
      <c r="AS819" s="187"/>
      <c r="AT819" s="187"/>
      <c r="AU819" s="187"/>
      <c r="AV819" s="187"/>
      <c r="AW819" s="187"/>
      <c r="AX819" s="187"/>
      <c r="AY819" s="187"/>
      <c r="AZ819" s="187"/>
      <c r="BA819" s="187"/>
      <c r="BB819" s="187"/>
      <c r="BC819" s="187"/>
      <c r="BD819" s="187"/>
      <c r="BE819" s="187"/>
      <c r="BF819" s="187"/>
      <c r="BG819" s="187"/>
      <c r="BH819" s="187"/>
      <c r="BI819" s="187"/>
      <c r="BJ819" s="187"/>
      <c r="BK819" s="187"/>
      <c r="BL819" s="187"/>
      <c r="BM819" s="187"/>
    </row>
    <row r="820" spans="1:65">
      <c r="A820" s="110"/>
      <c r="B820" s="110"/>
      <c r="C820" s="110"/>
      <c r="D820" s="187"/>
      <c r="E820" s="187"/>
      <c r="F820" s="187"/>
      <c r="G820" s="187"/>
      <c r="H820" s="187"/>
      <c r="I820" s="187"/>
      <c r="J820" s="187"/>
      <c r="K820" s="187"/>
      <c r="L820" s="187"/>
      <c r="M820" s="187"/>
      <c r="N820" s="187"/>
      <c r="O820" s="187"/>
      <c r="P820" s="187"/>
      <c r="Q820" s="187"/>
      <c r="R820" s="187"/>
      <c r="S820" s="187"/>
      <c r="T820" s="187"/>
      <c r="U820" s="187"/>
      <c r="V820" s="187"/>
      <c r="W820" s="187"/>
      <c r="X820" s="187"/>
      <c r="Y820" s="187"/>
      <c r="Z820" s="187"/>
      <c r="AA820" s="187"/>
      <c r="AB820" s="187"/>
      <c r="AC820" s="187"/>
      <c r="AD820" s="187"/>
      <c r="AE820" s="187"/>
      <c r="AF820" s="187"/>
      <c r="AG820" s="187"/>
      <c r="AH820" s="187"/>
      <c r="AI820" s="187"/>
      <c r="AJ820" s="187"/>
      <c r="AK820" s="187"/>
      <c r="AL820" s="187"/>
      <c r="AM820" s="187"/>
      <c r="AN820" s="187"/>
      <c r="AO820" s="187"/>
      <c r="AP820" s="187"/>
      <c r="AQ820" s="187"/>
      <c r="AR820" s="187"/>
      <c r="AS820" s="187"/>
      <c r="AT820" s="187"/>
      <c r="AU820" s="187"/>
      <c r="AV820" s="187"/>
      <c r="AW820" s="187"/>
      <c r="AX820" s="187"/>
      <c r="AY820" s="187"/>
      <c r="AZ820" s="187"/>
      <c r="BA820" s="187"/>
      <c r="BB820" s="187"/>
      <c r="BC820" s="187"/>
      <c r="BD820" s="187"/>
      <c r="BE820" s="187"/>
      <c r="BF820" s="187"/>
      <c r="BG820" s="187"/>
      <c r="BH820" s="187"/>
      <c r="BI820" s="187"/>
      <c r="BJ820" s="187"/>
      <c r="BK820" s="187"/>
      <c r="BL820" s="187"/>
      <c r="BM820" s="187"/>
    </row>
    <row r="821" spans="1:65">
      <c r="A821" s="110"/>
      <c r="B821" s="110"/>
      <c r="C821" s="110"/>
      <c r="D821" s="187"/>
      <c r="E821" s="187"/>
      <c r="F821" s="187"/>
      <c r="G821" s="187"/>
      <c r="H821" s="187"/>
      <c r="I821" s="187"/>
      <c r="J821" s="187"/>
      <c r="K821" s="187"/>
      <c r="L821" s="187"/>
      <c r="M821" s="187"/>
      <c r="N821" s="187"/>
      <c r="O821" s="187"/>
      <c r="P821" s="187"/>
      <c r="Q821" s="187"/>
      <c r="R821" s="187"/>
      <c r="S821" s="187"/>
      <c r="T821" s="187"/>
      <c r="U821" s="187"/>
      <c r="V821" s="187"/>
      <c r="W821" s="187"/>
      <c r="X821" s="187"/>
      <c r="Y821" s="187"/>
      <c r="Z821" s="187"/>
      <c r="AA821" s="187"/>
      <c r="AB821" s="187"/>
      <c r="AC821" s="187"/>
      <c r="AD821" s="187"/>
      <c r="AE821" s="187"/>
      <c r="AF821" s="187"/>
      <c r="AG821" s="187"/>
      <c r="AH821" s="187"/>
      <c r="AI821" s="187"/>
      <c r="AJ821" s="187"/>
      <c r="AK821" s="187"/>
      <c r="AL821" s="187"/>
      <c r="AM821" s="187"/>
      <c r="AN821" s="187"/>
      <c r="AO821" s="187"/>
      <c r="AP821" s="187"/>
      <c r="AQ821" s="187"/>
      <c r="AR821" s="187"/>
      <c r="AS821" s="187"/>
      <c r="AT821" s="187"/>
      <c r="AU821" s="187"/>
      <c r="AV821" s="187"/>
      <c r="AW821" s="187"/>
      <c r="AX821" s="187"/>
      <c r="AY821" s="187"/>
      <c r="AZ821" s="187"/>
      <c r="BA821" s="187"/>
      <c r="BB821" s="187"/>
      <c r="BC821" s="187"/>
      <c r="BD821" s="187"/>
      <c r="BE821" s="187"/>
      <c r="BF821" s="187"/>
      <c r="BG821" s="187"/>
      <c r="BH821" s="187"/>
      <c r="BI821" s="187"/>
      <c r="BJ821" s="187"/>
      <c r="BK821" s="187"/>
      <c r="BL821" s="187"/>
      <c r="BM821" s="187"/>
    </row>
    <row r="822" spans="1:65">
      <c r="A822" s="110"/>
      <c r="B822" s="110"/>
      <c r="C822" s="110"/>
      <c r="D822" s="187"/>
      <c r="E822" s="187"/>
      <c r="F822" s="187"/>
      <c r="G822" s="187"/>
      <c r="H822" s="187"/>
      <c r="I822" s="187"/>
      <c r="J822" s="187"/>
      <c r="K822" s="187"/>
      <c r="L822" s="187"/>
      <c r="M822" s="187"/>
      <c r="N822" s="187"/>
      <c r="O822" s="187"/>
      <c r="P822" s="187"/>
      <c r="Q822" s="187"/>
      <c r="R822" s="187"/>
      <c r="S822" s="187"/>
      <c r="T822" s="187"/>
      <c r="U822" s="187"/>
      <c r="V822" s="187"/>
      <c r="W822" s="187"/>
      <c r="X822" s="187"/>
      <c r="Y822" s="187"/>
      <c r="Z822" s="187"/>
      <c r="AA822" s="187"/>
      <c r="AB822" s="187"/>
      <c r="AC822" s="187"/>
      <c r="AD822" s="187"/>
      <c r="AE822" s="187"/>
      <c r="AF822" s="187"/>
      <c r="AG822" s="187"/>
      <c r="AH822" s="187"/>
      <c r="AI822" s="187"/>
      <c r="AJ822" s="187"/>
      <c r="AK822" s="187"/>
      <c r="AL822" s="187"/>
      <c r="AM822" s="187"/>
      <c r="AN822" s="187"/>
      <c r="AO822" s="187"/>
      <c r="AP822" s="187"/>
      <c r="AQ822" s="187"/>
      <c r="AR822" s="187"/>
      <c r="AS822" s="187"/>
      <c r="AT822" s="187"/>
      <c r="AU822" s="187"/>
      <c r="AV822" s="187"/>
      <c r="AW822" s="187"/>
      <c r="AX822" s="187"/>
      <c r="AY822" s="187"/>
      <c r="AZ822" s="187"/>
      <c r="BA822" s="187"/>
      <c r="BB822" s="187"/>
      <c r="BC822" s="187"/>
      <c r="BD822" s="187"/>
      <c r="BE822" s="187"/>
      <c r="BF822" s="187"/>
      <c r="BG822" s="187"/>
      <c r="BH822" s="187"/>
      <c r="BI822" s="187"/>
      <c r="BJ822" s="187"/>
      <c r="BK822" s="187"/>
      <c r="BL822" s="187"/>
      <c r="BM822" s="187"/>
    </row>
    <row r="823" spans="1:65">
      <c r="A823" s="110"/>
      <c r="B823" s="110"/>
      <c r="C823" s="110"/>
      <c r="D823" s="187"/>
      <c r="E823" s="187"/>
      <c r="F823" s="187"/>
      <c r="G823" s="187"/>
      <c r="H823" s="187"/>
      <c r="I823" s="187"/>
      <c r="J823" s="187"/>
      <c r="K823" s="187"/>
      <c r="L823" s="187"/>
      <c r="M823" s="187"/>
      <c r="N823" s="187"/>
      <c r="O823" s="187"/>
      <c r="P823" s="187"/>
      <c r="Q823" s="187"/>
      <c r="R823" s="187"/>
      <c r="S823" s="187"/>
      <c r="T823" s="187"/>
      <c r="U823" s="187"/>
      <c r="V823" s="187"/>
      <c r="W823" s="187"/>
      <c r="X823" s="187"/>
      <c r="Y823" s="187"/>
      <c r="Z823" s="187"/>
      <c r="AA823" s="187"/>
      <c r="AB823" s="187"/>
      <c r="AC823" s="187"/>
      <c r="AD823" s="187"/>
      <c r="AE823" s="187"/>
      <c r="AF823" s="187"/>
      <c r="AG823" s="187"/>
      <c r="AH823" s="187"/>
      <c r="AI823" s="187"/>
      <c r="AJ823" s="187"/>
      <c r="AK823" s="187"/>
      <c r="AL823" s="187"/>
      <c r="AM823" s="187"/>
      <c r="AN823" s="187"/>
      <c r="AO823" s="187"/>
      <c r="AP823" s="187"/>
      <c r="AQ823" s="187"/>
      <c r="AR823" s="187"/>
      <c r="AS823" s="187"/>
      <c r="AT823" s="187"/>
      <c r="AU823" s="187"/>
      <c r="AV823" s="187"/>
      <c r="AW823" s="187"/>
      <c r="AX823" s="187"/>
      <c r="AY823" s="187"/>
      <c r="AZ823" s="187"/>
      <c r="BA823" s="187"/>
      <c r="BB823" s="187"/>
      <c r="BC823" s="187"/>
      <c r="BD823" s="187"/>
      <c r="BE823" s="187"/>
      <c r="BF823" s="187"/>
      <c r="BG823" s="187"/>
      <c r="BH823" s="187"/>
      <c r="BI823" s="187"/>
      <c r="BJ823" s="187"/>
      <c r="BK823" s="187"/>
      <c r="BL823" s="187"/>
      <c r="BM823" s="187"/>
    </row>
    <row r="824" spans="1:65">
      <c r="A824" s="110"/>
      <c r="B824" s="110"/>
      <c r="C824" s="110"/>
      <c r="D824" s="187"/>
      <c r="E824" s="187"/>
      <c r="F824" s="187"/>
      <c r="G824" s="187"/>
      <c r="H824" s="187"/>
      <c r="I824" s="187"/>
      <c r="J824" s="187"/>
      <c r="K824" s="187"/>
      <c r="L824" s="187"/>
      <c r="M824" s="187"/>
      <c r="N824" s="187"/>
      <c r="O824" s="187"/>
      <c r="P824" s="187"/>
      <c r="Q824" s="187"/>
      <c r="R824" s="187"/>
      <c r="S824" s="187"/>
      <c r="T824" s="187"/>
      <c r="U824" s="187"/>
      <c r="V824" s="187"/>
      <c r="W824" s="187"/>
      <c r="X824" s="187"/>
      <c r="Y824" s="187"/>
      <c r="Z824" s="187"/>
      <c r="AA824" s="187"/>
      <c r="AB824" s="187"/>
      <c r="AC824" s="187"/>
      <c r="AD824" s="187"/>
      <c r="AE824" s="187"/>
      <c r="AF824" s="187"/>
      <c r="AG824" s="187"/>
      <c r="AH824" s="187"/>
      <c r="AI824" s="187"/>
      <c r="AJ824" s="187"/>
      <c r="AK824" s="187"/>
      <c r="AL824" s="187"/>
      <c r="AM824" s="187"/>
      <c r="AN824" s="187"/>
      <c r="AO824" s="187"/>
      <c r="AP824" s="187"/>
      <c r="AQ824" s="187"/>
      <c r="AR824" s="187"/>
      <c r="AS824" s="187"/>
      <c r="AT824" s="187"/>
      <c r="AU824" s="187"/>
      <c r="AV824" s="187"/>
      <c r="AW824" s="187"/>
      <c r="AX824" s="187"/>
      <c r="AY824" s="187"/>
      <c r="AZ824" s="187"/>
      <c r="BA824" s="187"/>
      <c r="BB824" s="187"/>
      <c r="BC824" s="187"/>
      <c r="BD824" s="187"/>
      <c r="BE824" s="187"/>
      <c r="BF824" s="187"/>
      <c r="BG824" s="187"/>
      <c r="BH824" s="187"/>
      <c r="BI824" s="187"/>
      <c r="BJ824" s="187"/>
      <c r="BK824" s="187"/>
      <c r="BL824" s="187"/>
      <c r="BM824" s="187"/>
    </row>
    <row r="825" spans="1:65">
      <c r="A825" s="110"/>
      <c r="B825" s="110"/>
      <c r="C825" s="110"/>
      <c r="D825" s="187"/>
      <c r="E825" s="187"/>
      <c r="F825" s="187"/>
      <c r="G825" s="187"/>
      <c r="H825" s="187"/>
      <c r="I825" s="187"/>
      <c r="J825" s="187"/>
      <c r="K825" s="187"/>
      <c r="L825" s="187"/>
      <c r="M825" s="187"/>
      <c r="N825" s="187"/>
      <c r="O825" s="187"/>
      <c r="P825" s="187"/>
      <c r="Q825" s="187"/>
      <c r="R825" s="187"/>
      <c r="S825" s="187"/>
      <c r="T825" s="187"/>
      <c r="U825" s="187"/>
      <c r="V825" s="187"/>
      <c r="W825" s="187"/>
      <c r="X825" s="187"/>
      <c r="Y825" s="187"/>
      <c r="Z825" s="187"/>
      <c r="AA825" s="187"/>
      <c r="AB825" s="187"/>
      <c r="AC825" s="187"/>
      <c r="AD825" s="187"/>
      <c r="AE825" s="187"/>
      <c r="AF825" s="187"/>
      <c r="AG825" s="187"/>
      <c r="AH825" s="187"/>
      <c r="AI825" s="187"/>
      <c r="AJ825" s="187"/>
      <c r="AK825" s="187"/>
      <c r="AL825" s="187"/>
      <c r="AM825" s="187"/>
      <c r="AN825" s="187"/>
      <c r="AO825" s="187"/>
      <c r="AP825" s="187"/>
      <c r="AQ825" s="187"/>
      <c r="AR825" s="187"/>
      <c r="AS825" s="187"/>
      <c r="AT825" s="187"/>
      <c r="AU825" s="187"/>
      <c r="AV825" s="187"/>
      <c r="AW825" s="187"/>
      <c r="AX825" s="187"/>
      <c r="AY825" s="187"/>
      <c r="AZ825" s="187"/>
      <c r="BA825" s="187"/>
      <c r="BB825" s="187"/>
      <c r="BC825" s="187"/>
      <c r="BD825" s="187"/>
      <c r="BE825" s="187"/>
      <c r="BF825" s="187"/>
      <c r="BG825" s="187"/>
      <c r="BH825" s="187"/>
      <c r="BI825" s="187"/>
      <c r="BJ825" s="187"/>
      <c r="BK825" s="187"/>
      <c r="BL825" s="187"/>
      <c r="BM825" s="187"/>
    </row>
    <row r="826" spans="1:65">
      <c r="A826" s="110"/>
      <c r="B826" s="110"/>
      <c r="C826" s="110"/>
      <c r="D826" s="187"/>
      <c r="E826" s="187"/>
      <c r="F826" s="187"/>
      <c r="G826" s="187"/>
      <c r="H826" s="187"/>
      <c r="I826" s="187"/>
      <c r="J826" s="187"/>
      <c r="K826" s="187"/>
      <c r="L826" s="187"/>
      <c r="M826" s="187"/>
      <c r="N826" s="187"/>
      <c r="O826" s="187"/>
      <c r="P826" s="187"/>
      <c r="Q826" s="187"/>
      <c r="R826" s="187"/>
      <c r="S826" s="187"/>
      <c r="T826" s="187"/>
      <c r="U826" s="187"/>
      <c r="V826" s="187"/>
      <c r="W826" s="187"/>
      <c r="X826" s="187"/>
      <c r="Y826" s="187"/>
      <c r="Z826" s="187"/>
      <c r="AA826" s="187"/>
      <c r="AB826" s="187"/>
      <c r="AC826" s="187"/>
      <c r="AD826" s="187"/>
      <c r="AE826" s="187"/>
      <c r="AF826" s="187"/>
      <c r="AG826" s="187"/>
      <c r="AH826" s="187"/>
      <c r="AI826" s="187"/>
      <c r="AJ826" s="187"/>
      <c r="AK826" s="187"/>
      <c r="AL826" s="187"/>
      <c r="AM826" s="187"/>
      <c r="AN826" s="187"/>
      <c r="AO826" s="187"/>
      <c r="AP826" s="187"/>
      <c r="AQ826" s="187"/>
      <c r="AR826" s="187"/>
      <c r="AS826" s="187"/>
      <c r="AT826" s="187"/>
      <c r="AU826" s="187"/>
      <c r="AV826" s="187"/>
      <c r="AW826" s="187"/>
      <c r="AX826" s="187"/>
      <c r="AY826" s="187"/>
      <c r="AZ826" s="187"/>
      <c r="BA826" s="187"/>
      <c r="BB826" s="187"/>
      <c r="BC826" s="187"/>
      <c r="BD826" s="187"/>
      <c r="BE826" s="187"/>
      <c r="BF826" s="187"/>
      <c r="BG826" s="187"/>
      <c r="BH826" s="187"/>
      <c r="BI826" s="187"/>
      <c r="BJ826" s="187"/>
      <c r="BK826" s="187"/>
      <c r="BL826" s="187"/>
      <c r="BM826" s="187"/>
    </row>
    <row r="827" spans="1:65">
      <c r="A827" s="110"/>
      <c r="B827" s="110"/>
      <c r="C827" s="110"/>
      <c r="D827" s="187"/>
      <c r="E827" s="187"/>
      <c r="F827" s="187"/>
      <c r="G827" s="187"/>
      <c r="H827" s="187"/>
      <c r="I827" s="187"/>
      <c r="J827" s="187"/>
      <c r="K827" s="187"/>
      <c r="L827" s="187"/>
      <c r="M827" s="187"/>
      <c r="N827" s="187"/>
      <c r="O827" s="187"/>
      <c r="P827" s="187"/>
      <c r="Q827" s="187"/>
      <c r="R827" s="187"/>
      <c r="S827" s="187"/>
      <c r="T827" s="187"/>
      <c r="U827" s="187"/>
      <c r="V827" s="187"/>
      <c r="W827" s="187"/>
      <c r="X827" s="187"/>
      <c r="Y827" s="187"/>
      <c r="Z827" s="187"/>
      <c r="AA827" s="187"/>
      <c r="AB827" s="187"/>
      <c r="AC827" s="187"/>
      <c r="AD827" s="187"/>
      <c r="AE827" s="187"/>
      <c r="AF827" s="187"/>
      <c r="AG827" s="187"/>
      <c r="AH827" s="187"/>
      <c r="AI827" s="187"/>
      <c r="AJ827" s="187"/>
      <c r="AK827" s="187"/>
      <c r="AL827" s="187"/>
      <c r="AM827" s="187"/>
      <c r="AN827" s="187"/>
      <c r="AO827" s="187"/>
      <c r="AP827" s="187"/>
      <c r="AQ827" s="187"/>
      <c r="AR827" s="187"/>
      <c r="AS827" s="187"/>
      <c r="AT827" s="187"/>
      <c r="AU827" s="187"/>
      <c r="AV827" s="187"/>
      <c r="AW827" s="187"/>
      <c r="AX827" s="187"/>
      <c r="AY827" s="187"/>
      <c r="AZ827" s="187"/>
      <c r="BA827" s="187"/>
      <c r="BB827" s="187"/>
      <c r="BC827" s="187"/>
      <c r="BD827" s="187"/>
      <c r="BE827" s="187"/>
      <c r="BF827" s="187"/>
      <c r="BG827" s="187"/>
      <c r="BH827" s="187"/>
      <c r="BI827" s="187"/>
      <c r="BJ827" s="187"/>
      <c r="BK827" s="187"/>
      <c r="BL827" s="187"/>
      <c r="BM827" s="187"/>
    </row>
    <row r="828" spans="1:65">
      <c r="A828" s="110"/>
      <c r="B828" s="110"/>
      <c r="C828" s="110"/>
      <c r="D828" s="187"/>
      <c r="E828" s="187"/>
      <c r="F828" s="187"/>
      <c r="G828" s="187"/>
      <c r="H828" s="187"/>
      <c r="I828" s="187"/>
      <c r="J828" s="187"/>
      <c r="K828" s="187"/>
      <c r="L828" s="187"/>
      <c r="M828" s="187"/>
      <c r="N828" s="187"/>
      <c r="O828" s="187"/>
      <c r="P828" s="187"/>
      <c r="Q828" s="187"/>
      <c r="R828" s="187"/>
      <c r="S828" s="187"/>
      <c r="T828" s="187"/>
      <c r="U828" s="187"/>
      <c r="V828" s="187"/>
      <c r="W828" s="187"/>
      <c r="X828" s="187"/>
      <c r="Y828" s="187"/>
      <c r="Z828" s="187"/>
      <c r="AA828" s="187"/>
      <c r="AB828" s="187"/>
      <c r="AC828" s="187"/>
      <c r="AD828" s="187"/>
      <c r="AE828" s="187"/>
      <c r="AF828" s="187"/>
      <c r="AG828" s="187"/>
      <c r="AH828" s="187"/>
      <c r="AI828" s="187"/>
      <c r="AJ828" s="187"/>
      <c r="AK828" s="187"/>
      <c r="AL828" s="187"/>
      <c r="AM828" s="187"/>
      <c r="AN828" s="187"/>
      <c r="AO828" s="187"/>
      <c r="AP828" s="187"/>
      <c r="AQ828" s="187"/>
      <c r="AR828" s="187"/>
      <c r="AS828" s="187"/>
      <c r="AT828" s="187"/>
      <c r="AU828" s="187"/>
      <c r="AV828" s="187"/>
      <c r="AW828" s="187"/>
      <c r="AX828" s="187"/>
      <c r="AY828" s="187"/>
      <c r="AZ828" s="187"/>
      <c r="BA828" s="187"/>
      <c r="BB828" s="187"/>
      <c r="BC828" s="187"/>
      <c r="BD828" s="187"/>
      <c r="BE828" s="187"/>
      <c r="BF828" s="187"/>
      <c r="BG828" s="187"/>
      <c r="BH828" s="187"/>
      <c r="BI828" s="187"/>
      <c r="BJ828" s="187"/>
      <c r="BK828" s="187"/>
      <c r="BL828" s="187"/>
      <c r="BM828" s="187"/>
    </row>
    <row r="829" spans="1:65">
      <c r="A829" s="110"/>
      <c r="B829" s="110"/>
      <c r="C829" s="110"/>
      <c r="D829" s="187"/>
      <c r="E829" s="187"/>
      <c r="F829" s="187"/>
      <c r="G829" s="187"/>
      <c r="H829" s="187"/>
      <c r="I829" s="187"/>
      <c r="J829" s="187"/>
      <c r="K829" s="187"/>
      <c r="L829" s="187"/>
      <c r="M829" s="187"/>
      <c r="N829" s="187"/>
      <c r="O829" s="187"/>
      <c r="P829" s="187"/>
      <c r="Q829" s="187"/>
      <c r="R829" s="187"/>
      <c r="S829" s="187"/>
      <c r="T829" s="187"/>
      <c r="U829" s="187"/>
      <c r="V829" s="187"/>
      <c r="W829" s="187"/>
      <c r="X829" s="187"/>
      <c r="Y829" s="187"/>
      <c r="Z829" s="187"/>
      <c r="AA829" s="187"/>
      <c r="AB829" s="187"/>
      <c r="AC829" s="187"/>
      <c r="AD829" s="187"/>
      <c r="AE829" s="187"/>
      <c r="AF829" s="187"/>
      <c r="AG829" s="187"/>
      <c r="AH829" s="187"/>
      <c r="AI829" s="187"/>
      <c r="AJ829" s="187"/>
      <c r="AK829" s="187"/>
      <c r="AL829" s="187"/>
      <c r="AM829" s="187"/>
      <c r="AN829" s="187"/>
      <c r="AO829" s="187"/>
      <c r="AP829" s="187"/>
      <c r="AQ829" s="187"/>
      <c r="AR829" s="187"/>
      <c r="AS829" s="187"/>
      <c r="AT829" s="187"/>
      <c r="AU829" s="187"/>
      <c r="AV829" s="187"/>
      <c r="AW829" s="187"/>
      <c r="AX829" s="187"/>
      <c r="AY829" s="187"/>
      <c r="AZ829" s="187"/>
      <c r="BA829" s="187"/>
      <c r="BB829" s="187"/>
      <c r="BC829" s="187"/>
      <c r="BD829" s="187"/>
      <c r="BE829" s="187"/>
      <c r="BF829" s="187"/>
      <c r="BG829" s="187"/>
      <c r="BH829" s="187"/>
      <c r="BI829" s="187"/>
      <c r="BJ829" s="187"/>
      <c r="BK829" s="187"/>
      <c r="BL829" s="187"/>
      <c r="BM829" s="187"/>
    </row>
    <row r="830" spans="1:65">
      <c r="A830" s="110"/>
      <c r="B830" s="110"/>
      <c r="C830" s="110"/>
      <c r="D830" s="187"/>
      <c r="E830" s="187"/>
      <c r="F830" s="187"/>
      <c r="G830" s="187"/>
      <c r="H830" s="187"/>
      <c r="I830" s="187"/>
      <c r="J830" s="187"/>
      <c r="K830" s="187"/>
      <c r="L830" s="187"/>
      <c r="M830" s="187"/>
      <c r="N830" s="187"/>
      <c r="O830" s="187"/>
      <c r="P830" s="187"/>
      <c r="Q830" s="187"/>
      <c r="R830" s="187"/>
      <c r="S830" s="187"/>
      <c r="T830" s="187"/>
      <c r="U830" s="187"/>
      <c r="V830" s="187"/>
      <c r="W830" s="187"/>
      <c r="X830" s="187"/>
      <c r="Y830" s="187"/>
      <c r="Z830" s="187"/>
      <c r="AA830" s="187"/>
      <c r="AB830" s="187"/>
      <c r="AC830" s="187"/>
      <c r="AD830" s="187"/>
      <c r="AE830" s="187"/>
      <c r="AF830" s="187"/>
      <c r="AG830" s="187"/>
      <c r="AH830" s="187"/>
      <c r="AI830" s="187"/>
      <c r="AJ830" s="187"/>
      <c r="AK830" s="187"/>
      <c r="AL830" s="187"/>
      <c r="AM830" s="187"/>
      <c r="AN830" s="187"/>
      <c r="AO830" s="187"/>
      <c r="AP830" s="187"/>
      <c r="AQ830" s="187"/>
      <c r="AR830" s="187"/>
      <c r="AS830" s="187"/>
      <c r="AT830" s="187"/>
      <c r="AU830" s="187"/>
      <c r="AV830" s="187"/>
      <c r="AW830" s="187"/>
      <c r="AX830" s="187"/>
      <c r="AY830" s="187"/>
      <c r="AZ830" s="187"/>
      <c r="BA830" s="187"/>
      <c r="BB830" s="187"/>
      <c r="BC830" s="187"/>
      <c r="BD830" s="187"/>
      <c r="BE830" s="187"/>
      <c r="BF830" s="187"/>
      <c r="BG830" s="187"/>
      <c r="BH830" s="187"/>
      <c r="BI830" s="187"/>
      <c r="BJ830" s="187"/>
      <c r="BK830" s="187"/>
      <c r="BL830" s="187"/>
      <c r="BM830" s="187"/>
    </row>
    <row r="831" spans="1:65">
      <c r="A831" s="110"/>
      <c r="B831" s="110"/>
      <c r="C831" s="110"/>
      <c r="D831" s="187"/>
      <c r="E831" s="187"/>
      <c r="F831" s="187"/>
      <c r="G831" s="187"/>
      <c r="H831" s="187"/>
      <c r="I831" s="187"/>
      <c r="J831" s="187"/>
      <c r="K831" s="187"/>
      <c r="L831" s="187"/>
      <c r="M831" s="187"/>
      <c r="N831" s="187"/>
      <c r="O831" s="187"/>
      <c r="P831" s="187"/>
      <c r="Q831" s="187"/>
      <c r="R831" s="187"/>
      <c r="S831" s="187"/>
      <c r="T831" s="187"/>
      <c r="U831" s="187"/>
      <c r="V831" s="187"/>
      <c r="W831" s="187"/>
      <c r="X831" s="187"/>
      <c r="Y831" s="187"/>
      <c r="Z831" s="187"/>
      <c r="AA831" s="187"/>
      <c r="AB831" s="187"/>
      <c r="AC831" s="187"/>
      <c r="AD831" s="187"/>
      <c r="AE831" s="187"/>
      <c r="AF831" s="187"/>
      <c r="AG831" s="187"/>
      <c r="AH831" s="187"/>
      <c r="AI831" s="187"/>
      <c r="AJ831" s="187"/>
      <c r="AK831" s="187"/>
      <c r="AL831" s="187"/>
      <c r="AM831" s="187"/>
      <c r="AN831" s="187"/>
      <c r="AO831" s="187"/>
      <c r="AP831" s="187"/>
      <c r="AQ831" s="187"/>
      <c r="AR831" s="187"/>
      <c r="AS831" s="187"/>
      <c r="AT831" s="187"/>
      <c r="AU831" s="187"/>
      <c r="AV831" s="187"/>
      <c r="AW831" s="187"/>
      <c r="AX831" s="187"/>
      <c r="AY831" s="187"/>
      <c r="AZ831" s="187"/>
      <c r="BA831" s="187"/>
      <c r="BB831" s="187"/>
      <c r="BC831" s="187"/>
      <c r="BD831" s="187"/>
      <c r="BE831" s="187"/>
      <c r="BF831" s="187"/>
      <c r="BG831" s="187"/>
      <c r="BH831" s="187"/>
      <c r="BI831" s="187"/>
      <c r="BJ831" s="187"/>
      <c r="BK831" s="187"/>
      <c r="BL831" s="187"/>
      <c r="BM831" s="187"/>
    </row>
    <row r="832" spans="1:65">
      <c r="A832" s="110"/>
      <c r="B832" s="110"/>
      <c r="C832" s="110"/>
      <c r="D832" s="187"/>
      <c r="E832" s="187"/>
      <c r="F832" s="187"/>
      <c r="G832" s="187"/>
      <c r="H832" s="187"/>
      <c r="I832" s="187"/>
      <c r="J832" s="187"/>
      <c r="K832" s="187"/>
      <c r="L832" s="187"/>
      <c r="M832" s="187"/>
      <c r="N832" s="187"/>
      <c r="O832" s="187"/>
      <c r="P832" s="187"/>
      <c r="Q832" s="187"/>
      <c r="R832" s="187"/>
      <c r="S832" s="187"/>
      <c r="T832" s="187"/>
      <c r="U832" s="187"/>
      <c r="V832" s="187"/>
      <c r="W832" s="187"/>
      <c r="X832" s="187"/>
      <c r="Y832" s="187"/>
      <c r="Z832" s="187"/>
      <c r="AA832" s="187"/>
      <c r="AB832" s="187"/>
      <c r="AC832" s="187"/>
      <c r="AD832" s="187"/>
      <c r="AE832" s="187"/>
      <c r="AF832" s="187"/>
      <c r="AG832" s="187"/>
      <c r="AH832" s="187"/>
      <c r="AI832" s="187"/>
      <c r="AJ832" s="187"/>
      <c r="AK832" s="187"/>
      <c r="AL832" s="187"/>
      <c r="AM832" s="187"/>
      <c r="AN832" s="187"/>
      <c r="AO832" s="187"/>
      <c r="AP832" s="187"/>
      <c r="AQ832" s="187"/>
      <c r="AR832" s="187"/>
      <c r="AS832" s="187"/>
      <c r="AT832" s="187"/>
      <c r="AU832" s="187"/>
      <c r="AV832" s="187"/>
      <c r="AW832" s="187"/>
      <c r="AX832" s="187"/>
      <c r="AY832" s="187"/>
      <c r="AZ832" s="187"/>
      <c r="BA832" s="187"/>
      <c r="BB832" s="187"/>
      <c r="BC832" s="187"/>
      <c r="BD832" s="187"/>
      <c r="BE832" s="187"/>
      <c r="BF832" s="187"/>
      <c r="BG832" s="187"/>
      <c r="BH832" s="187"/>
      <c r="BI832" s="187"/>
      <c r="BJ832" s="187"/>
      <c r="BK832" s="187"/>
      <c r="BL832" s="187"/>
      <c r="BM832" s="187"/>
    </row>
    <row r="833" spans="1:65">
      <c r="A833" s="110"/>
      <c r="B833" s="110"/>
      <c r="C833" s="110"/>
      <c r="D833" s="187"/>
      <c r="E833" s="187"/>
      <c r="F833" s="187"/>
      <c r="G833" s="187"/>
      <c r="H833" s="187"/>
      <c r="I833" s="187"/>
      <c r="J833" s="187"/>
      <c r="K833" s="187"/>
      <c r="L833" s="187"/>
      <c r="M833" s="187"/>
      <c r="N833" s="187"/>
      <c r="O833" s="187"/>
      <c r="P833" s="187"/>
      <c r="Q833" s="187"/>
      <c r="R833" s="187"/>
      <c r="S833" s="187"/>
      <c r="T833" s="187"/>
      <c r="U833" s="187"/>
      <c r="V833" s="187"/>
      <c r="W833" s="187"/>
      <c r="X833" s="187"/>
      <c r="Y833" s="187"/>
      <c r="Z833" s="187"/>
      <c r="AA833" s="187"/>
      <c r="AB833" s="187"/>
      <c r="AC833" s="187"/>
      <c r="AD833" s="187"/>
      <c r="AE833" s="187"/>
      <c r="AF833" s="187"/>
      <c r="AG833" s="187"/>
      <c r="AH833" s="187"/>
      <c r="AI833" s="187"/>
      <c r="AJ833" s="187"/>
      <c r="AK833" s="187"/>
      <c r="AL833" s="187"/>
      <c r="AM833" s="187"/>
      <c r="AN833" s="187"/>
      <c r="AO833" s="187"/>
      <c r="AP833" s="187"/>
      <c r="AQ833" s="187"/>
      <c r="AR833" s="187"/>
      <c r="AS833" s="187"/>
      <c r="AT833" s="187"/>
      <c r="AU833" s="187"/>
      <c r="AV833" s="187"/>
      <c r="AW833" s="187"/>
      <c r="AX833" s="187"/>
      <c r="AY833" s="187"/>
      <c r="AZ833" s="187"/>
      <c r="BA833" s="187"/>
      <c r="BB833" s="187"/>
      <c r="BC833" s="187"/>
      <c r="BD833" s="187"/>
      <c r="BE833" s="187"/>
      <c r="BF833" s="187"/>
      <c r="BG833" s="187"/>
      <c r="BH833" s="187"/>
      <c r="BI833" s="187"/>
      <c r="BJ833" s="187"/>
      <c r="BK833" s="187"/>
      <c r="BL833" s="187"/>
      <c r="BM833" s="187"/>
    </row>
    <row r="834" spans="1:65">
      <c r="A834" s="110"/>
      <c r="B834" s="110"/>
      <c r="C834" s="110"/>
      <c r="D834" s="187"/>
      <c r="E834" s="187"/>
      <c r="F834" s="187"/>
      <c r="G834" s="187"/>
      <c r="H834" s="187"/>
      <c r="I834" s="187"/>
      <c r="J834" s="187"/>
      <c r="K834" s="187"/>
      <c r="L834" s="187"/>
      <c r="M834" s="187"/>
      <c r="N834" s="187"/>
      <c r="O834" s="187"/>
      <c r="P834" s="187"/>
      <c r="Q834" s="187"/>
      <c r="R834" s="187"/>
      <c r="S834" s="187"/>
      <c r="T834" s="187"/>
      <c r="U834" s="187"/>
      <c r="V834" s="187"/>
      <c r="W834" s="187"/>
      <c r="X834" s="187"/>
      <c r="Y834" s="187"/>
      <c r="Z834" s="187"/>
      <c r="AA834" s="187"/>
      <c r="AB834" s="187"/>
      <c r="AC834" s="187"/>
      <c r="AD834" s="187"/>
      <c r="AE834" s="187"/>
      <c r="AF834" s="187"/>
      <c r="AG834" s="187"/>
      <c r="AH834" s="187"/>
      <c r="AI834" s="187"/>
      <c r="AJ834" s="187"/>
      <c r="AK834" s="187"/>
      <c r="AL834" s="187"/>
      <c r="AM834" s="187"/>
      <c r="AN834" s="187"/>
      <c r="AO834" s="187"/>
      <c r="AP834" s="187"/>
      <c r="AQ834" s="187"/>
      <c r="AR834" s="187"/>
      <c r="AS834" s="187"/>
      <c r="AT834" s="187"/>
      <c r="AU834" s="187"/>
      <c r="AV834" s="187"/>
      <c r="AW834" s="187"/>
      <c r="AX834" s="187"/>
      <c r="AY834" s="187"/>
      <c r="AZ834" s="187"/>
      <c r="BA834" s="187"/>
      <c r="BB834" s="187"/>
      <c r="BC834" s="187"/>
      <c r="BD834" s="187"/>
      <c r="BE834" s="187"/>
      <c r="BF834" s="187"/>
      <c r="BG834" s="187"/>
      <c r="BH834" s="187"/>
      <c r="BI834" s="187"/>
      <c r="BJ834" s="187"/>
      <c r="BK834" s="187"/>
      <c r="BL834" s="187"/>
      <c r="BM834" s="187"/>
    </row>
    <row r="835" spans="1:65">
      <c r="A835" s="110"/>
      <c r="B835" s="110"/>
      <c r="C835" s="110"/>
      <c r="D835" s="187"/>
      <c r="E835" s="187"/>
      <c r="F835" s="187"/>
      <c r="G835" s="187"/>
      <c r="H835" s="187"/>
      <c r="I835" s="187"/>
      <c r="J835" s="187"/>
      <c r="K835" s="187"/>
      <c r="L835" s="187"/>
      <c r="M835" s="187"/>
      <c r="N835" s="187"/>
      <c r="O835" s="187"/>
      <c r="P835" s="187"/>
      <c r="Q835" s="187"/>
      <c r="R835" s="187"/>
      <c r="S835" s="187"/>
      <c r="T835" s="187"/>
      <c r="U835" s="187"/>
      <c r="V835" s="187"/>
      <c r="W835" s="187"/>
      <c r="X835" s="187"/>
      <c r="Y835" s="187"/>
      <c r="Z835" s="187"/>
      <c r="AA835" s="187"/>
      <c r="AB835" s="187"/>
      <c r="AC835" s="187"/>
      <c r="AD835" s="187"/>
      <c r="AE835" s="187"/>
      <c r="AF835" s="187"/>
      <c r="AG835" s="187"/>
      <c r="AH835" s="187"/>
      <c r="AI835" s="187"/>
      <c r="AJ835" s="187"/>
      <c r="AK835" s="187"/>
      <c r="AL835" s="187"/>
      <c r="AM835" s="187"/>
      <c r="AN835" s="187"/>
      <c r="AO835" s="187"/>
      <c r="AP835" s="187"/>
      <c r="AQ835" s="187"/>
      <c r="AR835" s="187"/>
      <c r="AS835" s="187"/>
      <c r="AT835" s="187"/>
      <c r="AU835" s="187"/>
      <c r="AV835" s="187"/>
      <c r="AW835" s="187"/>
      <c r="AX835" s="187"/>
      <c r="AY835" s="187"/>
      <c r="AZ835" s="187"/>
      <c r="BA835" s="187"/>
      <c r="BB835" s="187"/>
      <c r="BC835" s="187"/>
      <c r="BD835" s="187"/>
      <c r="BE835" s="187"/>
      <c r="BF835" s="187"/>
      <c r="BG835" s="187"/>
      <c r="BH835" s="187"/>
      <c r="BI835" s="187"/>
      <c r="BJ835" s="187"/>
      <c r="BK835" s="187"/>
      <c r="BL835" s="187"/>
      <c r="BM835" s="187"/>
    </row>
    <row r="836" spans="1:65">
      <c r="A836" s="110"/>
      <c r="B836" s="110"/>
      <c r="C836" s="110"/>
      <c r="D836" s="187"/>
      <c r="E836" s="187"/>
      <c r="F836" s="187"/>
      <c r="G836" s="187"/>
      <c r="H836" s="187"/>
      <c r="I836" s="187"/>
      <c r="J836" s="187"/>
      <c r="K836" s="187"/>
      <c r="L836" s="187"/>
      <c r="M836" s="187"/>
      <c r="N836" s="187"/>
      <c r="O836" s="187"/>
      <c r="P836" s="187"/>
      <c r="Q836" s="187"/>
      <c r="R836" s="187"/>
      <c r="S836" s="187"/>
      <c r="T836" s="187"/>
      <c r="U836" s="187"/>
      <c r="V836" s="187"/>
      <c r="W836" s="187"/>
      <c r="X836" s="187"/>
      <c r="Y836" s="187"/>
      <c r="Z836" s="187"/>
      <c r="AA836" s="187"/>
      <c r="AB836" s="187"/>
      <c r="AC836" s="187"/>
      <c r="AD836" s="187"/>
      <c r="AE836" s="187"/>
      <c r="AF836" s="187"/>
      <c r="AG836" s="187"/>
      <c r="AH836" s="187"/>
      <c r="AI836" s="187"/>
      <c r="AJ836" s="187"/>
      <c r="AK836" s="187"/>
      <c r="AL836" s="187"/>
      <c r="AM836" s="187"/>
      <c r="AN836" s="187"/>
      <c r="AO836" s="187"/>
      <c r="AP836" s="187"/>
      <c r="AQ836" s="187"/>
      <c r="AR836" s="187"/>
      <c r="AS836" s="187"/>
      <c r="AT836" s="187"/>
      <c r="AU836" s="187"/>
      <c r="AV836" s="187"/>
      <c r="AW836" s="187"/>
      <c r="AX836" s="187"/>
      <c r="AY836" s="187"/>
      <c r="AZ836" s="187"/>
      <c r="BA836" s="187"/>
      <c r="BB836" s="187"/>
      <c r="BC836" s="187"/>
      <c r="BD836" s="187"/>
      <c r="BE836" s="187"/>
      <c r="BF836" s="187"/>
      <c r="BG836" s="187"/>
      <c r="BH836" s="187"/>
      <c r="BI836" s="187"/>
      <c r="BJ836" s="187"/>
      <c r="BK836" s="187"/>
      <c r="BL836" s="187"/>
      <c r="BM836" s="187"/>
    </row>
    <row r="837" spans="1:65">
      <c r="A837" s="110"/>
      <c r="B837" s="110"/>
      <c r="C837" s="110"/>
      <c r="D837" s="187"/>
      <c r="E837" s="187"/>
      <c r="F837" s="187"/>
      <c r="G837" s="187"/>
      <c r="H837" s="187"/>
      <c r="I837" s="187"/>
      <c r="J837" s="187"/>
      <c r="K837" s="187"/>
      <c r="L837" s="187"/>
      <c r="M837" s="187"/>
      <c r="N837" s="187"/>
      <c r="O837" s="187"/>
      <c r="P837" s="187"/>
      <c r="Q837" s="187"/>
      <c r="R837" s="187"/>
      <c r="S837" s="187"/>
      <c r="T837" s="187"/>
      <c r="U837" s="187"/>
      <c r="V837" s="187"/>
      <c r="W837" s="187"/>
      <c r="X837" s="187"/>
      <c r="Y837" s="187"/>
      <c r="Z837" s="187"/>
      <c r="AA837" s="187"/>
      <c r="AB837" s="187"/>
      <c r="AC837" s="187"/>
      <c r="AD837" s="187"/>
      <c r="AE837" s="187"/>
      <c r="AF837" s="187"/>
      <c r="AG837" s="187"/>
      <c r="AH837" s="187"/>
      <c r="AI837" s="187"/>
      <c r="AJ837" s="187"/>
      <c r="AK837" s="187"/>
      <c r="AL837" s="187"/>
      <c r="AM837" s="187"/>
      <c r="AN837" s="187"/>
      <c r="AO837" s="187"/>
      <c r="AP837" s="187"/>
      <c r="AQ837" s="187"/>
      <c r="AR837" s="187"/>
      <c r="AS837" s="187"/>
      <c r="AT837" s="187"/>
      <c r="AU837" s="187"/>
      <c r="AV837" s="187"/>
      <c r="AW837" s="187"/>
      <c r="AX837" s="187"/>
      <c r="AY837" s="187"/>
      <c r="AZ837" s="187"/>
      <c r="BA837" s="187"/>
      <c r="BB837" s="187"/>
      <c r="BC837" s="187"/>
      <c r="BD837" s="187"/>
      <c r="BE837" s="187"/>
      <c r="BF837" s="187"/>
      <c r="BG837" s="187"/>
      <c r="BH837" s="187"/>
      <c r="BI837" s="187"/>
      <c r="BJ837" s="187"/>
      <c r="BK837" s="187"/>
      <c r="BL837" s="187"/>
      <c r="BM837" s="187"/>
    </row>
    <row r="838" spans="1:65">
      <c r="A838" s="110"/>
      <c r="B838" s="110"/>
      <c r="C838" s="110"/>
      <c r="D838" s="187"/>
      <c r="E838" s="187"/>
      <c r="F838" s="187"/>
      <c r="G838" s="187"/>
      <c r="H838" s="187"/>
      <c r="I838" s="187"/>
      <c r="J838" s="187"/>
      <c r="K838" s="187"/>
      <c r="L838" s="187"/>
      <c r="M838" s="187"/>
      <c r="N838" s="187"/>
      <c r="O838" s="187"/>
      <c r="P838" s="187"/>
      <c r="Q838" s="187"/>
      <c r="R838" s="187"/>
      <c r="S838" s="187"/>
      <c r="T838" s="187"/>
      <c r="U838" s="187"/>
      <c r="V838" s="187"/>
      <c r="W838" s="187"/>
      <c r="X838" s="187"/>
      <c r="Y838" s="187"/>
      <c r="Z838" s="187"/>
      <c r="AA838" s="187"/>
      <c r="AB838" s="187"/>
      <c r="AC838" s="187"/>
      <c r="AD838" s="187"/>
      <c r="AE838" s="187"/>
      <c r="AF838" s="187"/>
      <c r="AG838" s="187"/>
      <c r="AH838" s="187"/>
      <c r="AI838" s="187"/>
      <c r="AJ838" s="187"/>
      <c r="AK838" s="187"/>
      <c r="AL838" s="187"/>
      <c r="AM838" s="187"/>
      <c r="AN838" s="187"/>
      <c r="AO838" s="187"/>
      <c r="AP838" s="187"/>
      <c r="AQ838" s="187"/>
      <c r="AR838" s="187"/>
      <c r="AS838" s="187"/>
      <c r="AT838" s="187"/>
      <c r="AU838" s="187"/>
      <c r="AV838" s="187"/>
      <c r="AW838" s="187"/>
      <c r="AX838" s="187"/>
      <c r="AY838" s="187"/>
      <c r="AZ838" s="187"/>
      <c r="BA838" s="187"/>
      <c r="BB838" s="187"/>
      <c r="BC838" s="187"/>
      <c r="BD838" s="187"/>
      <c r="BE838" s="187"/>
      <c r="BF838" s="187"/>
      <c r="BG838" s="187"/>
      <c r="BH838" s="187"/>
      <c r="BI838" s="187"/>
      <c r="BJ838" s="187"/>
      <c r="BK838" s="187"/>
      <c r="BL838" s="187"/>
      <c r="BM838" s="187"/>
    </row>
    <row r="839" spans="1:65">
      <c r="A839" s="110"/>
      <c r="B839" s="110"/>
      <c r="C839" s="110"/>
      <c r="D839" s="187"/>
      <c r="E839" s="187"/>
      <c r="F839" s="187"/>
      <c r="G839" s="187"/>
      <c r="H839" s="187"/>
      <c r="I839" s="187"/>
      <c r="J839" s="187"/>
      <c r="K839" s="187"/>
      <c r="L839" s="187"/>
      <c r="M839" s="187"/>
      <c r="N839" s="187"/>
      <c r="O839" s="187"/>
      <c r="P839" s="187"/>
      <c r="Q839" s="187"/>
      <c r="R839" s="187"/>
      <c r="S839" s="187"/>
      <c r="T839" s="187"/>
      <c r="U839" s="187"/>
      <c r="V839" s="187"/>
      <c r="W839" s="187"/>
      <c r="X839" s="187"/>
      <c r="Y839" s="187"/>
      <c r="Z839" s="187"/>
      <c r="AA839" s="187"/>
      <c r="AB839" s="187"/>
      <c r="AC839" s="187"/>
      <c r="AD839" s="187"/>
      <c r="AE839" s="187"/>
      <c r="AF839" s="187"/>
      <c r="AG839" s="187"/>
      <c r="AH839" s="187"/>
      <c r="AI839" s="187"/>
      <c r="AJ839" s="187"/>
      <c r="AK839" s="187"/>
      <c r="AL839" s="187"/>
      <c r="AM839" s="187"/>
      <c r="AN839" s="187"/>
      <c r="AO839" s="187"/>
      <c r="AP839" s="187"/>
      <c r="AQ839" s="187"/>
      <c r="AR839" s="187"/>
      <c r="AS839" s="187"/>
      <c r="AT839" s="187"/>
      <c r="AU839" s="187"/>
      <c r="AV839" s="187"/>
      <c r="AW839" s="187"/>
      <c r="AX839" s="187"/>
      <c r="AY839" s="187"/>
      <c r="AZ839" s="187"/>
      <c r="BA839" s="187"/>
      <c r="BB839" s="187"/>
      <c r="BC839" s="187"/>
      <c r="BD839" s="187"/>
      <c r="BE839" s="187"/>
      <c r="BF839" s="187"/>
      <c r="BG839" s="187"/>
      <c r="BH839" s="187"/>
      <c r="BI839" s="187"/>
      <c r="BJ839" s="187"/>
      <c r="BK839" s="187"/>
      <c r="BL839" s="187"/>
      <c r="BM839" s="187"/>
    </row>
    <row r="840" spans="1:65">
      <c r="A840" s="110"/>
      <c r="B840" s="110"/>
      <c r="C840" s="110"/>
      <c r="D840" s="187"/>
      <c r="E840" s="187"/>
      <c r="F840" s="187"/>
      <c r="G840" s="187"/>
      <c r="H840" s="187"/>
      <c r="I840" s="187"/>
      <c r="J840" s="187"/>
      <c r="K840" s="187"/>
      <c r="L840" s="187"/>
      <c r="M840" s="187"/>
      <c r="N840" s="187"/>
      <c r="O840" s="187"/>
      <c r="P840" s="187"/>
      <c r="Q840" s="187"/>
      <c r="R840" s="187"/>
      <c r="S840" s="187"/>
      <c r="T840" s="187"/>
      <c r="U840" s="187"/>
      <c r="V840" s="187"/>
      <c r="W840" s="187"/>
      <c r="X840" s="187"/>
      <c r="Y840" s="187"/>
      <c r="Z840" s="187"/>
      <c r="AA840" s="187"/>
      <c r="AB840" s="187"/>
      <c r="AC840" s="187"/>
      <c r="AD840" s="187"/>
      <c r="AE840" s="187"/>
      <c r="AF840" s="187"/>
      <c r="AG840" s="187"/>
      <c r="AH840" s="187"/>
      <c r="AI840" s="187"/>
      <c r="AJ840" s="187"/>
      <c r="AK840" s="187"/>
      <c r="AL840" s="187"/>
      <c r="AM840" s="187"/>
      <c r="AN840" s="187"/>
      <c r="AO840" s="187"/>
      <c r="AP840" s="187"/>
      <c r="AQ840" s="187"/>
      <c r="AR840" s="187"/>
      <c r="AS840" s="187"/>
      <c r="AT840" s="187"/>
      <c r="AU840" s="187"/>
      <c r="AV840" s="187"/>
      <c r="AW840" s="187"/>
      <c r="AX840" s="187"/>
      <c r="AY840" s="187"/>
      <c r="AZ840" s="187"/>
      <c r="BA840" s="187"/>
      <c r="BB840" s="187"/>
      <c r="BC840" s="187"/>
      <c r="BD840" s="187"/>
      <c r="BE840" s="187"/>
      <c r="BF840" s="187"/>
      <c r="BG840" s="187"/>
      <c r="BH840" s="187"/>
      <c r="BI840" s="187"/>
      <c r="BJ840" s="187"/>
      <c r="BK840" s="187"/>
      <c r="BL840" s="187"/>
      <c r="BM840" s="187"/>
    </row>
    <row r="841" spans="1:65">
      <c r="A841" s="110"/>
      <c r="B841" s="110"/>
      <c r="C841" s="110"/>
      <c r="D841" s="187"/>
      <c r="E841" s="187"/>
      <c r="F841" s="187"/>
      <c r="G841" s="187"/>
      <c r="H841" s="187"/>
      <c r="I841" s="187"/>
      <c r="J841" s="187"/>
      <c r="K841" s="187"/>
      <c r="L841" s="187"/>
      <c r="M841" s="187"/>
      <c r="N841" s="187"/>
      <c r="O841" s="187"/>
      <c r="P841" s="187"/>
      <c r="Q841" s="187"/>
      <c r="R841" s="187"/>
      <c r="S841" s="187"/>
      <c r="T841" s="187"/>
      <c r="U841" s="187"/>
      <c r="V841" s="187"/>
      <c r="W841" s="187"/>
      <c r="X841" s="187"/>
      <c r="Y841" s="187"/>
      <c r="Z841" s="187"/>
      <c r="AA841" s="187"/>
      <c r="AB841" s="187"/>
      <c r="AC841" s="187"/>
      <c r="AD841" s="187"/>
      <c r="AE841" s="187"/>
      <c r="AF841" s="187"/>
      <c r="AG841" s="187"/>
      <c r="AH841" s="187"/>
      <c r="AI841" s="187"/>
      <c r="AJ841" s="187"/>
      <c r="AK841" s="187"/>
      <c r="AL841" s="187"/>
      <c r="AM841" s="187"/>
      <c r="AN841" s="187"/>
      <c r="AO841" s="187"/>
      <c r="AP841" s="187"/>
      <c r="AQ841" s="187"/>
      <c r="AR841" s="187"/>
      <c r="AS841" s="187"/>
      <c r="AT841" s="187"/>
      <c r="AU841" s="187"/>
      <c r="AV841" s="187"/>
      <c r="AW841" s="187"/>
      <c r="AX841" s="187"/>
      <c r="AY841" s="187"/>
      <c r="AZ841" s="187"/>
      <c r="BA841" s="187"/>
      <c r="BB841" s="187"/>
      <c r="BC841" s="187"/>
      <c r="BD841" s="187"/>
      <c r="BE841" s="187"/>
      <c r="BF841" s="187"/>
      <c r="BG841" s="187"/>
      <c r="BH841" s="187"/>
      <c r="BI841" s="187"/>
      <c r="BJ841" s="187"/>
      <c r="BK841" s="187"/>
      <c r="BL841" s="187"/>
      <c r="BM841" s="187"/>
    </row>
    <row r="842" spans="1:65">
      <c r="A842" s="110"/>
      <c r="B842" s="110"/>
      <c r="C842" s="110"/>
      <c r="D842" s="187"/>
      <c r="E842" s="187"/>
      <c r="F842" s="187"/>
      <c r="G842" s="187"/>
      <c r="H842" s="187"/>
      <c r="I842" s="187"/>
      <c r="J842" s="187"/>
      <c r="K842" s="187"/>
      <c r="L842" s="187"/>
      <c r="M842" s="187"/>
      <c r="N842" s="187"/>
      <c r="O842" s="187"/>
      <c r="P842" s="187"/>
      <c r="Q842" s="187"/>
      <c r="R842" s="187"/>
      <c r="S842" s="187"/>
      <c r="T842" s="187"/>
      <c r="U842" s="187"/>
      <c r="V842" s="187"/>
      <c r="W842" s="187"/>
      <c r="X842" s="187"/>
      <c r="Y842" s="187"/>
      <c r="Z842" s="187"/>
      <c r="AA842" s="187"/>
      <c r="AB842" s="187"/>
      <c r="AC842" s="187"/>
      <c r="AD842" s="187"/>
      <c r="AE842" s="187"/>
      <c r="AF842" s="187"/>
      <c r="AG842" s="187"/>
      <c r="AH842" s="187"/>
      <c r="AI842" s="187"/>
      <c r="AJ842" s="187"/>
      <c r="AK842" s="187"/>
      <c r="AL842" s="187"/>
      <c r="AM842" s="187"/>
      <c r="AN842" s="187"/>
      <c r="AO842" s="187"/>
      <c r="AP842" s="187"/>
      <c r="AQ842" s="187"/>
      <c r="AR842" s="187"/>
      <c r="AS842" s="187"/>
      <c r="AT842" s="187"/>
      <c r="AU842" s="187"/>
      <c r="AV842" s="187"/>
      <c r="AW842" s="187"/>
      <c r="AX842" s="187"/>
      <c r="AY842" s="187"/>
      <c r="AZ842" s="187"/>
      <c r="BA842" s="187"/>
      <c r="BB842" s="187"/>
      <c r="BC842" s="187"/>
      <c r="BD842" s="187"/>
      <c r="BE842" s="187"/>
      <c r="BF842" s="187"/>
      <c r="BG842" s="187"/>
      <c r="BH842" s="187"/>
      <c r="BI842" s="187"/>
      <c r="BJ842" s="187"/>
      <c r="BK842" s="187"/>
      <c r="BL842" s="187"/>
      <c r="BM842" s="187"/>
    </row>
    <row r="843" spans="1:65">
      <c r="A843" s="110"/>
      <c r="B843" s="110"/>
      <c r="C843" s="110"/>
      <c r="D843" s="187"/>
      <c r="E843" s="187"/>
      <c r="F843" s="187"/>
      <c r="G843" s="187"/>
      <c r="H843" s="187"/>
      <c r="I843" s="187"/>
      <c r="J843" s="187"/>
      <c r="K843" s="187"/>
      <c r="L843" s="187"/>
      <c r="M843" s="187"/>
      <c r="N843" s="187"/>
      <c r="O843" s="187"/>
      <c r="P843" s="187"/>
      <c r="Q843" s="187"/>
      <c r="R843" s="187"/>
      <c r="S843" s="187"/>
      <c r="T843" s="187"/>
      <c r="U843" s="187"/>
      <c r="V843" s="187"/>
      <c r="W843" s="187"/>
      <c r="X843" s="187"/>
      <c r="Y843" s="187"/>
      <c r="Z843" s="187"/>
      <c r="AA843" s="187"/>
      <c r="AB843" s="187"/>
      <c r="AC843" s="187"/>
      <c r="AD843" s="187"/>
      <c r="AE843" s="187"/>
      <c r="AF843" s="187"/>
      <c r="AG843" s="187"/>
      <c r="AH843" s="187"/>
      <c r="AI843" s="187"/>
      <c r="AJ843" s="187"/>
      <c r="AK843" s="187"/>
      <c r="AL843" s="187"/>
      <c r="AM843" s="187"/>
      <c r="AN843" s="187"/>
      <c r="AO843" s="187"/>
      <c r="AP843" s="187"/>
      <c r="AQ843" s="187"/>
      <c r="AR843" s="187"/>
      <c r="AS843" s="187"/>
      <c r="AT843" s="187"/>
      <c r="AU843" s="187"/>
      <c r="AV843" s="187"/>
      <c r="AW843" s="187"/>
      <c r="AX843" s="187"/>
      <c r="AY843" s="187"/>
      <c r="AZ843" s="187"/>
      <c r="BA843" s="187"/>
      <c r="BB843" s="187"/>
      <c r="BC843" s="187"/>
      <c r="BD843" s="187"/>
      <c r="BE843" s="187"/>
      <c r="BF843" s="187"/>
      <c r="BG843" s="187"/>
      <c r="BH843" s="187"/>
      <c r="BI843" s="187"/>
      <c r="BJ843" s="187"/>
      <c r="BK843" s="187"/>
      <c r="BL843" s="187"/>
      <c r="BM843" s="187"/>
    </row>
    <row r="844" spans="1:65">
      <c r="A844" s="110"/>
      <c r="B844" s="110"/>
      <c r="C844" s="110"/>
      <c r="D844" s="187"/>
      <c r="E844" s="187"/>
      <c r="F844" s="187"/>
      <c r="G844" s="187"/>
      <c r="H844" s="187"/>
      <c r="I844" s="187"/>
      <c r="J844" s="187"/>
      <c r="K844" s="187"/>
      <c r="L844" s="187"/>
      <c r="M844" s="187"/>
      <c r="N844" s="187"/>
      <c r="O844" s="187"/>
      <c r="P844" s="187"/>
      <c r="Q844" s="187"/>
      <c r="R844" s="187"/>
      <c r="S844" s="187"/>
      <c r="T844" s="187"/>
      <c r="U844" s="187"/>
      <c r="V844" s="187"/>
      <c r="W844" s="187"/>
      <c r="X844" s="187"/>
      <c r="Y844" s="187"/>
      <c r="Z844" s="187"/>
      <c r="AA844" s="187"/>
      <c r="AB844" s="187"/>
      <c r="AC844" s="187"/>
      <c r="AD844" s="187"/>
      <c r="AE844" s="187"/>
      <c r="AF844" s="187"/>
      <c r="AG844" s="187"/>
      <c r="AH844" s="187"/>
      <c r="AI844" s="187"/>
      <c r="AJ844" s="187"/>
      <c r="AK844" s="187"/>
      <c r="AL844" s="187"/>
      <c r="AM844" s="187"/>
      <c r="AN844" s="187"/>
      <c r="AO844" s="187"/>
      <c r="AP844" s="187"/>
      <c r="AQ844" s="187"/>
      <c r="AR844" s="187"/>
      <c r="AS844" s="187"/>
      <c r="AT844" s="187"/>
      <c r="AU844" s="187"/>
      <c r="AV844" s="187"/>
      <c r="AW844" s="187"/>
      <c r="AX844" s="187"/>
      <c r="AY844" s="187"/>
      <c r="AZ844" s="187"/>
      <c r="BA844" s="187"/>
      <c r="BB844" s="187"/>
      <c r="BC844" s="187"/>
      <c r="BD844" s="187"/>
      <c r="BE844" s="187"/>
      <c r="BF844" s="187"/>
      <c r="BG844" s="187"/>
      <c r="BH844" s="187"/>
      <c r="BI844" s="187"/>
      <c r="BJ844" s="187"/>
      <c r="BK844" s="187"/>
      <c r="BL844" s="187"/>
      <c r="BM844" s="187"/>
    </row>
    <row r="845" spans="1:65">
      <c r="A845" s="110"/>
      <c r="B845" s="110"/>
      <c r="C845" s="110"/>
      <c r="D845" s="187"/>
      <c r="E845" s="187"/>
      <c r="F845" s="187"/>
      <c r="G845" s="187"/>
      <c r="H845" s="187"/>
      <c r="I845" s="187"/>
      <c r="J845" s="187"/>
      <c r="K845" s="187"/>
      <c r="L845" s="187"/>
      <c r="M845" s="187"/>
      <c r="N845" s="187"/>
      <c r="O845" s="187"/>
      <c r="P845" s="187"/>
      <c r="Q845" s="187"/>
      <c r="R845" s="187"/>
      <c r="S845" s="187"/>
      <c r="T845" s="187"/>
      <c r="U845" s="187"/>
      <c r="V845" s="187"/>
      <c r="W845" s="187"/>
      <c r="X845" s="187"/>
      <c r="Y845" s="187"/>
      <c r="Z845" s="187"/>
      <c r="AA845" s="187"/>
      <c r="AB845" s="187"/>
      <c r="AC845" s="187"/>
      <c r="AD845" s="187"/>
      <c r="AE845" s="187"/>
      <c r="AF845" s="187"/>
      <c r="AG845" s="187"/>
      <c r="AH845" s="187"/>
      <c r="AI845" s="187"/>
      <c r="AJ845" s="187"/>
      <c r="AK845" s="187"/>
      <c r="AL845" s="187"/>
      <c r="AM845" s="187"/>
      <c r="AN845" s="187"/>
      <c r="AO845" s="187"/>
      <c r="AP845" s="187"/>
      <c r="AQ845" s="187"/>
      <c r="AR845" s="187"/>
      <c r="AS845" s="187"/>
      <c r="AT845" s="187"/>
      <c r="AU845" s="187"/>
      <c r="AV845" s="187"/>
      <c r="AW845" s="187"/>
      <c r="AX845" s="187"/>
      <c r="AY845" s="187"/>
      <c r="AZ845" s="187"/>
      <c r="BA845" s="187"/>
      <c r="BB845" s="187"/>
      <c r="BC845" s="187"/>
      <c r="BD845" s="187"/>
      <c r="BE845" s="187"/>
      <c r="BF845" s="187"/>
      <c r="BG845" s="187"/>
      <c r="BH845" s="187"/>
      <c r="BI845" s="187"/>
      <c r="BJ845" s="187"/>
      <c r="BK845" s="187"/>
      <c r="BL845" s="187"/>
      <c r="BM845" s="187"/>
    </row>
    <row r="846" spans="1:65">
      <c r="A846" s="110"/>
      <c r="B846" s="110"/>
      <c r="C846" s="110"/>
      <c r="D846" s="187"/>
      <c r="E846" s="187"/>
      <c r="F846" s="187"/>
      <c r="G846" s="187"/>
      <c r="H846" s="187"/>
      <c r="I846" s="187"/>
      <c r="J846" s="187"/>
      <c r="K846" s="187"/>
      <c r="L846" s="187"/>
      <c r="M846" s="187"/>
      <c r="N846" s="187"/>
      <c r="O846" s="187"/>
      <c r="P846" s="187"/>
      <c r="Q846" s="187"/>
      <c r="R846" s="187"/>
      <c r="S846" s="187"/>
      <c r="T846" s="187"/>
      <c r="U846" s="187"/>
      <c r="V846" s="187"/>
      <c r="W846" s="187"/>
      <c r="X846" s="187"/>
      <c r="Y846" s="187"/>
      <c r="Z846" s="187"/>
      <c r="AA846" s="187"/>
      <c r="AB846" s="187"/>
      <c r="AC846" s="187"/>
      <c r="AD846" s="187"/>
      <c r="AE846" s="187"/>
      <c r="AF846" s="187"/>
      <c r="AG846" s="187"/>
      <c r="AH846" s="187"/>
      <c r="AI846" s="187"/>
      <c r="AJ846" s="187"/>
      <c r="AK846" s="187"/>
      <c r="AL846" s="187"/>
      <c r="AM846" s="187"/>
      <c r="AN846" s="187"/>
      <c r="AO846" s="187"/>
      <c r="AP846" s="187"/>
      <c r="AQ846" s="187"/>
      <c r="AR846" s="187"/>
      <c r="AS846" s="187"/>
      <c r="AT846" s="187"/>
      <c r="AU846" s="187"/>
      <c r="AV846" s="187"/>
      <c r="AW846" s="187"/>
      <c r="AX846" s="187"/>
      <c r="AY846" s="187"/>
      <c r="AZ846" s="187"/>
      <c r="BA846" s="187"/>
      <c r="BB846" s="187"/>
      <c r="BC846" s="187"/>
      <c r="BD846" s="187"/>
      <c r="BE846" s="187"/>
      <c r="BF846" s="187"/>
      <c r="BG846" s="187"/>
      <c r="BH846" s="187"/>
      <c r="BI846" s="187"/>
      <c r="BJ846" s="187"/>
      <c r="BK846" s="187"/>
      <c r="BL846" s="187"/>
      <c r="BM846" s="187"/>
    </row>
    <row r="847" spans="1:65">
      <c r="A847" s="110"/>
      <c r="B847" s="110"/>
      <c r="C847" s="110"/>
      <c r="D847" s="187"/>
      <c r="E847" s="187"/>
      <c r="F847" s="187"/>
      <c r="G847" s="187"/>
      <c r="H847" s="187"/>
      <c r="I847" s="187"/>
      <c r="J847" s="187"/>
      <c r="K847" s="187"/>
      <c r="L847" s="187"/>
      <c r="M847" s="187"/>
      <c r="N847" s="187"/>
      <c r="O847" s="187"/>
      <c r="P847" s="187"/>
      <c r="Q847" s="187"/>
      <c r="R847" s="187"/>
      <c r="S847" s="187"/>
      <c r="T847" s="187"/>
      <c r="U847" s="187"/>
      <c r="V847" s="187"/>
      <c r="W847" s="187"/>
      <c r="X847" s="187"/>
      <c r="Y847" s="187"/>
      <c r="Z847" s="187"/>
      <c r="AA847" s="187"/>
      <c r="AB847" s="187"/>
      <c r="AC847" s="187"/>
      <c r="AD847" s="187"/>
      <c r="AE847" s="187"/>
      <c r="AF847" s="187"/>
      <c r="AG847" s="187"/>
      <c r="AH847" s="187"/>
      <c r="AI847" s="187"/>
      <c r="AJ847" s="187"/>
      <c r="AK847" s="187"/>
      <c r="AL847" s="187"/>
      <c r="AM847" s="187"/>
      <c r="AN847" s="187"/>
      <c r="AO847" s="187"/>
      <c r="AP847" s="187"/>
      <c r="AQ847" s="187"/>
      <c r="AR847" s="187"/>
      <c r="AS847" s="187"/>
      <c r="AT847" s="187"/>
      <c r="AU847" s="187"/>
      <c r="AV847" s="187"/>
      <c r="AW847" s="187"/>
      <c r="AX847" s="187"/>
      <c r="AY847" s="187"/>
      <c r="AZ847" s="187"/>
      <c r="BA847" s="187"/>
      <c r="BB847" s="187"/>
      <c r="BC847" s="187"/>
      <c r="BD847" s="187"/>
      <c r="BE847" s="187"/>
      <c r="BF847" s="187"/>
      <c r="BG847" s="187"/>
      <c r="BH847" s="187"/>
      <c r="BI847" s="187"/>
      <c r="BJ847" s="187"/>
      <c r="BK847" s="187"/>
      <c r="BL847" s="187"/>
      <c r="BM847" s="187"/>
    </row>
    <row r="848" spans="1:65">
      <c r="A848" s="110"/>
      <c r="B848" s="110"/>
      <c r="C848" s="110"/>
      <c r="D848" s="187"/>
      <c r="E848" s="187"/>
      <c r="F848" s="187"/>
      <c r="G848" s="187"/>
      <c r="H848" s="187"/>
      <c r="I848" s="187"/>
      <c r="J848" s="187"/>
      <c r="K848" s="187"/>
      <c r="L848" s="187"/>
      <c r="M848" s="187"/>
      <c r="N848" s="187"/>
      <c r="O848" s="187"/>
      <c r="P848" s="187"/>
      <c r="Q848" s="187"/>
      <c r="R848" s="187"/>
      <c r="S848" s="187"/>
      <c r="T848" s="187"/>
      <c r="U848" s="187"/>
      <c r="V848" s="187"/>
      <c r="W848" s="187"/>
      <c r="X848" s="187"/>
      <c r="Y848" s="187"/>
      <c r="Z848" s="187"/>
      <c r="AA848" s="187"/>
      <c r="AB848" s="187"/>
      <c r="AC848" s="187"/>
      <c r="AD848" s="187"/>
      <c r="AE848" s="187"/>
      <c r="AF848" s="187"/>
      <c r="AG848" s="187"/>
      <c r="AH848" s="187"/>
      <c r="AI848" s="187"/>
      <c r="AJ848" s="187"/>
      <c r="AK848" s="187"/>
      <c r="AL848" s="187"/>
      <c r="AM848" s="187"/>
      <c r="AN848" s="187"/>
      <c r="AO848" s="187"/>
      <c r="AP848" s="187"/>
      <c r="AQ848" s="187"/>
      <c r="AR848" s="187"/>
      <c r="AS848" s="187"/>
      <c r="AT848" s="187"/>
      <c r="AU848" s="187"/>
      <c r="AV848" s="187"/>
      <c r="AW848" s="187"/>
      <c r="AX848" s="187"/>
      <c r="AY848" s="187"/>
      <c r="AZ848" s="187"/>
      <c r="BA848" s="187"/>
      <c r="BB848" s="187"/>
      <c r="BC848" s="187"/>
      <c r="BD848" s="187"/>
      <c r="BE848" s="187"/>
      <c r="BF848" s="187"/>
      <c r="BG848" s="187"/>
      <c r="BH848" s="187"/>
      <c r="BI848" s="187"/>
      <c r="BJ848" s="187"/>
      <c r="BK848" s="187"/>
      <c r="BL848" s="187"/>
      <c r="BM848" s="187"/>
    </row>
    <row r="849" spans="1:65">
      <c r="A849" s="110"/>
      <c r="B849" s="110"/>
      <c r="C849" s="110"/>
      <c r="D849" s="187"/>
      <c r="E849" s="187"/>
      <c r="F849" s="187"/>
      <c r="G849" s="187"/>
      <c r="H849" s="187"/>
      <c r="I849" s="187"/>
      <c r="J849" s="187"/>
      <c r="K849" s="187"/>
      <c r="L849" s="187"/>
      <c r="M849" s="187"/>
      <c r="N849" s="187"/>
      <c r="O849" s="187"/>
      <c r="P849" s="187"/>
      <c r="Q849" s="187"/>
      <c r="R849" s="187"/>
      <c r="S849" s="187"/>
      <c r="T849" s="187"/>
      <c r="U849" s="187"/>
      <c r="V849" s="187"/>
      <c r="W849" s="187"/>
      <c r="X849" s="187"/>
      <c r="Y849" s="187"/>
      <c r="Z849" s="187"/>
      <c r="AA849" s="187"/>
      <c r="AB849" s="187"/>
      <c r="AC849" s="187"/>
      <c r="AD849" s="187"/>
      <c r="AE849" s="187"/>
      <c r="AF849" s="187"/>
      <c r="AG849" s="187"/>
      <c r="AH849" s="187"/>
      <c r="AI849" s="187"/>
      <c r="AJ849" s="187"/>
      <c r="AK849" s="187"/>
      <c r="AL849" s="187"/>
      <c r="AM849" s="187"/>
      <c r="AN849" s="187"/>
      <c r="AO849" s="187"/>
      <c r="AP849" s="187"/>
      <c r="AQ849" s="187"/>
      <c r="AR849" s="187"/>
      <c r="AS849" s="187"/>
      <c r="AT849" s="187"/>
      <c r="AU849" s="187"/>
      <c r="AV849" s="187"/>
      <c r="AW849" s="187"/>
      <c r="AX849" s="187"/>
      <c r="AY849" s="187"/>
      <c r="AZ849" s="187"/>
      <c r="BA849" s="187"/>
      <c r="BB849" s="187"/>
      <c r="BC849" s="187"/>
      <c r="BD849" s="187"/>
      <c r="BE849" s="187"/>
      <c r="BF849" s="187"/>
      <c r="BG849" s="187"/>
      <c r="BH849" s="187"/>
      <c r="BI849" s="187"/>
      <c r="BJ849" s="187"/>
      <c r="BK849" s="187"/>
      <c r="BL849" s="187"/>
      <c r="BM849" s="187"/>
    </row>
    <row r="850" spans="1:65">
      <c r="A850" s="110"/>
      <c r="B850" s="110"/>
      <c r="C850" s="110"/>
      <c r="D850" s="187"/>
      <c r="E850" s="187"/>
      <c r="F850" s="187"/>
      <c r="G850" s="187"/>
      <c r="H850" s="187"/>
      <c r="I850" s="187"/>
      <c r="J850" s="187"/>
      <c r="K850" s="187"/>
      <c r="L850" s="187"/>
      <c r="M850" s="187"/>
      <c r="N850" s="187"/>
      <c r="O850" s="187"/>
      <c r="P850" s="187"/>
      <c r="Q850" s="187"/>
      <c r="R850" s="187"/>
      <c r="S850" s="187"/>
      <c r="T850" s="187"/>
      <c r="U850" s="187"/>
      <c r="V850" s="187"/>
      <c r="W850" s="187"/>
      <c r="X850" s="187"/>
      <c r="Y850" s="187"/>
      <c r="Z850" s="187"/>
      <c r="AA850" s="187"/>
      <c r="AB850" s="187"/>
      <c r="AC850" s="187"/>
      <c r="AD850" s="187"/>
      <c r="AE850" s="187"/>
      <c r="AF850" s="187"/>
      <c r="AG850" s="187"/>
      <c r="AH850" s="187"/>
      <c r="AI850" s="187"/>
      <c r="AJ850" s="187"/>
      <c r="AK850" s="187"/>
      <c r="AL850" s="187"/>
      <c r="AM850" s="187"/>
      <c r="AN850" s="187"/>
      <c r="AO850" s="187"/>
      <c r="AP850" s="187"/>
      <c r="AQ850" s="187"/>
      <c r="AR850" s="187"/>
      <c r="AS850" s="187"/>
      <c r="AT850" s="187"/>
      <c r="AU850" s="187"/>
      <c r="AV850" s="187"/>
      <c r="AW850" s="187"/>
      <c r="AX850" s="187"/>
      <c r="AY850" s="187"/>
      <c r="AZ850" s="187"/>
      <c r="BA850" s="187"/>
      <c r="BB850" s="187"/>
      <c r="BC850" s="187"/>
      <c r="BD850" s="187"/>
      <c r="BE850" s="187"/>
      <c r="BF850" s="187"/>
      <c r="BG850" s="187"/>
      <c r="BH850" s="187"/>
      <c r="BI850" s="187"/>
      <c r="BJ850" s="187"/>
      <c r="BK850" s="187"/>
      <c r="BL850" s="187"/>
      <c r="BM850" s="187"/>
    </row>
    <row r="851" spans="1:65">
      <c r="A851" s="110"/>
      <c r="B851" s="110"/>
      <c r="C851" s="110"/>
      <c r="D851" s="187"/>
      <c r="E851" s="187"/>
      <c r="F851" s="187"/>
      <c r="G851" s="187"/>
      <c r="H851" s="187"/>
      <c r="I851" s="187"/>
      <c r="J851" s="187"/>
      <c r="K851" s="187"/>
      <c r="L851" s="187"/>
      <c r="M851" s="187"/>
      <c r="N851" s="187"/>
      <c r="O851" s="187"/>
      <c r="P851" s="187"/>
      <c r="Q851" s="187"/>
      <c r="R851" s="187"/>
      <c r="S851" s="187"/>
      <c r="T851" s="187"/>
      <c r="U851" s="187"/>
      <c r="V851" s="187"/>
      <c r="W851" s="187"/>
      <c r="X851" s="187"/>
      <c r="Y851" s="187"/>
      <c r="Z851" s="187"/>
      <c r="AA851" s="187"/>
      <c r="AB851" s="187"/>
      <c r="AC851" s="187"/>
      <c r="AD851" s="187"/>
      <c r="AE851" s="187"/>
      <c r="AF851" s="187"/>
      <c r="AG851" s="187"/>
      <c r="AH851" s="187"/>
      <c r="AI851" s="187"/>
      <c r="AJ851" s="187"/>
      <c r="AK851" s="187"/>
      <c r="AL851" s="187"/>
      <c r="AM851" s="187"/>
      <c r="AN851" s="187"/>
      <c r="AO851" s="187"/>
      <c r="AP851" s="187"/>
      <c r="AQ851" s="187"/>
      <c r="AR851" s="187"/>
      <c r="AS851" s="187"/>
      <c r="AT851" s="187"/>
      <c r="AU851" s="187"/>
      <c r="AV851" s="187"/>
      <c r="AW851" s="187"/>
      <c r="AX851" s="187"/>
      <c r="AY851" s="187"/>
      <c r="AZ851" s="187"/>
      <c r="BA851" s="187"/>
      <c r="BB851" s="187"/>
      <c r="BC851" s="187"/>
      <c r="BD851" s="187"/>
      <c r="BE851" s="187"/>
      <c r="BF851" s="187"/>
      <c r="BG851" s="187"/>
      <c r="BH851" s="187"/>
      <c r="BI851" s="187"/>
      <c r="BJ851" s="187"/>
      <c r="BK851" s="187"/>
      <c r="BL851" s="187"/>
      <c r="BM851" s="187"/>
    </row>
    <row r="852" spans="1:65">
      <c r="A852" s="110"/>
      <c r="B852" s="110"/>
      <c r="C852" s="110"/>
      <c r="D852" s="187"/>
      <c r="E852" s="187"/>
      <c r="F852" s="187"/>
      <c r="G852" s="187"/>
      <c r="H852" s="187"/>
      <c r="I852" s="187"/>
      <c r="J852" s="187"/>
      <c r="K852" s="187"/>
      <c r="L852" s="187"/>
      <c r="M852" s="187"/>
      <c r="N852" s="187"/>
      <c r="O852" s="187"/>
      <c r="P852" s="187"/>
      <c r="Q852" s="187"/>
      <c r="R852" s="187"/>
      <c r="S852" s="187"/>
      <c r="T852" s="187"/>
      <c r="U852" s="187"/>
      <c r="V852" s="187"/>
      <c r="W852" s="187"/>
      <c r="X852" s="187"/>
      <c r="Y852" s="187"/>
      <c r="Z852" s="187"/>
      <c r="AA852" s="187"/>
      <c r="AB852" s="187"/>
      <c r="AC852" s="187"/>
      <c r="AD852" s="187"/>
      <c r="AE852" s="187"/>
      <c r="AF852" s="187"/>
      <c r="AG852" s="187"/>
      <c r="AH852" s="187"/>
      <c r="AI852" s="187"/>
      <c r="AJ852" s="187"/>
      <c r="AK852" s="187"/>
      <c r="AL852" s="187"/>
      <c r="AM852" s="187"/>
      <c r="AN852" s="187"/>
      <c r="AO852" s="187"/>
      <c r="AP852" s="187"/>
      <c r="AQ852" s="187"/>
      <c r="AR852" s="187"/>
      <c r="AS852" s="187"/>
      <c r="AT852" s="187"/>
      <c r="AU852" s="187"/>
      <c r="AV852" s="187"/>
      <c r="AW852" s="187"/>
      <c r="AX852" s="187"/>
      <c r="AY852" s="187"/>
      <c r="AZ852" s="187"/>
      <c r="BA852" s="187"/>
      <c r="BB852" s="187"/>
      <c r="BC852" s="187"/>
      <c r="BD852" s="187"/>
      <c r="BE852" s="187"/>
      <c r="BF852" s="187"/>
      <c r="BG852" s="187"/>
      <c r="BH852" s="187"/>
      <c r="BI852" s="187"/>
      <c r="BJ852" s="187"/>
      <c r="BK852" s="187"/>
      <c r="BL852" s="187"/>
      <c r="BM852" s="187"/>
    </row>
    <row r="853" spans="1:65">
      <c r="A853" s="110"/>
      <c r="B853" s="110"/>
      <c r="C853" s="110"/>
      <c r="D853" s="187"/>
      <c r="E853" s="187"/>
      <c r="F853" s="187"/>
      <c r="G853" s="187"/>
      <c r="H853" s="187"/>
      <c r="I853" s="187"/>
      <c r="J853" s="187"/>
      <c r="K853" s="187"/>
      <c r="L853" s="187"/>
      <c r="M853" s="187"/>
      <c r="N853" s="187"/>
      <c r="O853" s="187"/>
      <c r="P853" s="187"/>
      <c r="Q853" s="187"/>
      <c r="R853" s="187"/>
      <c r="S853" s="187"/>
      <c r="T853" s="187"/>
      <c r="U853" s="187"/>
      <c r="V853" s="187"/>
      <c r="W853" s="187"/>
      <c r="X853" s="187"/>
      <c r="Y853" s="187"/>
      <c r="Z853" s="187"/>
      <c r="AA853" s="187"/>
      <c r="AB853" s="187"/>
      <c r="AC853" s="187"/>
      <c r="AD853" s="187"/>
      <c r="AE853" s="187"/>
      <c r="AF853" s="187"/>
      <c r="AG853" s="187"/>
      <c r="AH853" s="187"/>
      <c r="AI853" s="187"/>
      <c r="AJ853" s="187"/>
      <c r="AK853" s="187"/>
      <c r="AL853" s="187"/>
      <c r="AM853" s="187"/>
      <c r="AN853" s="187"/>
      <c r="AO853" s="187"/>
      <c r="AP853" s="187"/>
      <c r="AQ853" s="187"/>
      <c r="AR853" s="187"/>
      <c r="AS853" s="187"/>
      <c r="AT853" s="187"/>
      <c r="AU853" s="187"/>
      <c r="AV853" s="187"/>
      <c r="AW853" s="187"/>
      <c r="AX853" s="187"/>
      <c r="AY853" s="187"/>
      <c r="AZ853" s="187"/>
      <c r="BA853" s="187"/>
      <c r="BB853" s="187"/>
      <c r="BC853" s="187"/>
      <c r="BD853" s="187"/>
      <c r="BE853" s="187"/>
      <c r="BF853" s="187"/>
      <c r="BG853" s="187"/>
      <c r="BH853" s="187"/>
      <c r="BI853" s="187"/>
      <c r="BJ853" s="187"/>
      <c r="BK853" s="187"/>
      <c r="BL853" s="187"/>
      <c r="BM853" s="187"/>
    </row>
    <row r="854" spans="1:65">
      <c r="A854" s="110"/>
      <c r="B854" s="110"/>
      <c r="C854" s="110"/>
      <c r="D854" s="187"/>
      <c r="E854" s="187"/>
      <c r="F854" s="187"/>
      <c r="G854" s="187"/>
      <c r="H854" s="187"/>
      <c r="I854" s="187"/>
      <c r="J854" s="187"/>
      <c r="K854" s="187"/>
      <c r="L854" s="187"/>
      <c r="M854" s="187"/>
      <c r="N854" s="187"/>
      <c r="O854" s="187"/>
      <c r="P854" s="187"/>
      <c r="Q854" s="187"/>
      <c r="R854" s="187"/>
      <c r="S854" s="187"/>
      <c r="T854" s="187"/>
      <c r="U854" s="187"/>
      <c r="V854" s="187"/>
      <c r="W854" s="187"/>
      <c r="X854" s="187"/>
      <c r="Y854" s="187"/>
      <c r="Z854" s="187"/>
      <c r="AA854" s="187"/>
      <c r="AB854" s="187"/>
      <c r="AC854" s="187"/>
      <c r="AD854" s="187"/>
      <c r="AE854" s="187"/>
      <c r="AF854" s="187"/>
      <c r="AG854" s="187"/>
      <c r="AH854" s="187"/>
      <c r="AI854" s="187"/>
      <c r="AJ854" s="187"/>
      <c r="AK854" s="187"/>
      <c r="AL854" s="187"/>
      <c r="AM854" s="187"/>
      <c r="AN854" s="187"/>
      <c r="AO854" s="187"/>
      <c r="AP854" s="187"/>
      <c r="AQ854" s="187"/>
      <c r="AR854" s="187"/>
      <c r="AS854" s="187"/>
      <c r="AT854" s="187"/>
      <c r="AU854" s="187"/>
      <c r="AV854" s="187"/>
      <c r="AW854" s="187"/>
      <c r="AX854" s="187"/>
      <c r="AY854" s="187"/>
      <c r="AZ854" s="187"/>
      <c r="BA854" s="187"/>
      <c r="BB854" s="187"/>
      <c r="BC854" s="187"/>
      <c r="BD854" s="187"/>
      <c r="BE854" s="187"/>
      <c r="BF854" s="187"/>
      <c r="BG854" s="187"/>
      <c r="BH854" s="187"/>
      <c r="BI854" s="187"/>
      <c r="BJ854" s="187"/>
      <c r="BK854" s="187"/>
      <c r="BL854" s="187"/>
      <c r="BM854" s="187"/>
    </row>
    <row r="855" spans="1:65">
      <c r="A855" s="110"/>
      <c r="B855" s="110"/>
      <c r="C855" s="110"/>
      <c r="D855" s="187"/>
      <c r="E855" s="187"/>
      <c r="F855" s="187"/>
      <c r="G855" s="187"/>
      <c r="H855" s="187"/>
      <c r="I855" s="187"/>
      <c r="J855" s="187"/>
      <c r="K855" s="187"/>
      <c r="L855" s="187"/>
      <c r="M855" s="187"/>
      <c r="N855" s="187"/>
      <c r="O855" s="187"/>
      <c r="P855" s="187"/>
      <c r="Q855" s="187"/>
      <c r="R855" s="187"/>
      <c r="S855" s="187"/>
      <c r="T855" s="187"/>
      <c r="U855" s="187"/>
      <c r="V855" s="187"/>
      <c r="W855" s="187"/>
      <c r="X855" s="187"/>
      <c r="Y855" s="187"/>
      <c r="Z855" s="187"/>
      <c r="AA855" s="187"/>
      <c r="AB855" s="187"/>
      <c r="AC855" s="187"/>
      <c r="AD855" s="187"/>
      <c r="AE855" s="187"/>
      <c r="AF855" s="187"/>
      <c r="AG855" s="187"/>
      <c r="AH855" s="187"/>
      <c r="AI855" s="187"/>
      <c r="AJ855" s="187"/>
      <c r="AK855" s="187"/>
      <c r="AL855" s="187"/>
      <c r="AM855" s="187"/>
      <c r="AN855" s="187"/>
      <c r="AO855" s="187"/>
      <c r="AP855" s="187"/>
      <c r="AQ855" s="187"/>
      <c r="AR855" s="187"/>
      <c r="AS855" s="187"/>
      <c r="AT855" s="187"/>
      <c r="AU855" s="187"/>
      <c r="AV855" s="187"/>
      <c r="AW855" s="187"/>
      <c r="AX855" s="187"/>
      <c r="AY855" s="187"/>
      <c r="AZ855" s="187"/>
      <c r="BA855" s="187"/>
      <c r="BB855" s="187"/>
      <c r="BC855" s="187"/>
      <c r="BD855" s="187"/>
      <c r="BE855" s="187"/>
      <c r="BF855" s="187"/>
      <c r="BG855" s="187"/>
      <c r="BH855" s="187"/>
      <c r="BI855" s="187"/>
      <c r="BJ855" s="187"/>
      <c r="BK855" s="187"/>
      <c r="BL855" s="187"/>
      <c r="BM855" s="187"/>
    </row>
    <row r="856" spans="1:65">
      <c r="A856" s="110"/>
      <c r="B856" s="110"/>
      <c r="C856" s="110"/>
      <c r="D856" s="187"/>
      <c r="E856" s="187"/>
      <c r="F856" s="187"/>
      <c r="G856" s="187"/>
      <c r="H856" s="187"/>
      <c r="I856" s="187"/>
      <c r="J856" s="187"/>
      <c r="K856" s="187"/>
      <c r="L856" s="187"/>
      <c r="M856" s="187"/>
      <c r="N856" s="187"/>
      <c r="O856" s="187"/>
      <c r="P856" s="187"/>
      <c r="Q856" s="187"/>
      <c r="R856" s="187"/>
      <c r="S856" s="187"/>
      <c r="T856" s="187"/>
      <c r="U856" s="187"/>
      <c r="V856" s="187"/>
      <c r="W856" s="187"/>
      <c r="X856" s="187"/>
      <c r="Y856" s="187"/>
      <c r="Z856" s="187"/>
      <c r="AA856" s="187"/>
      <c r="AB856" s="187"/>
      <c r="AC856" s="187"/>
      <c r="AD856" s="187"/>
      <c r="AE856" s="187"/>
      <c r="AF856" s="187"/>
      <c r="AG856" s="187"/>
      <c r="AH856" s="187"/>
      <c r="AI856" s="187"/>
      <c r="AJ856" s="187"/>
      <c r="AK856" s="187"/>
      <c r="AL856" s="187"/>
      <c r="AM856" s="187"/>
      <c r="AN856" s="187"/>
      <c r="AO856" s="187"/>
      <c r="AP856" s="187"/>
      <c r="AQ856" s="187"/>
      <c r="AR856" s="187"/>
      <c r="AS856" s="187"/>
      <c r="AT856" s="187"/>
      <c r="AU856" s="187"/>
      <c r="AV856" s="187"/>
      <c r="AW856" s="187"/>
      <c r="AX856" s="187"/>
      <c r="AY856" s="187"/>
      <c r="AZ856" s="187"/>
      <c r="BA856" s="187"/>
      <c r="BB856" s="187"/>
      <c r="BC856" s="187"/>
      <c r="BD856" s="187"/>
      <c r="BE856" s="187"/>
      <c r="BF856" s="187"/>
      <c r="BG856" s="187"/>
      <c r="BH856" s="187"/>
      <c r="BI856" s="187"/>
      <c r="BJ856" s="187"/>
      <c r="BK856" s="187"/>
      <c r="BL856" s="187"/>
      <c r="BM856" s="187"/>
    </row>
    <row r="857" spans="1:65">
      <c r="A857" s="110"/>
      <c r="B857" s="110"/>
      <c r="C857" s="110"/>
      <c r="D857" s="187"/>
      <c r="E857" s="187"/>
      <c r="F857" s="187"/>
      <c r="G857" s="187"/>
      <c r="H857" s="187"/>
      <c r="I857" s="187"/>
      <c r="J857" s="187"/>
      <c r="K857" s="187"/>
      <c r="L857" s="187"/>
      <c r="M857" s="187"/>
      <c r="N857" s="187"/>
      <c r="O857" s="187"/>
      <c r="P857" s="187"/>
      <c r="Q857" s="187"/>
      <c r="R857" s="187"/>
      <c r="S857" s="187"/>
      <c r="T857" s="187"/>
      <c r="U857" s="187"/>
      <c r="V857" s="187"/>
      <c r="W857" s="187"/>
      <c r="X857" s="187"/>
      <c r="Y857" s="187"/>
      <c r="Z857" s="187"/>
      <c r="AA857" s="187"/>
      <c r="AB857" s="187"/>
      <c r="AC857" s="187"/>
      <c r="AD857" s="187"/>
      <c r="AE857" s="187"/>
      <c r="AF857" s="187"/>
      <c r="AG857" s="187"/>
      <c r="AH857" s="187"/>
      <c r="AI857" s="187"/>
      <c r="AJ857" s="187"/>
      <c r="AK857" s="187"/>
      <c r="AL857" s="187"/>
      <c r="AM857" s="187"/>
      <c r="AN857" s="187"/>
      <c r="AO857" s="187"/>
      <c r="AP857" s="187"/>
      <c r="AQ857" s="187"/>
      <c r="AR857" s="187"/>
      <c r="AS857" s="187"/>
      <c r="AT857" s="187"/>
      <c r="AU857" s="187"/>
      <c r="AV857" s="187"/>
      <c r="AW857" s="187"/>
      <c r="AX857" s="187"/>
      <c r="AY857" s="187"/>
      <c r="AZ857" s="187"/>
      <c r="BA857" s="187"/>
      <c r="BB857" s="187"/>
      <c r="BC857" s="187"/>
      <c r="BD857" s="187"/>
      <c r="BE857" s="187"/>
      <c r="BF857" s="187"/>
      <c r="BG857" s="187"/>
      <c r="BH857" s="187"/>
      <c r="BI857" s="187"/>
      <c r="BJ857" s="187"/>
      <c r="BK857" s="187"/>
      <c r="BL857" s="187"/>
      <c r="BM857" s="187"/>
    </row>
    <row r="858" spans="1:65">
      <c r="A858" s="110"/>
      <c r="B858" s="110"/>
      <c r="C858" s="110"/>
      <c r="D858" s="187"/>
      <c r="E858" s="187"/>
      <c r="F858" s="187"/>
      <c r="G858" s="187"/>
      <c r="H858" s="187"/>
      <c r="I858" s="187"/>
      <c r="J858" s="187"/>
      <c r="K858" s="187"/>
      <c r="L858" s="187"/>
      <c r="M858" s="187"/>
      <c r="N858" s="187"/>
      <c r="O858" s="187"/>
      <c r="P858" s="187"/>
      <c r="Q858" s="187"/>
      <c r="R858" s="187"/>
      <c r="S858" s="187"/>
      <c r="T858" s="187"/>
      <c r="U858" s="187"/>
      <c r="V858" s="187"/>
      <c r="W858" s="187"/>
      <c r="X858" s="187"/>
      <c r="Y858" s="187"/>
      <c r="Z858" s="187"/>
      <c r="AA858" s="187"/>
      <c r="AB858" s="187"/>
      <c r="AC858" s="187"/>
      <c r="AD858" s="187"/>
      <c r="AE858" s="187"/>
      <c r="AF858" s="187"/>
      <c r="AG858" s="187"/>
      <c r="AH858" s="187"/>
      <c r="AI858" s="187"/>
      <c r="AJ858" s="187"/>
      <c r="AK858" s="187"/>
      <c r="AL858" s="187"/>
      <c r="AM858" s="187"/>
      <c r="AN858" s="187"/>
      <c r="AO858" s="187"/>
      <c r="AP858" s="187"/>
      <c r="AQ858" s="187"/>
      <c r="AR858" s="187"/>
      <c r="AS858" s="187"/>
      <c r="AT858" s="187"/>
      <c r="AU858" s="187"/>
      <c r="AV858" s="187"/>
      <c r="AW858" s="187"/>
      <c r="AX858" s="187"/>
      <c r="AY858" s="187"/>
      <c r="AZ858" s="187"/>
      <c r="BA858" s="187"/>
      <c r="BB858" s="187"/>
      <c r="BC858" s="187"/>
      <c r="BD858" s="187"/>
      <c r="BE858" s="187"/>
      <c r="BF858" s="187"/>
      <c r="BG858" s="187"/>
      <c r="BH858" s="187"/>
      <c r="BI858" s="187"/>
      <c r="BJ858" s="187"/>
      <c r="BK858" s="187"/>
      <c r="BL858" s="187"/>
      <c r="BM858" s="187"/>
    </row>
    <row r="859" spans="1:65">
      <c r="A859" s="110"/>
      <c r="B859" s="110"/>
      <c r="C859" s="110"/>
      <c r="D859" s="187"/>
      <c r="E859" s="187"/>
      <c r="F859" s="187"/>
      <c r="G859" s="187"/>
      <c r="H859" s="187"/>
      <c r="I859" s="187"/>
      <c r="J859" s="187"/>
      <c r="K859" s="187"/>
      <c r="L859" s="187"/>
      <c r="M859" s="187"/>
      <c r="N859" s="187"/>
      <c r="O859" s="187"/>
      <c r="P859" s="187"/>
      <c r="Q859" s="187"/>
      <c r="R859" s="187"/>
      <c r="S859" s="187"/>
      <c r="T859" s="187"/>
      <c r="U859" s="187"/>
      <c r="V859" s="187"/>
      <c r="W859" s="187"/>
      <c r="X859" s="187"/>
      <c r="Y859" s="187"/>
      <c r="Z859" s="187"/>
      <c r="AA859" s="187"/>
      <c r="AB859" s="187"/>
      <c r="AC859" s="187"/>
      <c r="AD859" s="187"/>
      <c r="AE859" s="187"/>
      <c r="AF859" s="187"/>
      <c r="AG859" s="187"/>
      <c r="AH859" s="187"/>
      <c r="AI859" s="187"/>
      <c r="AJ859" s="187"/>
      <c r="AK859" s="187"/>
      <c r="AL859" s="187"/>
      <c r="AM859" s="187"/>
      <c r="AN859" s="187"/>
      <c r="AO859" s="187"/>
      <c r="AP859" s="187"/>
      <c r="AQ859" s="187"/>
      <c r="AR859" s="187"/>
      <c r="AS859" s="187"/>
      <c r="AT859" s="187"/>
      <c r="AU859" s="187"/>
      <c r="AV859" s="187"/>
      <c r="AW859" s="187"/>
      <c r="AX859" s="187"/>
      <c r="AY859" s="187"/>
      <c r="AZ859" s="187"/>
      <c r="BA859" s="187"/>
      <c r="BB859" s="187"/>
      <c r="BC859" s="187"/>
      <c r="BD859" s="187"/>
      <c r="BE859" s="187"/>
      <c r="BF859" s="187"/>
      <c r="BG859" s="187"/>
      <c r="BH859" s="187"/>
      <c r="BI859" s="187"/>
      <c r="BJ859" s="187"/>
      <c r="BK859" s="187"/>
      <c r="BL859" s="187"/>
      <c r="BM859" s="187"/>
    </row>
    <row r="860" spans="1:65">
      <c r="A860" s="110"/>
      <c r="B860" s="110"/>
      <c r="C860" s="110"/>
      <c r="D860" s="187"/>
      <c r="E860" s="187"/>
      <c r="F860" s="187"/>
      <c r="G860" s="187"/>
      <c r="H860" s="187"/>
      <c r="I860" s="187"/>
      <c r="J860" s="187"/>
      <c r="K860" s="187"/>
      <c r="L860" s="187"/>
      <c r="M860" s="187"/>
      <c r="N860" s="187"/>
      <c r="O860" s="187"/>
      <c r="P860" s="187"/>
      <c r="Q860" s="187"/>
      <c r="R860" s="187"/>
      <c r="S860" s="187"/>
      <c r="T860" s="187"/>
      <c r="U860" s="187"/>
      <c r="V860" s="187"/>
      <c r="W860" s="187"/>
      <c r="X860" s="187"/>
      <c r="Y860" s="187"/>
      <c r="Z860" s="187"/>
      <c r="AA860" s="187"/>
      <c r="AB860" s="187"/>
      <c r="AC860" s="187"/>
      <c r="AD860" s="187"/>
      <c r="AE860" s="187"/>
      <c r="AF860" s="187"/>
      <c r="AG860" s="187"/>
      <c r="AH860" s="187"/>
      <c r="AI860" s="187"/>
      <c r="AJ860" s="187"/>
      <c r="AK860" s="187"/>
      <c r="AL860" s="187"/>
      <c r="AM860" s="187"/>
      <c r="AN860" s="187"/>
      <c r="AO860" s="187"/>
      <c r="AP860" s="187"/>
      <c r="AQ860" s="187"/>
      <c r="AR860" s="187"/>
      <c r="AS860" s="187"/>
      <c r="AT860" s="187"/>
      <c r="AU860" s="187"/>
      <c r="AV860" s="187"/>
      <c r="AW860" s="187"/>
      <c r="AX860" s="187"/>
      <c r="AY860" s="187"/>
      <c r="AZ860" s="187"/>
      <c r="BA860" s="187"/>
      <c r="BB860" s="187"/>
      <c r="BC860" s="187"/>
      <c r="BD860" s="187"/>
      <c r="BE860" s="187"/>
      <c r="BF860" s="187"/>
      <c r="BG860" s="187"/>
      <c r="BH860" s="187"/>
      <c r="BI860" s="187"/>
      <c r="BJ860" s="187"/>
      <c r="BK860" s="187"/>
      <c r="BL860" s="187"/>
      <c r="BM860" s="187"/>
    </row>
    <row r="861" spans="1:65">
      <c r="A861" s="110"/>
      <c r="B861" s="110"/>
      <c r="C861" s="110"/>
      <c r="D861" s="187"/>
      <c r="E861" s="187"/>
      <c r="F861" s="187"/>
      <c r="G861" s="187"/>
      <c r="H861" s="187"/>
      <c r="I861" s="187"/>
      <c r="J861" s="187"/>
      <c r="K861" s="187"/>
      <c r="L861" s="187"/>
      <c r="M861" s="187"/>
      <c r="N861" s="187"/>
      <c r="O861" s="187"/>
      <c r="P861" s="187"/>
      <c r="Q861" s="187"/>
      <c r="R861" s="187"/>
      <c r="S861" s="187"/>
      <c r="T861" s="187"/>
      <c r="U861" s="187"/>
      <c r="V861" s="187"/>
      <c r="W861" s="187"/>
      <c r="X861" s="187"/>
      <c r="Y861" s="187"/>
      <c r="Z861" s="187"/>
      <c r="AA861" s="187"/>
      <c r="AB861" s="187"/>
      <c r="AC861" s="187"/>
      <c r="AD861" s="187"/>
      <c r="AE861" s="187"/>
      <c r="AF861" s="187"/>
      <c r="AG861" s="187"/>
      <c r="AH861" s="187"/>
      <c r="AI861" s="187"/>
      <c r="AJ861" s="187"/>
      <c r="AK861" s="187"/>
      <c r="AL861" s="187"/>
      <c r="AM861" s="187"/>
      <c r="AN861" s="187"/>
      <c r="AO861" s="187"/>
      <c r="AP861" s="187"/>
      <c r="AQ861" s="187"/>
      <c r="AR861" s="187"/>
      <c r="AS861" s="187"/>
      <c r="AT861" s="187"/>
      <c r="AU861" s="187"/>
      <c r="AV861" s="187"/>
      <c r="AW861" s="187"/>
      <c r="AX861" s="187"/>
      <c r="AY861" s="187"/>
      <c r="AZ861" s="187"/>
      <c r="BA861" s="187"/>
      <c r="BB861" s="187"/>
      <c r="BC861" s="187"/>
      <c r="BD861" s="187"/>
      <c r="BE861" s="187"/>
      <c r="BF861" s="187"/>
      <c r="BG861" s="187"/>
      <c r="BH861" s="187"/>
      <c r="BI861" s="187"/>
      <c r="BJ861" s="187"/>
      <c r="BK861" s="187"/>
      <c r="BL861" s="187"/>
      <c r="BM861" s="187"/>
    </row>
    <row r="862" spans="1:65">
      <c r="A862" s="110"/>
      <c r="B862" s="110"/>
      <c r="C862" s="110"/>
      <c r="D862" s="187"/>
      <c r="E862" s="187"/>
      <c r="F862" s="187"/>
      <c r="G862" s="187"/>
      <c r="H862" s="187"/>
      <c r="I862" s="187"/>
      <c r="J862" s="187"/>
      <c r="K862" s="187"/>
      <c r="L862" s="187"/>
      <c r="M862" s="187"/>
      <c r="N862" s="187"/>
      <c r="O862" s="187"/>
      <c r="P862" s="187"/>
      <c r="Q862" s="187"/>
      <c r="R862" s="187"/>
      <c r="S862" s="187"/>
      <c r="T862" s="187"/>
      <c r="U862" s="187"/>
      <c r="V862" s="187"/>
      <c r="W862" s="187"/>
      <c r="X862" s="187"/>
      <c r="Y862" s="187"/>
      <c r="Z862" s="187"/>
      <c r="AA862" s="187"/>
      <c r="AB862" s="187"/>
      <c r="AC862" s="187"/>
      <c r="AD862" s="187"/>
      <c r="AE862" s="187"/>
      <c r="AF862" s="187"/>
      <c r="AG862" s="187"/>
      <c r="AH862" s="187"/>
      <c r="AI862" s="187"/>
      <c r="AJ862" s="187"/>
      <c r="AK862" s="187"/>
      <c r="AL862" s="187"/>
      <c r="AM862" s="187"/>
      <c r="AN862" s="187"/>
      <c r="AO862" s="187"/>
      <c r="AP862" s="187"/>
      <c r="AQ862" s="187"/>
      <c r="AR862" s="187"/>
      <c r="AS862" s="187"/>
      <c r="AT862" s="187"/>
      <c r="AU862" s="187"/>
      <c r="AV862" s="187"/>
      <c r="AW862" s="187"/>
      <c r="AX862" s="187"/>
      <c r="AY862" s="187"/>
      <c r="AZ862" s="187"/>
      <c r="BA862" s="187"/>
      <c r="BB862" s="187"/>
      <c r="BC862" s="187"/>
      <c r="BD862" s="187"/>
      <c r="BE862" s="187"/>
      <c r="BF862" s="187"/>
      <c r="BG862" s="187"/>
      <c r="BH862" s="187"/>
      <c r="BI862" s="187"/>
      <c r="BJ862" s="187"/>
      <c r="BK862" s="187"/>
      <c r="BL862" s="187"/>
      <c r="BM862" s="187"/>
    </row>
    <row r="863" spans="1:65">
      <c r="A863" s="110"/>
      <c r="B863" s="110"/>
      <c r="C863" s="110"/>
      <c r="D863" s="187"/>
      <c r="E863" s="187"/>
      <c r="F863" s="187"/>
      <c r="G863" s="187"/>
      <c r="H863" s="187"/>
      <c r="I863" s="187"/>
      <c r="J863" s="187"/>
      <c r="K863" s="187"/>
      <c r="L863" s="187"/>
      <c r="M863" s="187"/>
      <c r="N863" s="187"/>
      <c r="O863" s="187"/>
      <c r="P863" s="187"/>
      <c r="Q863" s="187"/>
      <c r="R863" s="187"/>
      <c r="S863" s="187"/>
      <c r="T863" s="187"/>
      <c r="U863" s="187"/>
      <c r="V863" s="187"/>
      <c r="W863" s="187"/>
      <c r="X863" s="187"/>
      <c r="Y863" s="187"/>
      <c r="Z863" s="187"/>
      <c r="AA863" s="187"/>
      <c r="AB863" s="187"/>
      <c r="AC863" s="187"/>
      <c r="AD863" s="187"/>
      <c r="AE863" s="187"/>
      <c r="AF863" s="187"/>
      <c r="AG863" s="187"/>
      <c r="AH863" s="187"/>
      <c r="AI863" s="187"/>
      <c r="AJ863" s="187"/>
      <c r="AK863" s="187"/>
      <c r="AL863" s="187"/>
      <c r="AM863" s="187"/>
      <c r="AN863" s="187"/>
      <c r="AO863" s="187"/>
      <c r="AP863" s="187"/>
      <c r="AQ863" s="187"/>
      <c r="AR863" s="187"/>
      <c r="AS863" s="187"/>
      <c r="AT863" s="187"/>
      <c r="AU863" s="187"/>
      <c r="AV863" s="187"/>
      <c r="AW863" s="187"/>
      <c r="AX863" s="187"/>
      <c r="AY863" s="187"/>
      <c r="AZ863" s="187"/>
      <c r="BA863" s="187"/>
      <c r="BB863" s="187"/>
      <c r="BC863" s="187"/>
      <c r="BD863" s="187"/>
      <c r="BE863" s="187"/>
      <c r="BF863" s="187"/>
      <c r="BG863" s="187"/>
      <c r="BH863" s="187"/>
      <c r="BI863" s="187"/>
      <c r="BJ863" s="187"/>
      <c r="BK863" s="187"/>
      <c r="BL863" s="187"/>
      <c r="BM863" s="187"/>
    </row>
    <row r="864" spans="1:65">
      <c r="A864" s="110"/>
      <c r="B864" s="110"/>
      <c r="C864" s="110"/>
      <c r="D864" s="187"/>
      <c r="E864" s="187"/>
      <c r="F864" s="187"/>
      <c r="G864" s="187"/>
      <c r="H864" s="187"/>
      <c r="I864" s="187"/>
      <c r="J864" s="187"/>
      <c r="K864" s="187"/>
      <c r="L864" s="187"/>
      <c r="M864" s="187"/>
      <c r="N864" s="187"/>
      <c r="O864" s="187"/>
      <c r="P864" s="187"/>
      <c r="Q864" s="187"/>
      <c r="R864" s="187"/>
      <c r="S864" s="187"/>
      <c r="T864" s="187"/>
      <c r="U864" s="187"/>
      <c r="V864" s="187"/>
      <c r="W864" s="187"/>
      <c r="X864" s="187"/>
      <c r="Y864" s="187"/>
      <c r="Z864" s="187"/>
      <c r="AA864" s="187"/>
      <c r="AB864" s="187"/>
      <c r="AC864" s="187"/>
      <c r="AD864" s="187"/>
      <c r="AE864" s="187"/>
      <c r="AF864" s="187"/>
      <c r="AG864" s="187"/>
      <c r="AH864" s="187"/>
      <c r="AI864" s="187"/>
      <c r="AJ864" s="187"/>
      <c r="AK864" s="187"/>
      <c r="AL864" s="187"/>
      <c r="AM864" s="187"/>
      <c r="AN864" s="187"/>
      <c r="AO864" s="187"/>
      <c r="AP864" s="187"/>
      <c r="AQ864" s="187"/>
      <c r="AR864" s="187"/>
      <c r="AS864" s="187"/>
      <c r="AT864" s="187"/>
      <c r="AU864" s="187"/>
      <c r="AV864" s="187"/>
      <c r="AW864" s="187"/>
      <c r="AX864" s="187"/>
      <c r="AY864" s="187"/>
      <c r="AZ864" s="187"/>
      <c r="BA864" s="187"/>
      <c r="BB864" s="187"/>
      <c r="BC864" s="187"/>
      <c r="BD864" s="187"/>
      <c r="BE864" s="187"/>
      <c r="BF864" s="187"/>
      <c r="BG864" s="187"/>
      <c r="BH864" s="187"/>
      <c r="BI864" s="187"/>
      <c r="BJ864" s="187"/>
      <c r="BK864" s="187"/>
      <c r="BL864" s="187"/>
      <c r="BM864" s="187"/>
    </row>
    <row r="865" spans="1:65">
      <c r="A865" s="110"/>
      <c r="B865" s="110"/>
      <c r="C865" s="110"/>
      <c r="D865" s="187"/>
      <c r="E865" s="187"/>
      <c r="F865" s="187"/>
      <c r="G865" s="187"/>
      <c r="H865" s="187"/>
      <c r="I865" s="187"/>
      <c r="J865" s="187"/>
      <c r="K865" s="187"/>
      <c r="L865" s="187"/>
      <c r="M865" s="187"/>
      <c r="N865" s="187"/>
      <c r="O865" s="187"/>
      <c r="P865" s="187"/>
      <c r="Q865" s="187"/>
      <c r="R865" s="187"/>
      <c r="S865" s="187"/>
      <c r="T865" s="187"/>
      <c r="U865" s="187"/>
      <c r="V865" s="187"/>
      <c r="W865" s="187"/>
      <c r="X865" s="187"/>
      <c r="Y865" s="187"/>
      <c r="Z865" s="187"/>
      <c r="AA865" s="187"/>
      <c r="AB865" s="187"/>
      <c r="AC865" s="187"/>
      <c r="AD865" s="187"/>
      <c r="AE865" s="187"/>
      <c r="AF865" s="187"/>
      <c r="AG865" s="187"/>
      <c r="AH865" s="187"/>
      <c r="AI865" s="187"/>
      <c r="AJ865" s="187"/>
      <c r="AK865" s="187"/>
      <c r="AL865" s="187"/>
      <c r="AM865" s="187"/>
      <c r="AN865" s="187"/>
      <c r="AO865" s="187"/>
      <c r="AP865" s="187"/>
      <c r="AQ865" s="187"/>
      <c r="AR865" s="187"/>
      <c r="AS865" s="187"/>
      <c r="AT865" s="187"/>
      <c r="AU865" s="187"/>
      <c r="AV865" s="187"/>
      <c r="AW865" s="187"/>
      <c r="AX865" s="187"/>
      <c r="AY865" s="187"/>
      <c r="AZ865" s="187"/>
      <c r="BA865" s="187"/>
      <c r="BB865" s="187"/>
      <c r="BC865" s="187"/>
      <c r="BD865" s="187"/>
      <c r="BE865" s="187"/>
      <c r="BF865" s="187"/>
      <c r="BG865" s="187"/>
      <c r="BH865" s="187"/>
      <c r="BI865" s="187"/>
      <c r="BJ865" s="187"/>
      <c r="BK865" s="187"/>
      <c r="BL865" s="187"/>
      <c r="BM865" s="187"/>
    </row>
    <row r="866" spans="1:65">
      <c r="A866" s="110"/>
      <c r="B866" s="110"/>
      <c r="C866" s="110"/>
      <c r="D866" s="187"/>
      <c r="E866" s="187"/>
      <c r="F866" s="187"/>
      <c r="G866" s="187"/>
      <c r="H866" s="187"/>
      <c r="I866" s="187"/>
      <c r="J866" s="187"/>
      <c r="K866" s="187"/>
      <c r="L866" s="187"/>
      <c r="M866" s="187"/>
      <c r="N866" s="187"/>
      <c r="O866" s="187"/>
      <c r="P866" s="187"/>
      <c r="Q866" s="187"/>
      <c r="R866" s="187"/>
      <c r="S866" s="187"/>
      <c r="T866" s="187"/>
      <c r="U866" s="187"/>
      <c r="V866" s="187"/>
      <c r="W866" s="187"/>
      <c r="X866" s="187"/>
      <c r="Y866" s="187"/>
      <c r="Z866" s="187"/>
      <c r="AA866" s="187"/>
      <c r="AB866" s="187"/>
      <c r="AC866" s="187"/>
      <c r="AD866" s="187"/>
      <c r="AE866" s="187"/>
      <c r="AF866" s="187"/>
      <c r="AG866" s="187"/>
      <c r="AH866" s="187"/>
      <c r="AI866" s="187"/>
      <c r="AJ866" s="187"/>
      <c r="AK866" s="187"/>
      <c r="AL866" s="187"/>
      <c r="AM866" s="187"/>
      <c r="AN866" s="187"/>
      <c r="AO866" s="187"/>
      <c r="AP866" s="187"/>
      <c r="AQ866" s="187"/>
      <c r="AR866" s="187"/>
      <c r="AS866" s="187"/>
      <c r="AT866" s="187"/>
      <c r="AU866" s="187"/>
      <c r="AV866" s="187"/>
      <c r="AW866" s="187"/>
      <c r="AX866" s="187"/>
      <c r="AY866" s="187"/>
      <c r="AZ866" s="187"/>
      <c r="BA866" s="187"/>
      <c r="BB866" s="187"/>
      <c r="BC866" s="187"/>
      <c r="BD866" s="187"/>
      <c r="BE866" s="187"/>
      <c r="BF866" s="187"/>
      <c r="BG866" s="187"/>
      <c r="BH866" s="187"/>
      <c r="BI866" s="187"/>
      <c r="BJ866" s="187"/>
      <c r="BK866" s="187"/>
      <c r="BL866" s="187"/>
      <c r="BM866" s="187"/>
    </row>
    <row r="867" spans="1:65">
      <c r="A867" s="110"/>
      <c r="B867" s="110"/>
      <c r="C867" s="110"/>
      <c r="D867" s="187"/>
      <c r="E867" s="187"/>
      <c r="F867" s="187"/>
      <c r="G867" s="187"/>
      <c r="H867" s="187"/>
      <c r="I867" s="187"/>
      <c r="J867" s="187"/>
      <c r="K867" s="187"/>
      <c r="L867" s="187"/>
      <c r="M867" s="187"/>
      <c r="N867" s="187"/>
      <c r="O867" s="187"/>
      <c r="P867" s="187"/>
      <c r="Q867" s="187"/>
      <c r="R867" s="187"/>
      <c r="S867" s="187"/>
      <c r="T867" s="187"/>
      <c r="U867" s="187"/>
      <c r="V867" s="187"/>
      <c r="W867" s="187"/>
      <c r="X867" s="187"/>
      <c r="Y867" s="187"/>
      <c r="Z867" s="187"/>
      <c r="AA867" s="187"/>
      <c r="AB867" s="187"/>
      <c r="AC867" s="187"/>
      <c r="AD867" s="187"/>
      <c r="AE867" s="187"/>
      <c r="AF867" s="187"/>
      <c r="AG867" s="187"/>
      <c r="AH867" s="187"/>
      <c r="AI867" s="187"/>
      <c r="AJ867" s="187"/>
      <c r="AK867" s="187"/>
      <c r="AL867" s="187"/>
      <c r="AM867" s="187"/>
      <c r="AN867" s="187"/>
      <c r="AO867" s="187"/>
      <c r="AP867" s="187"/>
      <c r="AQ867" s="187"/>
      <c r="AR867" s="187"/>
      <c r="AS867" s="187"/>
      <c r="AT867" s="187"/>
      <c r="AU867" s="187"/>
      <c r="AV867" s="187"/>
      <c r="AW867" s="187"/>
      <c r="AX867" s="187"/>
      <c r="AY867" s="187"/>
      <c r="AZ867" s="187"/>
      <c r="BA867" s="187"/>
      <c r="BB867" s="187"/>
      <c r="BC867" s="187"/>
      <c r="BD867" s="187"/>
      <c r="BE867" s="187"/>
      <c r="BF867" s="187"/>
      <c r="BG867" s="187"/>
      <c r="BH867" s="187"/>
      <c r="BI867" s="187"/>
      <c r="BJ867" s="187"/>
      <c r="BK867" s="187"/>
      <c r="BL867" s="187"/>
      <c r="BM867" s="187"/>
    </row>
    <row r="868" spans="1:65">
      <c r="A868" s="110"/>
      <c r="B868" s="110"/>
      <c r="C868" s="110"/>
      <c r="D868" s="187"/>
      <c r="E868" s="187"/>
      <c r="F868" s="187"/>
      <c r="G868" s="187"/>
      <c r="H868" s="187"/>
      <c r="I868" s="187"/>
      <c r="J868" s="187"/>
      <c r="K868" s="187"/>
      <c r="L868" s="187"/>
      <c r="M868" s="187"/>
      <c r="N868" s="187"/>
      <c r="O868" s="187"/>
      <c r="P868" s="187"/>
      <c r="Q868" s="187"/>
      <c r="R868" s="187"/>
      <c r="S868" s="187"/>
      <c r="T868" s="187"/>
      <c r="U868" s="187"/>
      <c r="V868" s="187"/>
      <c r="W868" s="187"/>
      <c r="X868" s="187"/>
      <c r="Y868" s="187"/>
      <c r="Z868" s="187"/>
      <c r="AA868" s="187"/>
      <c r="AB868" s="187"/>
      <c r="AC868" s="187"/>
      <c r="AD868" s="187"/>
      <c r="AE868" s="187"/>
      <c r="AF868" s="187"/>
      <c r="AG868" s="187"/>
      <c r="AH868" s="187"/>
      <c r="AI868" s="187"/>
      <c r="AJ868" s="187"/>
      <c r="AK868" s="187"/>
      <c r="AL868" s="187"/>
      <c r="AM868" s="187"/>
      <c r="AN868" s="187"/>
      <c r="AO868" s="187"/>
      <c r="AP868" s="187"/>
      <c r="AQ868" s="187"/>
      <c r="AR868" s="187"/>
      <c r="AS868" s="187"/>
      <c r="AT868" s="187"/>
      <c r="AU868" s="187"/>
      <c r="AV868" s="187"/>
      <c r="AW868" s="187"/>
      <c r="AX868" s="187"/>
      <c r="AY868" s="187"/>
      <c r="AZ868" s="187"/>
      <c r="BA868" s="187"/>
      <c r="BB868" s="187"/>
      <c r="BC868" s="187"/>
      <c r="BD868" s="187"/>
      <c r="BE868" s="187"/>
      <c r="BF868" s="187"/>
      <c r="BG868" s="187"/>
      <c r="BH868" s="187"/>
      <c r="BI868" s="187"/>
      <c r="BJ868" s="187"/>
      <c r="BK868" s="187"/>
      <c r="BL868" s="187"/>
      <c r="BM868" s="187"/>
    </row>
    <row r="869" spans="1:65">
      <c r="A869" s="110"/>
      <c r="B869" s="110"/>
      <c r="C869" s="110"/>
      <c r="D869" s="187"/>
      <c r="E869" s="187"/>
      <c r="F869" s="187"/>
      <c r="G869" s="187"/>
      <c r="H869" s="187"/>
      <c r="I869" s="187"/>
      <c r="J869" s="187"/>
      <c r="K869" s="187"/>
      <c r="L869" s="187"/>
      <c r="M869" s="187"/>
      <c r="N869" s="187"/>
      <c r="O869" s="187"/>
      <c r="P869" s="187"/>
      <c r="Q869" s="187"/>
      <c r="R869" s="187"/>
      <c r="S869" s="187"/>
      <c r="T869" s="187"/>
      <c r="U869" s="187"/>
      <c r="V869" s="187"/>
      <c r="W869" s="187"/>
      <c r="X869" s="187"/>
      <c r="Y869" s="187"/>
      <c r="Z869" s="187"/>
      <c r="AA869" s="187"/>
      <c r="AB869" s="187"/>
      <c r="AC869" s="187"/>
      <c r="AD869" s="187"/>
      <c r="AE869" s="187"/>
      <c r="AF869" s="187"/>
      <c r="AG869" s="187"/>
      <c r="AH869" s="187"/>
      <c r="AI869" s="187"/>
      <c r="AJ869" s="187"/>
      <c r="AK869" s="187"/>
      <c r="AL869" s="187"/>
      <c r="AM869" s="187"/>
      <c r="AN869" s="187"/>
      <c r="AO869" s="187"/>
      <c r="AP869" s="187"/>
      <c r="AQ869" s="187"/>
      <c r="AR869" s="187"/>
      <c r="AS869" s="187"/>
      <c r="AT869" s="187"/>
      <c r="AU869" s="187"/>
      <c r="AV869" s="187"/>
      <c r="AW869" s="187"/>
      <c r="AX869" s="187"/>
      <c r="AY869" s="187"/>
      <c r="AZ869" s="187"/>
      <c r="BA869" s="187"/>
      <c r="BB869" s="187"/>
      <c r="BC869" s="187"/>
      <c r="BD869" s="187"/>
      <c r="BE869" s="187"/>
      <c r="BF869" s="187"/>
      <c r="BG869" s="187"/>
      <c r="BH869" s="187"/>
      <c r="BI869" s="187"/>
      <c r="BJ869" s="187"/>
      <c r="BK869" s="187"/>
      <c r="BL869" s="187"/>
      <c r="BM869" s="187"/>
    </row>
    <row r="870" spans="1:65">
      <c r="A870" s="110"/>
      <c r="B870" s="110"/>
      <c r="C870" s="110"/>
      <c r="D870" s="187"/>
      <c r="E870" s="187"/>
      <c r="F870" s="187"/>
      <c r="G870" s="187"/>
      <c r="H870" s="187"/>
      <c r="I870" s="187"/>
      <c r="J870" s="187"/>
      <c r="K870" s="187"/>
      <c r="L870" s="187"/>
      <c r="M870" s="187"/>
      <c r="N870" s="187"/>
      <c r="O870" s="187"/>
      <c r="P870" s="187"/>
      <c r="Q870" s="187"/>
      <c r="R870" s="187"/>
      <c r="S870" s="187"/>
      <c r="T870" s="187"/>
      <c r="U870" s="187"/>
      <c r="V870" s="187"/>
      <c r="W870" s="187"/>
      <c r="X870" s="187"/>
      <c r="Y870" s="187"/>
      <c r="Z870" s="187"/>
      <c r="AA870" s="187"/>
      <c r="AB870" s="187"/>
      <c r="AC870" s="187"/>
      <c r="AD870" s="187"/>
      <c r="AE870" s="187"/>
      <c r="AF870" s="187"/>
      <c r="AG870" s="187"/>
      <c r="AH870" s="187"/>
      <c r="AI870" s="187"/>
      <c r="AJ870" s="187"/>
      <c r="AK870" s="187"/>
      <c r="AL870" s="187"/>
      <c r="AM870" s="187"/>
      <c r="AN870" s="187"/>
      <c r="AO870" s="187"/>
      <c r="AP870" s="187"/>
      <c r="AQ870" s="187"/>
      <c r="AR870" s="187"/>
      <c r="AS870" s="187"/>
      <c r="AT870" s="187"/>
      <c r="AU870" s="187"/>
      <c r="AV870" s="187"/>
      <c r="AW870" s="187"/>
      <c r="AX870" s="187"/>
      <c r="AY870" s="187"/>
      <c r="AZ870" s="187"/>
      <c r="BA870" s="187"/>
      <c r="BB870" s="187"/>
      <c r="BC870" s="187"/>
      <c r="BD870" s="187"/>
      <c r="BE870" s="187"/>
      <c r="BF870" s="187"/>
      <c r="BG870" s="187"/>
      <c r="BH870" s="187"/>
      <c r="BI870" s="187"/>
      <c r="BJ870" s="187"/>
      <c r="BK870" s="187"/>
      <c r="BL870" s="187"/>
      <c r="BM870" s="187"/>
    </row>
    <row r="871" spans="1:65">
      <c r="A871" s="110"/>
      <c r="B871" s="110"/>
      <c r="C871" s="110"/>
      <c r="D871" s="187"/>
      <c r="E871" s="187"/>
      <c r="F871" s="187"/>
      <c r="G871" s="187"/>
      <c r="H871" s="187"/>
      <c r="I871" s="187"/>
      <c r="J871" s="187"/>
      <c r="K871" s="187"/>
      <c r="L871" s="187"/>
      <c r="M871" s="187"/>
      <c r="N871" s="187"/>
      <c r="O871" s="187"/>
      <c r="P871" s="187"/>
      <c r="Q871" s="187"/>
      <c r="R871" s="187"/>
      <c r="S871" s="187"/>
      <c r="T871" s="187"/>
      <c r="U871" s="187"/>
      <c r="V871" s="187"/>
      <c r="W871" s="187"/>
      <c r="X871" s="187"/>
      <c r="Y871" s="187"/>
      <c r="Z871" s="187"/>
      <c r="AA871" s="187"/>
      <c r="AB871" s="187"/>
      <c r="AC871" s="187"/>
      <c r="AD871" s="187"/>
      <c r="AE871" s="187"/>
      <c r="AF871" s="187"/>
      <c r="AG871" s="187"/>
      <c r="AH871" s="187"/>
      <c r="AI871" s="187"/>
      <c r="AJ871" s="187"/>
      <c r="AK871" s="187"/>
      <c r="AL871" s="187"/>
      <c r="AM871" s="187"/>
      <c r="AN871" s="187"/>
      <c r="AO871" s="187"/>
      <c r="AP871" s="187"/>
      <c r="AQ871" s="187"/>
      <c r="AR871" s="187"/>
      <c r="AS871" s="187"/>
      <c r="AT871" s="187"/>
      <c r="AU871" s="187"/>
      <c r="AV871" s="187"/>
      <c r="AW871" s="187"/>
      <c r="AX871" s="187"/>
      <c r="AY871" s="187"/>
      <c r="AZ871" s="187"/>
      <c r="BA871" s="187"/>
      <c r="BB871" s="187"/>
      <c r="BC871" s="187"/>
      <c r="BD871" s="187"/>
      <c r="BE871" s="187"/>
      <c r="BF871" s="187"/>
      <c r="BG871" s="187"/>
      <c r="BH871" s="187"/>
      <c r="BI871" s="187"/>
      <c r="BJ871" s="187"/>
      <c r="BK871" s="187"/>
      <c r="BL871" s="187"/>
      <c r="BM871" s="187"/>
    </row>
    <row r="872" spans="1:65">
      <c r="A872" s="110"/>
      <c r="B872" s="110"/>
      <c r="C872" s="110"/>
      <c r="D872" s="187"/>
      <c r="E872" s="187"/>
      <c r="F872" s="187"/>
      <c r="G872" s="187"/>
      <c r="H872" s="187"/>
      <c r="I872" s="187"/>
      <c r="J872" s="187"/>
      <c r="K872" s="187"/>
      <c r="L872" s="187"/>
      <c r="M872" s="187"/>
      <c r="N872" s="187"/>
      <c r="O872" s="187"/>
      <c r="P872" s="187"/>
      <c r="Q872" s="187"/>
      <c r="R872" s="187"/>
      <c r="S872" s="187"/>
      <c r="T872" s="187"/>
      <c r="U872" s="187"/>
      <c r="V872" s="187"/>
      <c r="W872" s="187"/>
      <c r="X872" s="187"/>
      <c r="Y872" s="187"/>
      <c r="Z872" s="187"/>
      <c r="AA872" s="187"/>
      <c r="AB872" s="187"/>
      <c r="AC872" s="187"/>
      <c r="AD872" s="187"/>
      <c r="AE872" s="187"/>
      <c r="AF872" s="187"/>
      <c r="AG872" s="187"/>
      <c r="AH872" s="187"/>
      <c r="AI872" s="187"/>
      <c r="AJ872" s="187"/>
      <c r="AK872" s="187"/>
      <c r="AL872" s="187"/>
      <c r="AM872" s="187"/>
      <c r="AN872" s="187"/>
      <c r="AO872" s="187"/>
      <c r="AP872" s="187"/>
      <c r="AQ872" s="187"/>
      <c r="AR872" s="187"/>
      <c r="AS872" s="187"/>
      <c r="AT872" s="187"/>
      <c r="AU872" s="187"/>
      <c r="AV872" s="187"/>
      <c r="AW872" s="187"/>
      <c r="AX872" s="187"/>
      <c r="AY872" s="187"/>
      <c r="AZ872" s="187"/>
      <c r="BA872" s="187"/>
      <c r="BB872" s="187"/>
      <c r="BC872" s="187"/>
      <c r="BD872" s="187"/>
      <c r="BE872" s="187"/>
      <c r="BF872" s="187"/>
      <c r="BG872" s="187"/>
      <c r="BH872" s="187"/>
      <c r="BI872" s="187"/>
      <c r="BJ872" s="187"/>
      <c r="BK872" s="187"/>
      <c r="BL872" s="187"/>
      <c r="BM872" s="187"/>
    </row>
    <row r="873" spans="1:65">
      <c r="A873" s="110"/>
      <c r="B873" s="110"/>
      <c r="C873" s="110"/>
      <c r="D873" s="187"/>
      <c r="E873" s="187"/>
      <c r="F873" s="187"/>
      <c r="G873" s="187"/>
      <c r="H873" s="187"/>
      <c r="I873" s="187"/>
      <c r="J873" s="187"/>
      <c r="K873" s="187"/>
      <c r="L873" s="187"/>
      <c r="M873" s="187"/>
      <c r="N873" s="187"/>
      <c r="O873" s="187"/>
      <c r="P873" s="187"/>
      <c r="Q873" s="187"/>
      <c r="R873" s="187"/>
      <c r="S873" s="187"/>
      <c r="T873" s="187"/>
      <c r="U873" s="187"/>
      <c r="V873" s="187"/>
      <c r="W873" s="187"/>
      <c r="X873" s="187"/>
      <c r="Y873" s="187"/>
      <c r="Z873" s="187"/>
      <c r="AA873" s="187"/>
      <c r="AB873" s="187"/>
      <c r="AC873" s="187"/>
      <c r="AD873" s="187"/>
      <c r="AE873" s="187"/>
      <c r="AF873" s="187"/>
      <c r="AG873" s="187"/>
      <c r="AH873" s="187"/>
      <c r="AI873" s="187"/>
      <c r="AJ873" s="187"/>
      <c r="AK873" s="187"/>
      <c r="AL873" s="187"/>
      <c r="AM873" s="187"/>
      <c r="AN873" s="187"/>
      <c r="AO873" s="187"/>
      <c r="AP873" s="187"/>
      <c r="AQ873" s="187"/>
      <c r="AR873" s="187"/>
      <c r="AS873" s="187"/>
      <c r="AT873" s="187"/>
      <c r="AU873" s="187"/>
      <c r="AV873" s="187"/>
      <c r="AW873" s="187"/>
      <c r="AX873" s="187"/>
      <c r="AY873" s="187"/>
      <c r="AZ873" s="187"/>
      <c r="BA873" s="187"/>
      <c r="BB873" s="187"/>
      <c r="BC873" s="187"/>
      <c r="BD873" s="187"/>
      <c r="BE873" s="187"/>
      <c r="BF873" s="187"/>
      <c r="BG873" s="187"/>
      <c r="BH873" s="187"/>
      <c r="BI873" s="187"/>
      <c r="BJ873" s="187"/>
      <c r="BK873" s="187"/>
      <c r="BL873" s="187"/>
      <c r="BM873" s="187"/>
    </row>
    <row r="874" spans="1:65">
      <c r="A874" s="110"/>
      <c r="B874" s="110"/>
      <c r="C874" s="110"/>
      <c r="D874" s="187"/>
      <c r="E874" s="187"/>
      <c r="F874" s="187"/>
      <c r="G874" s="187"/>
      <c r="H874" s="187"/>
      <c r="I874" s="187"/>
      <c r="J874" s="187"/>
      <c r="K874" s="187"/>
      <c r="L874" s="187"/>
      <c r="M874" s="187"/>
      <c r="N874" s="187"/>
      <c r="O874" s="187"/>
      <c r="P874" s="187"/>
      <c r="Q874" s="187"/>
      <c r="R874" s="187"/>
      <c r="S874" s="187"/>
      <c r="T874" s="187"/>
      <c r="U874" s="187"/>
      <c r="V874" s="187"/>
      <c r="W874" s="187"/>
      <c r="X874" s="187"/>
      <c r="Y874" s="187"/>
      <c r="Z874" s="187"/>
      <c r="AA874" s="187"/>
      <c r="AB874" s="187"/>
      <c r="AC874" s="187"/>
      <c r="AD874" s="187"/>
      <c r="AE874" s="187"/>
      <c r="AF874" s="187"/>
      <c r="AG874" s="187"/>
      <c r="AH874" s="187"/>
      <c r="AI874" s="187"/>
      <c r="AJ874" s="187"/>
      <c r="AK874" s="187"/>
      <c r="AL874" s="187"/>
      <c r="AM874" s="187"/>
      <c r="AN874" s="187"/>
      <c r="AO874" s="187"/>
      <c r="AP874" s="187"/>
      <c r="AQ874" s="187"/>
      <c r="AR874" s="187"/>
      <c r="AS874" s="187"/>
      <c r="AT874" s="187"/>
      <c r="AU874" s="187"/>
      <c r="AV874" s="187"/>
      <c r="AW874" s="187"/>
      <c r="AX874" s="187"/>
      <c r="AY874" s="187"/>
      <c r="AZ874" s="187"/>
      <c r="BA874" s="187"/>
      <c r="BB874" s="187"/>
      <c r="BC874" s="187"/>
      <c r="BD874" s="187"/>
      <c r="BE874" s="187"/>
      <c r="BF874" s="187"/>
      <c r="BG874" s="187"/>
      <c r="BH874" s="187"/>
      <c r="BI874" s="187"/>
      <c r="BJ874" s="187"/>
      <c r="BK874" s="187"/>
      <c r="BL874" s="187"/>
      <c r="BM874" s="187"/>
    </row>
    <row r="875" spans="1:65">
      <c r="A875" s="110"/>
      <c r="B875" s="110"/>
      <c r="C875" s="110"/>
      <c r="D875" s="187"/>
      <c r="E875" s="187"/>
      <c r="F875" s="187"/>
      <c r="G875" s="187"/>
      <c r="H875" s="187"/>
      <c r="I875" s="187"/>
      <c r="J875" s="187"/>
      <c r="K875" s="187"/>
      <c r="L875" s="187"/>
      <c r="M875" s="187"/>
      <c r="N875" s="187"/>
      <c r="O875" s="187"/>
      <c r="P875" s="187"/>
      <c r="Q875" s="187"/>
      <c r="R875" s="187"/>
      <c r="S875" s="187"/>
      <c r="T875" s="187"/>
      <c r="U875" s="187"/>
      <c r="V875" s="187"/>
      <c r="W875" s="187"/>
      <c r="X875" s="187"/>
      <c r="Y875" s="187"/>
      <c r="Z875" s="187"/>
      <c r="AA875" s="187"/>
      <c r="AB875" s="187"/>
      <c r="AC875" s="187"/>
      <c r="AD875" s="187"/>
      <c r="AE875" s="187"/>
      <c r="AF875" s="187"/>
      <c r="AG875" s="187"/>
      <c r="AH875" s="187"/>
      <c r="AI875" s="187"/>
      <c r="AJ875" s="187"/>
      <c r="AK875" s="187"/>
      <c r="AL875" s="187"/>
      <c r="AM875" s="187"/>
      <c r="AN875" s="187"/>
      <c r="AO875" s="187"/>
      <c r="AP875" s="187"/>
      <c r="AQ875" s="187"/>
      <c r="AR875" s="187"/>
      <c r="AS875" s="187"/>
      <c r="AT875" s="187"/>
      <c r="AU875" s="187"/>
      <c r="AV875" s="187"/>
      <c r="AW875" s="187"/>
      <c r="AX875" s="187"/>
      <c r="AY875" s="187"/>
      <c r="AZ875" s="187"/>
      <c r="BA875" s="187"/>
      <c r="BB875" s="187"/>
      <c r="BC875" s="187"/>
      <c r="BD875" s="187"/>
      <c r="BE875" s="187"/>
      <c r="BF875" s="187"/>
      <c r="BG875" s="187"/>
      <c r="BH875" s="187"/>
      <c r="BI875" s="187"/>
      <c r="BJ875" s="187"/>
      <c r="BK875" s="187"/>
      <c r="BL875" s="187"/>
      <c r="BM875" s="187"/>
    </row>
    <row r="876" spans="1:65">
      <c r="A876" s="110"/>
      <c r="B876" s="110"/>
      <c r="C876" s="110"/>
      <c r="D876" s="187"/>
      <c r="E876" s="187"/>
      <c r="F876" s="187"/>
      <c r="G876" s="187"/>
      <c r="H876" s="187"/>
      <c r="I876" s="187"/>
      <c r="J876" s="187"/>
      <c r="K876" s="187"/>
      <c r="L876" s="187"/>
      <c r="M876" s="187"/>
      <c r="N876" s="187"/>
      <c r="O876" s="187"/>
      <c r="P876" s="187"/>
      <c r="Q876" s="187"/>
      <c r="R876" s="187"/>
      <c r="S876" s="187"/>
      <c r="T876" s="187"/>
      <c r="U876" s="187"/>
      <c r="V876" s="187"/>
      <c r="W876" s="187"/>
      <c r="X876" s="187"/>
      <c r="Y876" s="187"/>
      <c r="Z876" s="187"/>
      <c r="AA876" s="187"/>
      <c r="AB876" s="187"/>
      <c r="AC876" s="187"/>
      <c r="AD876" s="187"/>
      <c r="AE876" s="187"/>
      <c r="AF876" s="187"/>
      <c r="AG876" s="187"/>
      <c r="AH876" s="187"/>
      <c r="AI876" s="187"/>
      <c r="AJ876" s="187"/>
      <c r="AK876" s="187"/>
      <c r="AL876" s="187"/>
      <c r="AM876" s="187"/>
      <c r="AN876" s="187"/>
      <c r="AO876" s="187"/>
      <c r="AP876" s="187"/>
      <c r="AQ876" s="187"/>
      <c r="AR876" s="187"/>
      <c r="AS876" s="187"/>
      <c r="AT876" s="187"/>
      <c r="AU876" s="187"/>
      <c r="AV876" s="187"/>
      <c r="AW876" s="187"/>
      <c r="AX876" s="187"/>
      <c r="AY876" s="187"/>
      <c r="AZ876" s="187"/>
      <c r="BA876" s="187"/>
      <c r="BB876" s="187"/>
      <c r="BC876" s="187"/>
      <c r="BD876" s="187"/>
      <c r="BE876" s="187"/>
      <c r="BF876" s="187"/>
      <c r="BG876" s="187"/>
      <c r="BH876" s="187"/>
      <c r="BI876" s="187"/>
      <c r="BJ876" s="187"/>
      <c r="BK876" s="187"/>
      <c r="BL876" s="187"/>
      <c r="BM876" s="187"/>
    </row>
    <row r="877" spans="1:65">
      <c r="A877" s="110"/>
      <c r="B877" s="110"/>
      <c r="C877" s="110"/>
      <c r="D877" s="187"/>
      <c r="E877" s="187"/>
      <c r="F877" s="187"/>
      <c r="G877" s="187"/>
      <c r="H877" s="187"/>
      <c r="I877" s="187"/>
      <c r="J877" s="187"/>
      <c r="K877" s="187"/>
      <c r="L877" s="187"/>
      <c r="M877" s="187"/>
      <c r="N877" s="187"/>
      <c r="O877" s="187"/>
      <c r="P877" s="187"/>
      <c r="Q877" s="187"/>
      <c r="R877" s="187"/>
      <c r="S877" s="187"/>
      <c r="T877" s="187"/>
      <c r="U877" s="187"/>
      <c r="V877" s="187"/>
      <c r="W877" s="187"/>
      <c r="X877" s="187"/>
      <c r="Y877" s="187"/>
      <c r="Z877" s="187"/>
      <c r="AA877" s="187"/>
      <c r="AB877" s="187"/>
      <c r="AC877" s="187"/>
      <c r="AD877" s="187"/>
      <c r="AE877" s="187"/>
      <c r="AF877" s="187"/>
      <c r="AG877" s="187"/>
      <c r="AH877" s="187"/>
      <c r="AI877" s="187"/>
      <c r="AJ877" s="187"/>
      <c r="AK877" s="187"/>
      <c r="AL877" s="187"/>
      <c r="AM877" s="187"/>
      <c r="AN877" s="187"/>
      <c r="AO877" s="187"/>
      <c r="AP877" s="187"/>
      <c r="AQ877" s="187"/>
      <c r="AR877" s="187"/>
      <c r="AS877" s="187"/>
      <c r="AT877" s="187"/>
      <c r="AU877" s="187"/>
      <c r="AV877" s="187"/>
      <c r="AW877" s="187"/>
      <c r="AX877" s="187"/>
      <c r="AY877" s="187"/>
      <c r="AZ877" s="187"/>
      <c r="BA877" s="187"/>
      <c r="BB877" s="187"/>
      <c r="BC877" s="187"/>
      <c r="BD877" s="187"/>
      <c r="BE877" s="187"/>
      <c r="BF877" s="187"/>
      <c r="BG877" s="187"/>
      <c r="BH877" s="187"/>
      <c r="BI877" s="187"/>
      <c r="BJ877" s="187"/>
      <c r="BK877" s="187"/>
      <c r="BL877" s="187"/>
      <c r="BM877" s="187"/>
    </row>
    <row r="878" spans="1:65">
      <c r="A878" s="110"/>
      <c r="B878" s="110"/>
      <c r="C878" s="110"/>
      <c r="D878" s="187"/>
      <c r="E878" s="187"/>
      <c r="F878" s="187"/>
      <c r="G878" s="187"/>
      <c r="H878" s="187"/>
      <c r="I878" s="187"/>
      <c r="J878" s="187"/>
      <c r="K878" s="187"/>
      <c r="L878" s="187"/>
      <c r="M878" s="187"/>
      <c r="N878" s="187"/>
      <c r="O878" s="187"/>
      <c r="P878" s="187"/>
      <c r="Q878" s="187"/>
      <c r="R878" s="187"/>
      <c r="S878" s="187"/>
      <c r="T878" s="187"/>
      <c r="U878" s="187"/>
      <c r="V878" s="187"/>
      <c r="W878" s="187"/>
      <c r="X878" s="187"/>
      <c r="Y878" s="187"/>
      <c r="Z878" s="187"/>
      <c r="AA878" s="187"/>
      <c r="AB878" s="187"/>
      <c r="AC878" s="187"/>
      <c r="AD878" s="187"/>
      <c r="AE878" s="187"/>
      <c r="AF878" s="187"/>
      <c r="AG878" s="187"/>
      <c r="AH878" s="187"/>
      <c r="AI878" s="187"/>
      <c r="AJ878" s="187"/>
      <c r="AK878" s="187"/>
      <c r="AL878" s="187"/>
      <c r="AM878" s="187"/>
      <c r="AN878" s="187"/>
      <c r="AO878" s="187"/>
      <c r="AP878" s="187"/>
      <c r="AQ878" s="187"/>
      <c r="AR878" s="187"/>
      <c r="AS878" s="187"/>
      <c r="AT878" s="187"/>
      <c r="AU878" s="187"/>
      <c r="AV878" s="187"/>
      <c r="AW878" s="187"/>
      <c r="AX878" s="187"/>
      <c r="AY878" s="187"/>
      <c r="AZ878" s="187"/>
      <c r="BA878" s="187"/>
      <c r="BB878" s="187"/>
      <c r="BC878" s="187"/>
      <c r="BD878" s="187"/>
      <c r="BE878" s="187"/>
      <c r="BF878" s="187"/>
      <c r="BG878" s="187"/>
      <c r="BH878" s="187"/>
      <c r="BI878" s="187"/>
      <c r="BJ878" s="187"/>
      <c r="BK878" s="187"/>
      <c r="BL878" s="187"/>
      <c r="BM878" s="187"/>
    </row>
    <row r="879" spans="1:65">
      <c r="A879" s="110"/>
      <c r="B879" s="110"/>
      <c r="C879" s="110"/>
      <c r="D879" s="187"/>
      <c r="E879" s="187"/>
      <c r="F879" s="187"/>
      <c r="G879" s="187"/>
      <c r="H879" s="187"/>
      <c r="I879" s="187"/>
      <c r="J879" s="187"/>
      <c r="K879" s="187"/>
      <c r="L879" s="187"/>
      <c r="M879" s="187"/>
      <c r="N879" s="187"/>
      <c r="O879" s="187"/>
      <c r="P879" s="187"/>
      <c r="Q879" s="187"/>
      <c r="R879" s="187"/>
      <c r="S879" s="187"/>
      <c r="T879" s="187"/>
      <c r="U879" s="187"/>
      <c r="V879" s="187"/>
      <c r="W879" s="187"/>
      <c r="X879" s="187"/>
      <c r="Y879" s="187"/>
      <c r="Z879" s="187"/>
      <c r="AA879" s="187"/>
      <c r="AB879" s="187"/>
      <c r="AC879" s="187"/>
      <c r="AD879" s="187"/>
      <c r="AE879" s="187"/>
      <c r="AF879" s="187"/>
      <c r="AG879" s="187"/>
      <c r="AH879" s="187"/>
      <c r="AI879" s="187"/>
      <c r="AJ879" s="187"/>
      <c r="AK879" s="187"/>
      <c r="AL879" s="187"/>
      <c r="AM879" s="187"/>
      <c r="AN879" s="187"/>
      <c r="AO879" s="187"/>
      <c r="AP879" s="187"/>
      <c r="AQ879" s="187"/>
      <c r="AR879" s="187"/>
      <c r="AS879" s="187"/>
      <c r="AT879" s="187"/>
      <c r="AU879" s="187"/>
      <c r="AV879" s="187"/>
      <c r="AW879" s="187"/>
      <c r="AX879" s="187"/>
      <c r="AY879" s="187"/>
      <c r="AZ879" s="187"/>
      <c r="BA879" s="187"/>
      <c r="BB879" s="187"/>
      <c r="BC879" s="187"/>
      <c r="BD879" s="187"/>
      <c r="BE879" s="187"/>
      <c r="BF879" s="187"/>
      <c r="BG879" s="187"/>
      <c r="BH879" s="187"/>
      <c r="BI879" s="187"/>
      <c r="BJ879" s="187"/>
      <c r="BK879" s="187"/>
      <c r="BL879" s="187"/>
      <c r="BM879" s="187"/>
    </row>
    <row r="880" spans="1:65">
      <c r="A880" s="110"/>
      <c r="B880" s="110"/>
      <c r="C880" s="110"/>
      <c r="D880" s="187"/>
      <c r="E880" s="187"/>
      <c r="F880" s="187"/>
      <c r="G880" s="187"/>
      <c r="H880" s="187"/>
      <c r="I880" s="187"/>
      <c r="J880" s="187"/>
      <c r="K880" s="187"/>
      <c r="L880" s="187"/>
      <c r="M880" s="187"/>
      <c r="N880" s="187"/>
      <c r="O880" s="187"/>
      <c r="P880" s="187"/>
      <c r="Q880" s="187"/>
      <c r="R880" s="187"/>
      <c r="S880" s="187"/>
      <c r="T880" s="187"/>
      <c r="U880" s="187"/>
      <c r="V880" s="187"/>
      <c r="W880" s="187"/>
      <c r="X880" s="187"/>
      <c r="Y880" s="187"/>
      <c r="Z880" s="187"/>
      <c r="AA880" s="187"/>
      <c r="AB880" s="187"/>
      <c r="AC880" s="187"/>
      <c r="AD880" s="187"/>
      <c r="AE880" s="187"/>
      <c r="AF880" s="187"/>
      <c r="AG880" s="187"/>
      <c r="AH880" s="187"/>
      <c r="AI880" s="187"/>
      <c r="AJ880" s="187"/>
      <c r="AK880" s="187"/>
      <c r="AL880" s="187"/>
      <c r="AM880" s="187"/>
      <c r="AN880" s="187"/>
      <c r="AO880" s="187"/>
      <c r="AP880" s="187"/>
      <c r="AQ880" s="187"/>
      <c r="AR880" s="187"/>
      <c r="AS880" s="187"/>
      <c r="AT880" s="187"/>
      <c r="AU880" s="187"/>
      <c r="AV880" s="187"/>
      <c r="AW880" s="187"/>
      <c r="AX880" s="187"/>
      <c r="AY880" s="187"/>
      <c r="AZ880" s="187"/>
      <c r="BA880" s="187"/>
      <c r="BB880" s="187"/>
      <c r="BC880" s="187"/>
      <c r="BD880" s="187"/>
      <c r="BE880" s="187"/>
      <c r="BF880" s="187"/>
      <c r="BG880" s="187"/>
      <c r="BH880" s="187"/>
      <c r="BI880" s="187"/>
      <c r="BJ880" s="187"/>
      <c r="BK880" s="187"/>
      <c r="BL880" s="187"/>
      <c r="BM880" s="187"/>
    </row>
    <row r="881" spans="1:65">
      <c r="A881" s="110"/>
      <c r="B881" s="110"/>
      <c r="C881" s="110"/>
      <c r="D881" s="187"/>
      <c r="E881" s="187"/>
      <c r="F881" s="187"/>
      <c r="G881" s="187"/>
      <c r="H881" s="187"/>
      <c r="I881" s="187"/>
      <c r="J881" s="187"/>
      <c r="K881" s="187"/>
      <c r="L881" s="187"/>
      <c r="M881" s="187"/>
      <c r="N881" s="187"/>
      <c r="O881" s="187"/>
      <c r="P881" s="187"/>
      <c r="Q881" s="187"/>
      <c r="R881" s="187"/>
      <c r="S881" s="187"/>
      <c r="T881" s="187"/>
      <c r="U881" s="187"/>
      <c r="V881" s="187"/>
      <c r="W881" s="187"/>
      <c r="X881" s="187"/>
      <c r="Y881" s="187"/>
      <c r="Z881" s="187"/>
      <c r="AA881" s="187"/>
      <c r="AB881" s="187"/>
      <c r="AC881" s="187"/>
      <c r="AD881" s="187"/>
      <c r="AE881" s="187"/>
      <c r="AF881" s="187"/>
      <c r="AG881" s="187"/>
      <c r="AH881" s="187"/>
      <c r="AI881" s="187"/>
      <c r="AJ881" s="187"/>
      <c r="AK881" s="187"/>
      <c r="AL881" s="187"/>
      <c r="AM881" s="187"/>
      <c r="AN881" s="187"/>
      <c r="AO881" s="187"/>
      <c r="AP881" s="187"/>
      <c r="AQ881" s="187"/>
      <c r="AR881" s="187"/>
      <c r="AS881" s="187"/>
      <c r="AT881" s="187"/>
      <c r="AU881" s="187"/>
      <c r="AV881" s="187"/>
      <c r="AW881" s="187"/>
      <c r="AX881" s="187"/>
      <c r="AY881" s="187"/>
      <c r="AZ881" s="187"/>
      <c r="BA881" s="187"/>
      <c r="BB881" s="187"/>
      <c r="BC881" s="187"/>
      <c r="BD881" s="187"/>
      <c r="BE881" s="187"/>
      <c r="BF881" s="187"/>
      <c r="BG881" s="187"/>
      <c r="BH881" s="187"/>
      <c r="BI881" s="187"/>
      <c r="BJ881" s="187"/>
      <c r="BK881" s="187"/>
      <c r="BL881" s="187"/>
      <c r="BM881" s="187"/>
    </row>
    <row r="882" spans="1:65">
      <c r="A882" s="110"/>
      <c r="B882" s="110"/>
      <c r="C882" s="110"/>
      <c r="D882" s="187"/>
      <c r="E882" s="187"/>
      <c r="F882" s="187"/>
      <c r="G882" s="187"/>
      <c r="H882" s="187"/>
      <c r="I882" s="187"/>
      <c r="J882" s="187"/>
      <c r="K882" s="187"/>
      <c r="L882" s="187"/>
      <c r="M882" s="187"/>
      <c r="N882" s="187"/>
      <c r="O882" s="187"/>
      <c r="P882" s="187"/>
      <c r="Q882" s="187"/>
      <c r="R882" s="187"/>
      <c r="S882" s="187"/>
      <c r="T882" s="187"/>
      <c r="U882" s="187"/>
      <c r="V882" s="187"/>
      <c r="W882" s="187"/>
      <c r="X882" s="187"/>
      <c r="Y882" s="187"/>
      <c r="Z882" s="187"/>
      <c r="AA882" s="187"/>
      <c r="AB882" s="187"/>
      <c r="AC882" s="187"/>
      <c r="AD882" s="187"/>
      <c r="AE882" s="187"/>
      <c r="AF882" s="187"/>
      <c r="AG882" s="187"/>
      <c r="AH882" s="187"/>
      <c r="AI882" s="187"/>
      <c r="AJ882" s="187"/>
      <c r="AK882" s="187"/>
      <c r="AL882" s="187"/>
      <c r="AM882" s="187"/>
      <c r="AN882" s="187"/>
      <c r="AO882" s="187"/>
      <c r="AP882" s="187"/>
      <c r="AQ882" s="187"/>
      <c r="AR882" s="187"/>
      <c r="AS882" s="187"/>
      <c r="AT882" s="187"/>
      <c r="AU882" s="187"/>
      <c r="AV882" s="187"/>
      <c r="AW882" s="187"/>
      <c r="AX882" s="187"/>
      <c r="AY882" s="187"/>
      <c r="AZ882" s="187"/>
      <c r="BA882" s="187"/>
      <c r="BB882" s="187"/>
      <c r="BC882" s="187"/>
      <c r="BD882" s="187"/>
      <c r="BE882" s="187"/>
      <c r="BF882" s="187"/>
      <c r="BG882" s="187"/>
      <c r="BH882" s="187"/>
      <c r="BI882" s="187"/>
      <c r="BJ882" s="187"/>
      <c r="BK882" s="187"/>
      <c r="BL882" s="187"/>
      <c r="BM882" s="187"/>
    </row>
    <row r="883" spans="1:65">
      <c r="A883" s="110"/>
      <c r="B883" s="110"/>
      <c r="C883" s="110"/>
      <c r="D883" s="187"/>
      <c r="E883" s="187"/>
      <c r="F883" s="187"/>
      <c r="G883" s="187"/>
      <c r="H883" s="187"/>
      <c r="I883" s="187"/>
      <c r="J883" s="187"/>
      <c r="K883" s="187"/>
      <c r="L883" s="187"/>
      <c r="M883" s="187"/>
      <c r="N883" s="187"/>
      <c r="O883" s="187"/>
      <c r="P883" s="187"/>
      <c r="Q883" s="187"/>
      <c r="R883" s="187"/>
      <c r="S883" s="187"/>
      <c r="T883" s="187"/>
      <c r="U883" s="187"/>
      <c r="V883" s="187"/>
      <c r="W883" s="187"/>
      <c r="X883" s="187"/>
      <c r="Y883" s="187"/>
      <c r="Z883" s="187"/>
      <c r="AA883" s="187"/>
      <c r="AB883" s="187"/>
      <c r="AC883" s="187"/>
      <c r="AD883" s="187"/>
      <c r="AE883" s="187"/>
      <c r="AF883" s="187"/>
      <c r="AG883" s="187"/>
      <c r="AH883" s="187"/>
      <c r="AI883" s="187"/>
      <c r="AJ883" s="187"/>
      <c r="AK883" s="187"/>
      <c r="AL883" s="187"/>
      <c r="AM883" s="187"/>
      <c r="AN883" s="187"/>
      <c r="AO883" s="187"/>
      <c r="AP883" s="187"/>
      <c r="AQ883" s="187"/>
      <c r="AR883" s="187"/>
      <c r="AS883" s="187"/>
      <c r="AT883" s="187"/>
      <c r="AU883" s="187"/>
      <c r="AV883" s="187"/>
      <c r="AW883" s="187"/>
      <c r="AX883" s="187"/>
      <c r="AY883" s="187"/>
      <c r="AZ883" s="187"/>
      <c r="BA883" s="187"/>
      <c r="BB883" s="187"/>
      <c r="BC883" s="187"/>
      <c r="BD883" s="187"/>
      <c r="BE883" s="187"/>
      <c r="BF883" s="187"/>
      <c r="BG883" s="187"/>
      <c r="BH883" s="187"/>
      <c r="BI883" s="187"/>
      <c r="BJ883" s="187"/>
      <c r="BK883" s="187"/>
      <c r="BL883" s="187"/>
      <c r="BM883" s="187"/>
    </row>
    <row r="884" spans="1:65">
      <c r="A884" s="110"/>
      <c r="B884" s="110"/>
      <c r="C884" s="110"/>
      <c r="D884" s="187"/>
      <c r="E884" s="187"/>
      <c r="F884" s="187"/>
      <c r="G884" s="187"/>
      <c r="H884" s="187"/>
      <c r="I884" s="187"/>
      <c r="J884" s="187"/>
      <c r="K884" s="187"/>
      <c r="L884" s="187"/>
      <c r="M884" s="187"/>
      <c r="N884" s="187"/>
      <c r="O884" s="187"/>
      <c r="P884" s="187"/>
      <c r="Q884" s="187"/>
      <c r="R884" s="187"/>
      <c r="S884" s="187"/>
      <c r="T884" s="187"/>
      <c r="U884" s="187"/>
      <c r="V884" s="187"/>
      <c r="W884" s="187"/>
      <c r="X884" s="187"/>
      <c r="Y884" s="187"/>
      <c r="Z884" s="187"/>
      <c r="AA884" s="187"/>
      <c r="AB884" s="187"/>
      <c r="AC884" s="187"/>
      <c r="AD884" s="187"/>
      <c r="AE884" s="187"/>
      <c r="AF884" s="187"/>
      <c r="AG884" s="187"/>
      <c r="AH884" s="187"/>
      <c r="AI884" s="187"/>
      <c r="AJ884" s="187"/>
      <c r="AK884" s="187"/>
      <c r="AL884" s="187"/>
      <c r="AM884" s="187"/>
      <c r="AN884" s="187"/>
      <c r="AO884" s="187"/>
      <c r="AP884" s="187"/>
      <c r="AQ884" s="187"/>
      <c r="AR884" s="187"/>
      <c r="AS884" s="187"/>
      <c r="AT884" s="187"/>
      <c r="AU884" s="187"/>
      <c r="AV884" s="187"/>
      <c r="AW884" s="187"/>
      <c r="AX884" s="187"/>
      <c r="AY884" s="187"/>
      <c r="AZ884" s="187"/>
      <c r="BA884" s="187"/>
      <c r="BB884" s="187"/>
      <c r="BC884" s="187"/>
      <c r="BD884" s="187"/>
      <c r="BE884" s="187"/>
      <c r="BF884" s="187"/>
      <c r="BG884" s="187"/>
      <c r="BH884" s="187"/>
      <c r="BI884" s="187"/>
      <c r="BJ884" s="187"/>
      <c r="BK884" s="187"/>
      <c r="BL884" s="187"/>
      <c r="BM884" s="187"/>
    </row>
    <row r="885" spans="1:65">
      <c r="A885" s="110"/>
      <c r="B885" s="110"/>
      <c r="C885" s="110"/>
      <c r="D885" s="187"/>
      <c r="E885" s="187"/>
      <c r="F885" s="187"/>
      <c r="G885" s="187"/>
      <c r="H885" s="187"/>
      <c r="I885" s="187"/>
      <c r="J885" s="187"/>
      <c r="K885" s="187"/>
      <c r="L885" s="187"/>
      <c r="M885" s="187"/>
      <c r="N885" s="187"/>
      <c r="O885" s="187"/>
      <c r="P885" s="187"/>
      <c r="Q885" s="187"/>
      <c r="R885" s="187"/>
      <c r="S885" s="187"/>
      <c r="T885" s="187"/>
      <c r="U885" s="187"/>
      <c r="V885" s="187"/>
      <c r="W885" s="187"/>
      <c r="X885" s="187"/>
      <c r="Y885" s="187"/>
      <c r="Z885" s="187"/>
      <c r="AA885" s="187"/>
      <c r="AB885" s="187"/>
      <c r="AC885" s="187"/>
      <c r="AD885" s="187"/>
      <c r="AE885" s="187"/>
      <c r="AF885" s="187"/>
      <c r="AG885" s="187"/>
      <c r="AH885" s="187"/>
      <c r="AI885" s="187"/>
      <c r="AJ885" s="187"/>
      <c r="AK885" s="187"/>
      <c r="AL885" s="187"/>
      <c r="AM885" s="187"/>
      <c r="AN885" s="187"/>
      <c r="AO885" s="187"/>
      <c r="AP885" s="187"/>
      <c r="AQ885" s="187"/>
      <c r="AR885" s="187"/>
      <c r="AS885" s="187"/>
      <c r="AT885" s="187"/>
      <c r="AU885" s="187"/>
      <c r="AV885" s="187"/>
      <c r="AW885" s="187"/>
      <c r="AX885" s="187"/>
      <c r="AY885" s="187"/>
      <c r="AZ885" s="187"/>
      <c r="BA885" s="187"/>
      <c r="BB885" s="187"/>
      <c r="BC885" s="187"/>
      <c r="BD885" s="187"/>
      <c r="BE885" s="187"/>
      <c r="BF885" s="187"/>
      <c r="BG885" s="187"/>
      <c r="BH885" s="187"/>
      <c r="BI885" s="187"/>
      <c r="BJ885" s="187"/>
      <c r="BK885" s="187"/>
      <c r="BL885" s="187"/>
      <c r="BM885" s="187"/>
    </row>
    <row r="886" spans="1:65">
      <c r="A886" s="110"/>
      <c r="B886" s="110"/>
      <c r="C886" s="110"/>
      <c r="D886" s="187"/>
      <c r="E886" s="187"/>
      <c r="F886" s="187"/>
      <c r="G886" s="187"/>
      <c r="H886" s="187"/>
      <c r="I886" s="187"/>
      <c r="J886" s="187"/>
      <c r="K886" s="187"/>
      <c r="L886" s="187"/>
      <c r="M886" s="187"/>
      <c r="N886" s="187"/>
      <c r="O886" s="187"/>
      <c r="P886" s="187"/>
      <c r="Q886" s="187"/>
      <c r="R886" s="187"/>
      <c r="S886" s="187"/>
      <c r="T886" s="187"/>
      <c r="U886" s="187"/>
      <c r="V886" s="187"/>
      <c r="W886" s="187"/>
      <c r="X886" s="187"/>
      <c r="Y886" s="187"/>
      <c r="Z886" s="187"/>
      <c r="AA886" s="187"/>
      <c r="AB886" s="187"/>
      <c r="AC886" s="187"/>
      <c r="AD886" s="187"/>
      <c r="AE886" s="187"/>
      <c r="AF886" s="187"/>
      <c r="AG886" s="187"/>
      <c r="AH886" s="187"/>
      <c r="AI886" s="187"/>
      <c r="AJ886" s="187"/>
      <c r="AK886" s="187"/>
      <c r="AL886" s="187"/>
      <c r="AM886" s="187"/>
      <c r="AN886" s="187"/>
      <c r="AO886" s="187"/>
      <c r="AP886" s="187"/>
      <c r="AQ886" s="187"/>
      <c r="AR886" s="187"/>
      <c r="AS886" s="187"/>
      <c r="AT886" s="187"/>
      <c r="AU886" s="187"/>
      <c r="AV886" s="187"/>
      <c r="AW886" s="187"/>
      <c r="AX886" s="187"/>
      <c r="AY886" s="187"/>
      <c r="AZ886" s="187"/>
      <c r="BA886" s="187"/>
      <c r="BB886" s="187"/>
      <c r="BC886" s="187"/>
      <c r="BD886" s="187"/>
      <c r="BE886" s="187"/>
      <c r="BF886" s="187"/>
      <c r="BG886" s="187"/>
      <c r="BH886" s="187"/>
      <c r="BI886" s="187"/>
      <c r="BJ886" s="187"/>
      <c r="BK886" s="187"/>
      <c r="BL886" s="187"/>
      <c r="BM886" s="187"/>
    </row>
    <row r="887" spans="1:65">
      <c r="A887" s="110"/>
      <c r="B887" s="110"/>
      <c r="C887" s="110"/>
      <c r="D887" s="187"/>
      <c r="E887" s="187"/>
      <c r="F887" s="187"/>
      <c r="G887" s="187"/>
      <c r="H887" s="187"/>
      <c r="I887" s="187"/>
      <c r="J887" s="187"/>
      <c r="K887" s="187"/>
      <c r="L887" s="187"/>
      <c r="M887" s="187"/>
      <c r="N887" s="187"/>
      <c r="O887" s="187"/>
      <c r="P887" s="187"/>
      <c r="Q887" s="187"/>
      <c r="R887" s="187"/>
      <c r="S887" s="187"/>
      <c r="T887" s="187"/>
      <c r="U887" s="187"/>
      <c r="V887" s="187"/>
      <c r="W887" s="187"/>
      <c r="X887" s="187"/>
      <c r="Y887" s="187"/>
      <c r="Z887" s="187"/>
      <c r="AA887" s="187"/>
      <c r="AB887" s="187"/>
      <c r="AC887" s="187"/>
      <c r="AD887" s="187"/>
      <c r="AE887" s="187"/>
      <c r="AF887" s="187"/>
      <c r="AG887" s="187"/>
      <c r="AH887" s="187"/>
      <c r="AI887" s="187"/>
      <c r="AJ887" s="187"/>
      <c r="AK887" s="187"/>
      <c r="AL887" s="187"/>
      <c r="AM887" s="187"/>
      <c r="AN887" s="187"/>
      <c r="AO887" s="187"/>
      <c r="AP887" s="187"/>
      <c r="AQ887" s="187"/>
      <c r="AR887" s="187"/>
      <c r="AS887" s="187"/>
      <c r="AT887" s="187"/>
      <c r="AU887" s="187"/>
      <c r="AV887" s="187"/>
      <c r="AW887" s="187"/>
      <c r="AX887" s="187"/>
      <c r="AY887" s="187"/>
      <c r="AZ887" s="187"/>
      <c r="BA887" s="187"/>
      <c r="BB887" s="187"/>
      <c r="BC887" s="187"/>
      <c r="BD887" s="187"/>
      <c r="BE887" s="187"/>
      <c r="BF887" s="187"/>
      <c r="BG887" s="187"/>
      <c r="BH887" s="187"/>
      <c r="BI887" s="187"/>
      <c r="BJ887" s="187"/>
      <c r="BK887" s="187"/>
      <c r="BL887" s="187"/>
      <c r="BM887" s="187"/>
    </row>
    <row r="888" spans="1:65">
      <c r="A888" s="110"/>
      <c r="B888" s="110"/>
      <c r="C888" s="110"/>
      <c r="D888" s="187"/>
      <c r="E888" s="187"/>
      <c r="F888" s="187"/>
      <c r="G888" s="187"/>
      <c r="H888" s="187"/>
      <c r="I888" s="187"/>
      <c r="J888" s="187"/>
      <c r="K888" s="187"/>
      <c r="L888" s="187"/>
      <c r="M888" s="187"/>
      <c r="N888" s="187"/>
      <c r="O888" s="187"/>
      <c r="P888" s="187"/>
      <c r="Q888" s="187"/>
      <c r="R888" s="187"/>
      <c r="S888" s="187"/>
      <c r="T888" s="187"/>
      <c r="U888" s="187"/>
      <c r="V888" s="187"/>
      <c r="W888" s="187"/>
      <c r="X888" s="187"/>
      <c r="Y888" s="187"/>
      <c r="Z888" s="187"/>
      <c r="AA888" s="187"/>
      <c r="AB888" s="187"/>
      <c r="AC888" s="187"/>
      <c r="AD888" s="187"/>
      <c r="AE888" s="187"/>
      <c r="AF888" s="187"/>
      <c r="AG888" s="187"/>
      <c r="AH888" s="187"/>
      <c r="AI888" s="187"/>
      <c r="AJ888" s="187"/>
      <c r="AK888" s="187"/>
      <c r="AL888" s="187"/>
      <c r="AM888" s="187"/>
      <c r="AN888" s="187"/>
      <c r="AO888" s="187"/>
      <c r="AP888" s="187"/>
      <c r="AQ888" s="187"/>
      <c r="AR888" s="187"/>
      <c r="AS888" s="187"/>
      <c r="AT888" s="187"/>
      <c r="AU888" s="187"/>
      <c r="AV888" s="187"/>
      <c r="AW888" s="187"/>
      <c r="AX888" s="187"/>
      <c r="AY888" s="187"/>
      <c r="AZ888" s="187"/>
      <c r="BA888" s="187"/>
      <c r="BB888" s="187"/>
      <c r="BC888" s="187"/>
      <c r="BD888" s="187"/>
      <c r="BE888" s="187"/>
      <c r="BF888" s="187"/>
      <c r="BG888" s="187"/>
      <c r="BH888" s="187"/>
      <c r="BI888" s="187"/>
      <c r="BJ888" s="187"/>
      <c r="BK888" s="187"/>
      <c r="BL888" s="187"/>
      <c r="BM888" s="187"/>
    </row>
    <row r="889" spans="1:65">
      <c r="A889" s="110"/>
      <c r="B889" s="110"/>
      <c r="C889" s="110"/>
      <c r="D889" s="187"/>
      <c r="E889" s="187"/>
      <c r="F889" s="187"/>
      <c r="G889" s="187"/>
      <c r="H889" s="187"/>
      <c r="I889" s="187"/>
      <c r="J889" s="187"/>
      <c r="K889" s="187"/>
      <c r="L889" s="187"/>
      <c r="M889" s="187"/>
      <c r="N889" s="187"/>
      <c r="O889" s="187"/>
      <c r="P889" s="187"/>
      <c r="Q889" s="187"/>
      <c r="R889" s="187"/>
      <c r="S889" s="187"/>
      <c r="T889" s="187"/>
      <c r="U889" s="187"/>
      <c r="V889" s="187"/>
      <c r="W889" s="187"/>
      <c r="X889" s="187"/>
      <c r="Y889" s="187"/>
      <c r="Z889" s="187"/>
      <c r="AA889" s="187"/>
      <c r="AB889" s="187"/>
      <c r="AC889" s="187"/>
      <c r="AD889" s="187"/>
      <c r="AE889" s="187"/>
      <c r="AF889" s="187"/>
      <c r="AG889" s="187"/>
      <c r="AH889" s="187"/>
      <c r="AI889" s="187"/>
      <c r="AJ889" s="187"/>
      <c r="AK889" s="187"/>
      <c r="AL889" s="187"/>
      <c r="AM889" s="187"/>
      <c r="AN889" s="187"/>
      <c r="AO889" s="187"/>
      <c r="AP889" s="187"/>
      <c r="AQ889" s="187"/>
      <c r="AR889" s="187"/>
      <c r="AS889" s="187"/>
      <c r="AT889" s="187"/>
      <c r="AU889" s="187"/>
      <c r="AV889" s="187"/>
      <c r="AW889" s="187"/>
      <c r="AX889" s="187"/>
      <c r="AY889" s="187"/>
      <c r="AZ889" s="187"/>
      <c r="BA889" s="187"/>
      <c r="BB889" s="187"/>
      <c r="BC889" s="187"/>
      <c r="BD889" s="187"/>
      <c r="BE889" s="187"/>
      <c r="BF889" s="187"/>
      <c r="BG889" s="187"/>
      <c r="BH889" s="187"/>
      <c r="BI889" s="187"/>
      <c r="BJ889" s="187"/>
      <c r="BK889" s="187"/>
      <c r="BL889" s="187"/>
      <c r="BM889" s="187"/>
    </row>
    <row r="890" spans="1:65">
      <c r="A890" s="110"/>
      <c r="B890" s="110"/>
      <c r="C890" s="110"/>
      <c r="D890" s="187"/>
      <c r="E890" s="187"/>
      <c r="F890" s="187"/>
      <c r="G890" s="187"/>
      <c r="H890" s="187"/>
      <c r="I890" s="187"/>
      <c r="J890" s="187"/>
      <c r="K890" s="187"/>
      <c r="L890" s="187"/>
      <c r="M890" s="187"/>
      <c r="N890" s="187"/>
      <c r="O890" s="187"/>
      <c r="P890" s="187"/>
      <c r="Q890" s="187"/>
      <c r="R890" s="187"/>
      <c r="S890" s="187"/>
      <c r="T890" s="187"/>
      <c r="U890" s="187"/>
      <c r="V890" s="187"/>
      <c r="W890" s="187"/>
      <c r="X890" s="187"/>
      <c r="Y890" s="187"/>
      <c r="Z890" s="187"/>
      <c r="AA890" s="187"/>
      <c r="AB890" s="187"/>
      <c r="AC890" s="187"/>
      <c r="AD890" s="187"/>
      <c r="AE890" s="187"/>
      <c r="AF890" s="187"/>
      <c r="AG890" s="187"/>
      <c r="AH890" s="187"/>
      <c r="AI890" s="187"/>
      <c r="AJ890" s="187"/>
      <c r="AK890" s="187"/>
      <c r="AL890" s="187"/>
      <c r="AM890" s="187"/>
      <c r="AN890" s="187"/>
      <c r="AO890" s="187"/>
      <c r="AP890" s="187"/>
      <c r="AQ890" s="187"/>
      <c r="AR890" s="187"/>
      <c r="AS890" s="187"/>
      <c r="AT890" s="187"/>
      <c r="AU890" s="187"/>
      <c r="AV890" s="187"/>
      <c r="AW890" s="187"/>
      <c r="AX890" s="187"/>
      <c r="AY890" s="187"/>
      <c r="AZ890" s="187"/>
      <c r="BA890" s="187"/>
      <c r="BB890" s="187"/>
      <c r="BC890" s="187"/>
      <c r="BD890" s="187"/>
      <c r="BE890" s="187"/>
      <c r="BF890" s="187"/>
      <c r="BG890" s="187"/>
      <c r="BH890" s="187"/>
      <c r="BI890" s="187"/>
      <c r="BJ890" s="187"/>
      <c r="BK890" s="187"/>
      <c r="BL890" s="187"/>
      <c r="BM890" s="187"/>
    </row>
    <row r="891" spans="1:65">
      <c r="A891" s="110"/>
      <c r="B891" s="110"/>
      <c r="C891" s="110"/>
      <c r="D891" s="187"/>
      <c r="E891" s="187"/>
      <c r="F891" s="187"/>
      <c r="G891" s="187"/>
      <c r="H891" s="187"/>
      <c r="I891" s="187"/>
      <c r="J891" s="187"/>
      <c r="K891" s="187"/>
      <c r="L891" s="187"/>
      <c r="M891" s="187"/>
      <c r="N891" s="187"/>
      <c r="O891" s="187"/>
      <c r="P891" s="187"/>
      <c r="Q891" s="187"/>
      <c r="R891" s="187"/>
      <c r="S891" s="187"/>
      <c r="T891" s="187"/>
      <c r="U891" s="187"/>
      <c r="V891" s="187"/>
      <c r="W891" s="187"/>
      <c r="X891" s="187"/>
      <c r="Y891" s="187"/>
      <c r="Z891" s="187"/>
      <c r="AA891" s="187"/>
      <c r="AB891" s="187"/>
      <c r="AC891" s="187"/>
      <c r="AD891" s="187"/>
      <c r="AE891" s="187"/>
      <c r="AF891" s="187"/>
      <c r="AG891" s="187"/>
      <c r="AH891" s="187"/>
      <c r="AI891" s="187"/>
      <c r="AJ891" s="187"/>
      <c r="AK891" s="187"/>
      <c r="AL891" s="187"/>
      <c r="AM891" s="187"/>
      <c r="AN891" s="187"/>
      <c r="AO891" s="187"/>
      <c r="AP891" s="187"/>
      <c r="AQ891" s="187"/>
      <c r="AR891" s="187"/>
      <c r="AS891" s="187"/>
      <c r="AT891" s="187"/>
      <c r="AU891" s="187"/>
      <c r="AV891" s="187"/>
      <c r="AW891" s="187"/>
      <c r="AX891" s="187"/>
      <c r="AY891" s="187"/>
      <c r="AZ891" s="187"/>
      <c r="BA891" s="187"/>
      <c r="BB891" s="187"/>
      <c r="BC891" s="187"/>
      <c r="BD891" s="187"/>
      <c r="BE891" s="187"/>
      <c r="BF891" s="187"/>
      <c r="BG891" s="187"/>
      <c r="BH891" s="187"/>
      <c r="BI891" s="187"/>
      <c r="BJ891" s="187"/>
      <c r="BK891" s="187"/>
      <c r="BL891" s="187"/>
      <c r="BM891" s="187"/>
    </row>
    <row r="892" spans="1:65">
      <c r="A892" s="110"/>
      <c r="B892" s="110"/>
      <c r="C892" s="110"/>
      <c r="D892" s="187"/>
      <c r="E892" s="187"/>
      <c r="F892" s="187"/>
      <c r="G892" s="187"/>
      <c r="H892" s="187"/>
      <c r="I892" s="187"/>
      <c r="J892" s="187"/>
      <c r="K892" s="187"/>
      <c r="L892" s="187"/>
      <c r="M892" s="187"/>
      <c r="N892" s="187"/>
      <c r="O892" s="187"/>
      <c r="P892" s="187"/>
      <c r="Q892" s="187"/>
      <c r="R892" s="187"/>
      <c r="S892" s="187"/>
      <c r="T892" s="187"/>
      <c r="U892" s="187"/>
      <c r="V892" s="187"/>
      <c r="W892" s="187"/>
      <c r="X892" s="187"/>
      <c r="Y892" s="187"/>
      <c r="Z892" s="187"/>
      <c r="AA892" s="187"/>
      <c r="AB892" s="187"/>
      <c r="AC892" s="187"/>
      <c r="AD892" s="187"/>
      <c r="AE892" s="187"/>
      <c r="AF892" s="187"/>
      <c r="AG892" s="187"/>
      <c r="AH892" s="187"/>
      <c r="AI892" s="187"/>
      <c r="AJ892" s="187"/>
      <c r="AK892" s="187"/>
      <c r="AL892" s="187"/>
      <c r="AM892" s="187"/>
      <c r="AN892" s="187"/>
      <c r="AO892" s="187"/>
      <c r="AP892" s="187"/>
      <c r="AQ892" s="187"/>
      <c r="AR892" s="187"/>
      <c r="AS892" s="187"/>
      <c r="AT892" s="187"/>
      <c r="AU892" s="187"/>
      <c r="AV892" s="187"/>
      <c r="AW892" s="187"/>
      <c r="AX892" s="187"/>
      <c r="AY892" s="187"/>
      <c r="AZ892" s="187"/>
      <c r="BA892" s="187"/>
      <c r="BB892" s="187"/>
      <c r="BC892" s="187"/>
      <c r="BD892" s="187"/>
      <c r="BE892" s="187"/>
      <c r="BF892" s="187"/>
      <c r="BG892" s="187"/>
      <c r="BH892" s="187"/>
      <c r="BI892" s="187"/>
      <c r="BJ892" s="187"/>
      <c r="BK892" s="187"/>
      <c r="BL892" s="187"/>
      <c r="BM892" s="187"/>
    </row>
    <row r="893" spans="1:65">
      <c r="A893" s="110"/>
      <c r="B893" s="110"/>
      <c r="C893" s="110"/>
      <c r="D893" s="187"/>
      <c r="E893" s="187"/>
      <c r="F893" s="187"/>
      <c r="G893" s="187"/>
      <c r="H893" s="187"/>
      <c r="I893" s="187"/>
      <c r="J893" s="187"/>
      <c r="K893" s="187"/>
      <c r="L893" s="187"/>
      <c r="M893" s="187"/>
      <c r="N893" s="187"/>
      <c r="O893" s="187"/>
      <c r="P893" s="187"/>
      <c r="Q893" s="187"/>
      <c r="R893" s="187"/>
      <c r="S893" s="187"/>
      <c r="T893" s="187"/>
      <c r="U893" s="187"/>
      <c r="V893" s="187"/>
      <c r="W893" s="187"/>
      <c r="X893" s="187"/>
      <c r="Y893" s="187"/>
      <c r="Z893" s="187"/>
      <c r="AA893" s="187"/>
      <c r="AB893" s="187"/>
      <c r="AC893" s="187"/>
      <c r="AD893" s="187"/>
      <c r="AE893" s="187"/>
      <c r="AF893" s="187"/>
      <c r="AG893" s="187"/>
      <c r="AH893" s="187"/>
      <c r="AI893" s="187"/>
      <c r="AJ893" s="187"/>
      <c r="AK893" s="187"/>
      <c r="AL893" s="187"/>
      <c r="AM893" s="187"/>
      <c r="AN893" s="187"/>
      <c r="AO893" s="187"/>
      <c r="AP893" s="187"/>
      <c r="AQ893" s="187"/>
      <c r="AR893" s="187"/>
      <c r="AS893" s="187"/>
      <c r="AT893" s="187"/>
      <c r="AU893" s="187"/>
      <c r="AV893" s="187"/>
      <c r="AW893" s="187"/>
      <c r="AX893" s="187"/>
      <c r="AY893" s="187"/>
      <c r="AZ893" s="187"/>
      <c r="BA893" s="187"/>
      <c r="BB893" s="187"/>
      <c r="BC893" s="187"/>
      <c r="BD893" s="187"/>
      <c r="BE893" s="187"/>
      <c r="BF893" s="187"/>
      <c r="BG893" s="187"/>
      <c r="BH893" s="187"/>
      <c r="BI893" s="187"/>
      <c r="BJ893" s="187"/>
      <c r="BK893" s="187"/>
      <c r="BL893" s="187"/>
      <c r="BM893" s="187"/>
    </row>
    <row r="894" spans="1:65">
      <c r="A894" s="110"/>
      <c r="B894" s="110"/>
      <c r="C894" s="110"/>
      <c r="D894" s="187"/>
      <c r="E894" s="187"/>
      <c r="F894" s="187"/>
      <c r="G894" s="187"/>
      <c r="H894" s="187"/>
      <c r="I894" s="187"/>
      <c r="J894" s="187"/>
      <c r="K894" s="187"/>
      <c r="L894" s="187"/>
      <c r="M894" s="187"/>
      <c r="N894" s="187"/>
      <c r="O894" s="187"/>
      <c r="P894" s="187"/>
      <c r="Q894" s="187"/>
      <c r="R894" s="187"/>
      <c r="S894" s="187"/>
      <c r="T894" s="187"/>
      <c r="U894" s="187"/>
      <c r="V894" s="187"/>
      <c r="W894" s="187"/>
      <c r="X894" s="187"/>
      <c r="Y894" s="187"/>
      <c r="Z894" s="187"/>
      <c r="AA894" s="187"/>
      <c r="AB894" s="187"/>
      <c r="AC894" s="187"/>
      <c r="AD894" s="187"/>
      <c r="AE894" s="187"/>
      <c r="AF894" s="187"/>
      <c r="AG894" s="187"/>
      <c r="AH894" s="187"/>
      <c r="AI894" s="187"/>
      <c r="AJ894" s="187"/>
      <c r="AK894" s="187"/>
      <c r="AL894" s="187"/>
      <c r="AM894" s="187"/>
      <c r="AN894" s="187"/>
      <c r="AO894" s="187"/>
      <c r="AP894" s="187"/>
      <c r="AQ894" s="187"/>
      <c r="AR894" s="187"/>
      <c r="AS894" s="187"/>
      <c r="AT894" s="187"/>
      <c r="AU894" s="187"/>
      <c r="AV894" s="187"/>
      <c r="AW894" s="187"/>
      <c r="AX894" s="187"/>
      <c r="AY894" s="187"/>
      <c r="AZ894" s="187"/>
      <c r="BA894" s="187"/>
      <c r="BB894" s="187"/>
      <c r="BC894" s="187"/>
      <c r="BD894" s="187"/>
      <c r="BE894" s="187"/>
      <c r="BF894" s="187"/>
      <c r="BG894" s="187"/>
      <c r="BH894" s="187"/>
      <c r="BI894" s="187"/>
      <c r="BJ894" s="187"/>
      <c r="BK894" s="187"/>
      <c r="BL894" s="187"/>
      <c r="BM894" s="187"/>
    </row>
    <row r="895" spans="1:65">
      <c r="A895" s="110"/>
      <c r="B895" s="110"/>
      <c r="C895" s="110"/>
      <c r="D895" s="187"/>
      <c r="E895" s="187"/>
      <c r="F895" s="187"/>
      <c r="G895" s="187"/>
      <c r="H895" s="187"/>
      <c r="I895" s="187"/>
      <c r="J895" s="187"/>
      <c r="K895" s="187"/>
      <c r="L895" s="187"/>
      <c r="M895" s="187"/>
      <c r="N895" s="187"/>
      <c r="O895" s="187"/>
      <c r="P895" s="187"/>
      <c r="Q895" s="187"/>
      <c r="R895" s="187"/>
      <c r="S895" s="187"/>
      <c r="T895" s="187"/>
      <c r="U895" s="187"/>
      <c r="V895" s="187"/>
      <c r="W895" s="187"/>
      <c r="X895" s="187"/>
      <c r="Y895" s="187"/>
      <c r="Z895" s="187"/>
      <c r="AA895" s="187"/>
      <c r="AB895" s="187"/>
      <c r="AC895" s="187"/>
      <c r="AD895" s="187"/>
      <c r="AE895" s="187"/>
      <c r="AF895" s="187"/>
      <c r="AG895" s="187"/>
      <c r="AH895" s="187"/>
      <c r="AI895" s="187"/>
      <c r="AJ895" s="187"/>
      <c r="AK895" s="187"/>
      <c r="AL895" s="187"/>
      <c r="AM895" s="187"/>
      <c r="AN895" s="187"/>
      <c r="AO895" s="187"/>
      <c r="AP895" s="187"/>
      <c r="AQ895" s="187"/>
      <c r="AR895" s="187"/>
      <c r="AS895" s="187"/>
      <c r="AT895" s="187"/>
      <c r="AU895" s="187"/>
      <c r="AV895" s="187"/>
      <c r="AW895" s="187"/>
      <c r="AX895" s="187"/>
      <c r="AY895" s="187"/>
      <c r="AZ895" s="187"/>
      <c r="BA895" s="187"/>
      <c r="BB895" s="187"/>
      <c r="BC895" s="187"/>
      <c r="BD895" s="187"/>
      <c r="BE895" s="187"/>
      <c r="BF895" s="187"/>
      <c r="BG895" s="187"/>
      <c r="BH895" s="187"/>
      <c r="BI895" s="187"/>
      <c r="BJ895" s="187"/>
      <c r="BK895" s="187"/>
      <c r="BL895" s="187"/>
      <c r="BM895" s="187"/>
    </row>
    <row r="896" spans="1:65">
      <c r="A896" s="110"/>
      <c r="B896" s="110"/>
      <c r="C896" s="110"/>
      <c r="D896" s="187"/>
      <c r="E896" s="187"/>
      <c r="F896" s="187"/>
      <c r="G896" s="187"/>
      <c r="H896" s="187"/>
      <c r="I896" s="187"/>
      <c r="J896" s="187"/>
      <c r="K896" s="187"/>
      <c r="L896" s="187"/>
      <c r="M896" s="187"/>
      <c r="N896" s="187"/>
      <c r="O896" s="187"/>
      <c r="P896" s="187"/>
      <c r="Q896" s="187"/>
      <c r="R896" s="187"/>
      <c r="S896" s="187"/>
      <c r="T896" s="187"/>
      <c r="U896" s="187"/>
      <c r="V896" s="187"/>
      <c r="W896" s="187"/>
      <c r="X896" s="187"/>
      <c r="Y896" s="187"/>
      <c r="Z896" s="187"/>
      <c r="AA896" s="187"/>
      <c r="AB896" s="187"/>
      <c r="AC896" s="187"/>
      <c r="AD896" s="187"/>
      <c r="AE896" s="187"/>
      <c r="AF896" s="187"/>
      <c r="AG896" s="187"/>
      <c r="AH896" s="187"/>
      <c r="AI896" s="187"/>
      <c r="AJ896" s="187"/>
      <c r="AK896" s="187"/>
      <c r="AL896" s="187"/>
      <c r="AM896" s="187"/>
      <c r="AN896" s="187"/>
      <c r="AO896" s="187"/>
      <c r="AP896" s="187"/>
      <c r="AQ896" s="187"/>
      <c r="AR896" s="187"/>
      <c r="AS896" s="187"/>
      <c r="AT896" s="187"/>
      <c r="AU896" s="187"/>
      <c r="AV896" s="187"/>
      <c r="AW896" s="187"/>
      <c r="AX896" s="187"/>
      <c r="AY896" s="187"/>
      <c r="AZ896" s="187"/>
      <c r="BA896" s="187"/>
      <c r="BB896" s="187"/>
      <c r="BC896" s="187"/>
      <c r="BD896" s="187"/>
      <c r="BE896" s="187"/>
      <c r="BF896" s="187"/>
      <c r="BG896" s="187"/>
      <c r="BH896" s="187"/>
      <c r="BI896" s="187"/>
      <c r="BJ896" s="187"/>
      <c r="BK896" s="187"/>
      <c r="BL896" s="187"/>
      <c r="BM896" s="187"/>
    </row>
    <row r="897" spans="1:65">
      <c r="A897" s="110"/>
      <c r="B897" s="110"/>
      <c r="C897" s="110"/>
      <c r="D897" s="187"/>
      <c r="E897" s="187"/>
      <c r="F897" s="187"/>
      <c r="G897" s="187"/>
      <c r="H897" s="187"/>
      <c r="I897" s="187"/>
      <c r="J897" s="187"/>
      <c r="K897" s="187"/>
      <c r="L897" s="187"/>
      <c r="M897" s="187"/>
      <c r="N897" s="187"/>
      <c r="O897" s="187"/>
      <c r="P897" s="187"/>
      <c r="Q897" s="187"/>
      <c r="R897" s="187"/>
      <c r="S897" s="187"/>
      <c r="T897" s="187"/>
      <c r="U897" s="187"/>
      <c r="V897" s="187"/>
      <c r="W897" s="187"/>
      <c r="X897" s="187"/>
      <c r="Y897" s="187"/>
      <c r="Z897" s="187"/>
      <c r="AA897" s="187"/>
      <c r="AB897" s="187"/>
      <c r="AC897" s="187"/>
      <c r="AD897" s="187"/>
      <c r="AE897" s="187"/>
      <c r="AF897" s="187"/>
      <c r="AG897" s="187"/>
      <c r="AH897" s="187"/>
      <c r="AI897" s="187"/>
      <c r="AJ897" s="187"/>
      <c r="AK897" s="187"/>
      <c r="AL897" s="187"/>
      <c r="AM897" s="187"/>
      <c r="AN897" s="187"/>
      <c r="AO897" s="187"/>
      <c r="AP897" s="187"/>
      <c r="AQ897" s="187"/>
      <c r="AR897" s="187"/>
      <c r="AS897" s="187"/>
      <c r="AT897" s="187"/>
      <c r="AU897" s="187"/>
      <c r="AV897" s="187"/>
      <c r="AW897" s="187"/>
      <c r="AX897" s="187"/>
      <c r="AY897" s="187"/>
      <c r="AZ897" s="187"/>
      <c r="BA897" s="187"/>
      <c r="BB897" s="187"/>
      <c r="BC897" s="187"/>
      <c r="BD897" s="187"/>
      <c r="BE897" s="187"/>
      <c r="BF897" s="187"/>
      <c r="BG897" s="187"/>
      <c r="BH897" s="187"/>
      <c r="BI897" s="187"/>
      <c r="BJ897" s="187"/>
      <c r="BK897" s="187"/>
      <c r="BL897" s="187"/>
      <c r="BM897" s="187"/>
    </row>
    <row r="898" spans="1:65">
      <c r="A898" s="110"/>
      <c r="B898" s="110"/>
      <c r="C898" s="110"/>
      <c r="D898" s="187"/>
      <c r="E898" s="187"/>
      <c r="F898" s="187"/>
      <c r="G898" s="187"/>
      <c r="H898" s="187"/>
      <c r="I898" s="187"/>
      <c r="J898" s="187"/>
      <c r="K898" s="187"/>
      <c r="L898" s="187"/>
      <c r="M898" s="187"/>
      <c r="N898" s="187"/>
      <c r="O898" s="187"/>
      <c r="P898" s="187"/>
      <c r="Q898" s="187"/>
      <c r="R898" s="187"/>
      <c r="S898" s="187"/>
      <c r="T898" s="187"/>
      <c r="U898" s="187"/>
      <c r="V898" s="187"/>
      <c r="W898" s="187"/>
      <c r="X898" s="187"/>
      <c r="Y898" s="187"/>
      <c r="Z898" s="187"/>
      <c r="AA898" s="187"/>
      <c r="AB898" s="187"/>
      <c r="AC898" s="187"/>
      <c r="AD898" s="187"/>
      <c r="AE898" s="187"/>
      <c r="AF898" s="187"/>
      <c r="AG898" s="187"/>
      <c r="AH898" s="187"/>
      <c r="AI898" s="187"/>
      <c r="AJ898" s="187"/>
      <c r="AK898" s="187"/>
      <c r="AL898" s="187"/>
      <c r="AM898" s="187"/>
      <c r="AN898" s="187"/>
      <c r="AO898" s="187"/>
      <c r="AP898" s="187"/>
      <c r="AQ898" s="187"/>
      <c r="AR898" s="187"/>
      <c r="AS898" s="187"/>
      <c r="AT898" s="187"/>
      <c r="AU898" s="187"/>
      <c r="AV898" s="187"/>
      <c r="AW898" s="187"/>
      <c r="AX898" s="187"/>
      <c r="AY898" s="187"/>
      <c r="AZ898" s="187"/>
      <c r="BA898" s="187"/>
      <c r="BB898" s="187"/>
      <c r="BC898" s="187"/>
      <c r="BD898" s="187"/>
      <c r="BE898" s="187"/>
      <c r="BF898" s="187"/>
      <c r="BG898" s="187"/>
      <c r="BH898" s="187"/>
      <c r="BI898" s="187"/>
      <c r="BJ898" s="187"/>
      <c r="BK898" s="187"/>
      <c r="BL898" s="187"/>
      <c r="BM898" s="187"/>
    </row>
    <row r="899" spans="1:65">
      <c r="A899" s="110"/>
      <c r="B899" s="110"/>
      <c r="C899" s="110"/>
      <c r="D899" s="187"/>
      <c r="E899" s="187"/>
      <c r="F899" s="187"/>
      <c r="G899" s="187"/>
      <c r="H899" s="187"/>
      <c r="I899" s="187"/>
      <c r="J899" s="187"/>
      <c r="K899" s="187"/>
      <c r="L899" s="187"/>
      <c r="M899" s="187"/>
      <c r="N899" s="187"/>
      <c r="O899" s="187"/>
      <c r="P899" s="187"/>
      <c r="Q899" s="187"/>
      <c r="R899" s="187"/>
      <c r="S899" s="187"/>
      <c r="T899" s="187"/>
      <c r="U899" s="187"/>
      <c r="V899" s="187"/>
      <c r="W899" s="187"/>
      <c r="X899" s="187"/>
      <c r="Y899" s="187"/>
      <c r="Z899" s="187"/>
      <c r="AA899" s="187"/>
      <c r="AB899" s="187"/>
      <c r="AC899" s="187"/>
      <c r="AD899" s="187"/>
      <c r="AE899" s="187"/>
      <c r="AF899" s="187"/>
      <c r="AG899" s="187"/>
      <c r="AH899" s="187"/>
      <c r="AI899" s="187"/>
      <c r="AJ899" s="187"/>
      <c r="AK899" s="187"/>
      <c r="AL899" s="187"/>
      <c r="AM899" s="187"/>
      <c r="AN899" s="187"/>
      <c r="AO899" s="187"/>
      <c r="AP899" s="187"/>
      <c r="AQ899" s="187"/>
      <c r="AR899" s="187"/>
      <c r="AS899" s="187"/>
      <c r="AT899" s="187"/>
      <c r="AU899" s="187"/>
      <c r="AV899" s="187"/>
      <c r="AW899" s="187"/>
      <c r="AX899" s="187"/>
      <c r="AY899" s="187"/>
      <c r="AZ899" s="187"/>
      <c r="BA899" s="187"/>
      <c r="BB899" s="187"/>
      <c r="BC899" s="187"/>
      <c r="BD899" s="187"/>
      <c r="BE899" s="187"/>
      <c r="BF899" s="187"/>
      <c r="BG899" s="187"/>
      <c r="BH899" s="187"/>
      <c r="BI899" s="187"/>
      <c r="BJ899" s="187"/>
      <c r="BK899" s="187"/>
      <c r="BL899" s="187"/>
      <c r="BM899" s="187"/>
    </row>
    <row r="900" spans="1:65">
      <c r="A900" s="110"/>
      <c r="B900" s="110"/>
      <c r="C900" s="110"/>
      <c r="D900" s="187"/>
      <c r="E900" s="187"/>
      <c r="F900" s="187"/>
      <c r="G900" s="187"/>
      <c r="H900" s="187"/>
      <c r="I900" s="187"/>
      <c r="J900" s="187"/>
      <c r="K900" s="187"/>
      <c r="L900" s="187"/>
      <c r="M900" s="187"/>
      <c r="N900" s="187"/>
      <c r="O900" s="187"/>
      <c r="P900" s="187"/>
      <c r="Q900" s="187"/>
      <c r="R900" s="187"/>
      <c r="S900" s="187"/>
      <c r="T900" s="187"/>
      <c r="U900" s="187"/>
      <c r="V900" s="187"/>
      <c r="W900" s="187"/>
      <c r="X900" s="187"/>
      <c r="Y900" s="187"/>
      <c r="Z900" s="187"/>
      <c r="AA900" s="187"/>
      <c r="AB900" s="187"/>
      <c r="AC900" s="187"/>
      <c r="AD900" s="187"/>
      <c r="AE900" s="187"/>
      <c r="AF900" s="187"/>
      <c r="AG900" s="187"/>
      <c r="AH900" s="187"/>
      <c r="AI900" s="187"/>
      <c r="AJ900" s="187"/>
      <c r="AK900" s="187"/>
      <c r="AL900" s="187"/>
      <c r="AM900" s="187"/>
      <c r="AN900" s="187"/>
      <c r="AO900" s="187"/>
      <c r="AP900" s="187"/>
      <c r="AQ900" s="187"/>
      <c r="AR900" s="187"/>
      <c r="AS900" s="187"/>
      <c r="AT900" s="187"/>
      <c r="AU900" s="187"/>
      <c r="AV900" s="187"/>
      <c r="AW900" s="187"/>
      <c r="AX900" s="187"/>
      <c r="AY900" s="187"/>
      <c r="AZ900" s="187"/>
      <c r="BA900" s="187"/>
      <c r="BB900" s="187"/>
      <c r="BC900" s="187"/>
      <c r="BD900" s="187"/>
      <c r="BE900" s="187"/>
      <c r="BF900" s="187"/>
      <c r="BG900" s="187"/>
      <c r="BH900" s="187"/>
      <c r="BI900" s="187"/>
      <c r="BJ900" s="187"/>
      <c r="BK900" s="187"/>
      <c r="BL900" s="187"/>
      <c r="BM900" s="187"/>
    </row>
    <row r="901" spans="1:65">
      <c r="A901" s="110"/>
      <c r="B901" s="110"/>
      <c r="C901" s="110"/>
      <c r="D901" s="187"/>
      <c r="E901" s="187"/>
      <c r="F901" s="187"/>
      <c r="G901" s="187"/>
      <c r="H901" s="187"/>
      <c r="I901" s="187"/>
      <c r="J901" s="187"/>
      <c r="K901" s="187"/>
      <c r="L901" s="187"/>
      <c r="M901" s="187"/>
      <c r="N901" s="187"/>
      <c r="O901" s="187"/>
      <c r="P901" s="187"/>
      <c r="Q901" s="187"/>
      <c r="R901" s="187"/>
      <c r="S901" s="187"/>
      <c r="T901" s="187"/>
      <c r="U901" s="187"/>
      <c r="V901" s="187"/>
      <c r="W901" s="187"/>
      <c r="X901" s="187"/>
      <c r="Y901" s="187"/>
      <c r="Z901" s="187"/>
      <c r="AA901" s="187"/>
      <c r="AB901" s="187"/>
      <c r="AC901" s="187"/>
      <c r="AD901" s="187"/>
      <c r="AE901" s="187"/>
      <c r="AF901" s="187"/>
      <c r="AG901" s="187"/>
      <c r="AH901" s="187"/>
      <c r="AI901" s="187"/>
      <c r="AJ901" s="187"/>
      <c r="AK901" s="187"/>
      <c r="AL901" s="187"/>
      <c r="AM901" s="187"/>
      <c r="AN901" s="187"/>
      <c r="AO901" s="187"/>
      <c r="AP901" s="187"/>
      <c r="AQ901" s="187"/>
      <c r="AR901" s="187"/>
      <c r="AS901" s="187"/>
      <c r="AT901" s="187"/>
      <c r="AU901" s="187"/>
      <c r="AV901" s="187"/>
      <c r="AW901" s="187"/>
      <c r="AX901" s="187"/>
      <c r="AY901" s="187"/>
      <c r="AZ901" s="187"/>
      <c r="BA901" s="187"/>
      <c r="BB901" s="187"/>
      <c r="BC901" s="187"/>
      <c r="BD901" s="187"/>
      <c r="BE901" s="187"/>
      <c r="BF901" s="187"/>
      <c r="BG901" s="187"/>
      <c r="BH901" s="187"/>
      <c r="BI901" s="187"/>
      <c r="BJ901" s="187"/>
      <c r="BK901" s="187"/>
      <c r="BL901" s="187"/>
      <c r="BM901" s="187"/>
    </row>
    <row r="902" spans="1:65">
      <c r="A902" s="110"/>
      <c r="B902" s="110"/>
      <c r="C902" s="110"/>
      <c r="D902" s="187"/>
      <c r="E902" s="187"/>
      <c r="F902" s="187"/>
      <c r="G902" s="187"/>
      <c r="H902" s="187"/>
      <c r="I902" s="187"/>
      <c r="J902" s="187"/>
      <c r="K902" s="187"/>
      <c r="L902" s="187"/>
      <c r="M902" s="187"/>
      <c r="N902" s="187"/>
      <c r="O902" s="187"/>
      <c r="P902" s="187"/>
      <c r="Q902" s="187"/>
      <c r="R902" s="187"/>
      <c r="S902" s="187"/>
      <c r="T902" s="187"/>
      <c r="U902" s="187"/>
      <c r="V902" s="187"/>
      <c r="W902" s="187"/>
      <c r="X902" s="187"/>
      <c r="Y902" s="187"/>
      <c r="Z902" s="187"/>
      <c r="AA902" s="187"/>
      <c r="AB902" s="187"/>
      <c r="AC902" s="187"/>
      <c r="AD902" s="187"/>
      <c r="AE902" s="187"/>
      <c r="AF902" s="187"/>
      <c r="AG902" s="187"/>
      <c r="AH902" s="187"/>
      <c r="AI902" s="187"/>
      <c r="AJ902" s="187"/>
      <c r="AK902" s="187"/>
      <c r="AL902" s="187"/>
      <c r="AM902" s="187"/>
      <c r="AN902" s="187"/>
      <c r="AO902" s="187"/>
      <c r="AP902" s="187"/>
      <c r="AQ902" s="187"/>
      <c r="AR902" s="187"/>
      <c r="AS902" s="187"/>
      <c r="AT902" s="187"/>
      <c r="AU902" s="187"/>
      <c r="AV902" s="187"/>
      <c r="AW902" s="187"/>
      <c r="AX902" s="187"/>
      <c r="AY902" s="187"/>
      <c r="AZ902" s="187"/>
      <c r="BA902" s="187"/>
      <c r="BB902" s="187"/>
      <c r="BC902" s="187"/>
      <c r="BD902" s="187"/>
      <c r="BE902" s="187"/>
      <c r="BF902" s="187"/>
      <c r="BG902" s="187"/>
      <c r="BH902" s="187"/>
      <c r="BI902" s="187"/>
      <c r="BJ902" s="187"/>
      <c r="BK902" s="187"/>
      <c r="BL902" s="187"/>
      <c r="BM902" s="187"/>
    </row>
    <row r="903" spans="1:65">
      <c r="A903" s="110"/>
      <c r="B903" s="110"/>
      <c r="C903" s="110"/>
      <c r="D903" s="187"/>
      <c r="E903" s="187"/>
      <c r="F903" s="187"/>
      <c r="G903" s="187"/>
      <c r="H903" s="187"/>
      <c r="I903" s="187"/>
      <c r="J903" s="187"/>
      <c r="K903" s="187"/>
      <c r="L903" s="187"/>
      <c r="M903" s="187"/>
      <c r="N903" s="187"/>
      <c r="O903" s="187"/>
      <c r="P903" s="187"/>
      <c r="Q903" s="187"/>
      <c r="R903" s="187"/>
      <c r="S903" s="187"/>
      <c r="T903" s="187"/>
      <c r="U903" s="187"/>
      <c r="V903" s="187"/>
      <c r="W903" s="187"/>
      <c r="X903" s="187"/>
      <c r="Y903" s="187"/>
      <c r="Z903" s="187"/>
      <c r="AA903" s="187"/>
      <c r="AB903" s="187"/>
      <c r="AC903" s="187"/>
      <c r="AD903" s="187"/>
      <c r="AE903" s="187"/>
      <c r="AF903" s="187"/>
      <c r="AG903" s="187"/>
      <c r="AH903" s="187"/>
      <c r="AI903" s="187"/>
      <c r="AJ903" s="187"/>
      <c r="AK903" s="187"/>
      <c r="AL903" s="187"/>
      <c r="AM903" s="187"/>
      <c r="AN903" s="187"/>
      <c r="AO903" s="187"/>
      <c r="AP903" s="187"/>
      <c r="AQ903" s="187"/>
      <c r="AR903" s="187"/>
      <c r="AS903" s="187"/>
      <c r="AT903" s="187"/>
      <c r="AU903" s="187"/>
      <c r="AV903" s="187"/>
      <c r="AW903" s="187"/>
      <c r="AX903" s="187"/>
      <c r="AY903" s="187"/>
      <c r="AZ903" s="187"/>
      <c r="BA903" s="187"/>
      <c r="BB903" s="187"/>
      <c r="BC903" s="187"/>
      <c r="BD903" s="187"/>
      <c r="BE903" s="187"/>
      <c r="BF903" s="187"/>
      <c r="BG903" s="187"/>
      <c r="BH903" s="187"/>
      <c r="BI903" s="187"/>
      <c r="BJ903" s="187"/>
      <c r="BK903" s="187"/>
      <c r="BL903" s="187"/>
      <c r="BM903" s="187"/>
    </row>
    <row r="904" spans="1:65">
      <c r="A904" s="110"/>
      <c r="B904" s="110"/>
      <c r="C904" s="110"/>
      <c r="D904" s="187"/>
      <c r="E904" s="187"/>
      <c r="F904" s="187"/>
      <c r="G904" s="187"/>
      <c r="H904" s="187"/>
      <c r="I904" s="187"/>
      <c r="J904" s="187"/>
      <c r="K904" s="187"/>
      <c r="L904" s="187"/>
      <c r="M904" s="187"/>
      <c r="N904" s="187"/>
      <c r="O904" s="187"/>
      <c r="P904" s="187"/>
      <c r="Q904" s="187"/>
      <c r="R904" s="187"/>
      <c r="S904" s="187"/>
      <c r="T904" s="187"/>
      <c r="U904" s="187"/>
      <c r="V904" s="187"/>
      <c r="W904" s="187"/>
      <c r="X904" s="187"/>
      <c r="Y904" s="187"/>
      <c r="Z904" s="187"/>
      <c r="AA904" s="187"/>
      <c r="AB904" s="187"/>
      <c r="AC904" s="187"/>
      <c r="AD904" s="187"/>
      <c r="AE904" s="187"/>
      <c r="AF904" s="187"/>
      <c r="AG904" s="187"/>
      <c r="AH904" s="187"/>
      <c r="AI904" s="187"/>
      <c r="AJ904" s="187"/>
      <c r="AK904" s="187"/>
      <c r="AL904" s="187"/>
      <c r="AM904" s="187"/>
      <c r="AN904" s="187"/>
      <c r="AO904" s="187"/>
      <c r="AP904" s="187"/>
      <c r="AQ904" s="187"/>
      <c r="AR904" s="187"/>
      <c r="AS904" s="187"/>
      <c r="AT904" s="187"/>
      <c r="AU904" s="187"/>
      <c r="AV904" s="187"/>
      <c r="AW904" s="187"/>
      <c r="AX904" s="187"/>
      <c r="AY904" s="187"/>
      <c r="AZ904" s="187"/>
      <c r="BA904" s="187"/>
      <c r="BB904" s="187"/>
      <c r="BC904" s="187"/>
      <c r="BD904" s="187"/>
      <c r="BE904" s="187"/>
      <c r="BF904" s="187"/>
      <c r="BG904" s="187"/>
      <c r="BH904" s="187"/>
      <c r="BI904" s="187"/>
      <c r="BJ904" s="187"/>
      <c r="BK904" s="187"/>
      <c r="BL904" s="187"/>
      <c r="BM904" s="187"/>
    </row>
    <row r="905" spans="1:65">
      <c r="A905" s="110"/>
      <c r="B905" s="110"/>
      <c r="C905" s="110"/>
      <c r="D905" s="187"/>
      <c r="E905" s="187"/>
      <c r="F905" s="187"/>
      <c r="G905" s="187"/>
      <c r="H905" s="187"/>
      <c r="I905" s="187"/>
      <c r="J905" s="187"/>
      <c r="K905" s="187"/>
      <c r="L905" s="187"/>
      <c r="M905" s="187"/>
      <c r="N905" s="187"/>
      <c r="O905" s="187"/>
      <c r="P905" s="187"/>
      <c r="Q905" s="187"/>
      <c r="R905" s="187"/>
      <c r="S905" s="187"/>
      <c r="T905" s="187"/>
      <c r="U905" s="187"/>
      <c r="V905" s="187"/>
      <c r="W905" s="187"/>
      <c r="X905" s="187"/>
      <c r="Y905" s="187"/>
      <c r="Z905" s="187"/>
      <c r="AA905" s="187"/>
      <c r="AB905" s="187"/>
      <c r="AC905" s="187"/>
      <c r="AD905" s="187"/>
      <c r="AE905" s="187"/>
      <c r="AF905" s="187"/>
      <c r="AG905" s="187"/>
      <c r="AH905" s="187"/>
      <c r="AI905" s="187"/>
      <c r="AJ905" s="187"/>
      <c r="AK905" s="187"/>
      <c r="AL905" s="187"/>
      <c r="AM905" s="187"/>
      <c r="AN905" s="187"/>
      <c r="AO905" s="187"/>
      <c r="AP905" s="187"/>
      <c r="AQ905" s="187"/>
      <c r="AR905" s="187"/>
      <c r="AS905" s="187"/>
      <c r="AT905" s="187"/>
      <c r="AU905" s="187"/>
      <c r="AV905" s="187"/>
      <c r="AW905" s="187"/>
      <c r="AX905" s="187"/>
      <c r="AY905" s="187"/>
      <c r="AZ905" s="187"/>
      <c r="BA905" s="187"/>
      <c r="BB905" s="187"/>
      <c r="BC905" s="187"/>
      <c r="BD905" s="187"/>
      <c r="BE905" s="187"/>
      <c r="BF905" s="187"/>
      <c r="BG905" s="187"/>
      <c r="BH905" s="187"/>
      <c r="BI905" s="187"/>
      <c r="BJ905" s="187"/>
      <c r="BK905" s="187"/>
      <c r="BL905" s="187"/>
      <c r="BM905" s="187"/>
    </row>
    <row r="906" spans="1:65">
      <c r="A906" s="110"/>
      <c r="B906" s="110"/>
      <c r="C906" s="110"/>
      <c r="D906" s="187"/>
      <c r="E906" s="187"/>
      <c r="F906" s="187"/>
      <c r="G906" s="187"/>
      <c r="H906" s="187"/>
      <c r="I906" s="187"/>
      <c r="J906" s="187"/>
      <c r="K906" s="187"/>
      <c r="L906" s="187"/>
      <c r="M906" s="187"/>
      <c r="N906" s="187"/>
      <c r="O906" s="187"/>
      <c r="P906" s="187"/>
      <c r="Q906" s="187"/>
      <c r="R906" s="187"/>
      <c r="S906" s="187"/>
      <c r="T906" s="187"/>
      <c r="U906" s="187"/>
      <c r="V906" s="187"/>
      <c r="W906" s="187"/>
      <c r="X906" s="187"/>
      <c r="Y906" s="187"/>
      <c r="Z906" s="187"/>
      <c r="AA906" s="187"/>
      <c r="AB906" s="187"/>
      <c r="AC906" s="187"/>
      <c r="AD906" s="187"/>
      <c r="AE906" s="187"/>
      <c r="AF906" s="187"/>
      <c r="AG906" s="187"/>
      <c r="AH906" s="187"/>
      <c r="AI906" s="187"/>
      <c r="AJ906" s="187"/>
      <c r="AK906" s="187"/>
      <c r="AL906" s="187"/>
      <c r="AM906" s="187"/>
      <c r="AN906" s="187"/>
      <c r="AO906" s="187"/>
      <c r="AP906" s="187"/>
      <c r="AQ906" s="187"/>
      <c r="AR906" s="187"/>
      <c r="AS906" s="187"/>
      <c r="AT906" s="187"/>
      <c r="AU906" s="187"/>
      <c r="AV906" s="187"/>
      <c r="AW906" s="187"/>
      <c r="AX906" s="187"/>
      <c r="AY906" s="187"/>
      <c r="AZ906" s="187"/>
      <c r="BA906" s="187"/>
      <c r="BB906" s="187"/>
      <c r="BC906" s="187"/>
      <c r="BD906" s="187"/>
      <c r="BE906" s="187"/>
      <c r="BF906" s="187"/>
      <c r="BG906" s="187"/>
      <c r="BH906" s="187"/>
      <c r="BI906" s="187"/>
      <c r="BJ906" s="187"/>
      <c r="BK906" s="187"/>
      <c r="BL906" s="187"/>
      <c r="BM906" s="187"/>
    </row>
    <row r="907" spans="1:65">
      <c r="A907" s="110"/>
      <c r="B907" s="110"/>
      <c r="C907" s="110"/>
      <c r="D907" s="187"/>
      <c r="E907" s="187"/>
      <c r="F907" s="187"/>
      <c r="G907" s="187"/>
      <c r="H907" s="187"/>
      <c r="I907" s="187"/>
      <c r="J907" s="187"/>
      <c r="K907" s="187"/>
      <c r="L907" s="187"/>
      <c r="M907" s="187"/>
      <c r="N907" s="187"/>
      <c r="O907" s="187"/>
      <c r="P907" s="187"/>
      <c r="Q907" s="187"/>
      <c r="R907" s="187"/>
      <c r="S907" s="187"/>
      <c r="T907" s="187"/>
      <c r="U907" s="187"/>
      <c r="V907" s="187"/>
      <c r="W907" s="187"/>
      <c r="X907" s="187"/>
      <c r="Y907" s="187"/>
      <c r="Z907" s="187"/>
      <c r="AA907" s="187"/>
      <c r="AB907" s="187"/>
      <c r="AC907" s="187"/>
      <c r="AD907" s="187"/>
      <c r="AE907" s="187"/>
      <c r="AF907" s="187"/>
      <c r="AG907" s="187"/>
      <c r="AH907" s="187"/>
      <c r="AI907" s="187"/>
      <c r="AJ907" s="187"/>
      <c r="AK907" s="187"/>
      <c r="AL907" s="187"/>
      <c r="AM907" s="187"/>
      <c r="AN907" s="187"/>
      <c r="AO907" s="187"/>
      <c r="AP907" s="187"/>
      <c r="AQ907" s="187"/>
      <c r="AR907" s="187"/>
      <c r="AS907" s="187"/>
      <c r="AT907" s="187"/>
      <c r="AU907" s="187"/>
      <c r="AV907" s="187"/>
      <c r="AW907" s="187"/>
      <c r="AX907" s="187"/>
      <c r="AY907" s="187"/>
      <c r="AZ907" s="187"/>
      <c r="BA907" s="187"/>
      <c r="BB907" s="187"/>
      <c r="BC907" s="187"/>
      <c r="BD907" s="187"/>
      <c r="BE907" s="187"/>
      <c r="BF907" s="187"/>
      <c r="BG907" s="187"/>
      <c r="BH907" s="187"/>
      <c r="BI907" s="187"/>
      <c r="BJ907" s="187"/>
      <c r="BK907" s="187"/>
      <c r="BL907" s="187"/>
      <c r="BM907" s="187"/>
    </row>
    <row r="908" spans="1:65">
      <c r="A908" s="110"/>
      <c r="B908" s="110"/>
      <c r="C908" s="110"/>
      <c r="D908" s="187"/>
      <c r="E908" s="187"/>
      <c r="F908" s="187"/>
      <c r="G908" s="187"/>
      <c r="H908" s="187"/>
      <c r="I908" s="187"/>
      <c r="J908" s="187"/>
      <c r="K908" s="187"/>
      <c r="L908" s="187"/>
      <c r="M908" s="187"/>
      <c r="N908" s="187"/>
      <c r="O908" s="187"/>
      <c r="P908" s="187"/>
      <c r="Q908" s="187"/>
      <c r="R908" s="187"/>
      <c r="S908" s="187"/>
      <c r="T908" s="187"/>
      <c r="U908" s="187"/>
      <c r="V908" s="187"/>
      <c r="W908" s="187"/>
      <c r="X908" s="187"/>
      <c r="Y908" s="187"/>
      <c r="Z908" s="187"/>
      <c r="AA908" s="187"/>
      <c r="AB908" s="187"/>
      <c r="AC908" s="187"/>
      <c r="AD908" s="187"/>
      <c r="AE908" s="187"/>
      <c r="AF908" s="187"/>
      <c r="AG908" s="187"/>
      <c r="AH908" s="187"/>
      <c r="AI908" s="187"/>
      <c r="AJ908" s="187"/>
      <c r="AK908" s="187"/>
      <c r="AL908" s="187"/>
      <c r="AM908" s="187"/>
      <c r="AN908" s="187"/>
      <c r="AO908" s="187"/>
      <c r="AP908" s="187"/>
      <c r="AQ908" s="187"/>
      <c r="AR908" s="187"/>
      <c r="AS908" s="187"/>
      <c r="AT908" s="187"/>
      <c r="AU908" s="187"/>
      <c r="AV908" s="187"/>
      <c r="AW908" s="187"/>
      <c r="AX908" s="187"/>
      <c r="AY908" s="187"/>
      <c r="AZ908" s="187"/>
      <c r="BA908" s="187"/>
      <c r="BB908" s="187"/>
      <c r="BC908" s="187"/>
      <c r="BD908" s="187"/>
      <c r="BE908" s="187"/>
      <c r="BF908" s="187"/>
      <c r="BG908" s="187"/>
      <c r="BH908" s="187"/>
      <c r="BI908" s="187"/>
      <c r="BJ908" s="187"/>
      <c r="BK908" s="187"/>
      <c r="BL908" s="187"/>
      <c r="BM908" s="187"/>
    </row>
    <row r="909" spans="1:65">
      <c r="A909" s="110"/>
      <c r="B909" s="110"/>
      <c r="C909" s="110"/>
      <c r="D909" s="187"/>
      <c r="E909" s="187"/>
      <c r="F909" s="187"/>
      <c r="G909" s="187"/>
      <c r="H909" s="187"/>
      <c r="I909" s="187"/>
      <c r="J909" s="187"/>
      <c r="K909" s="187"/>
      <c r="L909" s="187"/>
      <c r="M909" s="187"/>
      <c r="N909" s="187"/>
      <c r="O909" s="187"/>
      <c r="P909" s="187"/>
      <c r="Q909" s="187"/>
      <c r="R909" s="187"/>
      <c r="S909" s="187"/>
      <c r="T909" s="187"/>
      <c r="U909" s="187"/>
      <c r="V909" s="187"/>
      <c r="W909" s="187"/>
      <c r="X909" s="187"/>
      <c r="Y909" s="187"/>
      <c r="Z909" s="187"/>
      <c r="AA909" s="187"/>
      <c r="AB909" s="187"/>
      <c r="AC909" s="187"/>
      <c r="AD909" s="187"/>
      <c r="AE909" s="187"/>
      <c r="AF909" s="187"/>
      <c r="AG909" s="187"/>
      <c r="AH909" s="187"/>
      <c r="AI909" s="187"/>
      <c r="AJ909" s="187"/>
      <c r="AK909" s="187"/>
      <c r="AL909" s="187"/>
      <c r="AM909" s="187"/>
      <c r="AN909" s="187"/>
      <c r="AO909" s="187"/>
      <c r="AP909" s="187"/>
      <c r="AQ909" s="187"/>
      <c r="AR909" s="187"/>
      <c r="AS909" s="187"/>
      <c r="AT909" s="187"/>
      <c r="AU909" s="187"/>
      <c r="AV909" s="187"/>
      <c r="AW909" s="187"/>
      <c r="AX909" s="187"/>
      <c r="AY909" s="187"/>
      <c r="AZ909" s="187"/>
      <c r="BA909" s="187"/>
      <c r="BB909" s="187"/>
      <c r="BC909" s="187"/>
      <c r="BD909" s="187"/>
      <c r="BE909" s="187"/>
      <c r="BF909" s="187"/>
      <c r="BG909" s="187"/>
      <c r="BH909" s="187"/>
      <c r="BI909" s="187"/>
      <c r="BJ909" s="187"/>
      <c r="BK909" s="187"/>
      <c r="BL909" s="187"/>
      <c r="BM909" s="187"/>
    </row>
    <row r="910" spans="1:65">
      <c r="A910" s="110"/>
      <c r="B910" s="110"/>
      <c r="C910" s="110"/>
      <c r="D910" s="187"/>
      <c r="E910" s="187"/>
      <c r="F910" s="187"/>
      <c r="G910" s="187"/>
      <c r="H910" s="187"/>
      <c r="I910" s="187"/>
      <c r="J910" s="187"/>
      <c r="K910" s="187"/>
      <c r="L910" s="187"/>
      <c r="M910" s="187"/>
      <c r="N910" s="187"/>
      <c r="O910" s="187"/>
      <c r="P910" s="187"/>
      <c r="Q910" s="187"/>
      <c r="R910" s="187"/>
      <c r="S910" s="187"/>
      <c r="T910" s="187"/>
      <c r="U910" s="187"/>
      <c r="V910" s="187"/>
      <c r="W910" s="187"/>
      <c r="X910" s="187"/>
      <c r="Y910" s="187"/>
      <c r="Z910" s="187"/>
      <c r="AA910" s="187"/>
      <c r="AB910" s="187"/>
      <c r="AC910" s="187"/>
      <c r="AD910" s="187"/>
      <c r="AE910" s="187"/>
      <c r="AF910" s="187"/>
      <c r="AG910" s="187"/>
      <c r="AH910" s="187"/>
      <c r="AI910" s="187"/>
      <c r="AJ910" s="187"/>
      <c r="AK910" s="187"/>
      <c r="AL910" s="187"/>
      <c r="AM910" s="187"/>
      <c r="AN910" s="187"/>
      <c r="AO910" s="187"/>
      <c r="AP910" s="187"/>
      <c r="AQ910" s="187"/>
      <c r="AR910" s="187"/>
      <c r="AS910" s="187"/>
      <c r="AT910" s="187"/>
      <c r="AU910" s="187"/>
      <c r="AV910" s="187"/>
      <c r="AW910" s="187"/>
      <c r="AX910" s="187"/>
      <c r="AY910" s="187"/>
      <c r="AZ910" s="187"/>
      <c r="BA910" s="187"/>
      <c r="BB910" s="187"/>
      <c r="BC910" s="187"/>
      <c r="BD910" s="187"/>
      <c r="BE910" s="187"/>
      <c r="BF910" s="187"/>
      <c r="BG910" s="187"/>
      <c r="BH910" s="187"/>
      <c r="BI910" s="187"/>
      <c r="BJ910" s="187"/>
      <c r="BK910" s="187"/>
      <c r="BL910" s="187"/>
      <c r="BM910" s="187"/>
    </row>
    <row r="911" spans="1:65">
      <c r="A911" s="110"/>
      <c r="B911" s="110"/>
      <c r="C911" s="110"/>
      <c r="D911" s="187"/>
      <c r="E911" s="187"/>
      <c r="F911" s="187"/>
      <c r="G911" s="187"/>
      <c r="H911" s="187"/>
      <c r="I911" s="187"/>
      <c r="J911" s="187"/>
      <c r="K911" s="187"/>
      <c r="L911" s="187"/>
      <c r="M911" s="187"/>
      <c r="N911" s="187"/>
      <c r="O911" s="187"/>
      <c r="P911" s="187"/>
      <c r="Q911" s="187"/>
      <c r="R911" s="187"/>
      <c r="S911" s="187"/>
      <c r="T911" s="187"/>
      <c r="U911" s="187"/>
      <c r="V911" s="187"/>
      <c r="W911" s="187"/>
      <c r="X911" s="187"/>
      <c r="Y911" s="187"/>
      <c r="Z911" s="187"/>
      <c r="AA911" s="187"/>
      <c r="AB911" s="187"/>
      <c r="AC911" s="187"/>
      <c r="AD911" s="187"/>
      <c r="AE911" s="187"/>
      <c r="AF911" s="187"/>
      <c r="AG911" s="187"/>
      <c r="AH911" s="187"/>
      <c r="AI911" s="187"/>
      <c r="AJ911" s="187"/>
      <c r="AK911" s="187"/>
      <c r="AL911" s="187"/>
      <c r="AM911" s="187"/>
      <c r="AN911" s="187"/>
      <c r="AO911" s="187"/>
      <c r="AP911" s="187"/>
      <c r="AQ911" s="187"/>
      <c r="AR911" s="187"/>
      <c r="AS911" s="187"/>
      <c r="AT911" s="187"/>
      <c r="AU911" s="187"/>
      <c r="AV911" s="187"/>
      <c r="AW911" s="187"/>
      <c r="AX911" s="187"/>
      <c r="AY911" s="187"/>
      <c r="AZ911" s="187"/>
      <c r="BA911" s="187"/>
      <c r="BB911" s="187"/>
      <c r="BC911" s="187"/>
      <c r="BD911" s="187"/>
      <c r="BE911" s="187"/>
      <c r="BF911" s="187"/>
      <c r="BG911" s="187"/>
      <c r="BH911" s="187"/>
      <c r="BI911" s="187"/>
      <c r="BJ911" s="187"/>
      <c r="BK911" s="187"/>
      <c r="BL911" s="187"/>
      <c r="BM911" s="187"/>
    </row>
    <row r="912" spans="1:65">
      <c r="A912" s="110"/>
      <c r="B912" s="110"/>
      <c r="C912" s="110"/>
      <c r="D912" s="187"/>
      <c r="E912" s="187"/>
      <c r="F912" s="187"/>
      <c r="G912" s="187"/>
      <c r="H912" s="187"/>
      <c r="I912" s="187"/>
      <c r="J912" s="187"/>
      <c r="K912" s="187"/>
      <c r="L912" s="187"/>
      <c r="M912" s="187"/>
      <c r="N912" s="187"/>
      <c r="O912" s="187"/>
      <c r="P912" s="187"/>
      <c r="Q912" s="187"/>
      <c r="R912" s="187"/>
      <c r="S912" s="187"/>
      <c r="T912" s="187"/>
      <c r="U912" s="187"/>
      <c r="V912" s="187"/>
      <c r="W912" s="187"/>
      <c r="X912" s="187"/>
      <c r="Y912" s="187"/>
      <c r="Z912" s="187"/>
      <c r="AA912" s="187"/>
      <c r="AB912" s="187"/>
      <c r="AC912" s="187"/>
      <c r="AD912" s="187"/>
      <c r="AE912" s="187"/>
      <c r="AF912" s="187"/>
      <c r="AG912" s="187"/>
      <c r="AH912" s="187"/>
      <c r="AI912" s="187"/>
      <c r="AJ912" s="187"/>
      <c r="AK912" s="187"/>
      <c r="AL912" s="187"/>
      <c r="AM912" s="187"/>
      <c r="AN912" s="187"/>
      <c r="AO912" s="187"/>
      <c r="AP912" s="187"/>
      <c r="AQ912" s="187"/>
      <c r="AR912" s="187"/>
      <c r="AS912" s="187"/>
      <c r="AT912" s="187"/>
      <c r="AU912" s="187"/>
      <c r="AV912" s="187"/>
      <c r="AW912" s="187"/>
      <c r="AX912" s="187"/>
      <c r="AY912" s="187"/>
      <c r="AZ912" s="187"/>
      <c r="BA912" s="187"/>
      <c r="BB912" s="187"/>
      <c r="BC912" s="187"/>
      <c r="BD912" s="187"/>
      <c r="BE912" s="187"/>
      <c r="BF912" s="187"/>
      <c r="BG912" s="187"/>
      <c r="BH912" s="187"/>
      <c r="BI912" s="187"/>
      <c r="BJ912" s="187"/>
      <c r="BK912" s="187"/>
      <c r="BL912" s="187"/>
      <c r="BM912" s="187"/>
    </row>
    <row r="913" spans="1:65">
      <c r="A913" s="110"/>
      <c r="B913" s="110"/>
      <c r="C913" s="110"/>
      <c r="D913" s="187"/>
      <c r="E913" s="187"/>
      <c r="F913" s="187"/>
      <c r="G913" s="187"/>
      <c r="H913" s="187"/>
      <c r="I913" s="187"/>
      <c r="J913" s="187"/>
      <c r="K913" s="187"/>
      <c r="L913" s="187"/>
      <c r="M913" s="187"/>
      <c r="N913" s="187"/>
      <c r="O913" s="187"/>
      <c r="P913" s="187"/>
      <c r="Q913" s="187"/>
      <c r="R913" s="187"/>
      <c r="S913" s="187"/>
      <c r="T913" s="187"/>
      <c r="U913" s="187"/>
      <c r="V913" s="187"/>
      <c r="W913" s="187"/>
      <c r="X913" s="187"/>
      <c r="Y913" s="187"/>
      <c r="Z913" s="187"/>
      <c r="AA913" s="187"/>
      <c r="AB913" s="187"/>
      <c r="AC913" s="187"/>
      <c r="AD913" s="187"/>
      <c r="AE913" s="187"/>
      <c r="AF913" s="187"/>
      <c r="AG913" s="187"/>
      <c r="AH913" s="187"/>
      <c r="AI913" s="187"/>
      <c r="AJ913" s="187"/>
      <c r="AK913" s="187"/>
      <c r="AL913" s="187"/>
      <c r="AM913" s="187"/>
      <c r="AN913" s="187"/>
      <c r="AO913" s="187"/>
      <c r="AP913" s="187"/>
      <c r="AQ913" s="187"/>
      <c r="AR913" s="187"/>
      <c r="AS913" s="187"/>
      <c r="AT913" s="187"/>
      <c r="AU913" s="187"/>
      <c r="AV913" s="187"/>
      <c r="AW913" s="187"/>
      <c r="AX913" s="187"/>
      <c r="AY913" s="187"/>
      <c r="AZ913" s="187"/>
      <c r="BA913" s="187"/>
      <c r="BB913" s="187"/>
      <c r="BC913" s="187"/>
      <c r="BD913" s="187"/>
      <c r="BE913" s="187"/>
      <c r="BF913" s="187"/>
      <c r="BG913" s="187"/>
      <c r="BH913" s="187"/>
      <c r="BI913" s="187"/>
      <c r="BJ913" s="187"/>
      <c r="BK913" s="187"/>
      <c r="BL913" s="187"/>
      <c r="BM913" s="187"/>
    </row>
    <row r="914" spans="1:65">
      <c r="A914" s="110"/>
      <c r="B914" s="110"/>
      <c r="C914" s="110"/>
      <c r="D914" s="187"/>
      <c r="E914" s="187"/>
      <c r="F914" s="187"/>
      <c r="G914" s="187"/>
      <c r="H914" s="187"/>
      <c r="I914" s="187"/>
      <c r="J914" s="187"/>
      <c r="K914" s="187"/>
      <c r="L914" s="187"/>
      <c r="M914" s="187"/>
      <c r="N914" s="187"/>
      <c r="O914" s="187"/>
      <c r="P914" s="187"/>
      <c r="Q914" s="187"/>
      <c r="R914" s="187"/>
      <c r="S914" s="187"/>
      <c r="T914" s="187"/>
      <c r="U914" s="187"/>
      <c r="V914" s="187"/>
      <c r="W914" s="187"/>
      <c r="X914" s="187"/>
      <c r="Y914" s="187"/>
      <c r="Z914" s="187"/>
      <c r="AA914" s="187"/>
      <c r="AB914" s="187"/>
      <c r="AC914" s="187"/>
      <c r="AD914" s="187"/>
      <c r="AE914" s="187"/>
      <c r="AF914" s="187"/>
      <c r="AG914" s="187"/>
      <c r="AH914" s="187"/>
      <c r="AI914" s="187"/>
      <c r="AJ914" s="187"/>
      <c r="AK914" s="187"/>
      <c r="AL914" s="187"/>
      <c r="AM914" s="187"/>
      <c r="AN914" s="187"/>
      <c r="AO914" s="187"/>
      <c r="AP914" s="187"/>
      <c r="AQ914" s="187"/>
      <c r="AR914" s="187"/>
      <c r="AS914" s="187"/>
      <c r="AT914" s="187"/>
      <c r="AU914" s="187"/>
      <c r="AV914" s="187"/>
      <c r="AW914" s="187"/>
      <c r="AX914" s="187"/>
      <c r="AY914" s="187"/>
      <c r="AZ914" s="187"/>
      <c r="BA914" s="187"/>
      <c r="BB914" s="187"/>
      <c r="BC914" s="187"/>
      <c r="BD914" s="187"/>
      <c r="BE914" s="187"/>
      <c r="BF914" s="187"/>
      <c r="BG914" s="187"/>
      <c r="BH914" s="187"/>
      <c r="BI914" s="187"/>
      <c r="BJ914" s="187"/>
      <c r="BK914" s="187"/>
      <c r="BL914" s="187"/>
      <c r="BM914" s="187"/>
    </row>
    <row r="915" spans="1:65">
      <c r="A915" s="110"/>
      <c r="B915" s="110"/>
      <c r="C915" s="110"/>
      <c r="D915" s="187"/>
      <c r="E915" s="187"/>
      <c r="F915" s="187"/>
      <c r="G915" s="187"/>
      <c r="H915" s="187"/>
      <c r="I915" s="187"/>
      <c r="J915" s="187"/>
      <c r="K915" s="187"/>
      <c r="L915" s="187"/>
      <c r="M915" s="187"/>
      <c r="N915" s="187"/>
      <c r="O915" s="187"/>
      <c r="P915" s="187"/>
      <c r="Q915" s="187"/>
      <c r="R915" s="187"/>
      <c r="S915" s="187"/>
      <c r="T915" s="187"/>
      <c r="U915" s="187"/>
      <c r="V915" s="187"/>
      <c r="W915" s="187"/>
      <c r="X915" s="187"/>
      <c r="Y915" s="187"/>
      <c r="Z915" s="187"/>
      <c r="AA915" s="187"/>
      <c r="AB915" s="187"/>
      <c r="AC915" s="187"/>
      <c r="AD915" s="187"/>
      <c r="AE915" s="187"/>
      <c r="AF915" s="187"/>
      <c r="AG915" s="187"/>
      <c r="AH915" s="187"/>
      <c r="AI915" s="187"/>
      <c r="AJ915" s="187"/>
      <c r="AK915" s="187"/>
      <c r="AL915" s="187"/>
      <c r="AM915" s="187"/>
      <c r="AN915" s="187"/>
      <c r="AO915" s="187"/>
      <c r="AP915" s="187"/>
      <c r="AQ915" s="187"/>
      <c r="AR915" s="187"/>
      <c r="AS915" s="187"/>
      <c r="AT915" s="187"/>
      <c r="AU915" s="187"/>
      <c r="AV915" s="187"/>
      <c r="AW915" s="187"/>
      <c r="AX915" s="187"/>
      <c r="AY915" s="187"/>
      <c r="AZ915" s="187"/>
      <c r="BA915" s="187"/>
      <c r="BB915" s="187"/>
      <c r="BC915" s="187"/>
      <c r="BD915" s="187"/>
      <c r="BE915" s="187"/>
      <c r="BF915" s="187"/>
      <c r="BG915" s="187"/>
      <c r="BH915" s="187"/>
      <c r="BI915" s="187"/>
      <c r="BJ915" s="187"/>
      <c r="BK915" s="187"/>
      <c r="BL915" s="187"/>
      <c r="BM915" s="187"/>
    </row>
    <row r="916" spans="1:65">
      <c r="A916" s="110"/>
      <c r="B916" s="110"/>
      <c r="C916" s="110"/>
      <c r="D916" s="187"/>
      <c r="E916" s="187"/>
      <c r="F916" s="187"/>
      <c r="G916" s="187"/>
      <c r="H916" s="187"/>
      <c r="I916" s="187"/>
      <c r="J916" s="187"/>
      <c r="K916" s="187"/>
      <c r="L916" s="187"/>
      <c r="M916" s="187"/>
      <c r="N916" s="187"/>
      <c r="O916" s="187"/>
      <c r="P916" s="187"/>
      <c r="Q916" s="187"/>
      <c r="R916" s="187"/>
      <c r="S916" s="187"/>
      <c r="T916" s="187"/>
      <c r="U916" s="187"/>
      <c r="V916" s="187"/>
      <c r="W916" s="187"/>
      <c r="X916" s="187"/>
      <c r="Y916" s="187"/>
      <c r="Z916" s="187"/>
      <c r="AA916" s="187"/>
      <c r="AB916" s="187"/>
      <c r="AC916" s="187"/>
      <c r="AD916" s="187"/>
      <c r="AE916" s="187"/>
      <c r="AF916" s="187"/>
      <c r="AG916" s="187"/>
      <c r="AH916" s="187"/>
      <c r="AI916" s="187"/>
      <c r="AJ916" s="187"/>
      <c r="AK916" s="187"/>
      <c r="AL916" s="187"/>
      <c r="AM916" s="187"/>
      <c r="AN916" s="187"/>
      <c r="AO916" s="187"/>
      <c r="AP916" s="187"/>
      <c r="AQ916" s="187"/>
      <c r="AR916" s="187"/>
      <c r="AS916" s="187"/>
      <c r="AT916" s="187"/>
      <c r="AU916" s="187"/>
      <c r="AV916" s="187"/>
      <c r="AW916" s="187"/>
      <c r="AX916" s="187"/>
      <c r="AY916" s="187"/>
      <c r="AZ916" s="187"/>
      <c r="BA916" s="187"/>
      <c r="BB916" s="187"/>
      <c r="BC916" s="187"/>
      <c r="BD916" s="187"/>
      <c r="BE916" s="187"/>
      <c r="BF916" s="187"/>
      <c r="BG916" s="187"/>
      <c r="BH916" s="187"/>
      <c r="BI916" s="187"/>
      <c r="BJ916" s="187"/>
      <c r="BK916" s="187"/>
      <c r="BL916" s="187"/>
      <c r="BM916" s="187"/>
    </row>
    <row r="917" spans="1:65">
      <c r="A917" s="110"/>
      <c r="B917" s="110"/>
      <c r="C917" s="110"/>
      <c r="D917" s="187"/>
      <c r="E917" s="187"/>
      <c r="F917" s="187"/>
      <c r="G917" s="187"/>
      <c r="H917" s="187"/>
      <c r="I917" s="187"/>
      <c r="J917" s="187"/>
      <c r="K917" s="187"/>
      <c r="L917" s="187"/>
      <c r="M917" s="187"/>
      <c r="N917" s="187"/>
      <c r="O917" s="187"/>
      <c r="P917" s="187"/>
      <c r="Q917" s="187"/>
      <c r="R917" s="187"/>
      <c r="S917" s="187"/>
      <c r="T917" s="187"/>
      <c r="U917" s="187"/>
      <c r="V917" s="187"/>
      <c r="W917" s="187"/>
      <c r="X917" s="187"/>
      <c r="Y917" s="187"/>
      <c r="Z917" s="187"/>
      <c r="AA917" s="187"/>
      <c r="AB917" s="187"/>
      <c r="AC917" s="187"/>
      <c r="AD917" s="187"/>
      <c r="AE917" s="187"/>
      <c r="AF917" s="187"/>
      <c r="AG917" s="187"/>
      <c r="AH917" s="187"/>
      <c r="AI917" s="187"/>
      <c r="AJ917" s="187"/>
      <c r="AK917" s="187"/>
      <c r="AL917" s="187"/>
      <c r="AM917" s="187"/>
      <c r="AN917" s="187"/>
      <c r="AO917" s="187"/>
      <c r="AP917" s="187"/>
      <c r="AQ917" s="187"/>
      <c r="AR917" s="187"/>
      <c r="AS917" s="187"/>
      <c r="AT917" s="187"/>
      <c r="AU917" s="187"/>
      <c r="AV917" s="187"/>
      <c r="AW917" s="187"/>
      <c r="AX917" s="187"/>
      <c r="AY917" s="187"/>
      <c r="AZ917" s="187"/>
      <c r="BA917" s="187"/>
      <c r="BB917" s="187"/>
      <c r="BC917" s="187"/>
      <c r="BD917" s="187"/>
      <c r="BE917" s="187"/>
      <c r="BF917" s="187"/>
      <c r="BG917" s="187"/>
      <c r="BH917" s="187"/>
      <c r="BI917" s="187"/>
      <c r="BJ917" s="187"/>
      <c r="BK917" s="187"/>
      <c r="BL917" s="187"/>
      <c r="BM917" s="187"/>
    </row>
    <row r="918" spans="1:65">
      <c r="A918" s="110"/>
      <c r="B918" s="110"/>
      <c r="C918" s="110"/>
      <c r="D918" s="187"/>
      <c r="E918" s="187"/>
      <c r="F918" s="187"/>
      <c r="G918" s="187"/>
      <c r="H918" s="187"/>
      <c r="I918" s="187"/>
      <c r="J918" s="187"/>
      <c r="K918" s="187"/>
      <c r="L918" s="187"/>
      <c r="M918" s="187"/>
      <c r="N918" s="187"/>
      <c r="O918" s="187"/>
      <c r="P918" s="187"/>
      <c r="Q918" s="187"/>
      <c r="R918" s="187"/>
      <c r="S918" s="187"/>
      <c r="T918" s="187"/>
      <c r="U918" s="187"/>
      <c r="V918" s="187"/>
      <c r="W918" s="187"/>
      <c r="X918" s="187"/>
      <c r="Y918" s="187"/>
      <c r="Z918" s="187"/>
      <c r="AA918" s="187"/>
      <c r="AB918" s="187"/>
      <c r="AC918" s="187"/>
      <c r="AD918" s="187"/>
      <c r="AE918" s="187"/>
      <c r="AF918" s="187"/>
      <c r="AG918" s="187"/>
      <c r="AH918" s="187"/>
      <c r="AI918" s="187"/>
      <c r="AJ918" s="187"/>
      <c r="AK918" s="187"/>
      <c r="AL918" s="187"/>
      <c r="AM918" s="187"/>
      <c r="AN918" s="187"/>
      <c r="AO918" s="187"/>
      <c r="AP918" s="187"/>
      <c r="AQ918" s="187"/>
      <c r="AR918" s="187"/>
      <c r="AS918" s="187"/>
      <c r="AT918" s="187"/>
      <c r="AU918" s="187"/>
      <c r="AV918" s="187"/>
      <c r="AW918" s="187"/>
      <c r="AX918" s="187"/>
      <c r="AY918" s="187"/>
      <c r="AZ918" s="187"/>
      <c r="BA918" s="187"/>
      <c r="BB918" s="187"/>
      <c r="BC918" s="187"/>
      <c r="BD918" s="187"/>
      <c r="BE918" s="187"/>
      <c r="BF918" s="187"/>
      <c r="BG918" s="187"/>
      <c r="BH918" s="187"/>
      <c r="BI918" s="187"/>
      <c r="BJ918" s="187"/>
      <c r="BK918" s="187"/>
      <c r="BL918" s="187"/>
      <c r="BM918" s="187"/>
    </row>
    <row r="919" spans="1:65">
      <c r="A919" s="110"/>
      <c r="B919" s="110"/>
      <c r="C919" s="110"/>
      <c r="D919" s="187"/>
      <c r="E919" s="187"/>
      <c r="F919" s="187"/>
      <c r="G919" s="187"/>
      <c r="H919" s="187"/>
      <c r="I919" s="187"/>
      <c r="J919" s="187"/>
      <c r="K919" s="187"/>
      <c r="L919" s="187"/>
      <c r="M919" s="187"/>
      <c r="N919" s="187"/>
      <c r="O919" s="187"/>
      <c r="P919" s="187"/>
      <c r="Q919" s="187"/>
      <c r="R919" s="187"/>
      <c r="S919" s="187"/>
      <c r="T919" s="187"/>
      <c r="U919" s="187"/>
      <c r="V919" s="187"/>
      <c r="W919" s="187"/>
      <c r="X919" s="187"/>
      <c r="Y919" s="187"/>
      <c r="Z919" s="187"/>
      <c r="AA919" s="187"/>
      <c r="AB919" s="187"/>
      <c r="AC919" s="187"/>
      <c r="AD919" s="187"/>
      <c r="AE919" s="187"/>
      <c r="AF919" s="187"/>
      <c r="AG919" s="187"/>
      <c r="AH919" s="187"/>
      <c r="AI919" s="187"/>
      <c r="AJ919" s="187"/>
      <c r="AK919" s="187"/>
      <c r="AL919" s="187"/>
      <c r="AM919" s="187"/>
      <c r="AN919" s="187"/>
      <c r="AO919" s="187"/>
      <c r="AP919" s="187"/>
      <c r="AQ919" s="187"/>
      <c r="AR919" s="187"/>
      <c r="AS919" s="187"/>
      <c r="AT919" s="187"/>
      <c r="AU919" s="187"/>
      <c r="AV919" s="187"/>
      <c r="AW919" s="187"/>
      <c r="AX919" s="187"/>
      <c r="AY919" s="187"/>
      <c r="AZ919" s="187"/>
      <c r="BA919" s="187"/>
      <c r="BB919" s="187"/>
      <c r="BC919" s="187"/>
      <c r="BD919" s="187"/>
      <c r="BE919" s="187"/>
      <c r="BF919" s="187"/>
      <c r="BG919" s="187"/>
      <c r="BH919" s="187"/>
      <c r="BI919" s="187"/>
      <c r="BJ919" s="187"/>
      <c r="BK919" s="187"/>
      <c r="BL919" s="187"/>
      <c r="BM919" s="187"/>
    </row>
    <row r="920" spans="1:65">
      <c r="A920" s="110"/>
      <c r="B920" s="110"/>
      <c r="C920" s="110"/>
      <c r="D920" s="187"/>
      <c r="E920" s="187"/>
      <c r="F920" s="187"/>
      <c r="G920" s="187"/>
      <c r="H920" s="187"/>
      <c r="I920" s="187"/>
      <c r="J920" s="187"/>
      <c r="K920" s="187"/>
      <c r="L920" s="187"/>
      <c r="M920" s="187"/>
      <c r="N920" s="187"/>
      <c r="O920" s="187"/>
      <c r="P920" s="187"/>
      <c r="Q920" s="187"/>
      <c r="R920" s="187"/>
      <c r="S920" s="187"/>
      <c r="T920" s="187"/>
      <c r="U920" s="187"/>
      <c r="V920" s="187"/>
      <c r="W920" s="187"/>
      <c r="X920" s="187"/>
      <c r="Y920" s="187"/>
      <c r="Z920" s="187"/>
      <c r="AA920" s="187"/>
      <c r="AB920" s="187"/>
      <c r="AC920" s="187"/>
      <c r="AD920" s="187"/>
      <c r="AE920" s="187"/>
      <c r="AF920" s="187"/>
      <c r="AG920" s="187"/>
      <c r="AH920" s="187"/>
      <c r="AI920" s="187"/>
      <c r="AJ920" s="187"/>
      <c r="AK920" s="187"/>
      <c r="AL920" s="187"/>
      <c r="AM920" s="187"/>
      <c r="AN920" s="187"/>
      <c r="AO920" s="187"/>
      <c r="AP920" s="187"/>
      <c r="AQ920" s="187"/>
      <c r="AR920" s="187"/>
      <c r="AS920" s="187"/>
      <c r="AT920" s="187"/>
      <c r="AU920" s="187"/>
      <c r="AV920" s="187"/>
      <c r="AW920" s="187"/>
      <c r="AX920" s="187"/>
      <c r="AY920" s="187"/>
      <c r="AZ920" s="187"/>
      <c r="BA920" s="187"/>
      <c r="BB920" s="187"/>
      <c r="BC920" s="187"/>
      <c r="BD920" s="187"/>
      <c r="BE920" s="187"/>
      <c r="BF920" s="187"/>
      <c r="BG920" s="187"/>
      <c r="BH920" s="187"/>
      <c r="BI920" s="187"/>
      <c r="BJ920" s="187"/>
      <c r="BK920" s="187"/>
      <c r="BL920" s="187"/>
      <c r="BM920" s="187"/>
    </row>
    <row r="921" spans="1:65">
      <c r="A921" s="110"/>
      <c r="B921" s="110"/>
      <c r="C921" s="110"/>
      <c r="D921" s="187"/>
      <c r="E921" s="187"/>
      <c r="F921" s="187"/>
      <c r="G921" s="187"/>
      <c r="H921" s="187"/>
      <c r="I921" s="187"/>
      <c r="J921" s="187"/>
      <c r="K921" s="187"/>
      <c r="L921" s="187"/>
      <c r="M921" s="187"/>
      <c r="N921" s="187"/>
      <c r="O921" s="187"/>
      <c r="P921" s="187"/>
      <c r="Q921" s="187"/>
      <c r="R921" s="187"/>
      <c r="S921" s="187"/>
      <c r="T921" s="187"/>
      <c r="U921" s="187"/>
      <c r="V921" s="187"/>
      <c r="W921" s="187"/>
      <c r="X921" s="187"/>
      <c r="Y921" s="187"/>
      <c r="Z921" s="187"/>
      <c r="AA921" s="187"/>
      <c r="AB921" s="187"/>
      <c r="AC921" s="187"/>
      <c r="AD921" s="187"/>
      <c r="AE921" s="187"/>
      <c r="AF921" s="187"/>
      <c r="AG921" s="187"/>
      <c r="AH921" s="187"/>
      <c r="AI921" s="187"/>
      <c r="AJ921" s="187"/>
      <c r="AK921" s="187"/>
      <c r="AL921" s="187"/>
      <c r="AM921" s="187"/>
      <c r="AN921" s="187"/>
      <c r="AO921" s="187"/>
      <c r="AP921" s="187"/>
      <c r="AQ921" s="187"/>
      <c r="AR921" s="187"/>
      <c r="AS921" s="187"/>
      <c r="AT921" s="187"/>
      <c r="AU921" s="187"/>
      <c r="AV921" s="187"/>
      <c r="AW921" s="187"/>
      <c r="AX921" s="187"/>
      <c r="AY921" s="187"/>
      <c r="AZ921" s="187"/>
      <c r="BA921" s="187"/>
      <c r="BB921" s="187"/>
      <c r="BC921" s="187"/>
      <c r="BD921" s="187"/>
      <c r="BE921" s="187"/>
      <c r="BF921" s="187"/>
      <c r="BG921" s="187"/>
      <c r="BH921" s="187"/>
      <c r="BI921" s="187"/>
      <c r="BJ921" s="187"/>
      <c r="BK921" s="187"/>
      <c r="BL921" s="187"/>
      <c r="BM921" s="187"/>
    </row>
    <row r="922" spans="1:65">
      <c r="A922" s="110"/>
      <c r="B922" s="110"/>
      <c r="C922" s="110"/>
      <c r="D922" s="187"/>
      <c r="E922" s="187"/>
      <c r="F922" s="187"/>
      <c r="G922" s="187"/>
      <c r="H922" s="187"/>
      <c r="I922" s="187"/>
      <c r="J922" s="187"/>
      <c r="K922" s="187"/>
      <c r="L922" s="187"/>
      <c r="M922" s="187"/>
      <c r="N922" s="187"/>
      <c r="O922" s="187"/>
      <c r="P922" s="187"/>
      <c r="Q922" s="187"/>
      <c r="R922" s="187"/>
      <c r="S922" s="187"/>
      <c r="T922" s="187"/>
      <c r="U922" s="187"/>
      <c r="V922" s="187"/>
      <c r="W922" s="187"/>
      <c r="X922" s="187"/>
      <c r="Y922" s="187"/>
      <c r="Z922" s="187"/>
      <c r="AA922" s="187"/>
      <c r="AB922" s="187"/>
      <c r="AC922" s="187"/>
      <c r="AD922" s="187"/>
      <c r="AE922" s="187"/>
      <c r="AF922" s="187"/>
      <c r="AG922" s="187"/>
      <c r="AH922" s="187"/>
      <c r="AI922" s="187"/>
      <c r="AJ922" s="187"/>
      <c r="AK922" s="187"/>
      <c r="AL922" s="187"/>
      <c r="AM922" s="187"/>
      <c r="AN922" s="187"/>
      <c r="AO922" s="187"/>
      <c r="AP922" s="187"/>
      <c r="AQ922" s="187"/>
      <c r="AR922" s="187"/>
      <c r="AS922" s="187"/>
      <c r="AT922" s="187"/>
      <c r="AU922" s="187"/>
      <c r="AV922" s="187"/>
      <c r="AW922" s="187"/>
      <c r="AX922" s="187"/>
      <c r="AY922" s="187"/>
      <c r="AZ922" s="187"/>
      <c r="BA922" s="187"/>
      <c r="BB922" s="187"/>
      <c r="BC922" s="187"/>
      <c r="BD922" s="187"/>
      <c r="BE922" s="187"/>
      <c r="BF922" s="187"/>
      <c r="BG922" s="187"/>
      <c r="BH922" s="187"/>
      <c r="BI922" s="187"/>
      <c r="BJ922" s="187"/>
      <c r="BK922" s="187"/>
      <c r="BL922" s="187"/>
      <c r="BM922" s="187"/>
    </row>
    <row r="923" spans="1:65">
      <c r="A923" s="110"/>
      <c r="B923" s="110"/>
      <c r="C923" s="110"/>
      <c r="D923" s="187"/>
      <c r="E923" s="187"/>
      <c r="F923" s="187"/>
      <c r="G923" s="187"/>
      <c r="H923" s="187"/>
      <c r="I923" s="187"/>
      <c r="J923" s="187"/>
      <c r="K923" s="187"/>
      <c r="L923" s="187"/>
      <c r="M923" s="187"/>
      <c r="N923" s="187"/>
      <c r="O923" s="187"/>
      <c r="P923" s="187"/>
      <c r="Q923" s="187"/>
      <c r="R923" s="187"/>
      <c r="S923" s="187"/>
      <c r="T923" s="187"/>
      <c r="U923" s="187"/>
      <c r="V923" s="187"/>
      <c r="W923" s="187"/>
      <c r="X923" s="187"/>
      <c r="Y923" s="187"/>
      <c r="Z923" s="187"/>
      <c r="AA923" s="187"/>
      <c r="AB923" s="187"/>
      <c r="AC923" s="187"/>
      <c r="AD923" s="187"/>
      <c r="AE923" s="187"/>
      <c r="AF923" s="187"/>
      <c r="AG923" s="187"/>
      <c r="AH923" s="187"/>
      <c r="AI923" s="187"/>
      <c r="AJ923" s="187"/>
      <c r="AK923" s="187"/>
      <c r="AL923" s="187"/>
      <c r="AM923" s="187"/>
      <c r="AN923" s="187"/>
      <c r="AO923" s="187"/>
      <c r="AP923" s="187"/>
      <c r="AQ923" s="187"/>
      <c r="AR923" s="187"/>
      <c r="AS923" s="187"/>
      <c r="AT923" s="187"/>
      <c r="AU923" s="187"/>
      <c r="AV923" s="187"/>
      <c r="AW923" s="187"/>
      <c r="AX923" s="187"/>
      <c r="AY923" s="187"/>
      <c r="AZ923" s="187"/>
      <c r="BA923" s="187"/>
      <c r="BB923" s="187"/>
      <c r="BC923" s="187"/>
      <c r="BD923" s="187"/>
      <c r="BE923" s="187"/>
      <c r="BF923" s="187"/>
      <c r="BG923" s="187"/>
      <c r="BH923" s="187"/>
      <c r="BI923" s="187"/>
      <c r="BJ923" s="187"/>
      <c r="BK923" s="187"/>
      <c r="BL923" s="187"/>
      <c r="BM923" s="187"/>
    </row>
    <row r="924" spans="1:65">
      <c r="A924" s="110"/>
      <c r="B924" s="110"/>
      <c r="C924" s="110"/>
      <c r="D924" s="187"/>
      <c r="E924" s="187"/>
      <c r="F924" s="187"/>
      <c r="G924" s="187"/>
      <c r="H924" s="187"/>
      <c r="I924" s="187"/>
      <c r="J924" s="187"/>
      <c r="K924" s="187"/>
      <c r="L924" s="187"/>
      <c r="M924" s="187"/>
      <c r="N924" s="187"/>
      <c r="O924" s="187"/>
      <c r="P924" s="187"/>
      <c r="Q924" s="187"/>
      <c r="R924" s="187"/>
      <c r="S924" s="187"/>
      <c r="T924" s="187"/>
      <c r="U924" s="187"/>
      <c r="V924" s="187"/>
      <c r="W924" s="187"/>
      <c r="X924" s="187"/>
      <c r="Y924" s="187"/>
      <c r="Z924" s="187"/>
      <c r="AA924" s="187"/>
      <c r="AB924" s="187"/>
      <c r="AC924" s="187"/>
      <c r="AD924" s="187"/>
      <c r="AE924" s="187"/>
      <c r="AF924" s="187"/>
      <c r="AG924" s="187"/>
      <c r="AH924" s="187"/>
      <c r="AI924" s="187"/>
      <c r="AJ924" s="187"/>
      <c r="AK924" s="187"/>
      <c r="AL924" s="187"/>
      <c r="AM924" s="187"/>
      <c r="AN924" s="187"/>
      <c r="AO924" s="187"/>
      <c r="AP924" s="187"/>
      <c r="AQ924" s="187"/>
      <c r="AR924" s="187"/>
      <c r="AS924" s="187"/>
      <c r="AT924" s="187"/>
      <c r="AU924" s="187"/>
      <c r="AV924" s="187"/>
      <c r="AW924" s="187"/>
      <c r="AX924" s="187"/>
      <c r="AY924" s="187"/>
      <c r="AZ924" s="187"/>
      <c r="BA924" s="187"/>
      <c r="BB924" s="187"/>
      <c r="BC924" s="187"/>
      <c r="BD924" s="187"/>
      <c r="BE924" s="187"/>
      <c r="BF924" s="187"/>
      <c r="BG924" s="187"/>
      <c r="BH924" s="187"/>
      <c r="BI924" s="187"/>
      <c r="BJ924" s="187"/>
      <c r="BK924" s="187"/>
      <c r="BL924" s="187"/>
      <c r="BM924" s="187"/>
    </row>
    <row r="925" spans="1:65">
      <c r="A925" s="110"/>
      <c r="B925" s="110"/>
      <c r="C925" s="110"/>
      <c r="D925" s="187"/>
      <c r="E925" s="187"/>
      <c r="F925" s="187"/>
      <c r="G925" s="187"/>
      <c r="H925" s="187"/>
      <c r="I925" s="187"/>
      <c r="J925" s="187"/>
      <c r="K925" s="187"/>
      <c r="L925" s="187"/>
      <c r="M925" s="187"/>
      <c r="N925" s="187"/>
      <c r="O925" s="187"/>
      <c r="P925" s="187"/>
      <c r="Q925" s="187"/>
      <c r="R925" s="187"/>
      <c r="S925" s="187"/>
      <c r="T925" s="187"/>
      <c r="U925" s="187"/>
      <c r="V925" s="187"/>
      <c r="W925" s="187"/>
      <c r="X925" s="187"/>
      <c r="Y925" s="187"/>
      <c r="Z925" s="187"/>
      <c r="AA925" s="187"/>
      <c r="AB925" s="187"/>
      <c r="AC925" s="187"/>
      <c r="AD925" s="187"/>
      <c r="AE925" s="187"/>
      <c r="AF925" s="187"/>
      <c r="AG925" s="187"/>
      <c r="AH925" s="187"/>
      <c r="AI925" s="187"/>
      <c r="AJ925" s="187"/>
      <c r="AK925" s="187"/>
      <c r="AL925" s="187"/>
      <c r="AM925" s="187"/>
      <c r="AN925" s="187"/>
      <c r="AO925" s="187"/>
      <c r="AP925" s="187"/>
      <c r="AQ925" s="187"/>
      <c r="AR925" s="187"/>
      <c r="AS925" s="187"/>
      <c r="AT925" s="187"/>
      <c r="AU925" s="187"/>
      <c r="AV925" s="187"/>
      <c r="AW925" s="187"/>
      <c r="AX925" s="187"/>
      <c r="AY925" s="187"/>
      <c r="AZ925" s="187"/>
      <c r="BA925" s="187"/>
      <c r="BB925" s="187"/>
      <c r="BC925" s="187"/>
      <c r="BD925" s="187"/>
      <c r="BE925" s="187"/>
      <c r="BF925" s="187"/>
      <c r="BG925" s="187"/>
      <c r="BH925" s="187"/>
      <c r="BI925" s="187"/>
      <c r="BJ925" s="187"/>
      <c r="BK925" s="187"/>
      <c r="BL925" s="187"/>
      <c r="BM925" s="187"/>
    </row>
    <row r="926" spans="1:65">
      <c r="A926" s="110"/>
      <c r="B926" s="110"/>
      <c r="C926" s="110"/>
      <c r="D926" s="187"/>
      <c r="E926" s="187"/>
      <c r="F926" s="187"/>
      <c r="G926" s="187"/>
      <c r="H926" s="187"/>
      <c r="I926" s="187"/>
      <c r="J926" s="187"/>
      <c r="K926" s="187"/>
      <c r="L926" s="187"/>
      <c r="M926" s="187"/>
      <c r="N926" s="187"/>
      <c r="O926" s="187"/>
      <c r="P926" s="187"/>
      <c r="Q926" s="187"/>
      <c r="R926" s="187"/>
      <c r="S926" s="187"/>
      <c r="T926" s="187"/>
      <c r="U926" s="187"/>
      <c r="V926" s="187"/>
      <c r="W926" s="187"/>
      <c r="X926" s="187"/>
      <c r="Y926" s="187"/>
      <c r="Z926" s="187"/>
      <c r="AA926" s="187"/>
      <c r="AB926" s="187"/>
      <c r="AC926" s="187"/>
      <c r="AD926" s="187"/>
      <c r="AE926" s="187"/>
      <c r="AF926" s="187"/>
      <c r="AG926" s="187"/>
      <c r="AH926" s="187"/>
      <c r="AI926" s="187"/>
      <c r="AJ926" s="187"/>
      <c r="AK926" s="187"/>
      <c r="AL926" s="187"/>
      <c r="AM926" s="187"/>
      <c r="AN926" s="187"/>
      <c r="AO926" s="187"/>
      <c r="AP926" s="187"/>
      <c r="AQ926" s="187"/>
      <c r="AR926" s="187"/>
      <c r="AS926" s="187"/>
      <c r="AT926" s="187"/>
      <c r="AU926" s="187"/>
      <c r="AV926" s="187"/>
      <c r="AW926" s="187"/>
      <c r="AX926" s="187"/>
      <c r="AY926" s="187"/>
      <c r="AZ926" s="187"/>
      <c r="BA926" s="187"/>
      <c r="BB926" s="187"/>
      <c r="BC926" s="187"/>
      <c r="BD926" s="187"/>
      <c r="BE926" s="187"/>
      <c r="BF926" s="187"/>
      <c r="BG926" s="187"/>
      <c r="BH926" s="187"/>
      <c r="BI926" s="187"/>
      <c r="BJ926" s="187"/>
      <c r="BK926" s="187"/>
      <c r="BL926" s="187"/>
      <c r="BM926" s="187"/>
    </row>
    <row r="927" spans="1:65">
      <c r="A927" s="110"/>
      <c r="B927" s="110"/>
      <c r="C927" s="110"/>
      <c r="D927" s="187"/>
      <c r="E927" s="187"/>
      <c r="F927" s="187"/>
      <c r="G927" s="187"/>
      <c r="H927" s="187"/>
      <c r="I927" s="187"/>
      <c r="J927" s="187"/>
      <c r="K927" s="187"/>
      <c r="L927" s="187"/>
      <c r="M927" s="187"/>
      <c r="N927" s="187"/>
      <c r="O927" s="187"/>
      <c r="P927" s="187"/>
      <c r="Q927" s="187"/>
      <c r="R927" s="187"/>
      <c r="S927" s="187"/>
      <c r="T927" s="187"/>
      <c r="U927" s="187"/>
      <c r="V927" s="187"/>
      <c r="W927" s="187"/>
      <c r="X927" s="187"/>
      <c r="Y927" s="187"/>
      <c r="Z927" s="187"/>
      <c r="AA927" s="187"/>
      <c r="AB927" s="187"/>
      <c r="AC927" s="187"/>
      <c r="AD927" s="187"/>
      <c r="AE927" s="187"/>
      <c r="AF927" s="187"/>
      <c r="AG927" s="187"/>
      <c r="AH927" s="187"/>
      <c r="AI927" s="187"/>
      <c r="AJ927" s="187"/>
      <c r="AK927" s="187"/>
      <c r="AL927" s="187"/>
      <c r="AM927" s="187"/>
      <c r="AN927" s="187"/>
      <c r="AO927" s="187"/>
      <c r="AP927" s="187"/>
      <c r="AQ927" s="187"/>
      <c r="AR927" s="187"/>
      <c r="AS927" s="187"/>
      <c r="AT927" s="187"/>
      <c r="AU927" s="187"/>
      <c r="AV927" s="187"/>
      <c r="AW927" s="187"/>
      <c r="AX927" s="187"/>
      <c r="AY927" s="187"/>
      <c r="AZ927" s="187"/>
      <c r="BA927" s="187"/>
      <c r="BB927" s="187"/>
      <c r="BC927" s="187"/>
      <c r="BD927" s="187"/>
      <c r="BE927" s="187"/>
      <c r="BF927" s="187"/>
      <c r="BG927" s="187"/>
      <c r="BH927" s="187"/>
      <c r="BI927" s="187"/>
      <c r="BJ927" s="187"/>
      <c r="BK927" s="187"/>
      <c r="BL927" s="187"/>
      <c r="BM927" s="187"/>
    </row>
    <row r="928" spans="1:65">
      <c r="A928" s="110"/>
      <c r="B928" s="110"/>
      <c r="C928" s="110"/>
      <c r="D928" s="187"/>
      <c r="E928" s="187"/>
      <c r="F928" s="187"/>
      <c r="G928" s="187"/>
      <c r="H928" s="187"/>
      <c r="I928" s="187"/>
      <c r="J928" s="187"/>
      <c r="K928" s="187"/>
      <c r="L928" s="187"/>
      <c r="M928" s="187"/>
      <c r="N928" s="187"/>
      <c r="O928" s="187"/>
      <c r="P928" s="187"/>
      <c r="Q928" s="187"/>
      <c r="R928" s="187"/>
      <c r="S928" s="187"/>
      <c r="T928" s="187"/>
      <c r="U928" s="187"/>
      <c r="V928" s="187"/>
      <c r="W928" s="187"/>
      <c r="X928" s="187"/>
      <c r="Y928" s="187"/>
      <c r="Z928" s="187"/>
      <c r="AA928" s="187"/>
      <c r="AB928" s="187"/>
      <c r="AC928" s="187"/>
      <c r="AD928" s="187"/>
      <c r="AE928" s="187"/>
      <c r="AF928" s="187"/>
      <c r="AG928" s="187"/>
      <c r="AH928" s="187"/>
      <c r="AI928" s="187"/>
      <c r="AJ928" s="187"/>
      <c r="AK928" s="187"/>
      <c r="AL928" s="187"/>
      <c r="AM928" s="187"/>
      <c r="AN928" s="187"/>
      <c r="AO928" s="187"/>
      <c r="AP928" s="187"/>
      <c r="AQ928" s="187"/>
      <c r="AR928" s="187"/>
      <c r="AS928" s="187"/>
      <c r="AT928" s="187"/>
      <c r="AU928" s="187"/>
      <c r="AV928" s="187"/>
      <c r="AW928" s="187"/>
      <c r="AX928" s="187"/>
      <c r="AY928" s="187"/>
      <c r="AZ928" s="187"/>
      <c r="BA928" s="187"/>
      <c r="BB928" s="187"/>
      <c r="BC928" s="187"/>
      <c r="BD928" s="187"/>
      <c r="BE928" s="187"/>
      <c r="BF928" s="187"/>
      <c r="BG928" s="187"/>
      <c r="BH928" s="187"/>
      <c r="BI928" s="187"/>
      <c r="BJ928" s="187"/>
      <c r="BK928" s="187"/>
      <c r="BL928" s="187"/>
      <c r="BM928" s="187"/>
    </row>
    <row r="929" spans="1:65">
      <c r="A929" s="110"/>
      <c r="B929" s="110"/>
      <c r="C929" s="110"/>
      <c r="D929" s="187"/>
      <c r="E929" s="187"/>
      <c r="F929" s="187"/>
      <c r="G929" s="187"/>
      <c r="H929" s="187"/>
      <c r="I929" s="187"/>
      <c r="J929" s="187"/>
      <c r="K929" s="187"/>
      <c r="L929" s="187"/>
      <c r="M929" s="187"/>
      <c r="N929" s="187"/>
      <c r="O929" s="187"/>
      <c r="P929" s="187"/>
      <c r="Q929" s="187"/>
      <c r="R929" s="187"/>
      <c r="S929" s="187"/>
      <c r="T929" s="187"/>
      <c r="U929" s="187"/>
      <c r="V929" s="187"/>
      <c r="W929" s="187"/>
      <c r="X929" s="187"/>
      <c r="Y929" s="187"/>
      <c r="Z929" s="187"/>
      <c r="AA929" s="187"/>
      <c r="AB929" s="187"/>
      <c r="AC929" s="187"/>
      <c r="AD929" s="187"/>
      <c r="AE929" s="187"/>
      <c r="AF929" s="187"/>
      <c r="AG929" s="187"/>
      <c r="AH929" s="187"/>
      <c r="AI929" s="187"/>
      <c r="AJ929" s="187"/>
      <c r="AK929" s="187"/>
      <c r="AL929" s="187"/>
      <c r="AM929" s="187"/>
      <c r="AN929" s="187"/>
      <c r="AO929" s="187"/>
      <c r="AP929" s="187"/>
      <c r="AQ929" s="187"/>
      <c r="AR929" s="187"/>
      <c r="AS929" s="187"/>
      <c r="AT929" s="187"/>
      <c r="AU929" s="187"/>
      <c r="AV929" s="187"/>
      <c r="AW929" s="187"/>
      <c r="AX929" s="187"/>
      <c r="AY929" s="187"/>
      <c r="AZ929" s="187"/>
      <c r="BA929" s="187"/>
      <c r="BB929" s="187"/>
      <c r="BC929" s="187"/>
      <c r="BD929" s="187"/>
      <c r="BE929" s="187"/>
      <c r="BF929" s="187"/>
      <c r="BG929" s="187"/>
      <c r="BH929" s="187"/>
      <c r="BI929" s="187"/>
      <c r="BJ929" s="187"/>
      <c r="BK929" s="187"/>
      <c r="BL929" s="187"/>
      <c r="BM929" s="187"/>
    </row>
    <row r="930" spans="1:65">
      <c r="A930" s="110"/>
      <c r="B930" s="110"/>
      <c r="C930" s="110"/>
      <c r="D930" s="187"/>
      <c r="E930" s="187"/>
      <c r="F930" s="187"/>
      <c r="G930" s="187"/>
      <c r="H930" s="187"/>
      <c r="I930" s="187"/>
      <c r="J930" s="187"/>
      <c r="K930" s="187"/>
      <c r="L930" s="187"/>
      <c r="M930" s="187"/>
      <c r="N930" s="187"/>
      <c r="O930" s="187"/>
      <c r="P930" s="187"/>
      <c r="Q930" s="187"/>
      <c r="R930" s="187"/>
      <c r="S930" s="187"/>
      <c r="T930" s="187"/>
      <c r="U930" s="187"/>
      <c r="V930" s="187"/>
      <c r="W930" s="187"/>
      <c r="X930" s="187"/>
      <c r="Y930" s="187"/>
      <c r="Z930" s="187"/>
      <c r="AA930" s="187"/>
      <c r="AB930" s="187"/>
      <c r="AC930" s="187"/>
      <c r="AD930" s="187"/>
      <c r="AE930" s="187"/>
      <c r="AF930" s="187"/>
      <c r="AG930" s="187"/>
      <c r="AH930" s="187"/>
      <c r="AI930" s="187"/>
      <c r="AJ930" s="187"/>
      <c r="AK930" s="187"/>
      <c r="AL930" s="187"/>
      <c r="AM930" s="187"/>
      <c r="AN930" s="187"/>
      <c r="AO930" s="187"/>
      <c r="AP930" s="187"/>
      <c r="AQ930" s="187"/>
      <c r="AR930" s="187"/>
      <c r="AS930" s="187"/>
      <c r="AT930" s="187"/>
      <c r="AU930" s="187"/>
      <c r="AV930" s="187"/>
      <c r="AW930" s="187"/>
      <c r="AX930" s="187"/>
      <c r="AY930" s="187"/>
      <c r="AZ930" s="187"/>
      <c r="BA930" s="187"/>
      <c r="BB930" s="187"/>
      <c r="BC930" s="187"/>
      <c r="BD930" s="187"/>
      <c r="BE930" s="187"/>
      <c r="BF930" s="187"/>
      <c r="BG930" s="187"/>
      <c r="BH930" s="187"/>
      <c r="BI930" s="187"/>
      <c r="BJ930" s="187"/>
      <c r="BK930" s="187"/>
      <c r="BL930" s="187"/>
      <c r="BM930" s="187"/>
    </row>
    <row r="931" spans="1:65">
      <c r="A931" s="110"/>
      <c r="B931" s="110"/>
      <c r="C931" s="110"/>
      <c r="D931" s="187"/>
      <c r="E931" s="187"/>
      <c r="F931" s="187"/>
      <c r="G931" s="187"/>
      <c r="H931" s="187"/>
      <c r="I931" s="187"/>
      <c r="J931" s="187"/>
      <c r="K931" s="187"/>
      <c r="L931" s="187"/>
      <c r="M931" s="187"/>
      <c r="N931" s="187"/>
      <c r="O931" s="187"/>
      <c r="P931" s="187"/>
      <c r="Q931" s="187"/>
      <c r="R931" s="187"/>
      <c r="S931" s="187"/>
      <c r="T931" s="187"/>
      <c r="U931" s="187"/>
      <c r="V931" s="187"/>
      <c r="W931" s="187"/>
      <c r="X931" s="187"/>
      <c r="Y931" s="187"/>
      <c r="Z931" s="187"/>
      <c r="AA931" s="187"/>
      <c r="AB931" s="187"/>
      <c r="AC931" s="187"/>
      <c r="AD931" s="187"/>
      <c r="AE931" s="187"/>
      <c r="AF931" s="187"/>
      <c r="AG931" s="187"/>
      <c r="AH931" s="187"/>
      <c r="AI931" s="187"/>
      <c r="AJ931" s="187"/>
      <c r="AK931" s="187"/>
      <c r="AL931" s="187"/>
      <c r="AM931" s="187"/>
      <c r="AN931" s="187"/>
      <c r="AO931" s="187"/>
      <c r="AP931" s="187"/>
      <c r="AQ931" s="187"/>
      <c r="AR931" s="187"/>
      <c r="AS931" s="187"/>
      <c r="AT931" s="187"/>
      <c r="AU931" s="187"/>
      <c r="AV931" s="187"/>
      <c r="AW931" s="187"/>
      <c r="AX931" s="187"/>
      <c r="AY931" s="187"/>
      <c r="AZ931" s="187"/>
      <c r="BA931" s="187"/>
      <c r="BB931" s="187"/>
      <c r="BC931" s="187"/>
      <c r="BD931" s="187"/>
      <c r="BE931" s="187"/>
      <c r="BF931" s="187"/>
      <c r="BG931" s="187"/>
      <c r="BH931" s="187"/>
      <c r="BI931" s="187"/>
      <c r="BJ931" s="187"/>
      <c r="BK931" s="187"/>
      <c r="BL931" s="187"/>
      <c r="BM931" s="187"/>
    </row>
    <row r="932" spans="1:65">
      <c r="A932" s="110"/>
      <c r="B932" s="110"/>
      <c r="C932" s="110"/>
      <c r="D932" s="187"/>
      <c r="E932" s="187"/>
      <c r="F932" s="187"/>
      <c r="G932" s="187"/>
      <c r="H932" s="187"/>
      <c r="I932" s="187"/>
      <c r="J932" s="187"/>
      <c r="K932" s="187"/>
      <c r="L932" s="187"/>
      <c r="M932" s="187"/>
      <c r="N932" s="187"/>
      <c r="O932" s="187"/>
      <c r="P932" s="187"/>
      <c r="Q932" s="187"/>
      <c r="R932" s="187"/>
      <c r="S932" s="187"/>
      <c r="T932" s="187"/>
      <c r="U932" s="187"/>
      <c r="V932" s="187"/>
      <c r="W932" s="187"/>
      <c r="X932" s="187"/>
      <c r="Y932" s="187"/>
      <c r="Z932" s="187"/>
      <c r="AA932" s="187"/>
      <c r="AB932" s="187"/>
      <c r="AC932" s="187"/>
      <c r="AD932" s="187"/>
      <c r="AE932" s="187"/>
      <c r="AF932" s="187"/>
      <c r="AG932" s="187"/>
      <c r="AH932" s="187"/>
      <c r="AI932" s="187"/>
      <c r="AJ932" s="187"/>
      <c r="AK932" s="187"/>
      <c r="AL932" s="187"/>
      <c r="AM932" s="187"/>
      <c r="AN932" s="187"/>
      <c r="AO932" s="187"/>
      <c r="AP932" s="187"/>
      <c r="AQ932" s="187"/>
      <c r="AR932" s="187"/>
      <c r="AS932" s="187"/>
      <c r="AT932" s="187"/>
      <c r="AU932" s="187"/>
      <c r="AV932" s="187"/>
      <c r="AW932" s="187"/>
      <c r="AX932" s="187"/>
      <c r="AY932" s="187"/>
      <c r="AZ932" s="187"/>
      <c r="BA932" s="187"/>
      <c r="BB932" s="187"/>
      <c r="BC932" s="187"/>
      <c r="BD932" s="187"/>
      <c r="BE932" s="187"/>
      <c r="BF932" s="187"/>
      <c r="BG932" s="187"/>
      <c r="BH932" s="187"/>
      <c r="BI932" s="187"/>
      <c r="BJ932" s="187"/>
      <c r="BK932" s="187"/>
      <c r="BL932" s="187"/>
      <c r="BM932" s="187"/>
    </row>
    <row r="933" spans="1:65">
      <c r="A933" s="110"/>
      <c r="B933" s="110"/>
      <c r="C933" s="110"/>
      <c r="D933" s="187"/>
      <c r="E933" s="187"/>
      <c r="F933" s="187"/>
      <c r="G933" s="187"/>
      <c r="H933" s="187"/>
      <c r="I933" s="187"/>
      <c r="J933" s="187"/>
      <c r="K933" s="187"/>
      <c r="L933" s="187"/>
      <c r="M933" s="187"/>
      <c r="N933" s="187"/>
      <c r="O933" s="187"/>
      <c r="P933" s="187"/>
      <c r="Q933" s="187"/>
      <c r="R933" s="187"/>
      <c r="S933" s="187"/>
      <c r="T933" s="187"/>
      <c r="U933" s="187"/>
      <c r="V933" s="187"/>
      <c r="W933" s="187"/>
      <c r="X933" s="187"/>
      <c r="Y933" s="187"/>
      <c r="Z933" s="187"/>
      <c r="AA933" s="187"/>
      <c r="AB933" s="187"/>
      <c r="AC933" s="187"/>
      <c r="AD933" s="187"/>
      <c r="AE933" s="187"/>
      <c r="AF933" s="187"/>
      <c r="AG933" s="187"/>
      <c r="AH933" s="187"/>
      <c r="AI933" s="187"/>
      <c r="AJ933" s="187"/>
      <c r="AK933" s="187"/>
      <c r="AL933" s="187"/>
      <c r="AM933" s="187"/>
      <c r="AN933" s="187"/>
      <c r="AO933" s="187"/>
      <c r="AP933" s="187"/>
      <c r="AQ933" s="187"/>
      <c r="AR933" s="187"/>
      <c r="AS933" s="187"/>
      <c r="AT933" s="187"/>
      <c r="AU933" s="187"/>
      <c r="AV933" s="187"/>
      <c r="AW933" s="187"/>
      <c r="AX933" s="187"/>
      <c r="AY933" s="187"/>
      <c r="AZ933" s="187"/>
      <c r="BA933" s="187"/>
      <c r="BB933" s="187"/>
      <c r="BC933" s="187"/>
      <c r="BD933" s="187"/>
      <c r="BE933" s="187"/>
      <c r="BF933" s="187"/>
      <c r="BG933" s="187"/>
      <c r="BH933" s="187"/>
      <c r="BI933" s="187"/>
      <c r="BJ933" s="187"/>
      <c r="BK933" s="187"/>
      <c r="BL933" s="187"/>
      <c r="BM933" s="187"/>
    </row>
    <row r="934" spans="1:65">
      <c r="A934" s="110"/>
      <c r="B934" s="110"/>
      <c r="C934" s="110"/>
      <c r="D934" s="187"/>
      <c r="E934" s="187"/>
      <c r="F934" s="187"/>
      <c r="G934" s="187"/>
      <c r="H934" s="187"/>
      <c r="I934" s="187"/>
      <c r="J934" s="187"/>
      <c r="K934" s="187"/>
      <c r="L934" s="187"/>
      <c r="M934" s="187"/>
      <c r="N934" s="187"/>
      <c r="O934" s="187"/>
      <c r="P934" s="187"/>
      <c r="Q934" s="187"/>
      <c r="R934" s="187"/>
      <c r="S934" s="187"/>
      <c r="T934" s="187"/>
      <c r="U934" s="187"/>
      <c r="V934" s="187"/>
      <c r="W934" s="187"/>
      <c r="X934" s="187"/>
      <c r="Y934" s="187"/>
      <c r="Z934" s="187"/>
      <c r="AA934" s="187"/>
      <c r="AB934" s="187"/>
      <c r="AC934" s="187"/>
      <c r="AD934" s="187"/>
      <c r="AE934" s="187"/>
      <c r="AF934" s="187"/>
      <c r="AG934" s="187"/>
      <c r="AH934" s="187"/>
      <c r="AI934" s="187"/>
      <c r="AJ934" s="187"/>
      <c r="AK934" s="187"/>
      <c r="AL934" s="187"/>
      <c r="AM934" s="187"/>
      <c r="AN934" s="187"/>
      <c r="AO934" s="187"/>
      <c r="AP934" s="187"/>
      <c r="AQ934" s="187"/>
      <c r="AR934" s="187"/>
      <c r="AS934" s="187"/>
      <c r="AT934" s="187"/>
      <c r="AU934" s="187"/>
      <c r="AV934" s="187"/>
      <c r="AW934" s="187"/>
      <c r="AX934" s="187"/>
      <c r="AY934" s="187"/>
      <c r="AZ934" s="187"/>
      <c r="BA934" s="187"/>
      <c r="BB934" s="187"/>
      <c r="BC934" s="187"/>
      <c r="BD934" s="187"/>
      <c r="BE934" s="187"/>
      <c r="BF934" s="187"/>
      <c r="BG934" s="187"/>
      <c r="BH934" s="187"/>
      <c r="BI934" s="187"/>
      <c r="BJ934" s="187"/>
      <c r="BK934" s="187"/>
      <c r="BL934" s="187"/>
      <c r="BM934" s="187"/>
    </row>
    <row r="935" spans="1:65">
      <c r="A935" s="110"/>
      <c r="B935" s="110"/>
      <c r="C935" s="110"/>
      <c r="D935" s="187"/>
      <c r="E935" s="187"/>
      <c r="F935" s="187"/>
      <c r="G935" s="187"/>
      <c r="H935" s="187"/>
      <c r="I935" s="187"/>
      <c r="J935" s="187"/>
      <c r="K935" s="187"/>
      <c r="L935" s="187"/>
      <c r="M935" s="187"/>
      <c r="N935" s="187"/>
      <c r="O935" s="187"/>
      <c r="P935" s="187"/>
      <c r="Q935" s="187"/>
      <c r="R935" s="187"/>
      <c r="S935" s="187"/>
      <c r="T935" s="187"/>
      <c r="U935" s="187"/>
      <c r="V935" s="187"/>
      <c r="W935" s="187"/>
      <c r="X935" s="187"/>
      <c r="Y935" s="187"/>
      <c r="Z935" s="187"/>
      <c r="AA935" s="187"/>
      <c r="AB935" s="187"/>
      <c r="AC935" s="187"/>
      <c r="AD935" s="187"/>
      <c r="AE935" s="187"/>
      <c r="AF935" s="187"/>
      <c r="AG935" s="187"/>
      <c r="AH935" s="187"/>
      <c r="AI935" s="187"/>
      <c r="AJ935" s="187"/>
      <c r="AK935" s="187"/>
      <c r="AL935" s="187"/>
      <c r="AM935" s="187"/>
      <c r="AN935" s="187"/>
      <c r="AO935" s="187"/>
      <c r="AP935" s="187"/>
      <c r="AQ935" s="187"/>
      <c r="AR935" s="187"/>
      <c r="AS935" s="187"/>
      <c r="AT935" s="187"/>
      <c r="AU935" s="187"/>
      <c r="AV935" s="187"/>
      <c r="AW935" s="187"/>
      <c r="AX935" s="187"/>
      <c r="AY935" s="187"/>
      <c r="AZ935" s="187"/>
      <c r="BA935" s="187"/>
      <c r="BB935" s="187"/>
      <c r="BC935" s="187"/>
      <c r="BD935" s="187"/>
      <c r="BE935" s="187"/>
      <c r="BF935" s="187"/>
      <c r="BG935" s="187"/>
      <c r="BH935" s="187"/>
      <c r="BI935" s="187"/>
      <c r="BJ935" s="187"/>
      <c r="BK935" s="187"/>
      <c r="BL935" s="187"/>
      <c r="BM935" s="187"/>
    </row>
    <row r="936" spans="1:65">
      <c r="A936" s="110"/>
      <c r="B936" s="110"/>
      <c r="C936" s="110"/>
      <c r="D936" s="187"/>
      <c r="E936" s="187"/>
      <c r="F936" s="187"/>
      <c r="G936" s="187"/>
      <c r="H936" s="187"/>
      <c r="I936" s="187"/>
      <c r="J936" s="187"/>
      <c r="K936" s="187"/>
      <c r="L936" s="187"/>
      <c r="M936" s="187"/>
      <c r="N936" s="187"/>
      <c r="O936" s="187"/>
      <c r="P936" s="187"/>
      <c r="Q936" s="187"/>
      <c r="R936" s="187"/>
      <c r="S936" s="187"/>
      <c r="T936" s="187"/>
      <c r="U936" s="187"/>
      <c r="V936" s="187"/>
      <c r="W936" s="187"/>
      <c r="X936" s="187"/>
      <c r="Y936" s="187"/>
      <c r="Z936" s="187"/>
      <c r="AA936" s="187"/>
      <c r="AB936" s="187"/>
      <c r="AC936" s="187"/>
      <c r="AD936" s="187"/>
      <c r="AE936" s="187"/>
      <c r="AF936" s="187"/>
      <c r="AG936" s="187"/>
      <c r="AH936" s="187"/>
      <c r="AI936" s="187"/>
      <c r="AJ936" s="187"/>
      <c r="AK936" s="187"/>
      <c r="AL936" s="187"/>
      <c r="AM936" s="187"/>
      <c r="AN936" s="187"/>
      <c r="AO936" s="187"/>
      <c r="AP936" s="187"/>
      <c r="AQ936" s="187"/>
      <c r="AR936" s="187"/>
      <c r="AS936" s="187"/>
      <c r="AT936" s="187"/>
      <c r="AU936" s="187"/>
      <c r="AV936" s="187"/>
      <c r="AW936" s="187"/>
      <c r="AX936" s="187"/>
      <c r="AY936" s="187"/>
      <c r="AZ936" s="187"/>
      <c r="BA936" s="187"/>
      <c r="BB936" s="187"/>
      <c r="BC936" s="187"/>
      <c r="BD936" s="187"/>
      <c r="BE936" s="187"/>
      <c r="BF936" s="187"/>
      <c r="BG936" s="187"/>
      <c r="BH936" s="187"/>
      <c r="BI936" s="187"/>
      <c r="BJ936" s="187"/>
      <c r="BK936" s="187"/>
      <c r="BL936" s="187"/>
      <c r="BM936" s="187"/>
    </row>
    <row r="937" spans="1:65">
      <c r="A937" s="110"/>
      <c r="B937" s="110"/>
      <c r="C937" s="110"/>
      <c r="D937" s="187"/>
      <c r="E937" s="187"/>
      <c r="F937" s="187"/>
      <c r="G937" s="187"/>
      <c r="H937" s="187"/>
      <c r="I937" s="187"/>
      <c r="J937" s="187"/>
      <c r="K937" s="187"/>
      <c r="L937" s="187"/>
      <c r="M937" s="187"/>
      <c r="N937" s="187"/>
      <c r="O937" s="187"/>
      <c r="P937" s="187"/>
      <c r="Q937" s="187"/>
      <c r="R937" s="187"/>
      <c r="S937" s="187"/>
      <c r="T937" s="187"/>
      <c r="U937" s="187"/>
      <c r="V937" s="187"/>
      <c r="W937" s="187"/>
      <c r="X937" s="187"/>
      <c r="Y937" s="187"/>
      <c r="Z937" s="187"/>
      <c r="AA937" s="187"/>
      <c r="AB937" s="187"/>
      <c r="AC937" s="187"/>
      <c r="AD937" s="187"/>
      <c r="AE937" s="187"/>
      <c r="AF937" s="187"/>
      <c r="AG937" s="187"/>
      <c r="AH937" s="187"/>
      <c r="AI937" s="187"/>
      <c r="AJ937" s="187"/>
      <c r="AK937" s="187"/>
      <c r="AL937" s="187"/>
      <c r="AM937" s="187"/>
      <c r="AN937" s="187"/>
      <c r="AO937" s="187"/>
      <c r="AP937" s="187"/>
      <c r="AQ937" s="187"/>
      <c r="AR937" s="187"/>
      <c r="AS937" s="187"/>
      <c r="AT937" s="187"/>
      <c r="AU937" s="187"/>
      <c r="AV937" s="187"/>
      <c r="AW937" s="187"/>
      <c r="AX937" s="187"/>
      <c r="AY937" s="187"/>
      <c r="AZ937" s="187"/>
      <c r="BA937" s="187"/>
      <c r="BB937" s="187"/>
      <c r="BC937" s="187"/>
      <c r="BD937" s="187"/>
      <c r="BE937" s="187"/>
      <c r="BF937" s="187"/>
      <c r="BG937" s="187"/>
      <c r="BH937" s="187"/>
      <c r="BI937" s="187"/>
      <c r="BJ937" s="187"/>
      <c r="BK937" s="187"/>
      <c r="BL937" s="187"/>
      <c r="BM937" s="187"/>
    </row>
    <row r="938" spans="1:65">
      <c r="A938" s="110"/>
      <c r="B938" s="110"/>
      <c r="C938" s="110"/>
      <c r="D938" s="187"/>
      <c r="E938" s="187"/>
      <c r="F938" s="187"/>
      <c r="G938" s="187"/>
      <c r="H938" s="187"/>
      <c r="I938" s="187"/>
      <c r="J938" s="187"/>
      <c r="K938" s="187"/>
      <c r="L938" s="187"/>
      <c r="M938" s="187"/>
      <c r="N938" s="187"/>
      <c r="O938" s="187"/>
      <c r="P938" s="187"/>
      <c r="Q938" s="187"/>
      <c r="R938" s="187"/>
      <c r="S938" s="187"/>
      <c r="T938" s="187"/>
      <c r="U938" s="187"/>
      <c r="V938" s="187"/>
      <c r="W938" s="187"/>
      <c r="X938" s="187"/>
      <c r="Y938" s="187"/>
      <c r="Z938" s="187"/>
      <c r="AA938" s="187"/>
      <c r="AB938" s="187"/>
      <c r="AC938" s="187"/>
      <c r="AD938" s="187"/>
      <c r="AE938" s="187"/>
      <c r="AF938" s="187"/>
      <c r="AG938" s="187"/>
      <c r="AH938" s="187"/>
      <c r="AI938" s="187"/>
      <c r="AJ938" s="187"/>
      <c r="AK938" s="187"/>
      <c r="AL938" s="187"/>
      <c r="AM938" s="187"/>
      <c r="AN938" s="187"/>
      <c r="AO938" s="187"/>
      <c r="AP938" s="187"/>
      <c r="AQ938" s="187"/>
      <c r="AR938" s="187"/>
      <c r="AS938" s="187"/>
      <c r="AT938" s="187"/>
      <c r="AU938" s="187"/>
      <c r="AV938" s="187"/>
      <c r="AW938" s="187"/>
      <c r="AX938" s="187"/>
      <c r="AY938" s="187"/>
      <c r="AZ938" s="187"/>
      <c r="BA938" s="187"/>
      <c r="BB938" s="187"/>
      <c r="BC938" s="187"/>
      <c r="BD938" s="187"/>
      <c r="BE938" s="187"/>
      <c r="BF938" s="187"/>
      <c r="BG938" s="187"/>
      <c r="BH938" s="187"/>
      <c r="BI938" s="187"/>
      <c r="BJ938" s="187"/>
      <c r="BK938" s="187"/>
      <c r="BL938" s="187"/>
      <c r="BM938" s="187"/>
    </row>
    <row r="939" spans="1:65">
      <c r="A939" s="110"/>
      <c r="B939" s="110"/>
      <c r="C939" s="110"/>
      <c r="D939" s="187"/>
      <c r="E939" s="187"/>
      <c r="F939" s="187"/>
      <c r="G939" s="187"/>
      <c r="H939" s="187"/>
      <c r="I939" s="187"/>
      <c r="J939" s="187"/>
      <c r="K939" s="187"/>
      <c r="L939" s="187"/>
      <c r="M939" s="187"/>
      <c r="N939" s="187"/>
      <c r="O939" s="187"/>
      <c r="P939" s="187"/>
      <c r="Q939" s="187"/>
      <c r="R939" s="187"/>
      <c r="S939" s="187"/>
      <c r="T939" s="187"/>
      <c r="U939" s="187"/>
      <c r="V939" s="187"/>
      <c r="W939" s="187"/>
      <c r="X939" s="187"/>
      <c r="Y939" s="187"/>
      <c r="Z939" s="187"/>
      <c r="AA939" s="187"/>
      <c r="AB939" s="187"/>
      <c r="AC939" s="187"/>
      <c r="AD939" s="187"/>
      <c r="AE939" s="187"/>
      <c r="AF939" s="187"/>
      <c r="AG939" s="187"/>
      <c r="AH939" s="187"/>
      <c r="AI939" s="187"/>
      <c r="AJ939" s="187"/>
      <c r="AK939" s="187"/>
      <c r="AL939" s="187"/>
      <c r="AM939" s="187"/>
      <c r="AN939" s="187"/>
      <c r="AO939" s="187"/>
      <c r="AP939" s="187"/>
      <c r="AQ939" s="187"/>
      <c r="AR939" s="187"/>
      <c r="AS939" s="187"/>
      <c r="AT939" s="187"/>
      <c r="AU939" s="187"/>
      <c r="AV939" s="187"/>
      <c r="AW939" s="187"/>
      <c r="AX939" s="187"/>
      <c r="AY939" s="187"/>
      <c r="AZ939" s="187"/>
      <c r="BA939" s="187"/>
      <c r="BB939" s="187"/>
      <c r="BC939" s="187"/>
      <c r="BD939" s="187"/>
      <c r="BE939" s="187"/>
      <c r="BF939" s="187"/>
      <c r="BG939" s="187"/>
      <c r="BH939" s="187"/>
      <c r="BI939" s="187"/>
      <c r="BJ939" s="187"/>
      <c r="BK939" s="187"/>
      <c r="BL939" s="187"/>
      <c r="BM939" s="187"/>
    </row>
    <row r="940" spans="1:65">
      <c r="A940" s="110"/>
      <c r="B940" s="110"/>
      <c r="C940" s="110"/>
      <c r="D940" s="187"/>
      <c r="E940" s="187"/>
      <c r="F940" s="187"/>
      <c r="G940" s="187"/>
      <c r="H940" s="187"/>
      <c r="I940" s="187"/>
      <c r="J940" s="187"/>
      <c r="K940" s="187"/>
      <c r="L940" s="187"/>
      <c r="M940" s="187"/>
      <c r="N940" s="187"/>
      <c r="O940" s="187"/>
      <c r="P940" s="187"/>
      <c r="Q940" s="187"/>
      <c r="R940" s="187"/>
      <c r="S940" s="187"/>
      <c r="T940" s="187"/>
      <c r="U940" s="187"/>
      <c r="V940" s="187"/>
      <c r="W940" s="187"/>
      <c r="X940" s="187"/>
      <c r="Y940" s="187"/>
      <c r="Z940" s="187"/>
      <c r="AA940" s="187"/>
      <c r="AB940" s="187"/>
      <c r="AC940" s="187"/>
      <c r="AD940" s="187"/>
      <c r="AE940" s="187"/>
      <c r="AF940" s="187"/>
      <c r="AG940" s="187"/>
      <c r="AH940" s="187"/>
      <c r="AI940" s="187"/>
      <c r="AJ940" s="187"/>
      <c r="AK940" s="187"/>
      <c r="AL940" s="187"/>
      <c r="AM940" s="187"/>
      <c r="AN940" s="187"/>
      <c r="AO940" s="187"/>
      <c r="AP940" s="187"/>
      <c r="AQ940" s="187"/>
      <c r="AR940" s="187"/>
      <c r="AS940" s="187"/>
      <c r="AT940" s="187"/>
      <c r="AU940" s="187"/>
      <c r="AV940" s="187"/>
      <c r="AW940" s="187"/>
      <c r="AX940" s="187"/>
      <c r="AY940" s="187"/>
      <c r="AZ940" s="187"/>
      <c r="BA940" s="187"/>
      <c r="BB940" s="187"/>
      <c r="BC940" s="187"/>
      <c r="BD940" s="187"/>
      <c r="BE940" s="187"/>
      <c r="BF940" s="187"/>
      <c r="BG940" s="187"/>
      <c r="BH940" s="187"/>
      <c r="BI940" s="187"/>
      <c r="BJ940" s="187"/>
      <c r="BK940" s="187"/>
      <c r="BL940" s="187"/>
      <c r="BM940" s="187"/>
    </row>
    <row r="941" spans="1:65">
      <c r="A941" s="110"/>
      <c r="B941" s="110"/>
      <c r="C941" s="110"/>
      <c r="D941" s="187"/>
      <c r="E941" s="187"/>
      <c r="F941" s="187"/>
      <c r="G941" s="187"/>
      <c r="H941" s="187"/>
      <c r="I941" s="187"/>
      <c r="J941" s="187"/>
      <c r="K941" s="187"/>
      <c r="L941" s="187"/>
      <c r="M941" s="187"/>
      <c r="N941" s="187"/>
      <c r="O941" s="187"/>
      <c r="P941" s="187"/>
      <c r="Q941" s="187"/>
      <c r="R941" s="187"/>
      <c r="S941" s="187"/>
      <c r="T941" s="187"/>
      <c r="U941" s="187"/>
      <c r="V941" s="187"/>
      <c r="W941" s="187"/>
      <c r="X941" s="187"/>
      <c r="Y941" s="187"/>
      <c r="Z941" s="187"/>
      <c r="AA941" s="187"/>
      <c r="AB941" s="187"/>
      <c r="AC941" s="187"/>
      <c r="AD941" s="187"/>
      <c r="AE941" s="187"/>
      <c r="AF941" s="187"/>
      <c r="AG941" s="187"/>
      <c r="AH941" s="187"/>
      <c r="AI941" s="187"/>
      <c r="AJ941" s="187"/>
      <c r="AK941" s="187"/>
      <c r="AL941" s="187"/>
      <c r="AM941" s="187"/>
      <c r="AN941" s="187"/>
      <c r="AO941" s="187"/>
      <c r="AP941" s="187"/>
      <c r="AQ941" s="187"/>
      <c r="AR941" s="187"/>
      <c r="AS941" s="187"/>
      <c r="AT941" s="187"/>
      <c r="AU941" s="187"/>
      <c r="AV941" s="187"/>
      <c r="AW941" s="187"/>
      <c r="AX941" s="187"/>
      <c r="AY941" s="187"/>
      <c r="AZ941" s="187"/>
      <c r="BA941" s="187"/>
      <c r="BB941" s="187"/>
      <c r="BC941" s="187"/>
      <c r="BD941" s="187"/>
      <c r="BE941" s="187"/>
      <c r="BF941" s="187"/>
      <c r="BG941" s="187"/>
      <c r="BH941" s="187"/>
      <c r="BI941" s="187"/>
      <c r="BJ941" s="187"/>
      <c r="BK941" s="187"/>
      <c r="BL941" s="187"/>
      <c r="BM941" s="187"/>
    </row>
    <row r="942" spans="1:65">
      <c r="A942" s="110"/>
      <c r="B942" s="110"/>
      <c r="C942" s="110"/>
      <c r="D942" s="187"/>
      <c r="E942" s="187"/>
      <c r="F942" s="187"/>
      <c r="G942" s="187"/>
      <c r="H942" s="187"/>
      <c r="I942" s="187"/>
      <c r="J942" s="187"/>
      <c r="K942" s="187"/>
      <c r="L942" s="187"/>
      <c r="M942" s="187"/>
      <c r="N942" s="187"/>
      <c r="O942" s="187"/>
      <c r="P942" s="187"/>
      <c r="Q942" s="187"/>
      <c r="R942" s="187"/>
      <c r="S942" s="187"/>
      <c r="T942" s="187"/>
      <c r="U942" s="187"/>
      <c r="V942" s="187"/>
      <c r="W942" s="187"/>
      <c r="X942" s="187"/>
      <c r="Y942" s="187"/>
      <c r="Z942" s="187"/>
      <c r="AA942" s="187"/>
      <c r="AB942" s="187"/>
      <c r="AC942" s="187"/>
      <c r="AD942" s="187"/>
      <c r="AE942" s="187"/>
      <c r="AF942" s="187"/>
      <c r="AG942" s="187"/>
      <c r="AH942" s="187"/>
      <c r="AI942" s="187"/>
      <c r="AJ942" s="187"/>
      <c r="AK942" s="187"/>
      <c r="AL942" s="187"/>
      <c r="AM942" s="187"/>
      <c r="AN942" s="187"/>
      <c r="AO942" s="187"/>
      <c r="AP942" s="187"/>
      <c r="AQ942" s="187"/>
      <c r="AR942" s="187"/>
      <c r="AS942" s="187"/>
      <c r="AT942" s="187"/>
      <c r="AU942" s="187"/>
      <c r="AV942" s="187"/>
      <c r="AW942" s="187"/>
      <c r="AX942" s="187"/>
      <c r="AY942" s="187"/>
      <c r="AZ942" s="187"/>
      <c r="BA942" s="187"/>
      <c r="BB942" s="187"/>
      <c r="BC942" s="187"/>
      <c r="BD942" s="187"/>
      <c r="BE942" s="187"/>
      <c r="BF942" s="187"/>
      <c r="BG942" s="187"/>
      <c r="BH942" s="187"/>
      <c r="BI942" s="187"/>
      <c r="BJ942" s="187"/>
      <c r="BK942" s="187"/>
      <c r="BL942" s="187"/>
      <c r="BM942" s="187"/>
    </row>
    <row r="943" spans="1:65">
      <c r="A943" s="110"/>
      <c r="B943" s="110"/>
      <c r="C943" s="110"/>
      <c r="D943" s="187"/>
      <c r="E943" s="187"/>
      <c r="F943" s="187"/>
      <c r="G943" s="187"/>
      <c r="H943" s="187"/>
      <c r="I943" s="187"/>
      <c r="J943" s="187"/>
      <c r="K943" s="187"/>
      <c r="L943" s="187"/>
      <c r="M943" s="187"/>
      <c r="N943" s="187"/>
      <c r="O943" s="187"/>
      <c r="P943" s="187"/>
      <c r="Q943" s="187"/>
      <c r="R943" s="187"/>
      <c r="S943" s="187"/>
      <c r="T943" s="187"/>
      <c r="U943" s="187"/>
      <c r="V943" s="187"/>
      <c r="W943" s="187"/>
      <c r="X943" s="187"/>
      <c r="Y943" s="187"/>
      <c r="Z943" s="187"/>
      <c r="AA943" s="187"/>
      <c r="AB943" s="187"/>
      <c r="AC943" s="187"/>
      <c r="AD943" s="187"/>
      <c r="AE943" s="187"/>
      <c r="AF943" s="187"/>
      <c r="AG943" s="187"/>
      <c r="AH943" s="187"/>
      <c r="AI943" s="187"/>
      <c r="AJ943" s="187"/>
      <c r="AK943" s="187"/>
      <c r="AL943" s="187"/>
      <c r="AM943" s="187"/>
      <c r="AN943" s="187"/>
      <c r="AO943" s="187"/>
      <c r="AP943" s="187"/>
      <c r="AQ943" s="187"/>
      <c r="AR943" s="187"/>
      <c r="AS943" s="187"/>
      <c r="AT943" s="187"/>
      <c r="AU943" s="187"/>
      <c r="AV943" s="187"/>
      <c r="AW943" s="187"/>
      <c r="AX943" s="187"/>
      <c r="AY943" s="187"/>
      <c r="AZ943" s="187"/>
      <c r="BA943" s="187"/>
      <c r="BB943" s="187"/>
      <c r="BC943" s="187"/>
      <c r="BD943" s="187"/>
      <c r="BE943" s="187"/>
      <c r="BF943" s="187"/>
      <c r="BG943" s="187"/>
      <c r="BH943" s="187"/>
      <c r="BI943" s="187"/>
      <c r="BJ943" s="187"/>
      <c r="BK943" s="187"/>
      <c r="BL943" s="187"/>
      <c r="BM943" s="187"/>
    </row>
    <row r="944" spans="1:65">
      <c r="A944" s="110"/>
      <c r="B944" s="110"/>
      <c r="C944" s="110"/>
      <c r="D944" s="187"/>
      <c r="E944" s="187"/>
      <c r="F944" s="187"/>
      <c r="G944" s="187"/>
      <c r="H944" s="187"/>
      <c r="I944" s="187"/>
      <c r="J944" s="187"/>
      <c r="K944" s="187"/>
      <c r="L944" s="187"/>
      <c r="M944" s="187"/>
      <c r="N944" s="187"/>
      <c r="O944" s="187"/>
      <c r="P944" s="187"/>
      <c r="Q944" s="187"/>
      <c r="R944" s="187"/>
      <c r="S944" s="187"/>
      <c r="T944" s="187"/>
      <c r="U944" s="187"/>
      <c r="V944" s="187"/>
      <c r="W944" s="187"/>
      <c r="X944" s="187"/>
      <c r="Y944" s="187"/>
      <c r="Z944" s="187"/>
      <c r="AA944" s="187"/>
      <c r="AB944" s="187"/>
      <c r="AC944" s="187"/>
      <c r="AD944" s="187"/>
      <c r="AE944" s="187"/>
      <c r="AF944" s="187"/>
      <c r="AG944" s="187"/>
      <c r="AH944" s="187"/>
      <c r="AI944" s="187"/>
      <c r="AJ944" s="187"/>
      <c r="AK944" s="187"/>
      <c r="AL944" s="187"/>
      <c r="AM944" s="187"/>
      <c r="AN944" s="187"/>
      <c r="AO944" s="187"/>
      <c r="AP944" s="187"/>
      <c r="AQ944" s="187"/>
      <c r="AR944" s="187"/>
      <c r="AS944" s="187"/>
      <c r="AT944" s="187"/>
      <c r="AU944" s="187"/>
      <c r="AV944" s="187"/>
      <c r="AW944" s="187"/>
      <c r="AX944" s="187"/>
      <c r="AY944" s="187"/>
      <c r="AZ944" s="187"/>
      <c r="BA944" s="187"/>
      <c r="BB944" s="187"/>
      <c r="BC944" s="187"/>
      <c r="BD944" s="187"/>
      <c r="BE944" s="187"/>
      <c r="BF944" s="187"/>
      <c r="BG944" s="187"/>
      <c r="BH944" s="187"/>
      <c r="BI944" s="187"/>
      <c r="BJ944" s="187"/>
      <c r="BK944" s="187"/>
      <c r="BL944" s="187"/>
      <c r="BM944" s="187"/>
    </row>
    <row r="945" spans="1:65">
      <c r="A945" s="110"/>
      <c r="B945" s="110"/>
      <c r="C945" s="110"/>
      <c r="D945" s="187"/>
      <c r="E945" s="187"/>
      <c r="F945" s="187"/>
      <c r="G945" s="187"/>
      <c r="H945" s="187"/>
      <c r="I945" s="187"/>
      <c r="J945" s="187"/>
      <c r="K945" s="187"/>
      <c r="L945" s="187"/>
      <c r="M945" s="187"/>
      <c r="N945" s="187"/>
      <c r="O945" s="187"/>
      <c r="P945" s="187"/>
      <c r="Q945" s="187"/>
      <c r="R945" s="187"/>
      <c r="S945" s="187"/>
      <c r="T945" s="187"/>
      <c r="U945" s="187"/>
      <c r="V945" s="187"/>
      <c r="W945" s="187"/>
      <c r="X945" s="187"/>
      <c r="Y945" s="187"/>
      <c r="Z945" s="187"/>
      <c r="AA945" s="187"/>
      <c r="AB945" s="187"/>
      <c r="AC945" s="187"/>
      <c r="AD945" s="187"/>
      <c r="AE945" s="187"/>
      <c r="AF945" s="187"/>
      <c r="AG945" s="187"/>
      <c r="AH945" s="187"/>
      <c r="AI945" s="187"/>
      <c r="AJ945" s="187"/>
      <c r="AK945" s="187"/>
      <c r="AL945" s="187"/>
      <c r="AM945" s="187"/>
      <c r="AN945" s="187"/>
      <c r="AO945" s="187"/>
      <c r="AP945" s="187"/>
      <c r="AQ945" s="187"/>
      <c r="AR945" s="187"/>
      <c r="AS945" s="187"/>
      <c r="AT945" s="187"/>
      <c r="AU945" s="187"/>
      <c r="AV945" s="187"/>
      <c r="AW945" s="187"/>
      <c r="AX945" s="187"/>
      <c r="AY945" s="187"/>
      <c r="AZ945" s="187"/>
      <c r="BA945" s="187"/>
      <c r="BB945" s="187"/>
      <c r="BC945" s="187"/>
      <c r="BD945" s="187"/>
      <c r="BE945" s="187"/>
      <c r="BF945" s="187"/>
      <c r="BG945" s="187"/>
      <c r="BH945" s="187"/>
      <c r="BI945" s="187"/>
      <c r="BJ945" s="187"/>
      <c r="BK945" s="187"/>
      <c r="BL945" s="187"/>
      <c r="BM945" s="187"/>
    </row>
    <row r="946" spans="1:65">
      <c r="A946" s="110"/>
      <c r="B946" s="110"/>
      <c r="C946" s="110"/>
      <c r="D946" s="187"/>
      <c r="E946" s="187"/>
      <c r="F946" s="187"/>
      <c r="G946" s="187"/>
      <c r="H946" s="187"/>
      <c r="I946" s="187"/>
      <c r="J946" s="187"/>
      <c r="K946" s="187"/>
      <c r="L946" s="187"/>
      <c r="M946" s="187"/>
      <c r="N946" s="187"/>
      <c r="O946" s="187"/>
      <c r="P946" s="187"/>
      <c r="Q946" s="187"/>
      <c r="R946" s="187"/>
      <c r="S946" s="187"/>
      <c r="T946" s="187"/>
      <c r="U946" s="187"/>
      <c r="V946" s="187"/>
      <c r="W946" s="187"/>
      <c r="X946" s="187"/>
      <c r="Y946" s="187"/>
      <c r="Z946" s="187"/>
      <c r="AA946" s="187"/>
      <c r="AB946" s="187"/>
      <c r="AC946" s="187"/>
      <c r="AD946" s="187"/>
      <c r="AE946" s="187"/>
      <c r="AF946" s="187"/>
      <c r="AG946" s="187"/>
      <c r="AH946" s="187"/>
      <c r="AI946" s="187"/>
      <c r="AJ946" s="187"/>
      <c r="AK946" s="187"/>
      <c r="AL946" s="187"/>
      <c r="AM946" s="187"/>
      <c r="AN946" s="187"/>
      <c r="AO946" s="187"/>
      <c r="AP946" s="187"/>
      <c r="AQ946" s="187"/>
      <c r="AR946" s="187"/>
      <c r="AS946" s="187"/>
      <c r="AT946" s="187"/>
      <c r="AU946" s="187"/>
      <c r="AV946" s="187"/>
      <c r="AW946" s="187"/>
      <c r="AX946" s="187"/>
      <c r="AY946" s="187"/>
      <c r="AZ946" s="187"/>
      <c r="BA946" s="187"/>
      <c r="BB946" s="187"/>
      <c r="BC946" s="187"/>
      <c r="BD946" s="187"/>
      <c r="BE946" s="187"/>
      <c r="BF946" s="187"/>
      <c r="BG946" s="187"/>
      <c r="BH946" s="187"/>
      <c r="BI946" s="187"/>
      <c r="BJ946" s="187"/>
      <c r="BK946" s="187"/>
      <c r="BL946" s="187"/>
      <c r="BM946" s="187"/>
    </row>
    <row r="947" spans="1:65">
      <c r="A947" s="110"/>
      <c r="B947" s="110"/>
      <c r="C947" s="110"/>
      <c r="D947" s="187"/>
      <c r="E947" s="187"/>
      <c r="F947" s="187"/>
      <c r="G947" s="187"/>
      <c r="H947" s="187"/>
      <c r="I947" s="187"/>
      <c r="J947" s="187"/>
      <c r="K947" s="187"/>
      <c r="L947" s="187"/>
      <c r="M947" s="187"/>
      <c r="N947" s="187"/>
      <c r="O947" s="187"/>
      <c r="P947" s="187"/>
      <c r="Q947" s="187"/>
      <c r="R947" s="187"/>
      <c r="S947" s="187"/>
      <c r="T947" s="187"/>
      <c r="U947" s="187"/>
      <c r="V947" s="187"/>
      <c r="W947" s="187"/>
      <c r="X947" s="187"/>
      <c r="Y947" s="187"/>
      <c r="Z947" s="187"/>
      <c r="AA947" s="187"/>
      <c r="AB947" s="187"/>
      <c r="AC947" s="187"/>
      <c r="AD947" s="187"/>
      <c r="AE947" s="187"/>
      <c r="AF947" s="187"/>
      <c r="AG947" s="187"/>
      <c r="AH947" s="187"/>
      <c r="AI947" s="187"/>
      <c r="AJ947" s="187"/>
      <c r="AK947" s="187"/>
      <c r="AL947" s="187"/>
      <c r="AM947" s="187"/>
      <c r="AN947" s="187"/>
      <c r="AO947" s="187"/>
      <c r="AP947" s="187"/>
      <c r="AQ947" s="187"/>
      <c r="AR947" s="187"/>
      <c r="AS947" s="187"/>
      <c r="AT947" s="187"/>
      <c r="AU947" s="187"/>
      <c r="AV947" s="187"/>
      <c r="AW947" s="187"/>
      <c r="AX947" s="187"/>
      <c r="AY947" s="187"/>
      <c r="AZ947" s="187"/>
      <c r="BA947" s="187"/>
      <c r="BB947" s="187"/>
      <c r="BC947" s="187"/>
      <c r="BD947" s="187"/>
      <c r="BE947" s="187"/>
      <c r="BF947" s="187"/>
      <c r="BG947" s="187"/>
      <c r="BH947" s="187"/>
      <c r="BI947" s="187"/>
      <c r="BJ947" s="187"/>
      <c r="BK947" s="187"/>
      <c r="BL947" s="187"/>
      <c r="BM947" s="187"/>
    </row>
    <row r="948" spans="1:65">
      <c r="A948" s="110"/>
      <c r="B948" s="110"/>
      <c r="C948" s="110"/>
      <c r="D948" s="187"/>
      <c r="E948" s="187"/>
      <c r="F948" s="187"/>
      <c r="G948" s="187"/>
      <c r="H948" s="187"/>
      <c r="I948" s="187"/>
      <c r="J948" s="187"/>
      <c r="K948" s="187"/>
      <c r="L948" s="187"/>
      <c r="M948" s="187"/>
      <c r="N948" s="187"/>
      <c r="O948" s="187"/>
      <c r="P948" s="187"/>
      <c r="Q948" s="187"/>
      <c r="R948" s="187"/>
      <c r="S948" s="187"/>
      <c r="T948" s="187"/>
      <c r="U948" s="187"/>
      <c r="V948" s="187"/>
      <c r="W948" s="187"/>
      <c r="X948" s="187"/>
      <c r="Y948" s="187"/>
      <c r="Z948" s="187"/>
      <c r="AA948" s="187"/>
      <c r="AB948" s="187"/>
      <c r="AC948" s="187"/>
      <c r="AD948" s="187"/>
      <c r="AE948" s="187"/>
      <c r="AF948" s="187"/>
      <c r="AG948" s="187"/>
      <c r="AH948" s="187"/>
      <c r="AI948" s="187"/>
      <c r="AJ948" s="187"/>
      <c r="AK948" s="187"/>
      <c r="AL948" s="187"/>
      <c r="AM948" s="187"/>
      <c r="AN948" s="187"/>
      <c r="AO948" s="187"/>
      <c r="AP948" s="187"/>
      <c r="AQ948" s="187"/>
      <c r="AR948" s="187"/>
      <c r="AS948" s="187"/>
      <c r="AT948" s="187"/>
      <c r="AU948" s="187"/>
      <c r="AV948" s="187"/>
      <c r="AW948" s="187"/>
      <c r="AX948" s="187"/>
      <c r="AY948" s="187"/>
      <c r="AZ948" s="187"/>
      <c r="BA948" s="187"/>
      <c r="BB948" s="187"/>
      <c r="BC948" s="187"/>
      <c r="BD948" s="187"/>
      <c r="BE948" s="187"/>
      <c r="BF948" s="187"/>
      <c r="BG948" s="187"/>
      <c r="BH948" s="187"/>
      <c r="BI948" s="187"/>
      <c r="BJ948" s="187"/>
      <c r="BK948" s="187"/>
      <c r="BL948" s="187"/>
      <c r="BM948" s="187"/>
    </row>
    <row r="949" spans="1:65">
      <c r="A949" s="110"/>
      <c r="B949" s="110"/>
      <c r="C949" s="110"/>
      <c r="D949" s="187"/>
      <c r="E949" s="187"/>
      <c r="F949" s="187"/>
      <c r="G949" s="187"/>
      <c r="H949" s="187"/>
      <c r="I949" s="187"/>
      <c r="J949" s="187"/>
      <c r="K949" s="187"/>
      <c r="L949" s="187"/>
      <c r="M949" s="187"/>
      <c r="N949" s="187"/>
      <c r="O949" s="187"/>
      <c r="P949" s="187"/>
      <c r="Q949" s="187"/>
      <c r="R949" s="187"/>
      <c r="S949" s="187"/>
      <c r="T949" s="187"/>
      <c r="U949" s="187"/>
      <c r="V949" s="187"/>
      <c r="W949" s="187"/>
      <c r="X949" s="187"/>
      <c r="Y949" s="187"/>
      <c r="Z949" s="187"/>
      <c r="AA949" s="187"/>
      <c r="AB949" s="187"/>
      <c r="AC949" s="187"/>
      <c r="AD949" s="187"/>
      <c r="AE949" s="187"/>
      <c r="AF949" s="187"/>
      <c r="AG949" s="187"/>
      <c r="AH949" s="187"/>
      <c r="AI949" s="187"/>
      <c r="AJ949" s="187"/>
      <c r="AK949" s="187"/>
      <c r="AL949" s="187"/>
      <c r="AM949" s="187"/>
      <c r="AN949" s="187"/>
      <c r="AO949" s="187"/>
      <c r="AP949" s="187"/>
      <c r="AQ949" s="187"/>
      <c r="AR949" s="187"/>
      <c r="AS949" s="187"/>
      <c r="AT949" s="187"/>
      <c r="AU949" s="187"/>
      <c r="AV949" s="187"/>
      <c r="AW949" s="187"/>
      <c r="AX949" s="187"/>
      <c r="AY949" s="187"/>
      <c r="AZ949" s="187"/>
      <c r="BA949" s="187"/>
      <c r="BB949" s="187"/>
      <c r="BC949" s="187"/>
      <c r="BD949" s="187"/>
      <c r="BE949" s="187"/>
      <c r="BF949" s="187"/>
      <c r="BG949" s="187"/>
      <c r="BH949" s="187"/>
      <c r="BI949" s="187"/>
      <c r="BJ949" s="187"/>
      <c r="BK949" s="187"/>
      <c r="BL949" s="187"/>
      <c r="BM949" s="187"/>
    </row>
    <row r="950" spans="1:65">
      <c r="A950" s="110"/>
      <c r="B950" s="110"/>
      <c r="C950" s="110"/>
      <c r="D950" s="187"/>
      <c r="E950" s="187"/>
      <c r="F950" s="187"/>
      <c r="G950" s="187"/>
      <c r="H950" s="187"/>
      <c r="I950" s="187"/>
      <c r="J950" s="187"/>
      <c r="K950" s="187"/>
      <c r="L950" s="187"/>
      <c r="M950" s="187"/>
      <c r="N950" s="187"/>
      <c r="O950" s="187"/>
      <c r="P950" s="187"/>
      <c r="Q950" s="187"/>
      <c r="R950" s="187"/>
      <c r="S950" s="187"/>
      <c r="T950" s="187"/>
      <c r="U950" s="187"/>
      <c r="V950" s="187"/>
      <c r="W950" s="187"/>
      <c r="X950" s="187"/>
      <c r="Y950" s="187"/>
      <c r="Z950" s="187"/>
      <c r="AA950" s="187"/>
      <c r="AB950" s="187"/>
      <c r="AC950" s="187"/>
      <c r="AD950" s="187"/>
      <c r="AE950" s="187"/>
      <c r="AF950" s="187"/>
      <c r="AG950" s="187"/>
      <c r="AH950" s="187"/>
      <c r="AI950" s="187"/>
      <c r="AJ950" s="187"/>
      <c r="AK950" s="187"/>
      <c r="AL950" s="187"/>
      <c r="AM950" s="187"/>
      <c r="AN950" s="187"/>
      <c r="AO950" s="187"/>
      <c r="AP950" s="187"/>
      <c r="AQ950" s="187"/>
      <c r="AR950" s="187"/>
      <c r="AS950" s="187"/>
      <c r="AT950" s="187"/>
      <c r="AU950" s="187"/>
      <c r="AV950" s="187"/>
      <c r="AW950" s="187"/>
      <c r="AX950" s="187"/>
      <c r="AY950" s="187"/>
      <c r="AZ950" s="187"/>
      <c r="BA950" s="187"/>
      <c r="BB950" s="187"/>
      <c r="BC950" s="187"/>
      <c r="BD950" s="187"/>
      <c r="BE950" s="187"/>
      <c r="BF950" s="187"/>
      <c r="BG950" s="187"/>
      <c r="BH950" s="187"/>
      <c r="BI950" s="187"/>
      <c r="BJ950" s="187"/>
      <c r="BK950" s="187"/>
      <c r="BL950" s="187"/>
      <c r="BM950" s="187"/>
    </row>
    <row r="951" spans="1:65">
      <c r="A951" s="110"/>
      <c r="B951" s="110"/>
      <c r="C951" s="110"/>
      <c r="D951" s="187"/>
      <c r="E951" s="187"/>
      <c r="F951" s="187"/>
      <c r="G951" s="187"/>
      <c r="H951" s="187"/>
      <c r="I951" s="187"/>
      <c r="J951" s="187"/>
      <c r="K951" s="187"/>
      <c r="L951" s="187"/>
      <c r="M951" s="187"/>
      <c r="N951" s="187"/>
      <c r="O951" s="187"/>
      <c r="P951" s="187"/>
      <c r="Q951" s="187"/>
      <c r="R951" s="187"/>
      <c r="S951" s="187"/>
      <c r="T951" s="187"/>
      <c r="U951" s="187"/>
      <c r="V951" s="187"/>
      <c r="W951" s="187"/>
      <c r="X951" s="187"/>
      <c r="Y951" s="187"/>
      <c r="Z951" s="187"/>
      <c r="AA951" s="187"/>
      <c r="AB951" s="187"/>
      <c r="AC951" s="187"/>
      <c r="AD951" s="187"/>
      <c r="AE951" s="187"/>
      <c r="AF951" s="187"/>
      <c r="AG951" s="187"/>
      <c r="AH951" s="187"/>
      <c r="AI951" s="187"/>
      <c r="AJ951" s="187"/>
      <c r="AK951" s="187"/>
      <c r="AL951" s="187"/>
      <c r="AM951" s="187"/>
      <c r="AN951" s="187"/>
      <c r="AO951" s="187"/>
      <c r="AP951" s="187"/>
      <c r="AQ951" s="187"/>
      <c r="AR951" s="187"/>
      <c r="AS951" s="187"/>
      <c r="AT951" s="187"/>
      <c r="AU951" s="187"/>
      <c r="AV951" s="187"/>
      <c r="AW951" s="187"/>
      <c r="AX951" s="187"/>
      <c r="AY951" s="187"/>
      <c r="AZ951" s="187"/>
      <c r="BA951" s="187"/>
      <c r="BB951" s="187"/>
      <c r="BC951" s="187"/>
      <c r="BD951" s="187"/>
      <c r="BE951" s="187"/>
      <c r="BF951" s="187"/>
      <c r="BG951" s="187"/>
      <c r="BH951" s="187"/>
      <c r="BI951" s="187"/>
      <c r="BJ951" s="187"/>
      <c r="BK951" s="187"/>
      <c r="BL951" s="187"/>
      <c r="BM951" s="187"/>
    </row>
    <row r="952" spans="1:65">
      <c r="A952" s="110"/>
      <c r="B952" s="110"/>
      <c r="C952" s="110"/>
      <c r="D952" s="187"/>
      <c r="E952" s="187"/>
      <c r="F952" s="187"/>
      <c r="G952" s="187"/>
      <c r="H952" s="187"/>
      <c r="I952" s="187"/>
      <c r="J952" s="187"/>
      <c r="K952" s="187"/>
      <c r="L952" s="187"/>
      <c r="M952" s="187"/>
      <c r="N952" s="187"/>
      <c r="O952" s="187"/>
      <c r="P952" s="187"/>
      <c r="Q952" s="187"/>
      <c r="R952" s="187"/>
      <c r="S952" s="187"/>
      <c r="T952" s="187"/>
      <c r="U952" s="187"/>
      <c r="V952" s="187"/>
      <c r="W952" s="187"/>
      <c r="X952" s="187"/>
      <c r="Y952" s="187"/>
      <c r="Z952" s="187"/>
      <c r="AA952" s="187"/>
      <c r="AB952" s="187"/>
      <c r="AC952" s="187"/>
      <c r="AD952" s="187"/>
      <c r="AE952" s="187"/>
      <c r="AF952" s="187"/>
      <c r="AG952" s="187"/>
      <c r="AH952" s="187"/>
      <c r="AI952" s="187"/>
      <c r="AJ952" s="187"/>
      <c r="AK952" s="187"/>
      <c r="AL952" s="187"/>
      <c r="AM952" s="187"/>
      <c r="AN952" s="187"/>
      <c r="AO952" s="187"/>
      <c r="AP952" s="187"/>
      <c r="AQ952" s="187"/>
      <c r="AR952" s="187"/>
      <c r="AS952" s="187"/>
      <c r="AT952" s="187"/>
      <c r="AU952" s="187"/>
      <c r="AV952" s="187"/>
      <c r="AW952" s="187"/>
      <c r="AX952" s="187"/>
      <c r="AY952" s="187"/>
      <c r="AZ952" s="187"/>
      <c r="BA952" s="187"/>
      <c r="BB952" s="187"/>
      <c r="BC952" s="187"/>
      <c r="BD952" s="187"/>
      <c r="BE952" s="187"/>
      <c r="BF952" s="187"/>
      <c r="BG952" s="187"/>
      <c r="BH952" s="187"/>
      <c r="BI952" s="187"/>
      <c r="BJ952" s="187"/>
      <c r="BK952" s="187"/>
      <c r="BL952" s="187"/>
      <c r="BM952" s="187"/>
    </row>
    <row r="953" spans="1:65">
      <c r="A953" s="110"/>
      <c r="B953" s="110"/>
      <c r="C953" s="110"/>
      <c r="D953" s="187"/>
      <c r="E953" s="187"/>
      <c r="F953" s="187"/>
      <c r="G953" s="187"/>
      <c r="H953" s="187"/>
      <c r="I953" s="187"/>
      <c r="J953" s="187"/>
      <c r="K953" s="187"/>
      <c r="L953" s="187"/>
      <c r="M953" s="187"/>
      <c r="N953" s="187"/>
      <c r="O953" s="187"/>
      <c r="P953" s="187"/>
      <c r="Q953" s="187"/>
      <c r="R953" s="187"/>
      <c r="S953" s="187"/>
      <c r="T953" s="187"/>
      <c r="U953" s="187"/>
      <c r="V953" s="187"/>
      <c r="W953" s="187"/>
      <c r="X953" s="187"/>
      <c r="Y953" s="187"/>
      <c r="Z953" s="187"/>
      <c r="AA953" s="187"/>
      <c r="AB953" s="187"/>
      <c r="AC953" s="187"/>
      <c r="AD953" s="187"/>
      <c r="AE953" s="187"/>
      <c r="AF953" s="187"/>
      <c r="AG953" s="187"/>
      <c r="AH953" s="187"/>
      <c r="AI953" s="187"/>
      <c r="AJ953" s="187"/>
      <c r="AK953" s="187"/>
      <c r="AL953" s="187"/>
      <c r="AM953" s="187"/>
      <c r="AN953" s="187"/>
      <c r="AO953" s="187"/>
      <c r="AP953" s="187"/>
      <c r="AQ953" s="187"/>
      <c r="AR953" s="187"/>
      <c r="AS953" s="187"/>
      <c r="AT953" s="187"/>
      <c r="AU953" s="187"/>
      <c r="AV953" s="187"/>
      <c r="AW953" s="187"/>
      <c r="AX953" s="187"/>
      <c r="AY953" s="187"/>
      <c r="AZ953" s="187"/>
      <c r="BA953" s="187"/>
      <c r="BB953" s="187"/>
      <c r="BC953" s="187"/>
      <c r="BD953" s="187"/>
      <c r="BE953" s="187"/>
      <c r="BF953" s="187"/>
      <c r="BG953" s="187"/>
      <c r="BH953" s="187"/>
      <c r="BI953" s="187"/>
      <c r="BJ953" s="187"/>
      <c r="BK953" s="187"/>
      <c r="BL953" s="187"/>
      <c r="BM953" s="187"/>
    </row>
    <row r="954" spans="1:65">
      <c r="A954" s="110"/>
      <c r="B954" s="110"/>
      <c r="C954" s="110"/>
      <c r="D954" s="187"/>
      <c r="E954" s="187"/>
      <c r="F954" s="187"/>
      <c r="G954" s="187"/>
      <c r="H954" s="187"/>
      <c r="I954" s="187"/>
      <c r="J954" s="187"/>
      <c r="K954" s="187"/>
      <c r="L954" s="187"/>
      <c r="M954" s="187"/>
      <c r="N954" s="187"/>
      <c r="O954" s="187"/>
      <c r="P954" s="187"/>
      <c r="Q954" s="187"/>
      <c r="R954" s="187"/>
      <c r="S954" s="187"/>
      <c r="T954" s="187"/>
      <c r="U954" s="187"/>
      <c r="V954" s="187"/>
      <c r="W954" s="187"/>
      <c r="X954" s="187"/>
      <c r="Y954" s="187"/>
      <c r="Z954" s="187"/>
      <c r="AA954" s="187"/>
      <c r="AB954" s="187"/>
      <c r="AC954" s="187"/>
      <c r="AD954" s="187"/>
      <c r="AE954" s="187"/>
      <c r="AF954" s="187"/>
      <c r="AG954" s="187"/>
      <c r="AH954" s="187"/>
      <c r="AI954" s="187"/>
      <c r="AJ954" s="187"/>
      <c r="AK954" s="187"/>
      <c r="AL954" s="187"/>
      <c r="AM954" s="187"/>
      <c r="AN954" s="187"/>
      <c r="AO954" s="187"/>
      <c r="AP954" s="187"/>
      <c r="AQ954" s="187"/>
      <c r="AR954" s="187"/>
      <c r="AS954" s="187"/>
      <c r="AT954" s="187"/>
      <c r="AU954" s="187"/>
      <c r="AV954" s="187"/>
      <c r="AW954" s="187"/>
      <c r="AX954" s="187"/>
      <c r="AY954" s="187"/>
      <c r="AZ954" s="187"/>
      <c r="BA954" s="187"/>
      <c r="BB954" s="187"/>
      <c r="BC954" s="187"/>
      <c r="BD954" s="187"/>
      <c r="BE954" s="187"/>
      <c r="BF954" s="187"/>
      <c r="BG954" s="187"/>
      <c r="BH954" s="187"/>
      <c r="BI954" s="187"/>
      <c r="BJ954" s="187"/>
      <c r="BK954" s="187"/>
      <c r="BL954" s="187"/>
      <c r="BM954" s="187"/>
    </row>
    <row r="955" spans="1:65">
      <c r="A955" s="110"/>
      <c r="B955" s="110"/>
      <c r="C955" s="110"/>
      <c r="D955" s="187"/>
      <c r="E955" s="187"/>
      <c r="F955" s="187"/>
      <c r="G955" s="187"/>
      <c r="H955" s="187"/>
      <c r="I955" s="187"/>
      <c r="J955" s="187"/>
      <c r="K955" s="187"/>
      <c r="L955" s="187"/>
      <c r="M955" s="187"/>
      <c r="N955" s="187"/>
      <c r="O955" s="187"/>
      <c r="P955" s="187"/>
      <c r="Q955" s="187"/>
      <c r="R955" s="187"/>
      <c r="S955" s="187"/>
      <c r="T955" s="187"/>
      <c r="U955" s="187"/>
      <c r="V955" s="187"/>
      <c r="W955" s="187"/>
      <c r="X955" s="187"/>
      <c r="Y955" s="187"/>
      <c r="Z955" s="187"/>
      <c r="AA955" s="187"/>
      <c r="AB955" s="187"/>
      <c r="AC955" s="187"/>
      <c r="AD955" s="187"/>
      <c r="AE955" s="187"/>
      <c r="AF955" s="187"/>
      <c r="AG955" s="187"/>
      <c r="AH955" s="187"/>
      <c r="AI955" s="187"/>
      <c r="AJ955" s="187"/>
      <c r="AK955" s="187"/>
      <c r="AL955" s="187"/>
      <c r="AM955" s="187"/>
      <c r="AN955" s="187"/>
      <c r="AO955" s="187"/>
      <c r="AP955" s="187"/>
      <c r="AQ955" s="187"/>
      <c r="AR955" s="187"/>
      <c r="AS955" s="187"/>
      <c r="AT955" s="187"/>
      <c r="AU955" s="187"/>
      <c r="AV955" s="187"/>
      <c r="AW955" s="187"/>
      <c r="AX955" s="187"/>
      <c r="AY955" s="187"/>
      <c r="AZ955" s="187"/>
      <c r="BA955" s="187"/>
      <c r="BB955" s="187"/>
      <c r="BC955" s="187"/>
      <c r="BD955" s="187"/>
      <c r="BE955" s="187"/>
      <c r="BF955" s="187"/>
      <c r="BG955" s="187"/>
      <c r="BH955" s="187"/>
      <c r="BI955" s="187"/>
      <c r="BJ955" s="187"/>
      <c r="BK955" s="187"/>
      <c r="BL955" s="187"/>
      <c r="BM955" s="187"/>
    </row>
    <row r="956" spans="1:65">
      <c r="A956" s="110"/>
      <c r="B956" s="110"/>
      <c r="C956" s="110"/>
      <c r="D956" s="187"/>
      <c r="E956" s="187"/>
      <c r="F956" s="187"/>
      <c r="G956" s="187"/>
      <c r="H956" s="187"/>
      <c r="I956" s="187"/>
      <c r="J956" s="187"/>
      <c r="K956" s="187"/>
      <c r="L956" s="187"/>
      <c r="M956" s="187"/>
      <c r="N956" s="187"/>
      <c r="O956" s="187"/>
      <c r="P956" s="187"/>
      <c r="Q956" s="187"/>
      <c r="R956" s="187"/>
      <c r="S956" s="187"/>
      <c r="T956" s="187"/>
      <c r="U956" s="187"/>
      <c r="V956" s="187"/>
      <c r="W956" s="187"/>
      <c r="X956" s="187"/>
      <c r="Y956" s="187"/>
      <c r="Z956" s="187"/>
      <c r="AA956" s="187"/>
      <c r="AB956" s="187"/>
      <c r="AC956" s="187"/>
      <c r="AD956" s="187"/>
      <c r="AE956" s="187"/>
      <c r="AF956" s="187"/>
      <c r="AG956" s="187"/>
      <c r="AH956" s="187"/>
      <c r="AI956" s="187"/>
      <c r="AJ956" s="187"/>
      <c r="AK956" s="187"/>
      <c r="AL956" s="187"/>
      <c r="AM956" s="187"/>
      <c r="AN956" s="187"/>
      <c r="AO956" s="187"/>
      <c r="AP956" s="187"/>
      <c r="AQ956" s="187"/>
      <c r="AR956" s="187"/>
      <c r="AS956" s="187"/>
      <c r="AT956" s="187"/>
      <c r="AU956" s="187"/>
      <c r="AV956" s="187"/>
      <c r="AW956" s="187"/>
      <c r="AX956" s="187"/>
      <c r="AY956" s="187"/>
      <c r="AZ956" s="187"/>
      <c r="BA956" s="187"/>
      <c r="BB956" s="187"/>
      <c r="BC956" s="187"/>
      <c r="BD956" s="187"/>
      <c r="BE956" s="187"/>
      <c r="BF956" s="187"/>
      <c r="BG956" s="187"/>
      <c r="BH956" s="187"/>
      <c r="BI956" s="187"/>
      <c r="BJ956" s="187"/>
      <c r="BK956" s="187"/>
      <c r="BL956" s="187"/>
      <c r="BM956" s="187"/>
    </row>
    <row r="957" spans="1:65">
      <c r="A957" s="110"/>
      <c r="B957" s="110"/>
      <c r="C957" s="110"/>
      <c r="D957" s="187"/>
      <c r="E957" s="187"/>
      <c r="F957" s="187"/>
      <c r="G957" s="187"/>
      <c r="H957" s="187"/>
      <c r="I957" s="187"/>
      <c r="J957" s="187"/>
      <c r="K957" s="187"/>
      <c r="L957" s="187"/>
      <c r="M957" s="187"/>
      <c r="N957" s="187"/>
      <c r="O957" s="187"/>
      <c r="P957" s="187"/>
      <c r="Q957" s="187"/>
      <c r="R957" s="187"/>
      <c r="S957" s="187"/>
      <c r="T957" s="187"/>
      <c r="U957" s="187"/>
      <c r="V957" s="187"/>
      <c r="W957" s="187"/>
      <c r="X957" s="187"/>
      <c r="Y957" s="187"/>
      <c r="Z957" s="187"/>
      <c r="AA957" s="187"/>
      <c r="AB957" s="187"/>
      <c r="AC957" s="187"/>
      <c r="AD957" s="187"/>
      <c r="AE957" s="187"/>
      <c r="AF957" s="187"/>
      <c r="AG957" s="187"/>
      <c r="AH957" s="187"/>
      <c r="AI957" s="187"/>
      <c r="AJ957" s="187"/>
      <c r="AK957" s="187"/>
      <c r="AL957" s="187"/>
      <c r="AM957" s="187"/>
      <c r="AN957" s="187"/>
      <c r="AO957" s="187"/>
      <c r="AP957" s="187"/>
      <c r="AQ957" s="187"/>
      <c r="AR957" s="187"/>
      <c r="AS957" s="187"/>
      <c r="AT957" s="187"/>
      <c r="AU957" s="187"/>
      <c r="AV957" s="187"/>
      <c r="AW957" s="187"/>
      <c r="AX957" s="187"/>
      <c r="AY957" s="187"/>
      <c r="AZ957" s="187"/>
      <c r="BA957" s="187"/>
      <c r="BB957" s="187"/>
      <c r="BC957" s="187"/>
      <c r="BD957" s="187"/>
      <c r="BE957" s="187"/>
      <c r="BF957" s="187"/>
      <c r="BG957" s="187"/>
      <c r="BH957" s="187"/>
      <c r="BI957" s="187"/>
      <c r="BJ957" s="187"/>
      <c r="BK957" s="187"/>
      <c r="BL957" s="187"/>
      <c r="BM957" s="187"/>
    </row>
    <row r="958" spans="1:65">
      <c r="A958" s="110"/>
      <c r="B958" s="110"/>
      <c r="C958" s="110"/>
      <c r="D958" s="187"/>
      <c r="E958" s="187"/>
      <c r="F958" s="187"/>
      <c r="G958" s="187"/>
      <c r="H958" s="187"/>
      <c r="I958" s="187"/>
      <c r="J958" s="187"/>
      <c r="K958" s="187"/>
      <c r="L958" s="187"/>
      <c r="M958" s="187"/>
      <c r="N958" s="187"/>
      <c r="O958" s="187"/>
      <c r="P958" s="187"/>
      <c r="Q958" s="187"/>
      <c r="R958" s="187"/>
      <c r="S958" s="187"/>
      <c r="T958" s="187"/>
      <c r="U958" s="187"/>
      <c r="V958" s="187"/>
      <c r="W958" s="187"/>
      <c r="X958" s="187"/>
      <c r="Y958" s="187"/>
      <c r="Z958" s="187"/>
      <c r="AA958" s="187"/>
      <c r="AB958" s="187"/>
      <c r="AC958" s="187"/>
      <c r="AD958" s="187"/>
      <c r="AE958" s="187"/>
      <c r="AF958" s="187"/>
      <c r="AG958" s="187"/>
      <c r="AH958" s="187"/>
      <c r="AI958" s="187"/>
      <c r="AJ958" s="187"/>
      <c r="AK958" s="187"/>
      <c r="AL958" s="187"/>
      <c r="AM958" s="187"/>
      <c r="AN958" s="187"/>
      <c r="AO958" s="187"/>
      <c r="AP958" s="187"/>
      <c r="AQ958" s="187"/>
      <c r="AR958" s="187"/>
      <c r="AS958" s="187"/>
      <c r="AT958" s="187"/>
      <c r="AU958" s="187"/>
      <c r="AV958" s="187"/>
      <c r="AW958" s="187"/>
      <c r="AX958" s="187"/>
      <c r="AY958" s="187"/>
      <c r="AZ958" s="187"/>
      <c r="BA958" s="187"/>
      <c r="BB958" s="187"/>
      <c r="BC958" s="187"/>
      <c r="BD958" s="187"/>
      <c r="BE958" s="187"/>
      <c r="BF958" s="187"/>
      <c r="BG958" s="187"/>
      <c r="BH958" s="187"/>
      <c r="BI958" s="187"/>
      <c r="BJ958" s="187"/>
      <c r="BK958" s="187"/>
      <c r="BL958" s="187"/>
      <c r="BM958" s="187"/>
    </row>
    <row r="959" spans="1:65">
      <c r="A959" s="110"/>
      <c r="B959" s="110"/>
      <c r="C959" s="110"/>
      <c r="D959" s="187"/>
      <c r="E959" s="187"/>
      <c r="F959" s="187"/>
      <c r="G959" s="187"/>
      <c r="H959" s="187"/>
      <c r="I959" s="187"/>
      <c r="J959" s="187"/>
      <c r="K959" s="187"/>
      <c r="L959" s="187"/>
      <c r="M959" s="187"/>
      <c r="N959" s="187"/>
      <c r="O959" s="187"/>
      <c r="P959" s="187"/>
      <c r="Q959" s="187"/>
      <c r="R959" s="187"/>
      <c r="S959" s="187"/>
      <c r="T959" s="187"/>
      <c r="U959" s="187"/>
      <c r="V959" s="187"/>
      <c r="W959" s="187"/>
      <c r="X959" s="187"/>
      <c r="Y959" s="187"/>
      <c r="Z959" s="187"/>
      <c r="AA959" s="187"/>
      <c r="AB959" s="187"/>
      <c r="AC959" s="187"/>
      <c r="AD959" s="187"/>
      <c r="AE959" s="187"/>
      <c r="AF959" s="187"/>
      <c r="AG959" s="187"/>
      <c r="AH959" s="187"/>
      <c r="AI959" s="187"/>
      <c r="AJ959" s="187"/>
      <c r="AK959" s="187"/>
      <c r="AL959" s="187"/>
      <c r="AM959" s="187"/>
      <c r="AN959" s="187"/>
      <c r="AO959" s="187"/>
      <c r="AP959" s="187"/>
      <c r="AQ959" s="187"/>
      <c r="AR959" s="187"/>
      <c r="AS959" s="187"/>
      <c r="AT959" s="187"/>
      <c r="AU959" s="187"/>
      <c r="AV959" s="187"/>
      <c r="AW959" s="187"/>
      <c r="AX959" s="187"/>
      <c r="AY959" s="187"/>
      <c r="AZ959" s="187"/>
      <c r="BA959" s="187"/>
      <c r="BB959" s="187"/>
      <c r="BC959" s="187"/>
      <c r="BD959" s="187"/>
      <c r="BE959" s="187"/>
      <c r="BF959" s="187"/>
      <c r="BG959" s="187"/>
      <c r="BH959" s="187"/>
      <c r="BI959" s="187"/>
      <c r="BJ959" s="187"/>
      <c r="BK959" s="187"/>
      <c r="BL959" s="187"/>
      <c r="BM959" s="187"/>
    </row>
    <row r="960" spans="1:65">
      <c r="A960" s="110"/>
      <c r="B960" s="110"/>
      <c r="C960" s="110"/>
      <c r="D960" s="187"/>
      <c r="E960" s="187"/>
      <c r="F960" s="187"/>
      <c r="G960" s="187"/>
      <c r="H960" s="187"/>
      <c r="I960" s="187"/>
      <c r="J960" s="187"/>
      <c r="K960" s="187"/>
      <c r="L960" s="187"/>
      <c r="M960" s="187"/>
      <c r="N960" s="187"/>
      <c r="O960" s="187"/>
      <c r="P960" s="187"/>
      <c r="Q960" s="187"/>
      <c r="R960" s="187"/>
      <c r="S960" s="187"/>
      <c r="T960" s="187"/>
      <c r="U960" s="187"/>
      <c r="V960" s="187"/>
      <c r="W960" s="187"/>
      <c r="X960" s="187"/>
      <c r="Y960" s="187"/>
      <c r="Z960" s="187"/>
      <c r="AA960" s="187"/>
      <c r="AB960" s="187"/>
      <c r="AC960" s="187"/>
      <c r="AD960" s="187"/>
      <c r="AE960" s="187"/>
      <c r="AF960" s="187"/>
      <c r="AG960" s="187"/>
      <c r="AH960" s="187"/>
      <c r="AI960" s="187"/>
      <c r="AJ960" s="187"/>
      <c r="AK960" s="187"/>
      <c r="AL960" s="187"/>
      <c r="AM960" s="187"/>
      <c r="AN960" s="187"/>
      <c r="AO960" s="187"/>
      <c r="AP960" s="187"/>
      <c r="AQ960" s="187"/>
      <c r="AR960" s="187"/>
      <c r="AS960" s="187"/>
      <c r="AT960" s="187"/>
      <c r="AU960" s="187"/>
      <c r="AV960" s="187"/>
      <c r="AW960" s="187"/>
      <c r="AX960" s="187"/>
      <c r="AY960" s="187"/>
      <c r="AZ960" s="187"/>
      <c r="BA960" s="187"/>
      <c r="BB960" s="187"/>
      <c r="BC960" s="187"/>
      <c r="BD960" s="187"/>
      <c r="BE960" s="187"/>
      <c r="BF960" s="187"/>
      <c r="BG960" s="187"/>
      <c r="BH960" s="187"/>
      <c r="BI960" s="187"/>
      <c r="BJ960" s="187"/>
      <c r="BK960" s="187"/>
      <c r="BL960" s="187"/>
      <c r="BM960" s="187"/>
    </row>
    <row r="961" spans="1:65">
      <c r="A961" s="110"/>
      <c r="B961" s="110"/>
      <c r="C961" s="110"/>
      <c r="D961" s="187"/>
      <c r="E961" s="187"/>
      <c r="F961" s="187"/>
      <c r="G961" s="187"/>
      <c r="H961" s="187"/>
      <c r="I961" s="187"/>
      <c r="J961" s="187"/>
      <c r="K961" s="187"/>
      <c r="L961" s="187"/>
      <c r="M961" s="187"/>
      <c r="N961" s="187"/>
      <c r="O961" s="187"/>
      <c r="P961" s="187"/>
      <c r="Q961" s="187"/>
      <c r="R961" s="187"/>
      <c r="S961" s="187"/>
      <c r="T961" s="187"/>
      <c r="U961" s="187"/>
      <c r="V961" s="187"/>
      <c r="W961" s="187"/>
      <c r="X961" s="187"/>
      <c r="Y961" s="187"/>
      <c r="Z961" s="187"/>
      <c r="AA961" s="187"/>
      <c r="AB961" s="187"/>
      <c r="AC961" s="187"/>
      <c r="AD961" s="187"/>
      <c r="AE961" s="187"/>
      <c r="AF961" s="187"/>
      <c r="AG961" s="187"/>
      <c r="AH961" s="187"/>
      <c r="AI961" s="187"/>
      <c r="AJ961" s="187"/>
      <c r="AK961" s="187"/>
      <c r="AL961" s="187"/>
      <c r="AM961" s="187"/>
      <c r="AN961" s="187"/>
      <c r="AO961" s="187"/>
      <c r="AP961" s="187"/>
      <c r="AQ961" s="187"/>
      <c r="AR961" s="187"/>
      <c r="AS961" s="187"/>
      <c r="AT961" s="187"/>
      <c r="AU961" s="187"/>
      <c r="AV961" s="187"/>
      <c r="AW961" s="187"/>
      <c r="AX961" s="187"/>
      <c r="AY961" s="187"/>
      <c r="AZ961" s="187"/>
      <c r="BA961" s="187"/>
      <c r="BB961" s="187"/>
      <c r="BC961" s="187"/>
      <c r="BD961" s="187"/>
      <c r="BE961" s="187"/>
      <c r="BF961" s="187"/>
      <c r="BG961" s="187"/>
      <c r="BH961" s="187"/>
      <c r="BI961" s="187"/>
      <c r="BJ961" s="187"/>
      <c r="BK961" s="187"/>
      <c r="BL961" s="187"/>
      <c r="BM961" s="187"/>
    </row>
    <row r="962" spans="1:65">
      <c r="A962" s="110"/>
      <c r="B962" s="110"/>
      <c r="C962" s="110"/>
      <c r="D962" s="187"/>
      <c r="E962" s="187"/>
      <c r="F962" s="187"/>
      <c r="G962" s="187"/>
      <c r="H962" s="187"/>
      <c r="I962" s="187"/>
      <c r="J962" s="187"/>
      <c r="K962" s="187"/>
      <c r="L962" s="187"/>
      <c r="M962" s="187"/>
      <c r="N962" s="187"/>
      <c r="O962" s="187"/>
      <c r="P962" s="187"/>
      <c r="Q962" s="187"/>
      <c r="R962" s="187"/>
      <c r="S962" s="187"/>
      <c r="T962" s="187"/>
      <c r="U962" s="187"/>
      <c r="V962" s="187"/>
      <c r="W962" s="187"/>
      <c r="X962" s="187"/>
      <c r="Y962" s="187"/>
      <c r="Z962" s="187"/>
      <c r="AA962" s="187"/>
      <c r="AB962" s="187"/>
      <c r="AC962" s="187"/>
      <c r="AD962" s="187"/>
      <c r="AE962" s="187"/>
      <c r="AF962" s="187"/>
      <c r="AG962" s="187"/>
      <c r="AH962" s="187"/>
      <c r="AI962" s="187"/>
      <c r="AJ962" s="187"/>
      <c r="AK962" s="187"/>
      <c r="AL962" s="187"/>
      <c r="AM962" s="187"/>
      <c r="AN962" s="187"/>
      <c r="AO962" s="187"/>
      <c r="AP962" s="187"/>
      <c r="AQ962" s="187"/>
      <c r="AR962" s="187"/>
      <c r="AS962" s="187"/>
      <c r="AT962" s="187"/>
      <c r="AU962" s="187"/>
      <c r="AV962" s="187"/>
      <c r="AW962" s="187"/>
      <c r="AX962" s="187"/>
      <c r="AY962" s="187"/>
      <c r="AZ962" s="187"/>
      <c r="BA962" s="187"/>
      <c r="BB962" s="187"/>
      <c r="BC962" s="187"/>
      <c r="BD962" s="187"/>
      <c r="BE962" s="187"/>
      <c r="BF962" s="187"/>
      <c r="BG962" s="187"/>
      <c r="BH962" s="187"/>
      <c r="BI962" s="187"/>
      <c r="BJ962" s="187"/>
      <c r="BK962" s="187"/>
      <c r="BL962" s="187"/>
      <c r="BM962" s="187"/>
    </row>
    <row r="963" spans="1:65">
      <c r="A963" s="110"/>
      <c r="B963" s="110"/>
      <c r="C963" s="110"/>
      <c r="D963" s="187"/>
      <c r="E963" s="187"/>
      <c r="F963" s="187"/>
      <c r="G963" s="187"/>
      <c r="H963" s="187"/>
      <c r="I963" s="187"/>
      <c r="J963" s="187"/>
      <c r="K963" s="187"/>
      <c r="L963" s="187"/>
      <c r="M963" s="187"/>
      <c r="N963" s="187"/>
      <c r="O963" s="187"/>
      <c r="P963" s="187"/>
      <c r="Q963" s="187"/>
      <c r="R963" s="187"/>
      <c r="S963" s="187"/>
      <c r="T963" s="187"/>
      <c r="U963" s="187"/>
      <c r="V963" s="187"/>
      <c r="W963" s="187"/>
      <c r="X963" s="187"/>
      <c r="Y963" s="187"/>
      <c r="Z963" s="187"/>
      <c r="AA963" s="187"/>
      <c r="AB963" s="187"/>
      <c r="AC963" s="187"/>
      <c r="AD963" s="187"/>
      <c r="AE963" s="187"/>
      <c r="AF963" s="187"/>
      <c r="AG963" s="187"/>
      <c r="AH963" s="187"/>
      <c r="AI963" s="187"/>
      <c r="AJ963" s="187"/>
      <c r="AK963" s="187"/>
      <c r="AL963" s="187"/>
      <c r="AM963" s="187"/>
      <c r="AN963" s="187"/>
      <c r="AO963" s="187"/>
      <c r="AP963" s="187"/>
      <c r="AQ963" s="187"/>
      <c r="AR963" s="187"/>
      <c r="AS963" s="187"/>
      <c r="AT963" s="187"/>
      <c r="AU963" s="187"/>
      <c r="AV963" s="187"/>
      <c r="AW963" s="187"/>
      <c r="AX963" s="187"/>
      <c r="AY963" s="187"/>
      <c r="AZ963" s="187"/>
      <c r="BA963" s="187"/>
      <c r="BB963" s="187"/>
      <c r="BC963" s="187"/>
      <c r="BD963" s="187"/>
      <c r="BE963" s="187"/>
      <c r="BF963" s="187"/>
      <c r="BG963" s="187"/>
      <c r="BH963" s="187"/>
      <c r="BI963" s="187"/>
      <c r="BJ963" s="187"/>
      <c r="BK963" s="187"/>
      <c r="BL963" s="187"/>
      <c r="BM963" s="187"/>
    </row>
    <row r="964" spans="1:65">
      <c r="A964" s="110"/>
      <c r="B964" s="110"/>
      <c r="C964" s="110"/>
      <c r="D964" s="187"/>
      <c r="E964" s="187"/>
      <c r="F964" s="187"/>
      <c r="G964" s="187"/>
      <c r="H964" s="187"/>
      <c r="I964" s="187"/>
      <c r="J964" s="187"/>
      <c r="K964" s="187"/>
      <c r="L964" s="187"/>
      <c r="M964" s="187"/>
      <c r="N964" s="187"/>
      <c r="O964" s="187"/>
      <c r="P964" s="187"/>
      <c r="Q964" s="187"/>
      <c r="R964" s="187"/>
      <c r="S964" s="187"/>
      <c r="T964" s="187"/>
      <c r="U964" s="187"/>
      <c r="V964" s="187"/>
      <c r="W964" s="187"/>
      <c r="X964" s="187"/>
      <c r="Y964" s="187"/>
      <c r="Z964" s="187"/>
      <c r="AA964" s="187"/>
      <c r="AB964" s="187"/>
      <c r="AC964" s="187"/>
      <c r="AD964" s="187"/>
      <c r="AE964" s="187"/>
      <c r="AF964" s="187"/>
      <c r="AG964" s="187"/>
      <c r="AH964" s="187"/>
      <c r="AI964" s="187"/>
      <c r="AJ964" s="187"/>
      <c r="AK964" s="187"/>
      <c r="AL964" s="187"/>
      <c r="AM964" s="187"/>
      <c r="AN964" s="187"/>
      <c r="AO964" s="187"/>
      <c r="AP964" s="187"/>
      <c r="AQ964" s="187"/>
      <c r="AR964" s="187"/>
      <c r="AS964" s="187"/>
      <c r="AT964" s="187"/>
      <c r="AU964" s="187"/>
      <c r="AV964" s="187"/>
      <c r="AW964" s="187"/>
      <c r="AX964" s="187"/>
      <c r="AY964" s="187"/>
      <c r="AZ964" s="187"/>
      <c r="BA964" s="187"/>
      <c r="BB964" s="187"/>
      <c r="BC964" s="187"/>
      <c r="BD964" s="187"/>
      <c r="BE964" s="187"/>
      <c r="BF964" s="187"/>
      <c r="BG964" s="187"/>
      <c r="BH964" s="187"/>
      <c r="BI964" s="187"/>
      <c r="BJ964" s="187"/>
      <c r="BK964" s="187"/>
      <c r="BL964" s="187"/>
      <c r="BM964" s="187"/>
    </row>
    <row r="965" spans="1:65">
      <c r="A965" s="110"/>
      <c r="B965" s="110"/>
      <c r="C965" s="110"/>
      <c r="D965" s="187"/>
      <c r="E965" s="187"/>
      <c r="F965" s="187"/>
      <c r="G965" s="187"/>
      <c r="H965" s="187"/>
      <c r="I965" s="187"/>
      <c r="J965" s="187"/>
      <c r="K965" s="187"/>
      <c r="L965" s="187"/>
      <c r="M965" s="187"/>
      <c r="N965" s="187"/>
      <c r="O965" s="187"/>
      <c r="P965" s="187"/>
      <c r="Q965" s="187"/>
      <c r="R965" s="187"/>
      <c r="S965" s="187"/>
      <c r="T965" s="187"/>
      <c r="U965" s="187"/>
      <c r="V965" s="187"/>
      <c r="W965" s="187"/>
      <c r="X965" s="187"/>
      <c r="Y965" s="187"/>
      <c r="Z965" s="187"/>
      <c r="AA965" s="187"/>
      <c r="AB965" s="187"/>
      <c r="AC965" s="187"/>
      <c r="AD965" s="187"/>
      <c r="AE965" s="187"/>
      <c r="AF965" s="187"/>
      <c r="AG965" s="187"/>
      <c r="AH965" s="187"/>
      <c r="AI965" s="187"/>
      <c r="AJ965" s="187"/>
      <c r="AK965" s="187"/>
      <c r="AL965" s="187"/>
      <c r="AM965" s="187"/>
      <c r="AN965" s="187"/>
      <c r="AO965" s="187"/>
      <c r="AP965" s="187"/>
      <c r="AQ965" s="187"/>
      <c r="AR965" s="187"/>
      <c r="AS965" s="187"/>
      <c r="AT965" s="187"/>
      <c r="AU965" s="187"/>
      <c r="AV965" s="187"/>
      <c r="AW965" s="187"/>
      <c r="AX965" s="187"/>
      <c r="AY965" s="187"/>
      <c r="AZ965" s="187"/>
      <c r="BA965" s="187"/>
      <c r="BB965" s="187"/>
      <c r="BC965" s="187"/>
      <c r="BD965" s="187"/>
      <c r="BE965" s="187"/>
      <c r="BF965" s="187"/>
      <c r="BG965" s="187"/>
      <c r="BH965" s="187"/>
      <c r="BI965" s="187"/>
      <c r="BJ965" s="187"/>
      <c r="BK965" s="187"/>
      <c r="BL965" s="187"/>
      <c r="BM965" s="187"/>
    </row>
    <row r="966" spans="1:65">
      <c r="A966" s="110"/>
      <c r="B966" s="110"/>
      <c r="C966" s="110"/>
      <c r="D966" s="187"/>
      <c r="E966" s="187"/>
      <c r="F966" s="187"/>
      <c r="G966" s="187"/>
      <c r="H966" s="187"/>
      <c r="I966" s="187"/>
      <c r="J966" s="187"/>
      <c r="K966" s="187"/>
      <c r="L966" s="187"/>
      <c r="M966" s="187"/>
      <c r="N966" s="187"/>
      <c r="O966" s="187"/>
      <c r="P966" s="187"/>
      <c r="Q966" s="187"/>
      <c r="R966" s="187"/>
      <c r="S966" s="187"/>
      <c r="T966" s="187"/>
      <c r="U966" s="187"/>
      <c r="V966" s="187"/>
      <c r="W966" s="187"/>
      <c r="X966" s="187"/>
      <c r="Y966" s="187"/>
      <c r="Z966" s="187"/>
      <c r="AA966" s="187"/>
      <c r="AB966" s="187"/>
      <c r="AC966" s="187"/>
      <c r="AD966" s="187"/>
      <c r="AE966" s="187"/>
      <c r="AF966" s="187"/>
      <c r="AG966" s="187"/>
      <c r="AH966" s="187"/>
      <c r="AI966" s="187"/>
      <c r="AJ966" s="187"/>
      <c r="AK966" s="187"/>
      <c r="AL966" s="187"/>
      <c r="AM966" s="187"/>
      <c r="AN966" s="187"/>
      <c r="AO966" s="187"/>
      <c r="AP966" s="187"/>
      <c r="AQ966" s="187"/>
      <c r="AR966" s="187"/>
      <c r="AS966" s="187"/>
      <c r="AT966" s="187"/>
      <c r="AU966" s="187"/>
      <c r="AV966" s="187"/>
      <c r="AW966" s="187"/>
      <c r="AX966" s="187"/>
      <c r="AY966" s="187"/>
      <c r="AZ966" s="187"/>
      <c r="BA966" s="187"/>
      <c r="BB966" s="187"/>
      <c r="BC966" s="187"/>
      <c r="BD966" s="187"/>
      <c r="BE966" s="187"/>
      <c r="BF966" s="187"/>
      <c r="BG966" s="187"/>
      <c r="BH966" s="187"/>
      <c r="BI966" s="187"/>
      <c r="BJ966" s="187"/>
      <c r="BK966" s="187"/>
      <c r="BL966" s="187"/>
      <c r="BM966" s="187"/>
    </row>
    <row r="967" spans="1:65">
      <c r="A967" s="110"/>
      <c r="B967" s="110"/>
      <c r="C967" s="110"/>
      <c r="D967" s="187"/>
      <c r="E967" s="187"/>
      <c r="F967" s="187"/>
      <c r="G967" s="187"/>
      <c r="H967" s="187"/>
      <c r="I967" s="187"/>
      <c r="J967" s="187"/>
      <c r="K967" s="187"/>
      <c r="L967" s="187"/>
      <c r="M967" s="187"/>
      <c r="N967" s="187"/>
      <c r="O967" s="187"/>
      <c r="P967" s="187"/>
      <c r="Q967" s="187"/>
      <c r="R967" s="187"/>
      <c r="S967" s="187"/>
      <c r="T967" s="187"/>
      <c r="U967" s="187"/>
      <c r="V967" s="187"/>
      <c r="W967" s="187"/>
      <c r="X967" s="187"/>
      <c r="Y967" s="187"/>
      <c r="Z967" s="187"/>
      <c r="AA967" s="187"/>
      <c r="AB967" s="187"/>
      <c r="AC967" s="187"/>
      <c r="AD967" s="187"/>
      <c r="AE967" s="187"/>
      <c r="AF967" s="187"/>
      <c r="AG967" s="187"/>
      <c r="AH967" s="187"/>
      <c r="AI967" s="187"/>
      <c r="AJ967" s="187"/>
      <c r="AK967" s="187"/>
      <c r="AL967" s="187"/>
      <c r="AM967" s="187"/>
      <c r="AN967" s="187"/>
      <c r="AO967" s="187"/>
      <c r="AP967" s="187"/>
      <c r="AQ967" s="187"/>
      <c r="AR967" s="187"/>
      <c r="AS967" s="187"/>
      <c r="AT967" s="187"/>
      <c r="AU967" s="187"/>
      <c r="AV967" s="187"/>
      <c r="AW967" s="187"/>
      <c r="AX967" s="187"/>
      <c r="AY967" s="187"/>
      <c r="AZ967" s="187"/>
      <c r="BA967" s="187"/>
      <c r="BB967" s="187"/>
      <c r="BC967" s="187"/>
      <c r="BD967" s="187"/>
      <c r="BE967" s="187"/>
      <c r="BF967" s="187"/>
      <c r="BG967" s="187"/>
      <c r="BH967" s="187"/>
      <c r="BI967" s="187"/>
      <c r="BJ967" s="187"/>
      <c r="BK967" s="187"/>
      <c r="BL967" s="187"/>
      <c r="BM967" s="187"/>
    </row>
    <row r="968" spans="1:65">
      <c r="A968" s="110"/>
      <c r="B968" s="110"/>
      <c r="C968" s="110"/>
      <c r="D968" s="187"/>
      <c r="E968" s="187"/>
      <c r="F968" s="187"/>
      <c r="G968" s="187"/>
      <c r="H968" s="187"/>
      <c r="I968" s="187"/>
      <c r="J968" s="187"/>
      <c r="K968" s="187"/>
      <c r="L968" s="187"/>
      <c r="M968" s="187"/>
      <c r="N968" s="187"/>
      <c r="O968" s="187"/>
      <c r="P968" s="187"/>
      <c r="Q968" s="187"/>
      <c r="R968" s="187"/>
      <c r="S968" s="187"/>
      <c r="T968" s="187"/>
      <c r="U968" s="187"/>
      <c r="V968" s="187"/>
      <c r="W968" s="187"/>
      <c r="X968" s="187"/>
      <c r="Y968" s="187"/>
      <c r="Z968" s="187"/>
      <c r="AA968" s="187"/>
      <c r="AB968" s="187"/>
      <c r="AC968" s="187"/>
      <c r="AD968" s="187"/>
      <c r="AE968" s="187"/>
      <c r="AF968" s="187"/>
      <c r="AG968" s="187"/>
      <c r="AH968" s="187"/>
      <c r="AI968" s="187"/>
      <c r="AJ968" s="187"/>
      <c r="AK968" s="187"/>
      <c r="AL968" s="187"/>
      <c r="AM968" s="187"/>
      <c r="AN968" s="187"/>
      <c r="AO968" s="187"/>
      <c r="AP968" s="187"/>
      <c r="AQ968" s="187"/>
      <c r="AR968" s="187"/>
      <c r="AS968" s="187"/>
      <c r="AT968" s="187"/>
      <c r="AU968" s="187"/>
      <c r="AV968" s="187"/>
      <c r="AW968" s="187"/>
      <c r="AX968" s="187"/>
      <c r="AY968" s="187"/>
      <c r="AZ968" s="187"/>
      <c r="BA968" s="187"/>
      <c r="BB968" s="187"/>
      <c r="BC968" s="187"/>
      <c r="BD968" s="187"/>
      <c r="BE968" s="187"/>
      <c r="BF968" s="187"/>
      <c r="BG968" s="187"/>
      <c r="BH968" s="187"/>
      <c r="BI968" s="187"/>
      <c r="BJ968" s="187"/>
      <c r="BK968" s="187"/>
      <c r="BL968" s="187"/>
      <c r="BM968" s="187"/>
    </row>
    <row r="969" spans="1:65">
      <c r="A969" s="110"/>
      <c r="B969" s="110"/>
      <c r="C969" s="110"/>
      <c r="D969" s="187"/>
      <c r="E969" s="187"/>
      <c r="F969" s="187"/>
      <c r="G969" s="187"/>
      <c r="H969" s="187"/>
      <c r="I969" s="187"/>
      <c r="J969" s="187"/>
      <c r="K969" s="187"/>
      <c r="L969" s="187"/>
      <c r="M969" s="187"/>
      <c r="N969" s="187"/>
      <c r="O969" s="187"/>
      <c r="P969" s="187"/>
      <c r="Q969" s="187"/>
      <c r="R969" s="187"/>
      <c r="S969" s="187"/>
      <c r="T969" s="187"/>
      <c r="U969" s="187"/>
      <c r="V969" s="187"/>
      <c r="W969" s="187"/>
      <c r="X969" s="187"/>
      <c r="Y969" s="187"/>
      <c r="Z969" s="187"/>
      <c r="AA969" s="187"/>
      <c r="AB969" s="187"/>
      <c r="AC969" s="187"/>
      <c r="AD969" s="187"/>
      <c r="AE969" s="187"/>
      <c r="AF969" s="187"/>
      <c r="AG969" s="187"/>
      <c r="AH969" s="187"/>
      <c r="AI969" s="187"/>
      <c r="AJ969" s="187"/>
      <c r="AK969" s="187"/>
      <c r="AL969" s="187"/>
      <c r="AM969" s="187"/>
      <c r="AN969" s="187"/>
      <c r="AO969" s="187"/>
      <c r="AP969" s="187"/>
      <c r="AQ969" s="187"/>
      <c r="AR969" s="187"/>
      <c r="AS969" s="187"/>
      <c r="AT969" s="187"/>
      <c r="AU969" s="187"/>
      <c r="AV969" s="187"/>
      <c r="AW969" s="187"/>
      <c r="AX969" s="187"/>
      <c r="AY969" s="187"/>
      <c r="AZ969" s="187"/>
      <c r="BA969" s="187"/>
      <c r="BB969" s="187"/>
      <c r="BC969" s="187"/>
      <c r="BD969" s="187"/>
      <c r="BE969" s="187"/>
      <c r="BF969" s="187"/>
      <c r="BG969" s="187"/>
      <c r="BH969" s="187"/>
      <c r="BI969" s="187"/>
      <c r="BJ969" s="187"/>
      <c r="BK969" s="187"/>
      <c r="BL969" s="187"/>
      <c r="BM969" s="187"/>
    </row>
    <row r="970" spans="1:65">
      <c r="A970" s="110"/>
      <c r="B970" s="110"/>
      <c r="C970" s="110"/>
      <c r="D970" s="187"/>
      <c r="E970" s="187"/>
      <c r="F970" s="187"/>
      <c r="G970" s="187"/>
      <c r="H970" s="187"/>
      <c r="I970" s="187"/>
      <c r="J970" s="187"/>
      <c r="K970" s="187"/>
      <c r="L970" s="187"/>
      <c r="M970" s="187"/>
      <c r="N970" s="187"/>
      <c r="O970" s="187"/>
      <c r="P970" s="187"/>
      <c r="Q970" s="187"/>
      <c r="R970" s="187"/>
      <c r="S970" s="187"/>
      <c r="T970" s="187"/>
      <c r="U970" s="187"/>
      <c r="V970" s="187"/>
      <c r="W970" s="187"/>
      <c r="X970" s="187"/>
      <c r="Y970" s="187"/>
      <c r="Z970" s="187"/>
      <c r="AA970" s="187"/>
      <c r="AB970" s="187"/>
      <c r="AC970" s="187"/>
      <c r="AD970" s="187"/>
      <c r="AE970" s="187"/>
      <c r="AF970" s="187"/>
      <c r="AG970" s="187"/>
      <c r="AH970" s="187"/>
      <c r="AI970" s="187"/>
      <c r="AJ970" s="187"/>
      <c r="AK970" s="187"/>
      <c r="AL970" s="187"/>
      <c r="AM970" s="187"/>
      <c r="AN970" s="187"/>
      <c r="AO970" s="187"/>
      <c r="AP970" s="187"/>
      <c r="AQ970" s="187"/>
      <c r="AR970" s="187"/>
      <c r="AS970" s="187"/>
      <c r="AT970" s="187"/>
      <c r="AU970" s="187"/>
      <c r="AV970" s="187"/>
      <c r="AW970" s="187"/>
      <c r="AX970" s="187"/>
      <c r="AY970" s="187"/>
      <c r="AZ970" s="187"/>
      <c r="BA970" s="187"/>
      <c r="BB970" s="187"/>
      <c r="BC970" s="187"/>
      <c r="BD970" s="187"/>
      <c r="BE970" s="187"/>
      <c r="BF970" s="187"/>
      <c r="BG970" s="187"/>
      <c r="BH970" s="187"/>
      <c r="BI970" s="187"/>
      <c r="BJ970" s="187"/>
      <c r="BK970" s="187"/>
      <c r="BL970" s="187"/>
      <c r="BM970" s="187"/>
    </row>
    <row r="971" spans="1:65">
      <c r="A971" s="110"/>
      <c r="B971" s="110"/>
      <c r="C971" s="110"/>
      <c r="D971" s="187"/>
      <c r="E971" s="187"/>
      <c r="F971" s="187"/>
      <c r="G971" s="187"/>
      <c r="H971" s="187"/>
      <c r="I971" s="187"/>
      <c r="J971" s="187"/>
      <c r="K971" s="187"/>
      <c r="L971" s="187"/>
      <c r="M971" s="187"/>
      <c r="N971" s="187"/>
      <c r="O971" s="187"/>
      <c r="P971" s="187"/>
      <c r="Q971" s="187"/>
      <c r="R971" s="187"/>
      <c r="S971" s="187"/>
      <c r="T971" s="187"/>
      <c r="U971" s="187"/>
      <c r="V971" s="187"/>
      <c r="W971" s="187"/>
      <c r="X971" s="187"/>
      <c r="Y971" s="187"/>
      <c r="Z971" s="187"/>
      <c r="AA971" s="187"/>
      <c r="AB971" s="187"/>
      <c r="AC971" s="187"/>
      <c r="AD971" s="187"/>
      <c r="AE971" s="187"/>
      <c r="AF971" s="187"/>
      <c r="AG971" s="187"/>
      <c r="AH971" s="187"/>
      <c r="AI971" s="187"/>
      <c r="AJ971" s="187"/>
      <c r="AK971" s="187"/>
      <c r="AL971" s="187"/>
      <c r="AM971" s="187"/>
      <c r="AN971" s="187"/>
      <c r="AO971" s="187"/>
      <c r="AP971" s="187"/>
      <c r="AQ971" s="187"/>
      <c r="AR971" s="187"/>
      <c r="AS971" s="187"/>
      <c r="AT971" s="187"/>
      <c r="AU971" s="187"/>
      <c r="AV971" s="187"/>
      <c r="AW971" s="187"/>
      <c r="AX971" s="187"/>
      <c r="AY971" s="187"/>
      <c r="AZ971" s="187"/>
      <c r="BA971" s="187"/>
      <c r="BB971" s="187"/>
      <c r="BC971" s="187"/>
      <c r="BD971" s="187"/>
      <c r="BE971" s="187"/>
      <c r="BF971" s="187"/>
      <c r="BG971" s="187"/>
      <c r="BH971" s="187"/>
      <c r="BI971" s="187"/>
      <c r="BJ971" s="187"/>
      <c r="BK971" s="187"/>
      <c r="BL971" s="187"/>
      <c r="BM971" s="187"/>
    </row>
    <row r="972" spans="1:65">
      <c r="A972" s="110"/>
      <c r="B972" s="110"/>
      <c r="C972" s="110"/>
      <c r="D972" s="187"/>
      <c r="E972" s="187"/>
      <c r="F972" s="187"/>
      <c r="G972" s="187"/>
      <c r="H972" s="187"/>
      <c r="I972" s="187"/>
      <c r="J972" s="187"/>
      <c r="K972" s="187"/>
      <c r="L972" s="187"/>
      <c r="M972" s="187"/>
      <c r="N972" s="187"/>
      <c r="O972" s="187"/>
      <c r="P972" s="187"/>
      <c r="Q972" s="187"/>
      <c r="R972" s="187"/>
      <c r="S972" s="187"/>
      <c r="T972" s="187"/>
      <c r="U972" s="187"/>
      <c r="V972" s="187"/>
      <c r="W972" s="187"/>
      <c r="X972" s="187"/>
      <c r="Y972" s="187"/>
      <c r="Z972" s="187"/>
      <c r="AA972" s="187"/>
      <c r="AB972" s="187"/>
      <c r="AC972" s="187"/>
      <c r="AD972" s="187"/>
      <c r="AE972" s="187"/>
      <c r="AF972" s="187"/>
      <c r="AG972" s="187"/>
      <c r="AH972" s="187"/>
      <c r="AI972" s="187"/>
      <c r="AJ972" s="187"/>
      <c r="AK972" s="187"/>
      <c r="AL972" s="187"/>
      <c r="AM972" s="187"/>
      <c r="AN972" s="187"/>
      <c r="AO972" s="187"/>
      <c r="AP972" s="187"/>
      <c r="AQ972" s="187"/>
      <c r="AR972" s="187"/>
      <c r="AS972" s="187"/>
      <c r="AT972" s="187"/>
      <c r="AU972" s="187"/>
      <c r="AV972" s="187"/>
      <c r="AW972" s="187"/>
      <c r="AX972" s="187"/>
      <c r="AY972" s="187"/>
      <c r="AZ972" s="187"/>
      <c r="BA972" s="187"/>
      <c r="BB972" s="187"/>
      <c r="BC972" s="187"/>
      <c r="BD972" s="187"/>
      <c r="BE972" s="187"/>
      <c r="BF972" s="187"/>
      <c r="BG972" s="187"/>
      <c r="BH972" s="187"/>
      <c r="BI972" s="187"/>
      <c r="BJ972" s="187"/>
      <c r="BK972" s="187"/>
      <c r="BL972" s="187"/>
      <c r="BM972" s="187"/>
    </row>
    <row r="973" spans="1:65">
      <c r="A973" s="110"/>
      <c r="B973" s="110"/>
      <c r="C973" s="110"/>
      <c r="D973" s="187"/>
      <c r="E973" s="187"/>
      <c r="F973" s="187"/>
      <c r="G973" s="187"/>
      <c r="H973" s="187"/>
      <c r="I973" s="187"/>
      <c r="J973" s="187"/>
      <c r="K973" s="187"/>
      <c r="L973" s="187"/>
      <c r="M973" s="187"/>
      <c r="N973" s="187"/>
      <c r="O973" s="187"/>
      <c r="P973" s="187"/>
      <c r="Q973" s="187"/>
      <c r="R973" s="187"/>
      <c r="S973" s="187"/>
      <c r="T973" s="187"/>
      <c r="U973" s="187"/>
      <c r="V973" s="187"/>
      <c r="W973" s="187"/>
      <c r="X973" s="187"/>
      <c r="Y973" s="187"/>
      <c r="Z973" s="187"/>
      <c r="AA973" s="187"/>
      <c r="AB973" s="187"/>
      <c r="AC973" s="187"/>
      <c r="AD973" s="187"/>
      <c r="AE973" s="187"/>
      <c r="AF973" s="187"/>
      <c r="AG973" s="187"/>
      <c r="AH973" s="187"/>
      <c r="AI973" s="187"/>
      <c r="AJ973" s="187"/>
      <c r="AK973" s="187"/>
      <c r="AL973" s="187"/>
      <c r="AM973" s="187"/>
      <c r="AN973" s="187"/>
      <c r="AO973" s="187"/>
      <c r="AP973" s="187"/>
      <c r="AQ973" s="187"/>
      <c r="AR973" s="187"/>
      <c r="AS973" s="187"/>
      <c r="AT973" s="187"/>
      <c r="AU973" s="187"/>
      <c r="AV973" s="187"/>
      <c r="AW973" s="187"/>
      <c r="AX973" s="187"/>
      <c r="AY973" s="187"/>
      <c r="AZ973" s="187"/>
      <c r="BA973" s="187"/>
      <c r="BB973" s="187"/>
      <c r="BC973" s="187"/>
      <c r="BD973" s="187"/>
      <c r="BE973" s="187"/>
      <c r="BF973" s="187"/>
      <c r="BG973" s="187"/>
      <c r="BH973" s="187"/>
      <c r="BI973" s="187"/>
      <c r="BJ973" s="187"/>
      <c r="BK973" s="187"/>
      <c r="BL973" s="187"/>
      <c r="BM973" s="187"/>
    </row>
    <row r="974" spans="1:65">
      <c r="A974" s="110"/>
      <c r="B974" s="110"/>
      <c r="C974" s="110"/>
      <c r="D974" s="187"/>
      <c r="E974" s="187"/>
      <c r="F974" s="187"/>
      <c r="G974" s="187"/>
      <c r="H974" s="187"/>
      <c r="I974" s="187"/>
      <c r="J974" s="187"/>
      <c r="K974" s="187"/>
      <c r="L974" s="187"/>
      <c r="M974" s="187"/>
      <c r="N974" s="187"/>
      <c r="O974" s="187"/>
      <c r="P974" s="187"/>
      <c r="Q974" s="187"/>
      <c r="R974" s="187"/>
      <c r="S974" s="187"/>
      <c r="T974" s="187"/>
      <c r="U974" s="187"/>
      <c r="V974" s="187"/>
      <c r="W974" s="187"/>
      <c r="X974" s="187"/>
      <c r="Y974" s="187"/>
      <c r="Z974" s="187"/>
      <c r="AA974" s="187"/>
      <c r="AB974" s="187"/>
      <c r="AC974" s="187"/>
      <c r="AD974" s="187"/>
      <c r="AE974" s="187"/>
      <c r="AF974" s="187"/>
      <c r="AG974" s="187"/>
      <c r="AH974" s="187"/>
      <c r="AI974" s="187"/>
      <c r="AJ974" s="187"/>
      <c r="AK974" s="187"/>
      <c r="AL974" s="187"/>
      <c r="AM974" s="187"/>
      <c r="AN974" s="187"/>
      <c r="AO974" s="187"/>
      <c r="AP974" s="187"/>
      <c r="AQ974" s="187"/>
      <c r="AR974" s="187"/>
      <c r="AS974" s="187"/>
      <c r="AT974" s="187"/>
      <c r="AU974" s="187"/>
      <c r="AV974" s="187"/>
      <c r="AW974" s="187"/>
      <c r="AX974" s="187"/>
      <c r="AY974" s="187"/>
      <c r="AZ974" s="187"/>
      <c r="BA974" s="187"/>
      <c r="BB974" s="187"/>
      <c r="BC974" s="187"/>
      <c r="BD974" s="187"/>
      <c r="BE974" s="187"/>
      <c r="BF974" s="187"/>
      <c r="BG974" s="187"/>
      <c r="BH974" s="187"/>
      <c r="BI974" s="187"/>
      <c r="BJ974" s="187"/>
      <c r="BK974" s="187"/>
      <c r="BL974" s="187"/>
      <c r="BM974" s="187"/>
    </row>
    <row r="975" spans="1:65">
      <c r="A975" s="110"/>
      <c r="B975" s="110"/>
      <c r="C975" s="110"/>
      <c r="D975" s="187"/>
      <c r="E975" s="187"/>
      <c r="F975" s="187"/>
      <c r="G975" s="187"/>
      <c r="H975" s="187"/>
      <c r="I975" s="187"/>
      <c r="J975" s="187"/>
      <c r="K975" s="187"/>
      <c r="L975" s="187"/>
      <c r="M975" s="187"/>
      <c r="N975" s="187"/>
      <c r="O975" s="187"/>
      <c r="P975" s="187"/>
      <c r="Q975" s="187"/>
      <c r="R975" s="187"/>
      <c r="S975" s="187"/>
      <c r="T975" s="187"/>
      <c r="U975" s="187"/>
      <c r="V975" s="187"/>
      <c r="W975" s="187"/>
      <c r="X975" s="187"/>
      <c r="Y975" s="187"/>
      <c r="Z975" s="187"/>
      <c r="AA975" s="187"/>
      <c r="AB975" s="187"/>
      <c r="AC975" s="187"/>
      <c r="AD975" s="187"/>
      <c r="AE975" s="187"/>
      <c r="AF975" s="187"/>
      <c r="AG975" s="187"/>
      <c r="AH975" s="187"/>
      <c r="AI975" s="187"/>
      <c r="AJ975" s="187"/>
      <c r="AK975" s="187"/>
      <c r="AL975" s="187"/>
      <c r="AM975" s="187"/>
      <c r="AN975" s="187"/>
      <c r="AO975" s="187"/>
      <c r="AP975" s="187"/>
      <c r="AQ975" s="187"/>
      <c r="AR975" s="187"/>
      <c r="AS975" s="187"/>
      <c r="AT975" s="187"/>
      <c r="AU975" s="187"/>
      <c r="AV975" s="187"/>
      <c r="AW975" s="187"/>
      <c r="AX975" s="187"/>
      <c r="AY975" s="187"/>
      <c r="AZ975" s="187"/>
      <c r="BA975" s="187"/>
      <c r="BB975" s="187"/>
      <c r="BC975" s="187"/>
      <c r="BD975" s="187"/>
      <c r="BE975" s="187"/>
      <c r="BF975" s="187"/>
      <c r="BG975" s="187"/>
      <c r="BH975" s="187"/>
      <c r="BI975" s="187"/>
      <c r="BJ975" s="187"/>
      <c r="BK975" s="187"/>
      <c r="BL975" s="187"/>
      <c r="BM975" s="187"/>
    </row>
    <row r="976" spans="1:65">
      <c r="A976" s="110"/>
      <c r="B976" s="110"/>
      <c r="C976" s="110"/>
      <c r="D976" s="187"/>
      <c r="E976" s="187"/>
      <c r="F976" s="187"/>
      <c r="G976" s="187"/>
      <c r="H976" s="187"/>
      <c r="I976" s="187"/>
      <c r="J976" s="187"/>
      <c r="K976" s="187"/>
      <c r="L976" s="187"/>
      <c r="M976" s="187"/>
      <c r="N976" s="187"/>
      <c r="O976" s="187"/>
      <c r="P976" s="187"/>
      <c r="Q976" s="187"/>
      <c r="R976" s="187"/>
      <c r="S976" s="187"/>
      <c r="T976" s="187"/>
      <c r="U976" s="187"/>
      <c r="V976" s="187"/>
      <c r="W976" s="187"/>
      <c r="X976" s="187"/>
      <c r="Y976" s="187"/>
      <c r="Z976" s="187"/>
      <c r="AA976" s="187"/>
      <c r="AB976" s="187"/>
      <c r="AC976" s="187"/>
      <c r="AD976" s="187"/>
      <c r="AE976" s="187"/>
      <c r="AF976" s="187"/>
      <c r="AG976" s="187"/>
      <c r="AH976" s="187"/>
      <c r="AI976" s="187"/>
      <c r="AJ976" s="187"/>
      <c r="AK976" s="187"/>
      <c r="AL976" s="187"/>
      <c r="AM976" s="187"/>
      <c r="AN976" s="187"/>
      <c r="AO976" s="187"/>
      <c r="AP976" s="187"/>
      <c r="AQ976" s="187"/>
      <c r="AR976" s="187"/>
      <c r="AS976" s="187"/>
      <c r="AT976" s="187"/>
      <c r="AU976" s="187"/>
      <c r="AV976" s="187"/>
      <c r="AW976" s="187"/>
      <c r="AX976" s="187"/>
      <c r="AY976" s="187"/>
      <c r="AZ976" s="187"/>
      <c r="BA976" s="187"/>
      <c r="BB976" s="187"/>
      <c r="BC976" s="187"/>
      <c r="BD976" s="187"/>
      <c r="BE976" s="187"/>
      <c r="BF976" s="187"/>
      <c r="BG976" s="187"/>
      <c r="BH976" s="187"/>
      <c r="BI976" s="187"/>
      <c r="BJ976" s="187"/>
      <c r="BK976" s="187"/>
      <c r="BL976" s="187"/>
      <c r="BM976" s="187"/>
    </row>
    <row r="977" spans="1:65">
      <c r="A977" s="110"/>
      <c r="B977" s="110"/>
      <c r="C977" s="110"/>
      <c r="D977" s="187"/>
      <c r="E977" s="187"/>
      <c r="F977" s="187"/>
      <c r="G977" s="187"/>
      <c r="H977" s="187"/>
      <c r="I977" s="187"/>
      <c r="J977" s="187"/>
      <c r="K977" s="187"/>
      <c r="L977" s="187"/>
      <c r="M977" s="187"/>
      <c r="N977" s="187"/>
      <c r="O977" s="187"/>
      <c r="P977" s="187"/>
      <c r="Q977" s="187"/>
      <c r="R977" s="187"/>
      <c r="S977" s="187"/>
      <c r="T977" s="187"/>
      <c r="U977" s="187"/>
      <c r="V977" s="187"/>
      <c r="W977" s="187"/>
      <c r="X977" s="187"/>
      <c r="Y977" s="187"/>
      <c r="Z977" s="187"/>
      <c r="AA977" s="187"/>
      <c r="AB977" s="187"/>
      <c r="AC977" s="187"/>
      <c r="AD977" s="187"/>
      <c r="AE977" s="187"/>
      <c r="AF977" s="187"/>
      <c r="AG977" s="187"/>
      <c r="AH977" s="187"/>
      <c r="AI977" s="187"/>
      <c r="AJ977" s="187"/>
      <c r="AK977" s="187"/>
      <c r="AL977" s="187"/>
      <c r="AM977" s="187"/>
      <c r="AN977" s="187"/>
      <c r="AO977" s="187"/>
      <c r="AP977" s="187"/>
      <c r="AQ977" s="187"/>
      <c r="AR977" s="187"/>
      <c r="AS977" s="187"/>
      <c r="AT977" s="187"/>
      <c r="AU977" s="187"/>
      <c r="AV977" s="187"/>
      <c r="AW977" s="187"/>
      <c r="AX977" s="187"/>
      <c r="AY977" s="187"/>
      <c r="AZ977" s="187"/>
      <c r="BA977" s="187"/>
      <c r="BB977" s="187"/>
      <c r="BC977" s="187"/>
      <c r="BD977" s="187"/>
      <c r="BE977" s="187"/>
      <c r="BF977" s="187"/>
      <c r="BG977" s="187"/>
      <c r="BH977" s="187"/>
      <c r="BI977" s="187"/>
      <c r="BJ977" s="187"/>
      <c r="BK977" s="187"/>
      <c r="BL977" s="187"/>
      <c r="BM977" s="187"/>
    </row>
    <row r="978" spans="1:65">
      <c r="A978" s="110"/>
      <c r="B978" s="110"/>
      <c r="C978" s="110"/>
      <c r="D978" s="187"/>
      <c r="E978" s="187"/>
      <c r="F978" s="187"/>
      <c r="G978" s="187"/>
      <c r="H978" s="187"/>
      <c r="I978" s="187"/>
      <c r="J978" s="187"/>
      <c r="K978" s="187"/>
      <c r="L978" s="187"/>
      <c r="M978" s="187"/>
      <c r="N978" s="187"/>
      <c r="O978" s="187"/>
      <c r="P978" s="187"/>
      <c r="Q978" s="187"/>
      <c r="R978" s="187"/>
      <c r="S978" s="187"/>
      <c r="T978" s="187"/>
      <c r="U978" s="187"/>
      <c r="V978" s="187"/>
      <c r="W978" s="187"/>
      <c r="X978" s="187"/>
      <c r="Y978" s="187"/>
      <c r="Z978" s="187"/>
      <c r="AA978" s="187"/>
      <c r="AB978" s="187"/>
      <c r="AC978" s="187"/>
      <c r="AD978" s="187"/>
      <c r="AE978" s="187"/>
      <c r="AF978" s="187"/>
      <c r="AG978" s="187"/>
      <c r="AH978" s="187"/>
      <c r="AI978" s="187"/>
      <c r="AJ978" s="187"/>
      <c r="AK978" s="187"/>
      <c r="AL978" s="187"/>
      <c r="AM978" s="187"/>
      <c r="AN978" s="187"/>
      <c r="AO978" s="187"/>
      <c r="AP978" s="187"/>
      <c r="AQ978" s="187"/>
      <c r="AR978" s="187"/>
      <c r="AS978" s="187"/>
      <c r="AT978" s="187"/>
      <c r="AU978" s="187"/>
      <c r="AV978" s="187"/>
      <c r="AW978" s="187"/>
      <c r="AX978" s="187"/>
      <c r="AY978" s="187"/>
      <c r="AZ978" s="187"/>
      <c r="BA978" s="187"/>
      <c r="BB978" s="187"/>
      <c r="BC978" s="187"/>
      <c r="BD978" s="187"/>
      <c r="BE978" s="187"/>
      <c r="BF978" s="187"/>
      <c r="BG978" s="187"/>
      <c r="BH978" s="187"/>
      <c r="BI978" s="187"/>
      <c r="BJ978" s="187"/>
      <c r="BK978" s="187"/>
      <c r="BL978" s="187"/>
      <c r="BM978" s="187"/>
    </row>
    <row r="979" spans="1:65">
      <c r="A979" s="110"/>
      <c r="B979" s="110"/>
      <c r="C979" s="110"/>
      <c r="D979" s="187"/>
      <c r="E979" s="187"/>
      <c r="F979" s="187"/>
      <c r="G979" s="187"/>
      <c r="H979" s="187"/>
      <c r="I979" s="187"/>
      <c r="J979" s="187"/>
      <c r="K979" s="187"/>
      <c r="L979" s="187"/>
      <c r="M979" s="187"/>
      <c r="N979" s="187"/>
      <c r="O979" s="187"/>
      <c r="P979" s="187"/>
      <c r="Q979" s="187"/>
      <c r="R979" s="187"/>
      <c r="S979" s="187"/>
      <c r="T979" s="187"/>
      <c r="U979" s="187"/>
      <c r="V979" s="187"/>
      <c r="W979" s="187"/>
      <c r="X979" s="187"/>
      <c r="Y979" s="187"/>
      <c r="Z979" s="187"/>
      <c r="AA979" s="187"/>
      <c r="AB979" s="187"/>
      <c r="AC979" s="187"/>
      <c r="AD979" s="187"/>
      <c r="AE979" s="187"/>
      <c r="AF979" s="187"/>
      <c r="AG979" s="187"/>
      <c r="AH979" s="187"/>
      <c r="AI979" s="187"/>
      <c r="AJ979" s="187"/>
      <c r="AK979" s="187"/>
      <c r="AL979" s="187"/>
      <c r="AM979" s="187"/>
      <c r="AN979" s="187"/>
      <c r="AO979" s="187"/>
      <c r="AP979" s="187"/>
      <c r="AQ979" s="187"/>
      <c r="AR979" s="187"/>
      <c r="AS979" s="187"/>
      <c r="AT979" s="187"/>
      <c r="AU979" s="187"/>
      <c r="AV979" s="187"/>
      <c r="AW979" s="187"/>
      <c r="AX979" s="187"/>
      <c r="AY979" s="187"/>
      <c r="AZ979" s="187"/>
      <c r="BA979" s="187"/>
      <c r="BB979" s="187"/>
      <c r="BC979" s="187"/>
      <c r="BD979" s="187"/>
      <c r="BE979" s="187"/>
      <c r="BF979" s="187"/>
      <c r="BG979" s="187"/>
      <c r="BH979" s="187"/>
      <c r="BI979" s="187"/>
      <c r="BJ979" s="187"/>
      <c r="BK979" s="187"/>
      <c r="BL979" s="187"/>
      <c r="BM979" s="187"/>
    </row>
    <row r="980" spans="1:65">
      <c r="A980" s="110"/>
      <c r="B980" s="110"/>
      <c r="C980" s="110"/>
      <c r="D980" s="187"/>
      <c r="E980" s="187"/>
      <c r="F980" s="187"/>
      <c r="G980" s="187"/>
      <c r="H980" s="187"/>
      <c r="I980" s="187"/>
      <c r="J980" s="187"/>
      <c r="K980" s="187"/>
      <c r="L980" s="187"/>
      <c r="M980" s="187"/>
      <c r="N980" s="187"/>
      <c r="O980" s="187"/>
      <c r="P980" s="187"/>
      <c r="Q980" s="187"/>
      <c r="R980" s="187"/>
      <c r="S980" s="187"/>
      <c r="T980" s="187"/>
      <c r="U980" s="187"/>
      <c r="V980" s="187"/>
      <c r="W980" s="187"/>
      <c r="X980" s="187"/>
      <c r="Y980" s="187"/>
      <c r="Z980" s="187"/>
      <c r="AA980" s="187"/>
      <c r="AB980" s="187"/>
      <c r="AC980" s="187"/>
      <c r="AD980" s="187"/>
      <c r="AE980" s="187"/>
      <c r="AF980" s="187"/>
      <c r="AG980" s="187"/>
      <c r="AH980" s="187"/>
      <c r="AI980" s="187"/>
      <c r="AJ980" s="187"/>
      <c r="AK980" s="187"/>
      <c r="AL980" s="187"/>
      <c r="AM980" s="187"/>
      <c r="AN980" s="187"/>
      <c r="AO980" s="187"/>
      <c r="AP980" s="187"/>
      <c r="AQ980" s="187"/>
      <c r="AR980" s="187"/>
      <c r="AS980" s="187"/>
      <c r="AT980" s="187"/>
      <c r="AU980" s="187"/>
      <c r="AV980" s="187"/>
      <c r="AW980" s="187"/>
      <c r="AX980" s="187"/>
      <c r="AY980" s="187"/>
      <c r="AZ980" s="187"/>
      <c r="BA980" s="187"/>
      <c r="BB980" s="187"/>
      <c r="BC980" s="187"/>
      <c r="BD980" s="187"/>
      <c r="BE980" s="187"/>
      <c r="BF980" s="187"/>
      <c r="BG980" s="187"/>
      <c r="BH980" s="187"/>
      <c r="BI980" s="187"/>
      <c r="BJ980" s="187"/>
      <c r="BK980" s="187"/>
      <c r="BL980" s="187"/>
      <c r="BM980" s="187"/>
    </row>
    <row r="981" spans="1:65">
      <c r="A981" s="110"/>
      <c r="B981" s="110"/>
      <c r="C981" s="110"/>
      <c r="D981" s="187"/>
      <c r="E981" s="187"/>
      <c r="F981" s="187"/>
      <c r="G981" s="187"/>
      <c r="H981" s="187"/>
      <c r="I981" s="187"/>
      <c r="J981" s="187"/>
      <c r="K981" s="187"/>
      <c r="L981" s="187"/>
      <c r="M981" s="187"/>
      <c r="N981" s="187"/>
      <c r="O981" s="187"/>
      <c r="P981" s="187"/>
      <c r="Q981" s="187"/>
      <c r="R981" s="187"/>
      <c r="S981" s="187"/>
      <c r="T981" s="187"/>
      <c r="U981" s="187"/>
      <c r="V981" s="187"/>
      <c r="W981" s="187"/>
      <c r="X981" s="187"/>
      <c r="Y981" s="187"/>
      <c r="Z981" s="187"/>
      <c r="AA981" s="187"/>
      <c r="AB981" s="187"/>
      <c r="AC981" s="187"/>
      <c r="AD981" s="187"/>
      <c r="AE981" s="187"/>
      <c r="AF981" s="187"/>
      <c r="AG981" s="187"/>
      <c r="AH981" s="187"/>
      <c r="AI981" s="187"/>
      <c r="AJ981" s="187"/>
      <c r="AK981" s="187"/>
      <c r="AL981" s="187"/>
      <c r="AM981" s="187"/>
      <c r="AN981" s="187"/>
      <c r="AO981" s="187"/>
      <c r="AP981" s="187"/>
      <c r="AQ981" s="187"/>
      <c r="AR981" s="187"/>
      <c r="AS981" s="187"/>
      <c r="AT981" s="187"/>
      <c r="AU981" s="187"/>
      <c r="AV981" s="187"/>
      <c r="AW981" s="187"/>
      <c r="AX981" s="187"/>
      <c r="AY981" s="187"/>
      <c r="AZ981" s="187"/>
      <c r="BA981" s="187"/>
      <c r="BB981" s="187"/>
      <c r="BC981" s="187"/>
      <c r="BD981" s="187"/>
      <c r="BE981" s="187"/>
      <c r="BF981" s="187"/>
      <c r="BG981" s="187"/>
      <c r="BH981" s="187"/>
      <c r="BI981" s="187"/>
      <c r="BJ981" s="187"/>
      <c r="BK981" s="187"/>
      <c r="BL981" s="187"/>
      <c r="BM981" s="187"/>
    </row>
    <row r="982" spans="1:65">
      <c r="A982" s="110"/>
      <c r="B982" s="110"/>
      <c r="C982" s="110"/>
      <c r="D982" s="187"/>
      <c r="E982" s="187"/>
      <c r="F982" s="187"/>
      <c r="G982" s="187"/>
      <c r="H982" s="187"/>
      <c r="I982" s="187"/>
      <c r="J982" s="187"/>
      <c r="K982" s="187"/>
      <c r="L982" s="187"/>
      <c r="M982" s="187"/>
      <c r="N982" s="187"/>
      <c r="O982" s="187"/>
      <c r="P982" s="187"/>
      <c r="Q982" s="187"/>
      <c r="R982" s="187"/>
      <c r="S982" s="187"/>
      <c r="T982" s="187"/>
      <c r="U982" s="187"/>
      <c r="V982" s="187"/>
      <c r="W982" s="187"/>
      <c r="X982" s="187"/>
      <c r="Y982" s="187"/>
      <c r="Z982" s="187"/>
      <c r="AA982" s="187"/>
      <c r="AB982" s="187"/>
      <c r="AC982" s="187"/>
      <c r="AD982" s="187"/>
      <c r="AE982" s="187"/>
      <c r="AF982" s="187"/>
      <c r="AG982" s="187"/>
      <c r="AH982" s="187"/>
      <c r="AI982" s="187"/>
      <c r="AJ982" s="187"/>
      <c r="AK982" s="187"/>
      <c r="AL982" s="187"/>
      <c r="AM982" s="187"/>
      <c r="AN982" s="187"/>
      <c r="AO982" s="187"/>
      <c r="AP982" s="187"/>
      <c r="AQ982" s="187"/>
      <c r="AR982" s="187"/>
      <c r="AS982" s="187"/>
      <c r="AT982" s="187"/>
      <c r="AU982" s="187"/>
      <c r="AV982" s="187"/>
      <c r="AW982" s="187"/>
      <c r="AX982" s="187"/>
      <c r="AY982" s="187"/>
      <c r="AZ982" s="187"/>
      <c r="BA982" s="187"/>
      <c r="BB982" s="187"/>
      <c r="BC982" s="187"/>
      <c r="BD982" s="187"/>
      <c r="BE982" s="187"/>
      <c r="BF982" s="187"/>
      <c r="BG982" s="187"/>
      <c r="BH982" s="187"/>
      <c r="BI982" s="187"/>
      <c r="BJ982" s="187"/>
      <c r="BK982" s="187"/>
      <c r="BL982" s="187"/>
      <c r="BM982" s="187"/>
    </row>
    <row r="983" spans="1:65">
      <c r="A983" s="110"/>
      <c r="B983" s="110"/>
      <c r="C983" s="110"/>
      <c r="D983" s="187"/>
      <c r="E983" s="187"/>
      <c r="F983" s="187"/>
      <c r="G983" s="187"/>
      <c r="H983" s="187"/>
      <c r="I983" s="187"/>
      <c r="J983" s="187"/>
      <c r="K983" s="187"/>
      <c r="L983" s="187"/>
      <c r="M983" s="187"/>
      <c r="N983" s="187"/>
      <c r="O983" s="187"/>
      <c r="P983" s="187"/>
      <c r="Q983" s="187"/>
      <c r="R983" s="187"/>
      <c r="S983" s="187"/>
      <c r="T983" s="187"/>
      <c r="U983" s="187"/>
      <c r="V983" s="187"/>
      <c r="W983" s="187"/>
      <c r="X983" s="187"/>
      <c r="Y983" s="187"/>
      <c r="Z983" s="187"/>
      <c r="AA983" s="187"/>
      <c r="AB983" s="187"/>
      <c r="AC983" s="187"/>
      <c r="AD983" s="187"/>
      <c r="AE983" s="187"/>
      <c r="AF983" s="187"/>
      <c r="AG983" s="187"/>
      <c r="AH983" s="187"/>
      <c r="AI983" s="187"/>
      <c r="AJ983" s="187"/>
      <c r="AK983" s="187"/>
      <c r="AL983" s="187"/>
      <c r="AM983" s="187"/>
      <c r="AN983" s="187"/>
      <c r="AO983" s="187"/>
      <c r="AP983" s="187"/>
      <c r="AQ983" s="187"/>
      <c r="AR983" s="187"/>
      <c r="AS983" s="187"/>
      <c r="AT983" s="187"/>
      <c r="AU983" s="187"/>
      <c r="AV983" s="187"/>
      <c r="AW983" s="187"/>
      <c r="AX983" s="187"/>
      <c r="AY983" s="187"/>
      <c r="AZ983" s="187"/>
      <c r="BA983" s="187"/>
      <c r="BB983" s="187"/>
      <c r="BC983" s="187"/>
      <c r="BD983" s="187"/>
      <c r="BE983" s="187"/>
      <c r="BF983" s="187"/>
      <c r="BG983" s="187"/>
      <c r="BH983" s="187"/>
      <c r="BI983" s="187"/>
      <c r="BJ983" s="187"/>
      <c r="BK983" s="187"/>
      <c r="BL983" s="187"/>
      <c r="BM983" s="187"/>
    </row>
    <row r="984" spans="1:65">
      <c r="A984" s="110"/>
      <c r="B984" s="110"/>
      <c r="C984" s="110"/>
      <c r="D984" s="187"/>
      <c r="E984" s="187"/>
      <c r="F984" s="187"/>
      <c r="G984" s="187"/>
      <c r="H984" s="187"/>
      <c r="I984" s="187"/>
      <c r="J984" s="187"/>
      <c r="K984" s="187"/>
      <c r="L984" s="187"/>
      <c r="M984" s="187"/>
      <c r="N984" s="187"/>
      <c r="O984" s="187"/>
      <c r="P984" s="187"/>
      <c r="Q984" s="187"/>
      <c r="R984" s="187"/>
      <c r="S984" s="187"/>
      <c r="T984" s="187"/>
      <c r="U984" s="187"/>
      <c r="V984" s="187"/>
      <c r="W984" s="187"/>
      <c r="X984" s="187"/>
      <c r="Y984" s="187"/>
      <c r="Z984" s="187"/>
      <c r="AA984" s="187"/>
      <c r="AB984" s="187"/>
      <c r="AC984" s="187"/>
      <c r="AD984" s="187"/>
      <c r="AE984" s="187"/>
      <c r="AF984" s="187"/>
      <c r="AG984" s="187"/>
      <c r="AH984" s="187"/>
      <c r="AI984" s="187"/>
      <c r="AJ984" s="187"/>
      <c r="AK984" s="187"/>
      <c r="AL984" s="187"/>
      <c r="AM984" s="187"/>
      <c r="AN984" s="187"/>
      <c r="AO984" s="187"/>
      <c r="AP984" s="187"/>
      <c r="AQ984" s="187"/>
      <c r="AR984" s="187"/>
      <c r="AS984" s="187"/>
      <c r="AT984" s="187"/>
      <c r="AU984" s="187"/>
      <c r="AV984" s="187"/>
      <c r="AW984" s="187"/>
      <c r="AX984" s="187"/>
      <c r="AY984" s="187"/>
      <c r="AZ984" s="187"/>
      <c r="BA984" s="187"/>
      <c r="BB984" s="187"/>
      <c r="BC984" s="187"/>
      <c r="BD984" s="187"/>
      <c r="BE984" s="187"/>
      <c r="BF984" s="187"/>
      <c r="BG984" s="187"/>
      <c r="BH984" s="187"/>
      <c r="BI984" s="187"/>
      <c r="BJ984" s="187"/>
      <c r="BK984" s="187"/>
      <c r="BL984" s="187"/>
      <c r="BM984" s="187"/>
    </row>
    <row r="985" spans="1:65">
      <c r="A985" s="110"/>
      <c r="B985" s="110"/>
      <c r="C985" s="110"/>
      <c r="D985" s="187"/>
      <c r="E985" s="187"/>
      <c r="F985" s="187"/>
      <c r="G985" s="187"/>
      <c r="H985" s="187"/>
      <c r="I985" s="187"/>
      <c r="J985" s="187"/>
      <c r="K985" s="187"/>
      <c r="L985" s="187"/>
      <c r="M985" s="187"/>
      <c r="N985" s="187"/>
      <c r="O985" s="187"/>
      <c r="P985" s="187"/>
      <c r="Q985" s="187"/>
      <c r="R985" s="187"/>
      <c r="S985" s="187"/>
      <c r="T985" s="187"/>
      <c r="U985" s="187"/>
      <c r="V985" s="187"/>
      <c r="W985" s="187"/>
      <c r="X985" s="187"/>
      <c r="Y985" s="187"/>
      <c r="Z985" s="187"/>
      <c r="AA985" s="187"/>
      <c r="AB985" s="187"/>
      <c r="AC985" s="187"/>
      <c r="AD985" s="187"/>
      <c r="AE985" s="187"/>
      <c r="AF985" s="187"/>
      <c r="AG985" s="187"/>
      <c r="AH985" s="187"/>
      <c r="AI985" s="187"/>
      <c r="AJ985" s="187"/>
      <c r="AK985" s="187"/>
      <c r="AL985" s="187"/>
      <c r="AM985" s="187"/>
      <c r="AN985" s="187"/>
      <c r="AO985" s="187"/>
      <c r="AP985" s="187"/>
      <c r="AQ985" s="187"/>
      <c r="AR985" s="187"/>
      <c r="AS985" s="187"/>
      <c r="AT985" s="187"/>
      <c r="AU985" s="187"/>
      <c r="AV985" s="187"/>
      <c r="AW985" s="187"/>
      <c r="AX985" s="187"/>
      <c r="AY985" s="187"/>
      <c r="AZ985" s="187"/>
      <c r="BA985" s="187"/>
      <c r="BB985" s="187"/>
      <c r="BC985" s="187"/>
      <c r="BD985" s="187"/>
      <c r="BE985" s="187"/>
      <c r="BF985" s="187"/>
      <c r="BG985" s="187"/>
      <c r="BH985" s="187"/>
      <c r="BI985" s="187"/>
      <c r="BJ985" s="187"/>
      <c r="BK985" s="187"/>
      <c r="BL985" s="187"/>
      <c r="BM985" s="187"/>
    </row>
    <row r="986" spans="1:65">
      <c r="A986" s="110"/>
      <c r="B986" s="110"/>
      <c r="C986" s="110"/>
      <c r="D986" s="187"/>
      <c r="E986" s="187"/>
      <c r="F986" s="187"/>
      <c r="G986" s="187"/>
      <c r="H986" s="187"/>
      <c r="I986" s="187"/>
      <c r="J986" s="187"/>
      <c r="K986" s="187"/>
      <c r="L986" s="187"/>
      <c r="M986" s="187"/>
      <c r="N986" s="187"/>
      <c r="O986" s="187"/>
      <c r="P986" s="187"/>
      <c r="Q986" s="187"/>
      <c r="R986" s="187"/>
      <c r="S986" s="187"/>
      <c r="T986" s="187"/>
      <c r="U986" s="187"/>
      <c r="V986" s="187"/>
      <c r="W986" s="187"/>
      <c r="X986" s="187"/>
      <c r="Y986" s="187"/>
      <c r="Z986" s="187"/>
      <c r="AA986" s="187"/>
      <c r="AB986" s="187"/>
      <c r="AC986" s="187"/>
      <c r="AD986" s="187"/>
      <c r="AE986" s="187"/>
      <c r="AF986" s="187"/>
      <c r="AG986" s="187"/>
      <c r="AH986" s="187"/>
      <c r="AI986" s="187"/>
      <c r="AJ986" s="187"/>
      <c r="AK986" s="187"/>
      <c r="AL986" s="187"/>
      <c r="AM986" s="187"/>
      <c r="AN986" s="187"/>
      <c r="AO986" s="187"/>
      <c r="AP986" s="187"/>
      <c r="AQ986" s="187"/>
      <c r="AR986" s="187"/>
      <c r="AS986" s="187"/>
      <c r="AT986" s="187"/>
      <c r="AU986" s="187"/>
      <c r="AV986" s="187"/>
      <c r="AW986" s="187"/>
      <c r="AX986" s="187"/>
      <c r="AY986" s="187"/>
      <c r="AZ986" s="187"/>
      <c r="BA986" s="187"/>
      <c r="BB986" s="187"/>
      <c r="BC986" s="187"/>
      <c r="BD986" s="187"/>
      <c r="BE986" s="187"/>
      <c r="BF986" s="187"/>
      <c r="BG986" s="187"/>
      <c r="BH986" s="187"/>
      <c r="BI986" s="187"/>
      <c r="BJ986" s="187"/>
      <c r="BK986" s="187"/>
      <c r="BL986" s="187"/>
      <c r="BM986" s="187"/>
    </row>
    <row r="987" spans="1:65">
      <c r="A987" s="110"/>
      <c r="B987" s="110"/>
      <c r="C987" s="110"/>
      <c r="D987" s="187"/>
      <c r="E987" s="187"/>
      <c r="F987" s="187"/>
      <c r="G987" s="187"/>
      <c r="H987" s="187"/>
      <c r="I987" s="187"/>
      <c r="J987" s="187"/>
      <c r="K987" s="187"/>
      <c r="L987" s="187"/>
      <c r="M987" s="187"/>
      <c r="N987" s="187"/>
      <c r="O987" s="187"/>
      <c r="P987" s="187"/>
      <c r="Q987" s="187"/>
      <c r="R987" s="187"/>
      <c r="S987" s="187"/>
      <c r="T987" s="187"/>
      <c r="U987" s="187"/>
      <c r="V987" s="187"/>
      <c r="W987" s="187"/>
      <c r="X987" s="187"/>
      <c r="Y987" s="187"/>
      <c r="Z987" s="187"/>
      <c r="AA987" s="187"/>
      <c r="AB987" s="187"/>
      <c r="AC987" s="187"/>
      <c r="AD987" s="187"/>
      <c r="AE987" s="187"/>
      <c r="AF987" s="187"/>
      <c r="AG987" s="187"/>
      <c r="AH987" s="187"/>
      <c r="AI987" s="187"/>
      <c r="AJ987" s="187"/>
      <c r="AK987" s="187"/>
      <c r="AL987" s="187"/>
      <c r="AM987" s="187"/>
      <c r="AN987" s="187"/>
      <c r="AO987" s="187"/>
      <c r="AP987" s="187"/>
      <c r="AQ987" s="187"/>
      <c r="AR987" s="187"/>
      <c r="AS987" s="187"/>
      <c r="AT987" s="187"/>
      <c r="AU987" s="187"/>
      <c r="AV987" s="187"/>
      <c r="AW987" s="187"/>
      <c r="AX987" s="187"/>
      <c r="AY987" s="187"/>
      <c r="AZ987" s="187"/>
      <c r="BA987" s="187"/>
      <c r="BB987" s="187"/>
      <c r="BC987" s="187"/>
      <c r="BD987" s="187"/>
      <c r="BE987" s="187"/>
      <c r="BF987" s="187"/>
      <c r="BG987" s="187"/>
      <c r="BH987" s="187"/>
      <c r="BI987" s="187"/>
      <c r="BJ987" s="187"/>
      <c r="BK987" s="187"/>
      <c r="BL987" s="187"/>
      <c r="BM987" s="187"/>
    </row>
    <row r="988" spans="1:65">
      <c r="A988" s="110"/>
      <c r="B988" s="110"/>
      <c r="C988" s="110"/>
      <c r="D988" s="187"/>
      <c r="E988" s="187"/>
      <c r="F988" s="187"/>
      <c r="G988" s="187"/>
      <c r="H988" s="187"/>
      <c r="I988" s="187"/>
      <c r="J988" s="187"/>
      <c r="K988" s="187"/>
      <c r="L988" s="187"/>
      <c r="M988" s="187"/>
      <c r="N988" s="187"/>
      <c r="O988" s="187"/>
      <c r="P988" s="187"/>
      <c r="Q988" s="187"/>
      <c r="R988" s="187"/>
      <c r="S988" s="187"/>
      <c r="T988" s="187"/>
      <c r="U988" s="187"/>
      <c r="V988" s="187"/>
      <c r="W988" s="187"/>
      <c r="X988" s="187"/>
      <c r="Y988" s="187"/>
      <c r="Z988" s="187"/>
      <c r="AA988" s="187"/>
      <c r="AB988" s="187"/>
      <c r="AC988" s="187"/>
      <c r="AD988" s="187"/>
      <c r="AE988" s="187"/>
      <c r="AF988" s="187"/>
      <c r="AG988" s="187"/>
      <c r="AH988" s="187"/>
      <c r="AI988" s="187"/>
      <c r="AJ988" s="187"/>
      <c r="AK988" s="187"/>
      <c r="AL988" s="187"/>
      <c r="AM988" s="187"/>
      <c r="AN988" s="187"/>
      <c r="AO988" s="187"/>
      <c r="AP988" s="187"/>
      <c r="AQ988" s="187"/>
      <c r="AR988" s="187"/>
      <c r="AS988" s="187"/>
      <c r="AT988" s="187"/>
      <c r="AU988" s="187"/>
      <c r="AV988" s="187"/>
      <c r="AW988" s="187"/>
      <c r="AX988" s="187"/>
      <c r="AY988" s="187"/>
      <c r="AZ988" s="187"/>
      <c r="BA988" s="187"/>
      <c r="BB988" s="187"/>
      <c r="BC988" s="187"/>
      <c r="BD988" s="187"/>
      <c r="BE988" s="187"/>
      <c r="BF988" s="187"/>
      <c r="BG988" s="187"/>
      <c r="BH988" s="187"/>
      <c r="BI988" s="187"/>
      <c r="BJ988" s="187"/>
      <c r="BK988" s="187"/>
      <c r="BL988" s="187"/>
      <c r="BM988" s="187"/>
    </row>
    <row r="989" spans="1:65">
      <c r="A989" s="110"/>
      <c r="B989" s="110"/>
      <c r="C989" s="110"/>
      <c r="D989" s="187"/>
      <c r="E989" s="187"/>
      <c r="F989" s="187"/>
      <c r="G989" s="187"/>
      <c r="H989" s="187"/>
      <c r="I989" s="187"/>
      <c r="J989" s="187"/>
      <c r="K989" s="187"/>
      <c r="L989" s="187"/>
      <c r="M989" s="187"/>
      <c r="N989" s="187"/>
      <c r="O989" s="187"/>
      <c r="P989" s="187"/>
      <c r="Q989" s="187"/>
      <c r="R989" s="187"/>
      <c r="S989" s="187"/>
      <c r="T989" s="187"/>
      <c r="U989" s="187"/>
      <c r="V989" s="187"/>
      <c r="W989" s="187"/>
      <c r="X989" s="187"/>
      <c r="Y989" s="187"/>
      <c r="Z989" s="187"/>
      <c r="AA989" s="187"/>
      <c r="AB989" s="187"/>
      <c r="AC989" s="187"/>
      <c r="AD989" s="187"/>
      <c r="AE989" s="187"/>
      <c r="AF989" s="187"/>
      <c r="AG989" s="187"/>
      <c r="AH989" s="187"/>
      <c r="AI989" s="187"/>
      <c r="AJ989" s="187"/>
      <c r="AK989" s="187"/>
      <c r="AL989" s="187"/>
      <c r="AM989" s="187"/>
      <c r="AN989" s="187"/>
      <c r="AO989" s="187"/>
      <c r="AP989" s="187"/>
      <c r="AQ989" s="187"/>
      <c r="AR989" s="187"/>
      <c r="AS989" s="187"/>
      <c r="AT989" s="187"/>
      <c r="AU989" s="187"/>
      <c r="AV989" s="187"/>
      <c r="AW989" s="187"/>
      <c r="AX989" s="187"/>
      <c r="AY989" s="187"/>
      <c r="AZ989" s="187"/>
      <c r="BA989" s="187"/>
      <c r="BB989" s="187"/>
      <c r="BC989" s="187"/>
      <c r="BD989" s="187"/>
      <c r="BE989" s="187"/>
      <c r="BF989" s="187"/>
      <c r="BG989" s="187"/>
      <c r="BH989" s="187"/>
      <c r="BI989" s="187"/>
      <c r="BJ989" s="187"/>
      <c r="BK989" s="187"/>
      <c r="BL989" s="187"/>
      <c r="BM989" s="187"/>
    </row>
    <row r="990" spans="1:65">
      <c r="A990" s="110"/>
      <c r="B990" s="110"/>
      <c r="C990" s="110"/>
      <c r="D990" s="187"/>
      <c r="E990" s="187"/>
      <c r="F990" s="187"/>
      <c r="G990" s="187"/>
      <c r="H990" s="187"/>
      <c r="I990" s="187"/>
      <c r="J990" s="187"/>
      <c r="K990" s="187"/>
      <c r="L990" s="187"/>
      <c r="M990" s="187"/>
      <c r="N990" s="187"/>
      <c r="O990" s="187"/>
      <c r="P990" s="187"/>
      <c r="Q990" s="187"/>
      <c r="R990" s="187"/>
      <c r="S990" s="187"/>
      <c r="T990" s="187"/>
      <c r="U990" s="187"/>
      <c r="V990" s="187"/>
      <c r="W990" s="187"/>
      <c r="X990" s="187"/>
      <c r="Y990" s="187"/>
      <c r="Z990" s="187"/>
      <c r="AA990" s="187"/>
      <c r="AB990" s="187"/>
      <c r="AC990" s="187"/>
      <c r="AD990" s="187"/>
      <c r="AE990" s="187"/>
      <c r="AF990" s="187"/>
      <c r="AG990" s="187"/>
      <c r="AH990" s="187"/>
      <c r="AI990" s="187"/>
      <c r="AJ990" s="187"/>
      <c r="AK990" s="187"/>
      <c r="AL990" s="187"/>
      <c r="AM990" s="187"/>
      <c r="AN990" s="187"/>
      <c r="AO990" s="187"/>
      <c r="AP990" s="187"/>
      <c r="AQ990" s="187"/>
      <c r="AR990" s="187"/>
      <c r="AS990" s="187"/>
      <c r="AT990" s="187"/>
      <c r="AU990" s="187"/>
      <c r="AV990" s="187"/>
      <c r="AW990" s="187"/>
      <c r="AX990" s="187"/>
      <c r="AY990" s="187"/>
      <c r="AZ990" s="187"/>
      <c r="BA990" s="187"/>
      <c r="BB990" s="187"/>
      <c r="BC990" s="187"/>
      <c r="BD990" s="187"/>
      <c r="BE990" s="187"/>
      <c r="BF990" s="187"/>
      <c r="BG990" s="187"/>
      <c r="BH990" s="187"/>
      <c r="BI990" s="187"/>
      <c r="BJ990" s="187"/>
      <c r="BK990" s="187"/>
      <c r="BL990" s="187"/>
      <c r="BM990" s="187"/>
    </row>
    <row r="991" spans="1:65">
      <c r="A991" s="110"/>
      <c r="B991" s="110"/>
      <c r="C991" s="110"/>
      <c r="D991" s="187"/>
      <c r="E991" s="187"/>
      <c r="F991" s="187"/>
      <c r="G991" s="187"/>
      <c r="H991" s="187"/>
      <c r="I991" s="187"/>
      <c r="J991" s="187"/>
      <c r="K991" s="187"/>
      <c r="L991" s="187"/>
      <c r="M991" s="187"/>
      <c r="N991" s="187"/>
      <c r="O991" s="187"/>
      <c r="P991" s="187"/>
      <c r="Q991" s="187"/>
      <c r="R991" s="187"/>
      <c r="S991" s="187"/>
      <c r="T991" s="187"/>
      <c r="U991" s="187"/>
      <c r="V991" s="187"/>
      <c r="W991" s="187"/>
      <c r="X991" s="187"/>
      <c r="Y991" s="187"/>
      <c r="Z991" s="187"/>
      <c r="AA991" s="187"/>
      <c r="AB991" s="187"/>
      <c r="AC991" s="187"/>
      <c r="AD991" s="187"/>
      <c r="AE991" s="187"/>
      <c r="AF991" s="187"/>
      <c r="AG991" s="187"/>
      <c r="AH991" s="187"/>
      <c r="AI991" s="187"/>
      <c r="AJ991" s="187"/>
      <c r="AK991" s="187"/>
      <c r="AL991" s="187"/>
      <c r="AM991" s="187"/>
      <c r="AN991" s="187"/>
      <c r="AO991" s="187"/>
      <c r="AP991" s="187"/>
      <c r="AQ991" s="187"/>
      <c r="AR991" s="187"/>
      <c r="AS991" s="187"/>
      <c r="AT991" s="187"/>
      <c r="AU991" s="187"/>
      <c r="AV991" s="187"/>
      <c r="AW991" s="187"/>
      <c r="AX991" s="187"/>
      <c r="AY991" s="187"/>
      <c r="AZ991" s="187"/>
      <c r="BA991" s="187"/>
      <c r="BB991" s="187"/>
      <c r="BC991" s="187"/>
      <c r="BD991" s="187"/>
      <c r="BE991" s="187"/>
      <c r="BF991" s="187"/>
      <c r="BG991" s="187"/>
      <c r="BH991" s="187"/>
      <c r="BI991" s="187"/>
      <c r="BJ991" s="187"/>
      <c r="BK991" s="187"/>
      <c r="BL991" s="187"/>
      <c r="BM991" s="187"/>
    </row>
    <row r="992" spans="1:65">
      <c r="A992" s="110"/>
      <c r="B992" s="110"/>
      <c r="C992" s="110"/>
      <c r="D992" s="187"/>
      <c r="E992" s="187"/>
      <c r="F992" s="187"/>
      <c r="G992" s="187"/>
      <c r="H992" s="187"/>
      <c r="I992" s="187"/>
      <c r="J992" s="187"/>
      <c r="K992" s="187"/>
      <c r="L992" s="187"/>
      <c r="M992" s="187"/>
      <c r="N992" s="187"/>
      <c r="O992" s="187"/>
      <c r="P992" s="187"/>
      <c r="Q992" s="187"/>
      <c r="R992" s="187"/>
      <c r="S992" s="187"/>
      <c r="T992" s="187"/>
      <c r="U992" s="187"/>
      <c r="V992" s="187"/>
      <c r="W992" s="187"/>
      <c r="X992" s="187"/>
      <c r="Y992" s="187"/>
      <c r="Z992" s="187"/>
      <c r="AA992" s="187"/>
      <c r="AB992" s="187"/>
      <c r="AC992" s="187"/>
      <c r="AD992" s="187"/>
      <c r="AE992" s="187"/>
      <c r="AF992" s="187"/>
      <c r="AG992" s="187"/>
      <c r="AH992" s="187"/>
      <c r="AI992" s="187"/>
      <c r="AJ992" s="187"/>
      <c r="AK992" s="187"/>
      <c r="AL992" s="187"/>
      <c r="AM992" s="187"/>
      <c r="AN992" s="187"/>
      <c r="AO992" s="187"/>
      <c r="AP992" s="187"/>
      <c r="AQ992" s="187"/>
      <c r="AR992" s="187"/>
      <c r="AS992" s="187"/>
      <c r="AT992" s="187"/>
      <c r="AU992" s="187"/>
      <c r="AV992" s="187"/>
      <c r="AW992" s="187"/>
      <c r="AX992" s="187"/>
      <c r="AY992" s="187"/>
      <c r="AZ992" s="187"/>
      <c r="BA992" s="187"/>
      <c r="BB992" s="187"/>
      <c r="BC992" s="187"/>
      <c r="BD992" s="187"/>
      <c r="BE992" s="187"/>
      <c r="BF992" s="187"/>
      <c r="BG992" s="187"/>
      <c r="BH992" s="187"/>
      <c r="BI992" s="187"/>
      <c r="BJ992" s="187"/>
      <c r="BK992" s="187"/>
      <c r="BL992" s="187"/>
      <c r="BM992" s="187"/>
    </row>
    <row r="993" spans="1:65">
      <c r="A993" s="110"/>
      <c r="B993" s="110"/>
      <c r="C993" s="110"/>
      <c r="D993" s="187"/>
      <c r="E993" s="187"/>
      <c r="F993" s="187"/>
      <c r="G993" s="187"/>
      <c r="H993" s="187"/>
      <c r="I993" s="187"/>
      <c r="J993" s="187"/>
      <c r="K993" s="187"/>
      <c r="L993" s="187"/>
      <c r="M993" s="187"/>
      <c r="N993" s="187"/>
      <c r="O993" s="187"/>
      <c r="P993" s="187"/>
      <c r="Q993" s="187"/>
      <c r="R993" s="187"/>
      <c r="S993" s="187"/>
      <c r="T993" s="187"/>
      <c r="U993" s="187"/>
      <c r="V993" s="187"/>
      <c r="W993" s="187"/>
      <c r="X993" s="187"/>
      <c r="Y993" s="187"/>
      <c r="Z993" s="187"/>
      <c r="AA993" s="187"/>
      <c r="AB993" s="187"/>
      <c r="AC993" s="187"/>
      <c r="AD993" s="187"/>
      <c r="AE993" s="187"/>
      <c r="AF993" s="187"/>
      <c r="AG993" s="187"/>
      <c r="AH993" s="187"/>
      <c r="AI993" s="187"/>
      <c r="AJ993" s="187"/>
      <c r="AK993" s="187"/>
      <c r="AL993" s="187"/>
      <c r="AM993" s="187"/>
      <c r="AN993" s="187"/>
      <c r="AO993" s="187"/>
      <c r="AP993" s="187"/>
      <c r="AQ993" s="187"/>
      <c r="AR993" s="187"/>
      <c r="AS993" s="187"/>
      <c r="AT993" s="187"/>
      <c r="AU993" s="187"/>
      <c r="AV993" s="187"/>
      <c r="AW993" s="187"/>
      <c r="AX993" s="187"/>
      <c r="AY993" s="187"/>
      <c r="AZ993" s="187"/>
      <c r="BA993" s="187"/>
      <c r="BB993" s="187"/>
      <c r="BC993" s="187"/>
      <c r="BD993" s="187"/>
      <c r="BE993" s="187"/>
      <c r="BF993" s="187"/>
      <c r="BG993" s="187"/>
      <c r="BH993" s="187"/>
      <c r="BI993" s="187"/>
      <c r="BJ993" s="187"/>
      <c r="BK993" s="187"/>
      <c r="BL993" s="187"/>
      <c r="BM993" s="187"/>
    </row>
    <row r="994" spans="1:65">
      <c r="A994" s="110"/>
      <c r="B994" s="110"/>
      <c r="C994" s="110"/>
      <c r="D994" s="187"/>
      <c r="E994" s="187"/>
      <c r="F994" s="187"/>
      <c r="G994" s="187"/>
      <c r="H994" s="187"/>
      <c r="I994" s="187"/>
      <c r="J994" s="187"/>
      <c r="K994" s="187"/>
      <c r="L994" s="187"/>
      <c r="M994" s="187"/>
      <c r="N994" s="187"/>
      <c r="O994" s="187"/>
      <c r="P994" s="187"/>
      <c r="Q994" s="187"/>
      <c r="R994" s="187"/>
      <c r="S994" s="187"/>
      <c r="T994" s="187"/>
      <c r="U994" s="187"/>
      <c r="V994" s="187"/>
      <c r="W994" s="187"/>
      <c r="X994" s="187"/>
      <c r="Y994" s="187"/>
      <c r="Z994" s="187"/>
      <c r="AA994" s="187"/>
      <c r="AB994" s="187"/>
      <c r="AC994" s="187"/>
      <c r="AD994" s="187"/>
      <c r="AE994" s="187"/>
      <c r="AF994" s="187"/>
      <c r="AG994" s="187"/>
      <c r="AH994" s="187"/>
      <c r="AI994" s="187"/>
      <c r="AJ994" s="187"/>
      <c r="AK994" s="187"/>
      <c r="AL994" s="187"/>
      <c r="AM994" s="187"/>
      <c r="AN994" s="187"/>
      <c r="AO994" s="187"/>
      <c r="AP994" s="187"/>
      <c r="AQ994" s="187"/>
      <c r="AR994" s="187"/>
      <c r="AS994" s="187"/>
      <c r="AT994" s="187"/>
      <c r="AU994" s="187"/>
      <c r="AV994" s="187"/>
      <c r="AW994" s="187"/>
      <c r="AX994" s="187"/>
      <c r="AY994" s="187"/>
      <c r="AZ994" s="187"/>
      <c r="BA994" s="187"/>
      <c r="BB994" s="187"/>
      <c r="BC994" s="187"/>
      <c r="BD994" s="187"/>
      <c r="BE994" s="187"/>
      <c r="BF994" s="187"/>
      <c r="BG994" s="187"/>
      <c r="BH994" s="187"/>
      <c r="BI994" s="187"/>
      <c r="BJ994" s="187"/>
      <c r="BK994" s="187"/>
      <c r="BL994" s="187"/>
      <c r="BM994" s="187"/>
    </row>
    <row r="995" spans="1:65">
      <c r="A995" s="110"/>
      <c r="B995" s="110"/>
      <c r="C995" s="110"/>
      <c r="D995" s="187"/>
      <c r="E995" s="187"/>
      <c r="F995" s="187"/>
      <c r="G995" s="187"/>
      <c r="H995" s="187"/>
      <c r="I995" s="187"/>
      <c r="J995" s="187"/>
      <c r="K995" s="187"/>
      <c r="L995" s="187"/>
      <c r="M995" s="187"/>
      <c r="N995" s="187"/>
      <c r="O995" s="187"/>
      <c r="P995" s="187"/>
      <c r="Q995" s="187"/>
      <c r="R995" s="187"/>
      <c r="S995" s="187"/>
      <c r="T995" s="187"/>
      <c r="U995" s="187"/>
      <c r="V995" s="187"/>
      <c r="W995" s="187"/>
      <c r="X995" s="187"/>
      <c r="Y995" s="187"/>
      <c r="Z995" s="187"/>
      <c r="AA995" s="187"/>
      <c r="AB995" s="187"/>
      <c r="AC995" s="187"/>
      <c r="AD995" s="187"/>
      <c r="AE995" s="187"/>
      <c r="AF995" s="187"/>
      <c r="AG995" s="187"/>
      <c r="AH995" s="187"/>
      <c r="AI995" s="187"/>
      <c r="AJ995" s="187"/>
      <c r="AK995" s="187"/>
      <c r="AL995" s="187"/>
      <c r="AM995" s="187"/>
      <c r="AN995" s="187"/>
      <c r="AO995" s="187"/>
      <c r="AP995" s="187"/>
      <c r="AQ995" s="187"/>
      <c r="AR995" s="187"/>
      <c r="AS995" s="187"/>
      <c r="AT995" s="187"/>
      <c r="AU995" s="187"/>
      <c r="AV995" s="187"/>
      <c r="AW995" s="187"/>
      <c r="AX995" s="187"/>
      <c r="AY995" s="187"/>
      <c r="AZ995" s="187"/>
      <c r="BA995" s="187"/>
      <c r="BB995" s="187"/>
      <c r="BC995" s="187"/>
      <c r="BD995" s="187"/>
      <c r="BE995" s="187"/>
      <c r="BF995" s="187"/>
      <c r="BG995" s="187"/>
      <c r="BH995" s="187"/>
      <c r="BI995" s="187"/>
      <c r="BJ995" s="187"/>
      <c r="BK995" s="187"/>
      <c r="BL995" s="187"/>
      <c r="BM995" s="187"/>
    </row>
    <row r="996" spans="1:65">
      <c r="A996" s="110"/>
      <c r="B996" s="110"/>
      <c r="C996" s="110"/>
      <c r="D996" s="187"/>
      <c r="E996" s="187"/>
      <c r="F996" s="187"/>
      <c r="G996" s="187"/>
      <c r="H996" s="187"/>
      <c r="I996" s="187"/>
      <c r="J996" s="187"/>
      <c r="K996" s="187"/>
      <c r="L996" s="187"/>
      <c r="M996" s="187"/>
      <c r="N996" s="187"/>
      <c r="O996" s="187"/>
      <c r="P996" s="187"/>
      <c r="Q996" s="187"/>
      <c r="R996" s="187"/>
      <c r="S996" s="187"/>
      <c r="T996" s="187"/>
      <c r="U996" s="187"/>
      <c r="V996" s="187"/>
      <c r="W996" s="187"/>
      <c r="X996" s="187"/>
      <c r="Y996" s="187"/>
      <c r="Z996" s="187"/>
      <c r="AA996" s="187"/>
      <c r="AB996" s="187"/>
      <c r="AC996" s="187"/>
      <c r="AD996" s="187"/>
      <c r="AE996" s="187"/>
      <c r="AF996" s="187"/>
      <c r="AG996" s="187"/>
      <c r="AH996" s="187"/>
      <c r="AI996" s="187"/>
      <c r="AJ996" s="187"/>
      <c r="AK996" s="187"/>
      <c r="AL996" s="187"/>
      <c r="AM996" s="187"/>
      <c r="AN996" s="187"/>
      <c r="AO996" s="187"/>
      <c r="AP996" s="187"/>
      <c r="AQ996" s="187"/>
      <c r="AR996" s="187"/>
      <c r="AS996" s="187"/>
      <c r="AT996" s="187"/>
      <c r="AU996" s="187"/>
      <c r="AV996" s="187"/>
      <c r="AW996" s="187"/>
      <c r="AX996" s="187"/>
      <c r="AY996" s="187"/>
      <c r="AZ996" s="187"/>
      <c r="BA996" s="187"/>
      <c r="BB996" s="187"/>
      <c r="BC996" s="187"/>
      <c r="BD996" s="187"/>
      <c r="BE996" s="187"/>
      <c r="BF996" s="187"/>
      <c r="BG996" s="187"/>
      <c r="BH996" s="187"/>
      <c r="BI996" s="187"/>
      <c r="BJ996" s="187"/>
      <c r="BK996" s="187"/>
      <c r="BL996" s="187"/>
      <c r="BM996" s="187"/>
    </row>
    <row r="997" spans="1:65">
      <c r="A997" s="110"/>
      <c r="B997" s="110"/>
      <c r="C997" s="110"/>
      <c r="D997" s="187"/>
      <c r="E997" s="187"/>
      <c r="F997" s="187"/>
      <c r="G997" s="187"/>
      <c r="H997" s="187"/>
      <c r="I997" s="187"/>
      <c r="J997" s="187"/>
      <c r="K997" s="187"/>
      <c r="L997" s="187"/>
      <c r="M997" s="187"/>
      <c r="N997" s="187"/>
      <c r="O997" s="187"/>
      <c r="P997" s="187"/>
      <c r="Q997" s="187"/>
      <c r="R997" s="187"/>
      <c r="S997" s="187"/>
      <c r="T997" s="187"/>
      <c r="U997" s="187"/>
      <c r="V997" s="187"/>
      <c r="W997" s="187"/>
      <c r="X997" s="187"/>
      <c r="Y997" s="187"/>
      <c r="Z997" s="187"/>
      <c r="AA997" s="187"/>
      <c r="AB997" s="187"/>
      <c r="AC997" s="187"/>
      <c r="AD997" s="187"/>
      <c r="AE997" s="187"/>
      <c r="AF997" s="187"/>
      <c r="AG997" s="187"/>
      <c r="AH997" s="187"/>
      <c r="AI997" s="187"/>
      <c r="AJ997" s="187"/>
      <c r="AK997" s="187"/>
      <c r="AL997" s="187"/>
      <c r="AM997" s="187"/>
      <c r="AN997" s="187"/>
      <c r="AO997" s="187"/>
      <c r="AP997" s="187"/>
      <c r="AQ997" s="187"/>
      <c r="AR997" s="187"/>
      <c r="AS997" s="187"/>
      <c r="AT997" s="187"/>
      <c r="AU997" s="187"/>
      <c r="AV997" s="187"/>
      <c r="AW997" s="187"/>
      <c r="AX997" s="187"/>
      <c r="AY997" s="187"/>
      <c r="AZ997" s="187"/>
      <c r="BA997" s="187"/>
      <c r="BB997" s="187"/>
      <c r="BC997" s="187"/>
      <c r="BD997" s="187"/>
      <c r="BE997" s="187"/>
      <c r="BF997" s="187"/>
      <c r="BG997" s="187"/>
      <c r="BH997" s="187"/>
      <c r="BI997" s="187"/>
      <c r="BJ997" s="187"/>
      <c r="BK997" s="187"/>
      <c r="BL997" s="187"/>
      <c r="BM997" s="187"/>
    </row>
    <row r="998" spans="1:65">
      <c r="A998" s="110"/>
      <c r="B998" s="110"/>
      <c r="C998" s="110"/>
      <c r="D998" s="187"/>
      <c r="E998" s="187"/>
      <c r="F998" s="187"/>
      <c r="G998" s="187"/>
      <c r="H998" s="187"/>
      <c r="I998" s="187"/>
      <c r="J998" s="187"/>
      <c r="K998" s="187"/>
      <c r="L998" s="187"/>
      <c r="M998" s="187"/>
      <c r="N998" s="187"/>
      <c r="O998" s="187"/>
      <c r="P998" s="187"/>
      <c r="Q998" s="187"/>
      <c r="R998" s="187"/>
      <c r="S998" s="187"/>
      <c r="T998" s="187"/>
      <c r="U998" s="187"/>
      <c r="V998" s="187"/>
      <c r="W998" s="187"/>
      <c r="X998" s="187"/>
      <c r="Y998" s="187"/>
      <c r="Z998" s="187"/>
      <c r="AA998" s="187"/>
      <c r="AB998" s="187"/>
      <c r="AC998" s="187"/>
      <c r="AD998" s="187"/>
      <c r="AE998" s="187"/>
      <c r="AF998" s="187"/>
      <c r="AG998" s="187"/>
      <c r="AH998" s="187"/>
      <c r="AI998" s="187"/>
      <c r="AJ998" s="187"/>
      <c r="AK998" s="187"/>
      <c r="AL998" s="187"/>
      <c r="AM998" s="187"/>
      <c r="AN998" s="187"/>
      <c r="AO998" s="187"/>
      <c r="AP998" s="187"/>
      <c r="AQ998" s="187"/>
      <c r="AR998" s="187"/>
      <c r="AS998" s="187"/>
      <c r="AT998" s="187"/>
      <c r="AU998" s="187"/>
      <c r="AV998" s="187"/>
      <c r="AW998" s="187"/>
      <c r="AX998" s="187"/>
      <c r="AY998" s="187"/>
      <c r="AZ998" s="187"/>
      <c r="BA998" s="187"/>
      <c r="BB998" s="187"/>
      <c r="BC998" s="187"/>
      <c r="BD998" s="187"/>
      <c r="BE998" s="187"/>
      <c r="BF998" s="187"/>
      <c r="BG998" s="187"/>
      <c r="BH998" s="187"/>
      <c r="BI998" s="187"/>
      <c r="BJ998" s="187"/>
      <c r="BK998" s="187"/>
      <c r="BL998" s="187"/>
      <c r="BM998" s="187"/>
    </row>
    <row r="999" spans="1:65">
      <c r="A999" s="110"/>
      <c r="B999" s="110"/>
      <c r="C999" s="110"/>
      <c r="D999" s="187"/>
      <c r="E999" s="187"/>
      <c r="F999" s="187"/>
      <c r="G999" s="187"/>
      <c r="H999" s="187"/>
      <c r="I999" s="187"/>
      <c r="J999" s="187"/>
      <c r="K999" s="187"/>
      <c r="L999" s="187"/>
      <c r="M999" s="187"/>
      <c r="N999" s="187"/>
      <c r="O999" s="187"/>
      <c r="P999" s="187"/>
      <c r="Q999" s="187"/>
      <c r="R999" s="187"/>
      <c r="S999" s="187"/>
      <c r="T999" s="187"/>
      <c r="U999" s="187"/>
      <c r="V999" s="187"/>
      <c r="W999" s="187"/>
      <c r="X999" s="187"/>
      <c r="Y999" s="187"/>
      <c r="Z999" s="187"/>
      <c r="AA999" s="187"/>
      <c r="AB999" s="187"/>
      <c r="AC999" s="187"/>
      <c r="AD999" s="187"/>
      <c r="AE999" s="187"/>
      <c r="AF999" s="187"/>
      <c r="AG999" s="187"/>
      <c r="AH999" s="187"/>
      <c r="AI999" s="187"/>
      <c r="AJ999" s="187"/>
      <c r="AK999" s="187"/>
      <c r="AL999" s="187"/>
      <c r="AM999" s="187"/>
      <c r="AN999" s="187"/>
      <c r="AO999" s="187"/>
      <c r="AP999" s="187"/>
      <c r="AQ999" s="187"/>
      <c r="AR999" s="187"/>
      <c r="AS999" s="187"/>
      <c r="AT999" s="187"/>
      <c r="AU999" s="187"/>
      <c r="AV999" s="187"/>
      <c r="AW999" s="187"/>
      <c r="AX999" s="187"/>
      <c r="AY999" s="187"/>
      <c r="AZ999" s="187"/>
      <c r="BA999" s="187"/>
      <c r="BB999" s="187"/>
      <c r="BC999" s="187"/>
      <c r="BD999" s="187"/>
      <c r="BE999" s="187"/>
      <c r="BF999" s="187"/>
      <c r="BG999" s="187"/>
      <c r="BH999" s="187"/>
      <c r="BI999" s="187"/>
      <c r="BJ999" s="187"/>
      <c r="BK999" s="187"/>
      <c r="BL999" s="187"/>
      <c r="BM999" s="187"/>
    </row>
    <row r="1000" spans="1:65">
      <c r="A1000" s="110"/>
      <c r="B1000" s="110"/>
      <c r="C1000" s="110"/>
      <c r="D1000" s="187"/>
      <c r="E1000" s="187"/>
      <c r="F1000" s="187"/>
      <c r="G1000" s="187"/>
      <c r="H1000" s="187"/>
      <c r="I1000" s="187"/>
      <c r="J1000" s="187"/>
      <c r="K1000" s="187"/>
      <c r="L1000" s="187"/>
      <c r="M1000" s="187"/>
      <c r="N1000" s="187"/>
      <c r="O1000" s="187"/>
      <c r="P1000" s="187"/>
      <c r="Q1000" s="187"/>
      <c r="R1000" s="187"/>
      <c r="S1000" s="187"/>
      <c r="T1000" s="187"/>
      <c r="U1000" s="187"/>
      <c r="V1000" s="187"/>
      <c r="W1000" s="187"/>
      <c r="X1000" s="187"/>
      <c r="Y1000" s="187"/>
      <c r="Z1000" s="187"/>
      <c r="AA1000" s="187"/>
      <c r="AB1000" s="187"/>
      <c r="AC1000" s="187"/>
      <c r="AD1000" s="187"/>
      <c r="AE1000" s="187"/>
      <c r="AF1000" s="187"/>
      <c r="AG1000" s="187"/>
      <c r="AH1000" s="187"/>
      <c r="AI1000" s="187"/>
      <c r="AJ1000" s="187"/>
      <c r="AK1000" s="187"/>
      <c r="AL1000" s="187"/>
      <c r="AM1000" s="187"/>
      <c r="AN1000" s="187"/>
      <c r="AO1000" s="187"/>
      <c r="AP1000" s="187"/>
      <c r="AQ1000" s="187"/>
      <c r="AR1000" s="187"/>
      <c r="AS1000" s="187"/>
      <c r="AT1000" s="187"/>
      <c r="AU1000" s="187"/>
      <c r="AV1000" s="187"/>
      <c r="AW1000" s="187"/>
      <c r="AX1000" s="187"/>
      <c r="AY1000" s="187"/>
      <c r="AZ1000" s="187"/>
      <c r="BA1000" s="187"/>
      <c r="BB1000" s="187"/>
      <c r="BC1000" s="187"/>
      <c r="BD1000" s="187"/>
      <c r="BE1000" s="187"/>
      <c r="BF1000" s="187"/>
      <c r="BG1000" s="187"/>
      <c r="BH1000" s="187"/>
      <c r="BI1000" s="187"/>
      <c r="BJ1000" s="187"/>
      <c r="BK1000" s="187"/>
      <c r="BL1000" s="187"/>
      <c r="BM1000" s="187"/>
    </row>
    <row r="1001" spans="1:65">
      <c r="A1001" s="110"/>
      <c r="B1001" s="110"/>
      <c r="C1001" s="110"/>
      <c r="D1001" s="187"/>
      <c r="E1001" s="187"/>
      <c r="F1001" s="187"/>
      <c r="G1001" s="187"/>
      <c r="H1001" s="187"/>
      <c r="I1001" s="187"/>
      <c r="J1001" s="187"/>
      <c r="K1001" s="187"/>
      <c r="L1001" s="187"/>
      <c r="M1001" s="187"/>
      <c r="N1001" s="187"/>
      <c r="O1001" s="187"/>
      <c r="P1001" s="187"/>
      <c r="Q1001" s="187"/>
      <c r="R1001" s="187"/>
      <c r="S1001" s="187"/>
      <c r="T1001" s="187"/>
      <c r="U1001" s="187"/>
      <c r="V1001" s="187"/>
      <c r="W1001" s="187"/>
      <c r="X1001" s="187"/>
      <c r="Y1001" s="187"/>
      <c r="Z1001" s="187"/>
      <c r="AA1001" s="187"/>
      <c r="AB1001" s="187"/>
      <c r="AC1001" s="187"/>
      <c r="AD1001" s="187"/>
      <c r="AE1001" s="187"/>
      <c r="AF1001" s="187"/>
      <c r="AG1001" s="187"/>
      <c r="AH1001" s="187"/>
      <c r="AI1001" s="187"/>
      <c r="AJ1001" s="187"/>
      <c r="AK1001" s="187"/>
      <c r="AL1001" s="187"/>
      <c r="AM1001" s="187"/>
      <c r="AN1001" s="187"/>
      <c r="AO1001" s="187"/>
      <c r="AP1001" s="187"/>
      <c r="AQ1001" s="187"/>
      <c r="AR1001" s="187"/>
      <c r="AS1001" s="187"/>
      <c r="AT1001" s="187"/>
      <c r="AU1001" s="187"/>
      <c r="AV1001" s="187"/>
      <c r="AW1001" s="187"/>
      <c r="AX1001" s="187"/>
      <c r="AY1001" s="187"/>
      <c r="AZ1001" s="187"/>
      <c r="BA1001" s="187"/>
      <c r="BB1001" s="187"/>
      <c r="BC1001" s="187"/>
      <c r="BD1001" s="187"/>
      <c r="BE1001" s="187"/>
      <c r="BF1001" s="187"/>
      <c r="BG1001" s="187"/>
      <c r="BH1001" s="187"/>
      <c r="BI1001" s="187"/>
      <c r="BJ1001" s="187"/>
      <c r="BK1001" s="187"/>
      <c r="BL1001" s="187"/>
      <c r="BM1001" s="187"/>
    </row>
    <row r="1002" spans="1:65">
      <c r="A1002" s="110"/>
      <c r="B1002" s="110"/>
      <c r="C1002" s="110"/>
      <c r="D1002" s="187"/>
      <c r="E1002" s="187"/>
      <c r="F1002" s="187"/>
      <c r="G1002" s="187"/>
      <c r="H1002" s="187"/>
      <c r="I1002" s="187"/>
      <c r="J1002" s="187"/>
      <c r="K1002" s="187"/>
      <c r="L1002" s="187"/>
      <c r="M1002" s="187"/>
      <c r="N1002" s="187"/>
      <c r="O1002" s="187"/>
      <c r="P1002" s="187"/>
      <c r="Q1002" s="187"/>
      <c r="R1002" s="187"/>
      <c r="S1002" s="187"/>
      <c r="T1002" s="187"/>
      <c r="U1002" s="187"/>
      <c r="V1002" s="187"/>
      <c r="W1002" s="187"/>
      <c r="X1002" s="187"/>
      <c r="Y1002" s="187"/>
      <c r="Z1002" s="187"/>
      <c r="AA1002" s="187"/>
      <c r="AB1002" s="187"/>
      <c r="AC1002" s="187"/>
      <c r="AD1002" s="187"/>
      <c r="AE1002" s="187"/>
      <c r="AF1002" s="187"/>
      <c r="AG1002" s="187"/>
      <c r="AH1002" s="187"/>
      <c r="AI1002" s="187"/>
      <c r="AJ1002" s="187"/>
      <c r="AK1002" s="187"/>
      <c r="AL1002" s="187"/>
      <c r="AM1002" s="187"/>
      <c r="AN1002" s="187"/>
      <c r="AO1002" s="187"/>
      <c r="AP1002" s="187"/>
      <c r="AQ1002" s="187"/>
      <c r="AR1002" s="187"/>
      <c r="AS1002" s="187"/>
      <c r="AT1002" s="187"/>
      <c r="AU1002" s="187"/>
      <c r="AV1002" s="187"/>
      <c r="AW1002" s="187"/>
      <c r="AX1002" s="187"/>
      <c r="AY1002" s="187"/>
      <c r="AZ1002" s="187"/>
      <c r="BA1002" s="187"/>
      <c r="BB1002" s="187"/>
      <c r="BC1002" s="187"/>
      <c r="BD1002" s="187"/>
      <c r="BE1002" s="187"/>
      <c r="BF1002" s="187"/>
      <c r="BG1002" s="187"/>
      <c r="BH1002" s="187"/>
      <c r="BI1002" s="187"/>
      <c r="BJ1002" s="187"/>
      <c r="BK1002" s="187"/>
      <c r="BL1002" s="187"/>
      <c r="BM1002" s="187"/>
    </row>
    <row r="1003" spans="1:65">
      <c r="A1003" s="110"/>
      <c r="B1003" s="110"/>
      <c r="C1003" s="110"/>
      <c r="D1003" s="187"/>
      <c r="E1003" s="187"/>
      <c r="F1003" s="187"/>
      <c r="G1003" s="187"/>
      <c r="H1003" s="187"/>
      <c r="I1003" s="187"/>
      <c r="J1003" s="187"/>
      <c r="K1003" s="187"/>
      <c r="L1003" s="187"/>
      <c r="M1003" s="187"/>
      <c r="N1003" s="187"/>
      <c r="O1003" s="187"/>
      <c r="P1003" s="187"/>
      <c r="Q1003" s="187"/>
      <c r="R1003" s="187"/>
      <c r="S1003" s="187"/>
      <c r="T1003" s="187"/>
      <c r="U1003" s="187"/>
      <c r="V1003" s="187"/>
      <c r="W1003" s="187"/>
      <c r="X1003" s="187"/>
      <c r="Y1003" s="187"/>
      <c r="Z1003" s="187"/>
      <c r="AA1003" s="187"/>
      <c r="AB1003" s="187"/>
      <c r="AC1003" s="187"/>
      <c r="AD1003" s="187"/>
      <c r="AE1003" s="187"/>
      <c r="AF1003" s="187"/>
      <c r="AG1003" s="187"/>
      <c r="AH1003" s="187"/>
      <c r="AI1003" s="187"/>
      <c r="AJ1003" s="187"/>
      <c r="AK1003" s="187"/>
      <c r="AL1003" s="187"/>
      <c r="AM1003" s="187"/>
      <c r="AN1003" s="187"/>
      <c r="AO1003" s="187"/>
      <c r="AP1003" s="187"/>
      <c r="AQ1003" s="187"/>
      <c r="AR1003" s="187"/>
      <c r="AS1003" s="187"/>
      <c r="AT1003" s="187"/>
      <c r="AU1003" s="187"/>
      <c r="AV1003" s="187"/>
      <c r="AW1003" s="187"/>
      <c r="AX1003" s="187"/>
      <c r="AY1003" s="187"/>
      <c r="AZ1003" s="187"/>
      <c r="BA1003" s="187"/>
      <c r="BB1003" s="187"/>
      <c r="BC1003" s="187"/>
      <c r="BD1003" s="187"/>
      <c r="BE1003" s="187"/>
      <c r="BF1003" s="187"/>
      <c r="BG1003" s="187"/>
      <c r="BH1003" s="187"/>
      <c r="BI1003" s="187"/>
      <c r="BJ1003" s="187"/>
      <c r="BK1003" s="187"/>
      <c r="BL1003" s="187"/>
      <c r="BM1003" s="187"/>
    </row>
    <row r="1004" spans="1:65">
      <c r="A1004" s="110"/>
      <c r="B1004" s="110"/>
      <c r="C1004" s="110"/>
      <c r="D1004" s="187"/>
      <c r="E1004" s="187"/>
      <c r="F1004" s="187"/>
      <c r="G1004" s="187"/>
      <c r="H1004" s="187"/>
      <c r="I1004" s="187"/>
      <c r="J1004" s="187"/>
      <c r="K1004" s="187"/>
      <c r="L1004" s="187"/>
      <c r="M1004" s="187"/>
      <c r="N1004" s="187"/>
      <c r="O1004" s="187"/>
      <c r="P1004" s="187"/>
      <c r="Q1004" s="187"/>
      <c r="R1004" s="187"/>
      <c r="S1004" s="187"/>
      <c r="T1004" s="187"/>
      <c r="U1004" s="187"/>
      <c r="V1004" s="187"/>
      <c r="W1004" s="187"/>
      <c r="X1004" s="187"/>
      <c r="Y1004" s="187"/>
      <c r="Z1004" s="187"/>
      <c r="AA1004" s="187"/>
      <c r="AB1004" s="187"/>
      <c r="AC1004" s="187"/>
      <c r="AD1004" s="187"/>
      <c r="AE1004" s="187"/>
      <c r="AF1004" s="187"/>
      <c r="AG1004" s="187"/>
      <c r="AH1004" s="187"/>
      <c r="AI1004" s="187"/>
      <c r="AJ1004" s="187"/>
      <c r="AK1004" s="187"/>
      <c r="AL1004" s="187"/>
      <c r="AM1004" s="187"/>
      <c r="AN1004" s="187"/>
      <c r="AO1004" s="187"/>
      <c r="AP1004" s="187"/>
      <c r="AQ1004" s="187"/>
      <c r="AR1004" s="187"/>
      <c r="AS1004" s="187"/>
      <c r="AT1004" s="187"/>
      <c r="AU1004" s="187"/>
      <c r="AV1004" s="187"/>
      <c r="AW1004" s="187"/>
      <c r="AX1004" s="187"/>
      <c r="AY1004" s="187"/>
      <c r="AZ1004" s="187"/>
      <c r="BA1004" s="187"/>
      <c r="BB1004" s="187"/>
      <c r="BC1004" s="187"/>
      <c r="BD1004" s="187"/>
      <c r="BE1004" s="187"/>
      <c r="BF1004" s="187"/>
      <c r="BG1004" s="187"/>
      <c r="BH1004" s="187"/>
      <c r="BI1004" s="187"/>
      <c r="BJ1004" s="187"/>
      <c r="BK1004" s="187"/>
      <c r="BL1004" s="187"/>
      <c r="BM1004" s="187"/>
    </row>
    <row r="1005" spans="1:65">
      <c r="A1005" s="110"/>
      <c r="B1005" s="110"/>
      <c r="C1005" s="110"/>
      <c r="D1005" s="187"/>
      <c r="E1005" s="187"/>
      <c r="F1005" s="187"/>
      <c r="G1005" s="187"/>
      <c r="H1005" s="187"/>
      <c r="I1005" s="187"/>
      <c r="J1005" s="187"/>
      <c r="K1005" s="187"/>
      <c r="L1005" s="187"/>
      <c r="M1005" s="187"/>
      <c r="N1005" s="187"/>
      <c r="O1005" s="187"/>
      <c r="P1005" s="187"/>
      <c r="Q1005" s="187"/>
      <c r="R1005" s="187"/>
      <c r="S1005" s="187"/>
      <c r="T1005" s="187"/>
      <c r="U1005" s="187"/>
      <c r="V1005" s="187"/>
      <c r="W1005" s="187"/>
      <c r="X1005" s="187"/>
      <c r="Y1005" s="187"/>
      <c r="Z1005" s="187"/>
      <c r="AA1005" s="187"/>
      <c r="AB1005" s="187"/>
      <c r="AC1005" s="187"/>
      <c r="AD1005" s="187"/>
      <c r="AE1005" s="187"/>
      <c r="AF1005" s="187"/>
      <c r="AG1005" s="187"/>
      <c r="AH1005" s="187"/>
      <c r="AI1005" s="187"/>
      <c r="AJ1005" s="187"/>
      <c r="AK1005" s="187"/>
      <c r="AL1005" s="187"/>
      <c r="AM1005" s="187"/>
      <c r="AN1005" s="187"/>
      <c r="AO1005" s="187"/>
      <c r="AP1005" s="187"/>
      <c r="AQ1005" s="187"/>
      <c r="AR1005" s="187"/>
      <c r="AS1005" s="187"/>
      <c r="AT1005" s="187"/>
      <c r="AU1005" s="187"/>
      <c r="AV1005" s="187"/>
      <c r="AW1005" s="187"/>
      <c r="AX1005" s="187"/>
      <c r="AY1005" s="187"/>
      <c r="AZ1005" s="187"/>
      <c r="BA1005" s="187"/>
      <c r="BB1005" s="187"/>
      <c r="BC1005" s="187"/>
      <c r="BD1005" s="187"/>
      <c r="BE1005" s="187"/>
      <c r="BF1005" s="187"/>
      <c r="BG1005" s="187"/>
      <c r="BH1005" s="187"/>
      <c r="BI1005" s="187"/>
      <c r="BJ1005" s="187"/>
      <c r="BK1005" s="187"/>
      <c r="BL1005" s="187"/>
      <c r="BM1005" s="187"/>
    </row>
    <row r="1006" spans="1:65">
      <c r="A1006" s="110"/>
      <c r="B1006" s="110"/>
      <c r="C1006" s="110"/>
      <c r="D1006" s="187"/>
      <c r="E1006" s="187"/>
      <c r="F1006" s="187"/>
      <c r="G1006" s="187"/>
      <c r="H1006" s="187"/>
      <c r="I1006" s="187"/>
      <c r="J1006" s="187"/>
      <c r="K1006" s="187"/>
      <c r="L1006" s="187"/>
      <c r="M1006" s="187"/>
      <c r="N1006" s="187"/>
      <c r="O1006" s="187"/>
      <c r="P1006" s="187"/>
      <c r="Q1006" s="187"/>
      <c r="R1006" s="187"/>
      <c r="S1006" s="187"/>
      <c r="T1006" s="187"/>
      <c r="U1006" s="187"/>
      <c r="V1006" s="187"/>
      <c r="W1006" s="187"/>
      <c r="X1006" s="187"/>
      <c r="Y1006" s="187"/>
      <c r="Z1006" s="187"/>
      <c r="AA1006" s="187"/>
      <c r="AB1006" s="187"/>
      <c r="AC1006" s="187"/>
      <c r="AD1006" s="187"/>
      <c r="AE1006" s="187"/>
      <c r="AF1006" s="187"/>
      <c r="AG1006" s="187"/>
      <c r="AH1006" s="187"/>
      <c r="AI1006" s="187"/>
      <c r="AJ1006" s="187"/>
      <c r="AK1006" s="187"/>
      <c r="AL1006" s="187"/>
      <c r="AM1006" s="187"/>
      <c r="AN1006" s="187"/>
      <c r="AO1006" s="187"/>
      <c r="AP1006" s="187"/>
      <c r="AQ1006" s="187"/>
      <c r="AR1006" s="187"/>
      <c r="AS1006" s="187"/>
      <c r="AT1006" s="187"/>
      <c r="AU1006" s="187"/>
      <c r="AV1006" s="187"/>
      <c r="AW1006" s="187"/>
      <c r="AX1006" s="187"/>
      <c r="AY1006" s="187"/>
      <c r="AZ1006" s="187"/>
      <c r="BA1006" s="187"/>
      <c r="BB1006" s="187"/>
      <c r="BC1006" s="187"/>
      <c r="BD1006" s="187"/>
      <c r="BE1006" s="187"/>
      <c r="BF1006" s="187"/>
      <c r="BG1006" s="187"/>
      <c r="BH1006" s="187"/>
      <c r="BI1006" s="187"/>
      <c r="BJ1006" s="187"/>
      <c r="BK1006" s="187"/>
      <c r="BL1006" s="187"/>
      <c r="BM1006" s="187"/>
    </row>
    <row r="1007" spans="1:65">
      <c r="A1007" s="110"/>
      <c r="B1007" s="110"/>
      <c r="C1007" s="110"/>
      <c r="D1007" s="187"/>
      <c r="E1007" s="187"/>
      <c r="F1007" s="187"/>
      <c r="G1007" s="187"/>
      <c r="H1007" s="187"/>
      <c r="I1007" s="187"/>
      <c r="J1007" s="187"/>
      <c r="K1007" s="187"/>
      <c r="L1007" s="187"/>
      <c r="M1007" s="187"/>
      <c r="N1007" s="187"/>
      <c r="O1007" s="187"/>
      <c r="P1007" s="187"/>
      <c r="Q1007" s="187"/>
      <c r="R1007" s="187"/>
      <c r="S1007" s="187"/>
      <c r="T1007" s="187"/>
      <c r="U1007" s="187"/>
      <c r="V1007" s="187"/>
      <c r="W1007" s="187"/>
      <c r="X1007" s="187"/>
      <c r="Y1007" s="187"/>
      <c r="Z1007" s="187"/>
      <c r="AA1007" s="187"/>
      <c r="AB1007" s="187"/>
      <c r="AC1007" s="187"/>
      <c r="AD1007" s="187"/>
      <c r="AE1007" s="187"/>
      <c r="AF1007" s="187"/>
      <c r="AG1007" s="187"/>
      <c r="AH1007" s="187"/>
      <c r="AI1007" s="187"/>
      <c r="AJ1007" s="187"/>
      <c r="AK1007" s="187"/>
      <c r="AL1007" s="187"/>
      <c r="AM1007" s="187"/>
      <c r="AN1007" s="187"/>
      <c r="AO1007" s="187"/>
      <c r="AP1007" s="187"/>
      <c r="AQ1007" s="187"/>
      <c r="AR1007" s="187"/>
      <c r="AS1007" s="187"/>
      <c r="AT1007" s="187"/>
      <c r="AU1007" s="187"/>
      <c r="AV1007" s="187"/>
      <c r="AW1007" s="187"/>
      <c r="AX1007" s="187"/>
      <c r="AY1007" s="187"/>
      <c r="AZ1007" s="187"/>
      <c r="BA1007" s="187"/>
      <c r="BB1007" s="187"/>
      <c r="BC1007" s="187"/>
      <c r="BD1007" s="187"/>
      <c r="BE1007" s="187"/>
      <c r="BF1007" s="187"/>
      <c r="BG1007" s="187"/>
      <c r="BH1007" s="187"/>
      <c r="BI1007" s="187"/>
      <c r="BJ1007" s="187"/>
      <c r="BK1007" s="187"/>
      <c r="BL1007" s="187"/>
      <c r="BM1007" s="187"/>
    </row>
    <row r="1008" spans="1:65">
      <c r="A1008" s="110"/>
      <c r="B1008" s="110"/>
      <c r="C1008" s="110"/>
      <c r="D1008" s="187"/>
      <c r="E1008" s="187"/>
      <c r="F1008" s="187"/>
      <c r="G1008" s="187"/>
      <c r="H1008" s="187"/>
      <c r="I1008" s="187"/>
      <c r="J1008" s="187"/>
      <c r="K1008" s="187"/>
      <c r="L1008" s="187"/>
      <c r="M1008" s="187"/>
      <c r="N1008" s="187"/>
      <c r="O1008" s="187"/>
      <c r="P1008" s="187"/>
      <c r="Q1008" s="187"/>
      <c r="R1008" s="187"/>
      <c r="S1008" s="187"/>
      <c r="T1008" s="187"/>
      <c r="U1008" s="187"/>
      <c r="V1008" s="187"/>
      <c r="W1008" s="187"/>
      <c r="X1008" s="187"/>
      <c r="Y1008" s="187"/>
      <c r="Z1008" s="187"/>
      <c r="AA1008" s="187"/>
      <c r="AB1008" s="187"/>
      <c r="AC1008" s="187"/>
      <c r="AD1008" s="187"/>
      <c r="AE1008" s="187"/>
      <c r="AF1008" s="187"/>
      <c r="AG1008" s="187"/>
      <c r="AH1008" s="187"/>
      <c r="AI1008" s="187"/>
      <c r="AJ1008" s="187"/>
      <c r="AK1008" s="187"/>
      <c r="AL1008" s="187"/>
      <c r="AM1008" s="187"/>
      <c r="AN1008" s="187"/>
      <c r="AO1008" s="187"/>
      <c r="AP1008" s="187"/>
      <c r="AQ1008" s="187"/>
      <c r="AR1008" s="187"/>
      <c r="AS1008" s="187"/>
      <c r="AT1008" s="187"/>
      <c r="AU1008" s="187"/>
      <c r="AV1008" s="187"/>
      <c r="AW1008" s="187"/>
      <c r="AX1008" s="187"/>
      <c r="AY1008" s="187"/>
      <c r="AZ1008" s="187"/>
      <c r="BA1008" s="187"/>
      <c r="BB1008" s="187"/>
      <c r="BC1008" s="187"/>
      <c r="BD1008" s="187"/>
      <c r="BE1008" s="187"/>
      <c r="BF1008" s="187"/>
      <c r="BG1008" s="187"/>
      <c r="BH1008" s="187"/>
      <c r="BI1008" s="187"/>
      <c r="BJ1008" s="187"/>
      <c r="BK1008" s="187"/>
      <c r="BL1008" s="187"/>
      <c r="BM1008" s="187"/>
    </row>
    <row r="1009" spans="1:65">
      <c r="A1009" s="110"/>
      <c r="B1009" s="110"/>
      <c r="C1009" s="110"/>
      <c r="D1009" s="187"/>
      <c r="E1009" s="187"/>
      <c r="F1009" s="187"/>
      <c r="G1009" s="187"/>
      <c r="H1009" s="187"/>
      <c r="I1009" s="187"/>
      <c r="J1009" s="187"/>
      <c r="K1009" s="187"/>
      <c r="L1009" s="187"/>
      <c r="M1009" s="187"/>
      <c r="N1009" s="187"/>
      <c r="O1009" s="187"/>
      <c r="P1009" s="187"/>
      <c r="Q1009" s="187"/>
      <c r="R1009" s="187"/>
      <c r="S1009" s="187"/>
      <c r="T1009" s="187"/>
      <c r="U1009" s="187"/>
      <c r="V1009" s="187"/>
      <c r="W1009" s="187"/>
      <c r="X1009" s="187"/>
      <c r="Y1009" s="187"/>
      <c r="Z1009" s="187"/>
      <c r="AA1009" s="187"/>
      <c r="AB1009" s="187"/>
      <c r="AC1009" s="187"/>
      <c r="AD1009" s="187"/>
      <c r="AE1009" s="187"/>
      <c r="AF1009" s="187"/>
      <c r="AG1009" s="187"/>
      <c r="AH1009" s="187"/>
      <c r="AI1009" s="187"/>
      <c r="AJ1009" s="187"/>
      <c r="AK1009" s="187"/>
      <c r="AL1009" s="187"/>
      <c r="AM1009" s="187"/>
      <c r="AN1009" s="187"/>
      <c r="AO1009" s="187"/>
      <c r="AP1009" s="187"/>
      <c r="AQ1009" s="187"/>
      <c r="AR1009" s="187"/>
      <c r="AS1009" s="187"/>
      <c r="AT1009" s="187"/>
      <c r="AU1009" s="187"/>
      <c r="AV1009" s="187"/>
      <c r="AW1009" s="187"/>
      <c r="AX1009" s="187"/>
      <c r="AY1009" s="187"/>
      <c r="AZ1009" s="187"/>
      <c r="BA1009" s="187"/>
      <c r="BB1009" s="187"/>
      <c r="BC1009" s="187"/>
      <c r="BD1009" s="187"/>
      <c r="BE1009" s="187"/>
      <c r="BF1009" s="187"/>
      <c r="BG1009" s="187"/>
      <c r="BH1009" s="187"/>
      <c r="BI1009" s="187"/>
      <c r="BJ1009" s="187"/>
      <c r="BK1009" s="187"/>
      <c r="BL1009" s="187"/>
      <c r="BM1009" s="187"/>
    </row>
    <row r="1010" spans="1:65">
      <c r="A1010" s="110"/>
      <c r="B1010" s="110"/>
      <c r="C1010" s="110"/>
      <c r="D1010" s="187"/>
      <c r="E1010" s="187"/>
      <c r="F1010" s="187"/>
      <c r="G1010" s="187"/>
      <c r="H1010" s="187"/>
      <c r="I1010" s="187"/>
      <c r="J1010" s="187"/>
      <c r="K1010" s="187"/>
      <c r="L1010" s="187"/>
      <c r="M1010" s="187"/>
      <c r="N1010" s="187"/>
      <c r="O1010" s="187"/>
      <c r="P1010" s="187"/>
      <c r="Q1010" s="187"/>
      <c r="R1010" s="187"/>
      <c r="S1010" s="187"/>
      <c r="T1010" s="187"/>
      <c r="U1010" s="187"/>
      <c r="V1010" s="187"/>
      <c r="W1010" s="187"/>
      <c r="X1010" s="187"/>
      <c r="Y1010" s="187"/>
      <c r="Z1010" s="187"/>
      <c r="AA1010" s="187"/>
      <c r="AB1010" s="187"/>
      <c r="AC1010" s="187"/>
      <c r="AD1010" s="187"/>
      <c r="AE1010" s="187"/>
      <c r="AF1010" s="187"/>
      <c r="AG1010" s="187"/>
      <c r="AH1010" s="187"/>
      <c r="AI1010" s="187"/>
      <c r="AJ1010" s="187"/>
      <c r="AK1010" s="187"/>
      <c r="AL1010" s="187"/>
      <c r="AM1010" s="187"/>
      <c r="AN1010" s="187"/>
      <c r="AO1010" s="187"/>
      <c r="AP1010" s="187"/>
      <c r="AQ1010" s="187"/>
      <c r="AR1010" s="187"/>
      <c r="AS1010" s="187"/>
      <c r="AT1010" s="187"/>
      <c r="AU1010" s="187"/>
      <c r="AV1010" s="187"/>
      <c r="AW1010" s="187"/>
      <c r="AX1010" s="187"/>
      <c r="AY1010" s="187"/>
      <c r="AZ1010" s="187"/>
      <c r="BA1010" s="187"/>
      <c r="BB1010" s="187"/>
      <c r="BC1010" s="187"/>
      <c r="BD1010" s="187"/>
      <c r="BE1010" s="187"/>
      <c r="BF1010" s="187"/>
      <c r="BG1010" s="187"/>
      <c r="BH1010" s="187"/>
      <c r="BI1010" s="187"/>
      <c r="BJ1010" s="187"/>
      <c r="BK1010" s="187"/>
      <c r="BL1010" s="187"/>
      <c r="BM1010" s="187"/>
    </row>
    <row r="1011" spans="1:65">
      <c r="A1011" s="110"/>
      <c r="B1011" s="110"/>
      <c r="C1011" s="110"/>
      <c r="D1011" s="187"/>
      <c r="E1011" s="187"/>
      <c r="F1011" s="187"/>
      <c r="G1011" s="187"/>
      <c r="H1011" s="187"/>
      <c r="I1011" s="187"/>
      <c r="J1011" s="187"/>
      <c r="K1011" s="187"/>
      <c r="L1011" s="187"/>
      <c r="M1011" s="187"/>
      <c r="N1011" s="187"/>
      <c r="O1011" s="187"/>
      <c r="P1011" s="187"/>
      <c r="Q1011" s="187"/>
      <c r="R1011" s="187"/>
      <c r="S1011" s="187"/>
      <c r="T1011" s="187"/>
      <c r="U1011" s="187"/>
      <c r="V1011" s="187"/>
      <c r="W1011" s="187"/>
      <c r="X1011" s="187"/>
      <c r="Y1011" s="187"/>
      <c r="Z1011" s="187"/>
      <c r="AA1011" s="187"/>
      <c r="AB1011" s="187"/>
      <c r="AC1011" s="187"/>
      <c r="AD1011" s="187"/>
      <c r="AE1011" s="187"/>
      <c r="AF1011" s="187"/>
      <c r="AG1011" s="187"/>
      <c r="AH1011" s="187"/>
      <c r="AI1011" s="187"/>
      <c r="AJ1011" s="187"/>
      <c r="AK1011" s="187"/>
      <c r="AL1011" s="187"/>
      <c r="AM1011" s="187"/>
      <c r="AN1011" s="187"/>
      <c r="AO1011" s="187"/>
      <c r="AP1011" s="187"/>
      <c r="AQ1011" s="187"/>
      <c r="AR1011" s="187"/>
      <c r="AS1011" s="187"/>
      <c r="AT1011" s="187"/>
      <c r="AU1011" s="187"/>
      <c r="AV1011" s="187"/>
      <c r="AW1011" s="187"/>
      <c r="AX1011" s="187"/>
      <c r="AY1011" s="187"/>
      <c r="AZ1011" s="187"/>
      <c r="BA1011" s="187"/>
      <c r="BB1011" s="187"/>
      <c r="BC1011" s="187"/>
      <c r="BD1011" s="187"/>
      <c r="BE1011" s="187"/>
      <c r="BF1011" s="187"/>
      <c r="BG1011" s="187"/>
      <c r="BH1011" s="187"/>
      <c r="BI1011" s="187"/>
      <c r="BJ1011" s="187"/>
      <c r="BK1011" s="187"/>
      <c r="BL1011" s="187"/>
      <c r="BM1011" s="187"/>
    </row>
    <row r="1012" spans="1:65">
      <c r="A1012" s="110"/>
      <c r="B1012" s="110"/>
      <c r="C1012" s="110"/>
      <c r="D1012" s="187"/>
      <c r="E1012" s="187"/>
      <c r="F1012" s="187"/>
      <c r="G1012" s="187"/>
      <c r="H1012" s="187"/>
      <c r="I1012" s="187"/>
      <c r="J1012" s="187"/>
      <c r="K1012" s="187"/>
      <c r="L1012" s="187"/>
      <c r="M1012" s="187"/>
      <c r="N1012" s="187"/>
      <c r="O1012" s="187"/>
      <c r="P1012" s="187"/>
      <c r="Q1012" s="187"/>
      <c r="R1012" s="187"/>
      <c r="S1012" s="187"/>
      <c r="T1012" s="187"/>
      <c r="U1012" s="187"/>
      <c r="V1012" s="187"/>
      <c r="W1012" s="187"/>
      <c r="X1012" s="187"/>
      <c r="Y1012" s="187"/>
      <c r="Z1012" s="187"/>
      <c r="AA1012" s="187"/>
      <c r="AB1012" s="187"/>
      <c r="AC1012" s="187"/>
      <c r="AD1012" s="187"/>
      <c r="AE1012" s="187"/>
      <c r="AF1012" s="187"/>
      <c r="AG1012" s="187"/>
      <c r="AH1012" s="187"/>
      <c r="AI1012" s="187"/>
      <c r="AJ1012" s="187"/>
      <c r="AK1012" s="187"/>
      <c r="AL1012" s="187"/>
      <c r="AM1012" s="187"/>
      <c r="AN1012" s="187"/>
      <c r="AO1012" s="187"/>
      <c r="AP1012" s="187"/>
      <c r="AQ1012" s="187"/>
      <c r="AR1012" s="187"/>
      <c r="AS1012" s="187"/>
      <c r="AT1012" s="187"/>
      <c r="AU1012" s="187"/>
      <c r="AV1012" s="187"/>
      <c r="AW1012" s="187"/>
      <c r="AX1012" s="187"/>
      <c r="AY1012" s="187"/>
      <c r="AZ1012" s="187"/>
      <c r="BA1012" s="187"/>
      <c r="BB1012" s="187"/>
      <c r="BC1012" s="187"/>
      <c r="BD1012" s="187"/>
      <c r="BE1012" s="187"/>
      <c r="BF1012" s="187"/>
      <c r="BG1012" s="187"/>
      <c r="BH1012" s="187"/>
      <c r="BI1012" s="187"/>
      <c r="BJ1012" s="187"/>
      <c r="BK1012" s="187"/>
      <c r="BL1012" s="187"/>
      <c r="BM1012" s="187"/>
    </row>
    <row r="1013" spans="1:65">
      <c r="A1013" s="110"/>
      <c r="B1013" s="110"/>
      <c r="C1013" s="110"/>
      <c r="D1013" s="187"/>
      <c r="E1013" s="187"/>
      <c r="F1013" s="187"/>
      <c r="G1013" s="187"/>
      <c r="H1013" s="187"/>
      <c r="I1013" s="187"/>
      <c r="J1013" s="187"/>
      <c r="K1013" s="187"/>
      <c r="L1013" s="187"/>
      <c r="M1013" s="187"/>
      <c r="N1013" s="187"/>
      <c r="O1013" s="187"/>
      <c r="P1013" s="187"/>
      <c r="Q1013" s="187"/>
      <c r="R1013" s="187"/>
      <c r="S1013" s="187"/>
      <c r="T1013" s="187"/>
      <c r="U1013" s="187"/>
      <c r="V1013" s="187"/>
      <c r="W1013" s="187"/>
      <c r="X1013" s="187"/>
      <c r="Y1013" s="187"/>
      <c r="Z1013" s="187"/>
      <c r="AA1013" s="187"/>
      <c r="AB1013" s="187"/>
      <c r="AC1013" s="187"/>
      <c r="AD1013" s="187"/>
      <c r="AE1013" s="187"/>
      <c r="AF1013" s="187"/>
      <c r="AG1013" s="187"/>
      <c r="AH1013" s="187"/>
      <c r="AI1013" s="187"/>
      <c r="AJ1013" s="187"/>
      <c r="AK1013" s="187"/>
      <c r="AL1013" s="187"/>
      <c r="AM1013" s="187"/>
      <c r="AN1013" s="187"/>
      <c r="AO1013" s="187"/>
      <c r="AP1013" s="187"/>
      <c r="AQ1013" s="187"/>
      <c r="AR1013" s="187"/>
      <c r="AS1013" s="187"/>
      <c r="AT1013" s="187"/>
      <c r="AU1013" s="187"/>
      <c r="AV1013" s="187"/>
      <c r="AW1013" s="187"/>
      <c r="AX1013" s="187"/>
      <c r="AY1013" s="187"/>
      <c r="AZ1013" s="187"/>
      <c r="BA1013" s="187"/>
      <c r="BB1013" s="187"/>
      <c r="BC1013" s="187"/>
      <c r="BD1013" s="187"/>
      <c r="BE1013" s="187"/>
      <c r="BF1013" s="187"/>
      <c r="BG1013" s="187"/>
      <c r="BH1013" s="187"/>
      <c r="BI1013" s="187"/>
      <c r="BJ1013" s="187"/>
      <c r="BK1013" s="187"/>
      <c r="BL1013" s="187"/>
      <c r="BM1013" s="187"/>
    </row>
    <row r="1014" spans="1:65">
      <c r="A1014" s="110"/>
      <c r="B1014" s="110"/>
      <c r="C1014" s="110"/>
      <c r="D1014" s="187"/>
      <c r="E1014" s="187"/>
      <c r="F1014" s="187"/>
      <c r="G1014" s="187"/>
      <c r="H1014" s="187"/>
      <c r="I1014" s="187"/>
      <c r="J1014" s="187"/>
      <c r="K1014" s="187"/>
      <c r="L1014" s="187"/>
      <c r="M1014" s="187"/>
      <c r="N1014" s="187"/>
      <c r="O1014" s="187"/>
      <c r="P1014" s="187"/>
      <c r="Q1014" s="187"/>
      <c r="R1014" s="187"/>
      <c r="S1014" s="187"/>
      <c r="T1014" s="187"/>
      <c r="U1014" s="187"/>
      <c r="V1014" s="187"/>
      <c r="W1014" s="187"/>
      <c r="X1014" s="187"/>
      <c r="Y1014" s="187"/>
      <c r="Z1014" s="187"/>
      <c r="AA1014" s="187"/>
      <c r="AB1014" s="187"/>
      <c r="AC1014" s="187"/>
      <c r="AD1014" s="187"/>
      <c r="AE1014" s="187"/>
      <c r="AF1014" s="187"/>
      <c r="AG1014" s="187"/>
      <c r="AH1014" s="187"/>
      <c r="AI1014" s="187"/>
      <c r="AJ1014" s="187"/>
      <c r="AK1014" s="187"/>
      <c r="AL1014" s="187"/>
      <c r="AM1014" s="187"/>
      <c r="AN1014" s="187"/>
      <c r="AO1014" s="187"/>
      <c r="AP1014" s="187"/>
      <c r="AQ1014" s="187"/>
      <c r="AR1014" s="187"/>
      <c r="AS1014" s="187"/>
      <c r="AT1014" s="187"/>
      <c r="AU1014" s="187"/>
      <c r="AV1014" s="187"/>
      <c r="AW1014" s="187"/>
      <c r="AX1014" s="187"/>
      <c r="AY1014" s="187"/>
      <c r="AZ1014" s="187"/>
      <c r="BA1014" s="187"/>
      <c r="BB1014" s="187"/>
      <c r="BC1014" s="187"/>
      <c r="BD1014" s="187"/>
      <c r="BE1014" s="187"/>
      <c r="BF1014" s="187"/>
      <c r="BG1014" s="187"/>
      <c r="BH1014" s="187"/>
      <c r="BI1014" s="187"/>
      <c r="BJ1014" s="187"/>
      <c r="BK1014" s="187"/>
      <c r="BL1014" s="187"/>
      <c r="BM1014" s="187"/>
    </row>
    <row r="1015" spans="1:65">
      <c r="A1015" s="110"/>
      <c r="B1015" s="110"/>
      <c r="C1015" s="110"/>
      <c r="D1015" s="187"/>
      <c r="E1015" s="187"/>
      <c r="F1015" s="187"/>
      <c r="G1015" s="187"/>
      <c r="H1015" s="187"/>
      <c r="I1015" s="187"/>
      <c r="J1015" s="187"/>
      <c r="K1015" s="187"/>
      <c r="L1015" s="187"/>
      <c r="M1015" s="187"/>
      <c r="N1015" s="187"/>
      <c r="O1015" s="187"/>
      <c r="P1015" s="187"/>
      <c r="Q1015" s="187"/>
      <c r="R1015" s="187"/>
      <c r="S1015" s="187"/>
      <c r="T1015" s="187"/>
      <c r="U1015" s="187"/>
      <c r="V1015" s="187"/>
      <c r="W1015" s="187"/>
      <c r="X1015" s="187"/>
      <c r="Y1015" s="187"/>
      <c r="Z1015" s="187"/>
      <c r="AA1015" s="187"/>
      <c r="AB1015" s="187"/>
      <c r="AC1015" s="187"/>
      <c r="AD1015" s="187"/>
      <c r="AE1015" s="187"/>
      <c r="AF1015" s="187"/>
      <c r="AG1015" s="187"/>
      <c r="AH1015" s="187"/>
      <c r="AI1015" s="187"/>
      <c r="AJ1015" s="187"/>
      <c r="AK1015" s="187"/>
      <c r="AL1015" s="187"/>
      <c r="AM1015" s="187"/>
      <c r="AN1015" s="187"/>
      <c r="AO1015" s="187"/>
      <c r="AP1015" s="187"/>
      <c r="AQ1015" s="187"/>
      <c r="AR1015" s="187"/>
      <c r="AS1015" s="187"/>
      <c r="AT1015" s="187"/>
      <c r="AU1015" s="187"/>
      <c r="AV1015" s="187"/>
      <c r="AW1015" s="187"/>
      <c r="AX1015" s="187"/>
      <c r="AY1015" s="187"/>
      <c r="AZ1015" s="187"/>
      <c r="BA1015" s="187"/>
      <c r="BB1015" s="187"/>
      <c r="BC1015" s="187"/>
      <c r="BD1015" s="187"/>
      <c r="BE1015" s="187"/>
      <c r="BF1015" s="187"/>
      <c r="BG1015" s="187"/>
      <c r="BH1015" s="187"/>
      <c r="BI1015" s="187"/>
      <c r="BJ1015" s="187"/>
      <c r="BK1015" s="187"/>
      <c r="BL1015" s="187"/>
      <c r="BM1015" s="187"/>
    </row>
    <row r="1016" spans="1:65">
      <c r="A1016" s="110"/>
      <c r="B1016" s="110"/>
      <c r="C1016" s="110"/>
      <c r="D1016" s="187"/>
      <c r="E1016" s="187"/>
      <c r="F1016" s="187"/>
      <c r="G1016" s="187"/>
      <c r="H1016" s="187"/>
      <c r="I1016" s="187"/>
      <c r="J1016" s="187"/>
      <c r="K1016" s="187"/>
      <c r="L1016" s="187"/>
      <c r="M1016" s="187"/>
      <c r="N1016" s="187"/>
      <c r="O1016" s="187"/>
      <c r="P1016" s="187"/>
      <c r="Q1016" s="187"/>
      <c r="R1016" s="187"/>
      <c r="S1016" s="187"/>
      <c r="T1016" s="187"/>
      <c r="U1016" s="187"/>
      <c r="V1016" s="187"/>
      <c r="W1016" s="187"/>
      <c r="X1016" s="187"/>
      <c r="Y1016" s="187"/>
      <c r="Z1016" s="187"/>
      <c r="AA1016" s="187"/>
      <c r="AB1016" s="187"/>
      <c r="AC1016" s="187"/>
      <c r="AD1016" s="187"/>
      <c r="AE1016" s="187"/>
      <c r="AF1016" s="187"/>
      <c r="AG1016" s="187"/>
      <c r="AH1016" s="187"/>
      <c r="AI1016" s="187"/>
      <c r="AJ1016" s="187"/>
      <c r="AK1016" s="187"/>
      <c r="AL1016" s="187"/>
      <c r="AM1016" s="187"/>
      <c r="AN1016" s="187"/>
      <c r="AO1016" s="187"/>
      <c r="AP1016" s="187"/>
      <c r="AQ1016" s="187"/>
      <c r="AR1016" s="187"/>
      <c r="AS1016" s="187"/>
      <c r="AT1016" s="187"/>
      <c r="AU1016" s="187"/>
      <c r="AV1016" s="187"/>
      <c r="AW1016" s="187"/>
      <c r="AX1016" s="187"/>
      <c r="AY1016" s="187"/>
      <c r="AZ1016" s="187"/>
      <c r="BA1016" s="187"/>
      <c r="BB1016" s="187"/>
      <c r="BC1016" s="187"/>
      <c r="BD1016" s="187"/>
      <c r="BE1016" s="187"/>
      <c r="BF1016" s="187"/>
      <c r="BG1016" s="187"/>
      <c r="BH1016" s="187"/>
      <c r="BI1016" s="187"/>
      <c r="BJ1016" s="187"/>
      <c r="BK1016" s="187"/>
      <c r="BL1016" s="187"/>
      <c r="BM1016" s="187"/>
    </row>
    <row r="1017" spans="1:65">
      <c r="A1017" s="110"/>
      <c r="B1017" s="110"/>
      <c r="C1017" s="110"/>
      <c r="D1017" s="187"/>
      <c r="E1017" s="187"/>
      <c r="F1017" s="187"/>
      <c r="G1017" s="187"/>
      <c r="H1017" s="187"/>
      <c r="I1017" s="187"/>
      <c r="J1017" s="187"/>
      <c r="K1017" s="187"/>
      <c r="L1017" s="187"/>
      <c r="M1017" s="187"/>
      <c r="N1017" s="187"/>
      <c r="O1017" s="187"/>
      <c r="P1017" s="187"/>
      <c r="Q1017" s="187"/>
      <c r="R1017" s="187"/>
      <c r="S1017" s="187"/>
      <c r="T1017" s="187"/>
      <c r="U1017" s="187"/>
      <c r="V1017" s="187"/>
      <c r="W1017" s="187"/>
      <c r="X1017" s="187"/>
      <c r="Y1017" s="187"/>
      <c r="Z1017" s="187"/>
      <c r="AA1017" s="187"/>
      <c r="AB1017" s="187"/>
      <c r="AC1017" s="187"/>
      <c r="AD1017" s="187"/>
      <c r="AE1017" s="187"/>
      <c r="AF1017" s="187"/>
      <c r="AG1017" s="187"/>
      <c r="AH1017" s="187"/>
      <c r="AI1017" s="187"/>
      <c r="AJ1017" s="187"/>
      <c r="AK1017" s="187"/>
      <c r="AL1017" s="187"/>
      <c r="AM1017" s="187"/>
      <c r="AN1017" s="187"/>
      <c r="AO1017" s="187"/>
      <c r="AP1017" s="187"/>
      <c r="AQ1017" s="187"/>
      <c r="AR1017" s="187"/>
      <c r="AS1017" s="187"/>
      <c r="AT1017" s="187"/>
      <c r="AU1017" s="187"/>
      <c r="AV1017" s="187"/>
      <c r="AW1017" s="187"/>
      <c r="AX1017" s="187"/>
      <c r="AY1017" s="187"/>
      <c r="AZ1017" s="187"/>
      <c r="BA1017" s="187"/>
      <c r="BB1017" s="187"/>
      <c r="BC1017" s="187"/>
      <c r="BD1017" s="187"/>
      <c r="BE1017" s="187"/>
      <c r="BF1017" s="187"/>
      <c r="BG1017" s="187"/>
      <c r="BH1017" s="187"/>
      <c r="BI1017" s="187"/>
      <c r="BJ1017" s="187"/>
      <c r="BK1017" s="187"/>
      <c r="BL1017" s="187"/>
      <c r="BM1017" s="187"/>
    </row>
    <row r="1018" spans="1:65">
      <c r="A1018" s="110"/>
      <c r="B1018" s="110"/>
      <c r="C1018" s="110"/>
      <c r="D1018" s="187"/>
      <c r="E1018" s="187"/>
      <c r="F1018" s="187"/>
      <c r="G1018" s="187"/>
      <c r="H1018" s="187"/>
      <c r="I1018" s="187"/>
      <c r="J1018" s="187"/>
      <c r="K1018" s="187"/>
      <c r="L1018" s="187"/>
      <c r="M1018" s="187"/>
      <c r="N1018" s="187"/>
      <c r="O1018" s="187"/>
      <c r="P1018" s="187"/>
      <c r="Q1018" s="187"/>
      <c r="R1018" s="187"/>
      <c r="S1018" s="187"/>
      <c r="T1018" s="187"/>
      <c r="U1018" s="187"/>
      <c r="V1018" s="187"/>
      <c r="W1018" s="187"/>
      <c r="X1018" s="187"/>
      <c r="Y1018" s="187"/>
      <c r="Z1018" s="187"/>
      <c r="AA1018" s="187"/>
      <c r="AB1018" s="187"/>
      <c r="AC1018" s="187"/>
      <c r="AD1018" s="187"/>
      <c r="AE1018" s="187"/>
      <c r="AF1018" s="187"/>
      <c r="AG1018" s="187"/>
      <c r="AH1018" s="187"/>
      <c r="AI1018" s="187"/>
      <c r="AJ1018" s="187"/>
      <c r="AK1018" s="187"/>
      <c r="AL1018" s="187"/>
      <c r="AM1018" s="187"/>
      <c r="AN1018" s="187"/>
      <c r="AO1018" s="187"/>
      <c r="AP1018" s="187"/>
      <c r="AQ1018" s="187"/>
      <c r="AR1018" s="187"/>
      <c r="AS1018" s="187"/>
      <c r="AT1018" s="187"/>
      <c r="AU1018" s="187"/>
      <c r="AV1018" s="187"/>
      <c r="AW1018" s="187"/>
      <c r="AX1018" s="187"/>
      <c r="AY1018" s="187"/>
      <c r="AZ1018" s="187"/>
      <c r="BA1018" s="187"/>
      <c r="BB1018" s="187"/>
      <c r="BC1018" s="187"/>
      <c r="BD1018" s="187"/>
      <c r="BE1018" s="187"/>
      <c r="BF1018" s="187"/>
      <c r="BG1018" s="187"/>
      <c r="BH1018" s="187"/>
      <c r="BI1018" s="187"/>
      <c r="BJ1018" s="187"/>
      <c r="BK1018" s="187"/>
      <c r="BL1018" s="187"/>
      <c r="BM1018" s="187"/>
    </row>
    <row r="1019" spans="1:65">
      <c r="A1019" s="110"/>
      <c r="B1019" s="110"/>
      <c r="C1019" s="110"/>
      <c r="D1019" s="187"/>
      <c r="E1019" s="187"/>
      <c r="F1019" s="187"/>
      <c r="G1019" s="187"/>
      <c r="H1019" s="187"/>
      <c r="I1019" s="187"/>
      <c r="J1019" s="187"/>
      <c r="K1019" s="187"/>
      <c r="L1019" s="187"/>
      <c r="M1019" s="187"/>
      <c r="N1019" s="187"/>
      <c r="O1019" s="187"/>
      <c r="P1019" s="187"/>
      <c r="Q1019" s="187"/>
      <c r="R1019" s="187"/>
      <c r="S1019" s="187"/>
      <c r="T1019" s="187"/>
      <c r="U1019" s="187"/>
      <c r="V1019" s="187"/>
      <c r="W1019" s="187"/>
      <c r="X1019" s="187"/>
      <c r="Y1019" s="187"/>
      <c r="Z1019" s="187"/>
      <c r="AA1019" s="187"/>
      <c r="AB1019" s="187"/>
      <c r="AC1019" s="187"/>
      <c r="AD1019" s="187"/>
      <c r="AE1019" s="187"/>
      <c r="AF1019" s="187"/>
      <c r="AG1019" s="187"/>
      <c r="AH1019" s="187"/>
      <c r="AI1019" s="187"/>
      <c r="AJ1019" s="187"/>
      <c r="AK1019" s="187"/>
      <c r="AL1019" s="187"/>
      <c r="AM1019" s="187"/>
      <c r="AN1019" s="187"/>
      <c r="AO1019" s="187"/>
      <c r="AP1019" s="187"/>
      <c r="AQ1019" s="187"/>
      <c r="AR1019" s="187"/>
      <c r="AS1019" s="187"/>
      <c r="AT1019" s="187"/>
      <c r="AU1019" s="187"/>
      <c r="AV1019" s="187"/>
      <c r="AW1019" s="187"/>
      <c r="AX1019" s="187"/>
      <c r="AY1019" s="187"/>
      <c r="AZ1019" s="187"/>
      <c r="BA1019" s="187"/>
      <c r="BB1019" s="187"/>
      <c r="BC1019" s="187"/>
      <c r="BD1019" s="187"/>
      <c r="BE1019" s="187"/>
      <c r="BF1019" s="187"/>
      <c r="BG1019" s="187"/>
      <c r="BH1019" s="187"/>
      <c r="BI1019" s="187"/>
      <c r="BJ1019" s="187"/>
      <c r="BK1019" s="187"/>
      <c r="BL1019" s="187"/>
      <c r="BM1019" s="187"/>
    </row>
    <row r="1020" spans="1:65">
      <c r="A1020" s="110"/>
      <c r="B1020" s="110"/>
      <c r="C1020" s="110"/>
      <c r="D1020" s="187"/>
      <c r="E1020" s="187"/>
      <c r="F1020" s="187"/>
      <c r="G1020" s="187"/>
      <c r="H1020" s="187"/>
      <c r="I1020" s="187"/>
      <c r="J1020" s="187"/>
      <c r="K1020" s="187"/>
      <c r="L1020" s="187"/>
      <c r="M1020" s="187"/>
      <c r="N1020" s="187"/>
      <c r="O1020" s="187"/>
      <c r="P1020" s="187"/>
      <c r="Q1020" s="187"/>
      <c r="R1020" s="187"/>
      <c r="S1020" s="187"/>
      <c r="T1020" s="187"/>
      <c r="U1020" s="187"/>
      <c r="V1020" s="187"/>
      <c r="W1020" s="187"/>
      <c r="X1020" s="187"/>
      <c r="Y1020" s="187"/>
      <c r="Z1020" s="187"/>
      <c r="AA1020" s="187"/>
      <c r="AB1020" s="187"/>
      <c r="AC1020" s="187"/>
      <c r="AD1020" s="187"/>
      <c r="AE1020" s="187"/>
      <c r="AF1020" s="187"/>
      <c r="AG1020" s="187"/>
      <c r="AH1020" s="187"/>
      <c r="AI1020" s="187"/>
      <c r="AJ1020" s="187"/>
      <c r="AK1020" s="187"/>
      <c r="AL1020" s="187"/>
      <c r="AM1020" s="187"/>
      <c r="AN1020" s="187"/>
      <c r="AO1020" s="187"/>
      <c r="AP1020" s="187"/>
      <c r="AQ1020" s="187"/>
      <c r="AR1020" s="187"/>
      <c r="AS1020" s="187"/>
      <c r="AT1020" s="187"/>
      <c r="AU1020" s="187"/>
      <c r="AV1020" s="187"/>
      <c r="AW1020" s="187"/>
      <c r="AX1020" s="187"/>
      <c r="AY1020" s="187"/>
      <c r="AZ1020" s="187"/>
      <c r="BA1020" s="187"/>
      <c r="BB1020" s="187"/>
      <c r="BC1020" s="187"/>
      <c r="BD1020" s="187"/>
      <c r="BE1020" s="187"/>
      <c r="BF1020" s="187"/>
      <c r="BG1020" s="187"/>
      <c r="BH1020" s="187"/>
      <c r="BI1020" s="187"/>
      <c r="BJ1020" s="187"/>
      <c r="BK1020" s="187"/>
      <c r="BL1020" s="187"/>
      <c r="BM1020" s="187"/>
    </row>
    <row r="1021" spans="1:65">
      <c r="A1021" s="110"/>
      <c r="B1021" s="110"/>
      <c r="C1021" s="110"/>
      <c r="D1021" s="187"/>
      <c r="E1021" s="187"/>
      <c r="F1021" s="187"/>
      <c r="G1021" s="187"/>
      <c r="H1021" s="187"/>
      <c r="I1021" s="187"/>
      <c r="J1021" s="187"/>
      <c r="K1021" s="187"/>
      <c r="L1021" s="187"/>
      <c r="M1021" s="187"/>
      <c r="N1021" s="187"/>
      <c r="O1021" s="187"/>
      <c r="P1021" s="187"/>
      <c r="Q1021" s="187"/>
      <c r="R1021" s="187"/>
      <c r="S1021" s="187"/>
      <c r="T1021" s="187"/>
      <c r="U1021" s="187"/>
      <c r="V1021" s="187"/>
      <c r="W1021" s="187"/>
      <c r="X1021" s="187"/>
      <c r="Y1021" s="187"/>
      <c r="Z1021" s="187"/>
      <c r="AA1021" s="187"/>
      <c r="AB1021" s="187"/>
      <c r="AC1021" s="187"/>
      <c r="AD1021" s="187"/>
      <c r="AE1021" s="187"/>
      <c r="AF1021" s="187"/>
      <c r="AG1021" s="187"/>
      <c r="AH1021" s="187"/>
      <c r="AI1021" s="187"/>
      <c r="AJ1021" s="187"/>
      <c r="AK1021" s="187"/>
      <c r="AL1021" s="187"/>
      <c r="AM1021" s="187"/>
      <c r="AN1021" s="187"/>
      <c r="AO1021" s="187"/>
      <c r="AP1021" s="187"/>
      <c r="AQ1021" s="187"/>
      <c r="AR1021" s="187"/>
      <c r="AS1021" s="187"/>
      <c r="AT1021" s="187"/>
      <c r="AU1021" s="187"/>
      <c r="AV1021" s="187"/>
      <c r="AW1021" s="187"/>
      <c r="AX1021" s="187"/>
      <c r="AY1021" s="187"/>
      <c r="AZ1021" s="187"/>
      <c r="BA1021" s="187"/>
      <c r="BB1021" s="187"/>
      <c r="BC1021" s="187"/>
      <c r="BD1021" s="187"/>
      <c r="BE1021" s="187"/>
      <c r="BF1021" s="187"/>
      <c r="BG1021" s="187"/>
      <c r="BH1021" s="187"/>
      <c r="BI1021" s="187"/>
      <c r="BJ1021" s="187"/>
      <c r="BK1021" s="187"/>
      <c r="BL1021" s="187"/>
      <c r="BM1021" s="187"/>
    </row>
    <row r="1022" spans="1:65">
      <c r="A1022" s="110"/>
      <c r="B1022" s="110"/>
      <c r="C1022" s="110"/>
      <c r="D1022" s="187"/>
      <c r="E1022" s="187"/>
      <c r="F1022" s="187"/>
      <c r="G1022" s="187"/>
      <c r="H1022" s="187"/>
      <c r="I1022" s="187"/>
      <c r="J1022" s="187"/>
      <c r="K1022" s="187"/>
      <c r="L1022" s="187"/>
      <c r="M1022" s="187"/>
      <c r="N1022" s="187"/>
      <c r="O1022" s="187"/>
      <c r="P1022" s="187"/>
      <c r="Q1022" s="187"/>
      <c r="R1022" s="187"/>
      <c r="S1022" s="187"/>
      <c r="T1022" s="187"/>
      <c r="U1022" s="187"/>
      <c r="V1022" s="187"/>
      <c r="W1022" s="187"/>
      <c r="X1022" s="187"/>
      <c r="Y1022" s="187"/>
      <c r="Z1022" s="187"/>
      <c r="AA1022" s="187"/>
      <c r="AB1022" s="187"/>
      <c r="AC1022" s="187"/>
      <c r="AD1022" s="187"/>
      <c r="AE1022" s="187"/>
      <c r="AF1022" s="187"/>
      <c r="AG1022" s="187"/>
      <c r="AH1022" s="187"/>
      <c r="AI1022" s="187"/>
      <c r="AJ1022" s="187"/>
      <c r="AK1022" s="187"/>
      <c r="AL1022" s="187"/>
      <c r="AM1022" s="187"/>
      <c r="AN1022" s="187"/>
      <c r="AO1022" s="187"/>
      <c r="AP1022" s="187"/>
      <c r="AQ1022" s="187"/>
      <c r="AR1022" s="187"/>
      <c r="AS1022" s="187"/>
      <c r="AT1022" s="187"/>
      <c r="AU1022" s="187"/>
      <c r="AV1022" s="187"/>
      <c r="AW1022" s="187"/>
      <c r="AX1022" s="187"/>
      <c r="AY1022" s="187"/>
      <c r="AZ1022" s="187"/>
      <c r="BA1022" s="187"/>
      <c r="BB1022" s="187"/>
      <c r="BC1022" s="187"/>
      <c r="BD1022" s="187"/>
      <c r="BE1022" s="187"/>
      <c r="BF1022" s="187"/>
      <c r="BG1022" s="187"/>
      <c r="BH1022" s="187"/>
      <c r="BI1022" s="187"/>
      <c r="BJ1022" s="187"/>
      <c r="BK1022" s="187"/>
      <c r="BL1022" s="187"/>
      <c r="BM1022" s="187"/>
    </row>
    <row r="1023" spans="1:65">
      <c r="A1023" s="110"/>
      <c r="B1023" s="110"/>
      <c r="C1023" s="110"/>
      <c r="D1023" s="187"/>
      <c r="E1023" s="187"/>
      <c r="F1023" s="187"/>
      <c r="G1023" s="187"/>
      <c r="H1023" s="187"/>
      <c r="I1023" s="187"/>
      <c r="J1023" s="187"/>
      <c r="K1023" s="187"/>
      <c r="L1023" s="187"/>
      <c r="M1023" s="187"/>
      <c r="N1023" s="187"/>
      <c r="O1023" s="187"/>
      <c r="P1023" s="187"/>
      <c r="Q1023" s="187"/>
      <c r="R1023" s="187"/>
      <c r="S1023" s="187"/>
      <c r="T1023" s="187"/>
      <c r="U1023" s="187"/>
      <c r="V1023" s="187"/>
      <c r="W1023" s="187"/>
      <c r="X1023" s="187"/>
      <c r="Y1023" s="187"/>
      <c r="Z1023" s="187"/>
      <c r="AA1023" s="187"/>
      <c r="AB1023" s="187"/>
      <c r="AC1023" s="187"/>
      <c r="AD1023" s="187"/>
      <c r="AE1023" s="187"/>
      <c r="AF1023" s="187"/>
      <c r="AG1023" s="187"/>
      <c r="AH1023" s="187"/>
      <c r="AI1023" s="187"/>
      <c r="AJ1023" s="187"/>
      <c r="AK1023" s="187"/>
      <c r="AL1023" s="187"/>
      <c r="AM1023" s="187"/>
      <c r="AN1023" s="187"/>
      <c r="AO1023" s="187"/>
      <c r="AP1023" s="187"/>
      <c r="AQ1023" s="187"/>
      <c r="AR1023" s="187"/>
      <c r="AS1023" s="187"/>
      <c r="AT1023" s="187"/>
      <c r="AU1023" s="187"/>
      <c r="AV1023" s="187"/>
      <c r="AW1023" s="187"/>
      <c r="AX1023" s="187"/>
      <c r="AY1023" s="187"/>
      <c r="AZ1023" s="187"/>
      <c r="BA1023" s="187"/>
      <c r="BB1023" s="187"/>
      <c r="BC1023" s="187"/>
      <c r="BD1023" s="187"/>
      <c r="BE1023" s="187"/>
      <c r="BF1023" s="187"/>
      <c r="BG1023" s="187"/>
      <c r="BH1023" s="187"/>
      <c r="BI1023" s="187"/>
      <c r="BJ1023" s="187"/>
      <c r="BK1023" s="187"/>
      <c r="BL1023" s="187"/>
      <c r="BM1023" s="187"/>
    </row>
    <row r="1024" spans="1:65">
      <c r="A1024" s="110"/>
      <c r="B1024" s="110"/>
      <c r="C1024" s="110"/>
      <c r="D1024" s="187"/>
      <c r="E1024" s="187"/>
      <c r="F1024" s="187"/>
      <c r="G1024" s="187"/>
      <c r="H1024" s="187"/>
      <c r="I1024" s="187"/>
      <c r="J1024" s="187"/>
      <c r="K1024" s="187"/>
      <c r="L1024" s="187"/>
      <c r="M1024" s="187"/>
      <c r="N1024" s="187"/>
      <c r="O1024" s="187"/>
      <c r="P1024" s="187"/>
      <c r="Q1024" s="187"/>
      <c r="R1024" s="187"/>
      <c r="S1024" s="187"/>
      <c r="T1024" s="187"/>
      <c r="U1024" s="187"/>
      <c r="V1024" s="187"/>
      <c r="W1024" s="187"/>
      <c r="X1024" s="187"/>
      <c r="Y1024" s="187"/>
      <c r="Z1024" s="187"/>
      <c r="AA1024" s="187"/>
      <c r="AB1024" s="187"/>
      <c r="AC1024" s="187"/>
      <c r="AD1024" s="187"/>
      <c r="AE1024" s="187"/>
      <c r="AF1024" s="187"/>
      <c r="AG1024" s="187"/>
      <c r="AH1024" s="187"/>
      <c r="AI1024" s="187"/>
      <c r="AJ1024" s="187"/>
      <c r="AK1024" s="187"/>
      <c r="AL1024" s="187"/>
      <c r="AM1024" s="187"/>
      <c r="AN1024" s="187"/>
      <c r="AO1024" s="187"/>
      <c r="AP1024" s="187"/>
      <c r="AQ1024" s="187"/>
      <c r="AR1024" s="187"/>
      <c r="AS1024" s="187"/>
      <c r="AT1024" s="187"/>
      <c r="AU1024" s="187"/>
      <c r="AV1024" s="187"/>
      <c r="AW1024" s="187"/>
      <c r="AX1024" s="187"/>
      <c r="AY1024" s="187"/>
      <c r="AZ1024" s="187"/>
      <c r="BA1024" s="187"/>
      <c r="BB1024" s="187"/>
      <c r="BC1024" s="187"/>
      <c r="BD1024" s="187"/>
      <c r="BE1024" s="187"/>
      <c r="BF1024" s="187"/>
      <c r="BG1024" s="187"/>
      <c r="BH1024" s="187"/>
      <c r="BI1024" s="187"/>
      <c r="BJ1024" s="187"/>
      <c r="BK1024" s="187"/>
      <c r="BL1024" s="187"/>
      <c r="BM1024" s="187"/>
    </row>
    <row r="1025" spans="1:65">
      <c r="A1025" s="110"/>
      <c r="B1025" s="110"/>
      <c r="C1025" s="110"/>
      <c r="D1025" s="187"/>
      <c r="E1025" s="187"/>
      <c r="F1025" s="187"/>
      <c r="G1025" s="187"/>
      <c r="H1025" s="187"/>
      <c r="I1025" s="187"/>
      <c r="J1025" s="187"/>
      <c r="K1025" s="187"/>
      <c r="L1025" s="187"/>
      <c r="M1025" s="187"/>
      <c r="N1025" s="187"/>
      <c r="O1025" s="187"/>
      <c r="P1025" s="187"/>
      <c r="Q1025" s="187"/>
      <c r="R1025" s="187"/>
      <c r="S1025" s="187"/>
      <c r="T1025" s="187"/>
      <c r="U1025" s="187"/>
      <c r="V1025" s="187"/>
      <c r="W1025" s="187"/>
      <c r="X1025" s="187"/>
      <c r="Y1025" s="187"/>
      <c r="Z1025" s="187"/>
      <c r="AA1025" s="187"/>
      <c r="AB1025" s="187"/>
      <c r="AC1025" s="187"/>
      <c r="AD1025" s="187"/>
      <c r="AE1025" s="187"/>
      <c r="AF1025" s="187"/>
      <c r="AG1025" s="187"/>
      <c r="AH1025" s="187"/>
      <c r="AI1025" s="187"/>
      <c r="AJ1025" s="187"/>
      <c r="AK1025" s="187"/>
      <c r="AL1025" s="187"/>
      <c r="AM1025" s="187"/>
      <c r="AN1025" s="187"/>
      <c r="AO1025" s="187"/>
      <c r="AP1025" s="187"/>
      <c r="AQ1025" s="187"/>
      <c r="AR1025" s="187"/>
      <c r="AS1025" s="187"/>
      <c r="AT1025" s="187"/>
      <c r="AU1025" s="187"/>
      <c r="AV1025" s="187"/>
      <c r="AW1025" s="187"/>
      <c r="AX1025" s="187"/>
      <c r="AY1025" s="187"/>
      <c r="AZ1025" s="187"/>
      <c r="BA1025" s="187"/>
      <c r="BB1025" s="187"/>
      <c r="BC1025" s="187"/>
      <c r="BD1025" s="187"/>
      <c r="BE1025" s="187"/>
      <c r="BF1025" s="187"/>
      <c r="BG1025" s="187"/>
      <c r="BH1025" s="187"/>
      <c r="BI1025" s="187"/>
      <c r="BJ1025" s="187"/>
      <c r="BK1025" s="187"/>
      <c r="BL1025" s="187"/>
      <c r="BM1025" s="187"/>
    </row>
    <row r="1026" spans="1:65">
      <c r="A1026" s="110"/>
      <c r="B1026" s="110"/>
      <c r="C1026" s="110"/>
      <c r="D1026" s="187"/>
      <c r="E1026" s="187"/>
      <c r="F1026" s="187"/>
      <c r="G1026" s="187"/>
      <c r="H1026" s="187"/>
      <c r="I1026" s="187"/>
      <c r="J1026" s="187"/>
      <c r="K1026" s="187"/>
      <c r="L1026" s="187"/>
      <c r="M1026" s="187"/>
      <c r="N1026" s="187"/>
      <c r="O1026" s="187"/>
      <c r="P1026" s="187"/>
      <c r="Q1026" s="187"/>
      <c r="R1026" s="187"/>
      <c r="S1026" s="187"/>
      <c r="T1026" s="187"/>
      <c r="U1026" s="187"/>
      <c r="V1026" s="187"/>
      <c r="W1026" s="187"/>
      <c r="X1026" s="187"/>
      <c r="Y1026" s="187"/>
      <c r="Z1026" s="187"/>
      <c r="AA1026" s="187"/>
      <c r="AB1026" s="187"/>
      <c r="AC1026" s="187"/>
      <c r="AD1026" s="187"/>
      <c r="AE1026" s="187"/>
      <c r="AF1026" s="187"/>
      <c r="AG1026" s="187"/>
      <c r="AH1026" s="187"/>
      <c r="AI1026" s="187"/>
      <c r="AJ1026" s="187"/>
      <c r="AK1026" s="187"/>
      <c r="AL1026" s="187"/>
      <c r="AM1026" s="187"/>
      <c r="AN1026" s="187"/>
      <c r="AO1026" s="187"/>
      <c r="AP1026" s="187"/>
      <c r="AQ1026" s="187"/>
      <c r="AR1026" s="187"/>
      <c r="AS1026" s="187"/>
      <c r="AT1026" s="187"/>
      <c r="AU1026" s="187"/>
      <c r="AV1026" s="187"/>
      <c r="AW1026" s="187"/>
      <c r="AX1026" s="187"/>
      <c r="AY1026" s="187"/>
      <c r="AZ1026" s="187"/>
      <c r="BA1026" s="187"/>
      <c r="BB1026" s="187"/>
      <c r="BC1026" s="187"/>
      <c r="BD1026" s="187"/>
      <c r="BE1026" s="187"/>
      <c r="BF1026" s="187"/>
      <c r="BG1026" s="187"/>
      <c r="BH1026" s="187"/>
      <c r="BI1026" s="187"/>
      <c r="BJ1026" s="187"/>
      <c r="BK1026" s="187"/>
      <c r="BL1026" s="187"/>
      <c r="BM1026" s="187"/>
    </row>
    <row r="1027" spans="1:65">
      <c r="A1027" s="110"/>
      <c r="B1027" s="110"/>
      <c r="C1027" s="110"/>
      <c r="D1027" s="187"/>
      <c r="E1027" s="187"/>
      <c r="F1027" s="187"/>
      <c r="G1027" s="187"/>
      <c r="H1027" s="187"/>
      <c r="I1027" s="187"/>
      <c r="J1027" s="187"/>
      <c r="K1027" s="187"/>
      <c r="L1027" s="187"/>
      <c r="M1027" s="187"/>
      <c r="N1027" s="187"/>
      <c r="O1027" s="187"/>
      <c r="P1027" s="187"/>
      <c r="Q1027" s="187"/>
      <c r="R1027" s="187"/>
      <c r="S1027" s="187"/>
      <c r="T1027" s="187"/>
      <c r="U1027" s="187"/>
      <c r="V1027" s="187"/>
      <c r="W1027" s="187"/>
      <c r="X1027" s="187"/>
      <c r="Y1027" s="187"/>
      <c r="Z1027" s="187"/>
      <c r="AA1027" s="187"/>
      <c r="AB1027" s="187"/>
      <c r="AC1027" s="187"/>
      <c r="AD1027" s="187"/>
      <c r="AE1027" s="187"/>
      <c r="AF1027" s="187"/>
      <c r="AG1027" s="187"/>
      <c r="AH1027" s="187"/>
      <c r="AI1027" s="187"/>
      <c r="AJ1027" s="187"/>
      <c r="AK1027" s="187"/>
      <c r="AL1027" s="187"/>
      <c r="AM1027" s="187"/>
      <c r="AN1027" s="187"/>
      <c r="AO1027" s="187"/>
      <c r="AP1027" s="187"/>
      <c r="AQ1027" s="187"/>
      <c r="AR1027" s="187"/>
      <c r="AS1027" s="187"/>
      <c r="AT1027" s="187"/>
      <c r="AU1027" s="187"/>
      <c r="AV1027" s="187"/>
      <c r="AW1027" s="187"/>
      <c r="AX1027" s="187"/>
      <c r="AY1027" s="187"/>
      <c r="AZ1027" s="187"/>
      <c r="BA1027" s="187"/>
      <c r="BB1027" s="187"/>
      <c r="BC1027" s="187"/>
      <c r="BD1027" s="187"/>
      <c r="BE1027" s="187"/>
      <c r="BF1027" s="187"/>
      <c r="BG1027" s="187"/>
      <c r="BH1027" s="187"/>
      <c r="BI1027" s="187"/>
      <c r="BJ1027" s="187"/>
      <c r="BK1027" s="187"/>
      <c r="BL1027" s="187"/>
      <c r="BM1027" s="187"/>
    </row>
    <row r="1028" spans="1:65">
      <c r="A1028" s="110"/>
      <c r="B1028" s="110"/>
      <c r="C1028" s="110"/>
      <c r="D1028" s="187"/>
      <c r="E1028" s="187"/>
      <c r="F1028" s="187"/>
      <c r="G1028" s="187"/>
      <c r="H1028" s="187"/>
      <c r="I1028" s="187"/>
      <c r="J1028" s="187"/>
      <c r="K1028" s="187"/>
      <c r="L1028" s="187"/>
      <c r="M1028" s="187"/>
      <c r="N1028" s="187"/>
      <c r="O1028" s="187"/>
      <c r="P1028" s="187"/>
      <c r="Q1028" s="187"/>
      <c r="R1028" s="187"/>
      <c r="S1028" s="187"/>
      <c r="T1028" s="187"/>
      <c r="U1028" s="187"/>
      <c r="V1028" s="187"/>
      <c r="W1028" s="187"/>
      <c r="X1028" s="187"/>
      <c r="Y1028" s="187"/>
      <c r="Z1028" s="187"/>
      <c r="AA1028" s="187"/>
      <c r="AB1028" s="187"/>
      <c r="AC1028" s="187"/>
      <c r="AD1028" s="187"/>
      <c r="AE1028" s="187"/>
      <c r="AF1028" s="187"/>
      <c r="AG1028" s="187"/>
      <c r="AH1028" s="187"/>
      <c r="AI1028" s="187"/>
      <c r="AJ1028" s="187"/>
      <c r="AK1028" s="187"/>
      <c r="AL1028" s="187"/>
      <c r="AM1028" s="187"/>
      <c r="AN1028" s="187"/>
      <c r="AO1028" s="187"/>
      <c r="AP1028" s="187"/>
      <c r="AQ1028" s="187"/>
      <c r="AR1028" s="187"/>
      <c r="AS1028" s="187"/>
      <c r="AT1028" s="187"/>
      <c r="AU1028" s="187"/>
      <c r="AV1028" s="187"/>
      <c r="AW1028" s="187"/>
      <c r="AX1028" s="187"/>
      <c r="AY1028" s="187"/>
      <c r="AZ1028" s="187"/>
      <c r="BA1028" s="187"/>
      <c r="BB1028" s="187"/>
      <c r="BC1028" s="187"/>
      <c r="BD1028" s="187"/>
      <c r="BE1028" s="187"/>
      <c r="BF1028" s="187"/>
      <c r="BG1028" s="187"/>
      <c r="BH1028" s="187"/>
      <c r="BI1028" s="187"/>
      <c r="BJ1028" s="187"/>
      <c r="BK1028" s="187"/>
      <c r="BL1028" s="187"/>
      <c r="BM1028" s="187"/>
    </row>
    <row r="1029" spans="1:65">
      <c r="A1029" s="110"/>
      <c r="B1029" s="110"/>
      <c r="C1029" s="110"/>
      <c r="D1029" s="187"/>
      <c r="E1029" s="187"/>
      <c r="F1029" s="187"/>
      <c r="G1029" s="187"/>
      <c r="H1029" s="187"/>
      <c r="I1029" s="187"/>
      <c r="J1029" s="187"/>
      <c r="K1029" s="187"/>
      <c r="L1029" s="187"/>
      <c r="M1029" s="187"/>
      <c r="N1029" s="187"/>
      <c r="O1029" s="187"/>
      <c r="P1029" s="187"/>
      <c r="Q1029" s="187"/>
      <c r="R1029" s="187"/>
      <c r="S1029" s="187"/>
      <c r="T1029" s="187"/>
      <c r="U1029" s="187"/>
      <c r="V1029" s="187"/>
      <c r="W1029" s="187"/>
      <c r="X1029" s="187"/>
      <c r="Y1029" s="187"/>
      <c r="Z1029" s="187"/>
      <c r="AA1029" s="187"/>
      <c r="AB1029" s="187"/>
      <c r="AC1029" s="187"/>
      <c r="AD1029" s="187"/>
      <c r="AE1029" s="187"/>
      <c r="AF1029" s="187"/>
      <c r="AG1029" s="187"/>
      <c r="AH1029" s="187"/>
      <c r="AI1029" s="187"/>
      <c r="AJ1029" s="187"/>
      <c r="AK1029" s="187"/>
      <c r="AL1029" s="187"/>
      <c r="AM1029" s="187"/>
      <c r="AN1029" s="187"/>
      <c r="AO1029" s="187"/>
      <c r="AP1029" s="187"/>
      <c r="AQ1029" s="187"/>
      <c r="AR1029" s="187"/>
      <c r="AS1029" s="187"/>
      <c r="AT1029" s="187"/>
      <c r="AU1029" s="187"/>
      <c r="AV1029" s="187"/>
      <c r="AW1029" s="187"/>
      <c r="AX1029" s="187"/>
      <c r="AY1029" s="187"/>
      <c r="AZ1029" s="187"/>
      <c r="BA1029" s="187"/>
      <c r="BB1029" s="187"/>
      <c r="BC1029" s="187"/>
      <c r="BD1029" s="187"/>
      <c r="BE1029" s="187"/>
      <c r="BF1029" s="187"/>
      <c r="BG1029" s="187"/>
      <c r="BH1029" s="187"/>
      <c r="BI1029" s="187"/>
      <c r="BJ1029" s="187"/>
      <c r="BK1029" s="187"/>
      <c r="BL1029" s="187"/>
      <c r="BM1029" s="187"/>
    </row>
    <row r="1030" spans="1:65">
      <c r="A1030" s="110"/>
      <c r="B1030" s="110"/>
      <c r="C1030" s="110"/>
      <c r="D1030" s="187"/>
      <c r="E1030" s="187"/>
      <c r="F1030" s="187"/>
      <c r="G1030" s="187"/>
      <c r="H1030" s="187"/>
      <c r="I1030" s="187"/>
      <c r="J1030" s="187"/>
      <c r="K1030" s="187"/>
      <c r="L1030" s="187"/>
      <c r="M1030" s="187"/>
      <c r="N1030" s="187"/>
      <c r="O1030" s="187"/>
      <c r="P1030" s="187"/>
      <c r="Q1030" s="187"/>
      <c r="R1030" s="187"/>
      <c r="S1030" s="187"/>
      <c r="T1030" s="187"/>
      <c r="U1030" s="187"/>
      <c r="V1030" s="187"/>
      <c r="W1030" s="187"/>
      <c r="X1030" s="187"/>
      <c r="Y1030" s="187"/>
      <c r="Z1030" s="187"/>
      <c r="AA1030" s="187"/>
      <c r="AB1030" s="187"/>
      <c r="AC1030" s="187"/>
      <c r="AD1030" s="187"/>
      <c r="AE1030" s="187"/>
      <c r="AF1030" s="187"/>
      <c r="AG1030" s="187"/>
      <c r="AH1030" s="187"/>
      <c r="AI1030" s="187"/>
      <c r="AJ1030" s="187"/>
      <c r="AK1030" s="187"/>
      <c r="AL1030" s="187"/>
      <c r="AM1030" s="187"/>
      <c r="AN1030" s="187"/>
      <c r="AO1030" s="187"/>
      <c r="AP1030" s="187"/>
      <c r="AQ1030" s="187"/>
      <c r="AR1030" s="187"/>
      <c r="AS1030" s="187"/>
      <c r="AT1030" s="187"/>
      <c r="AU1030" s="187"/>
      <c r="AV1030" s="187"/>
      <c r="AW1030" s="187"/>
      <c r="AX1030" s="187"/>
      <c r="AY1030" s="187"/>
      <c r="AZ1030" s="187"/>
      <c r="BA1030" s="187"/>
      <c r="BB1030" s="187"/>
      <c r="BC1030" s="187"/>
      <c r="BD1030" s="187"/>
      <c r="BE1030" s="187"/>
      <c r="BF1030" s="187"/>
      <c r="BG1030" s="187"/>
      <c r="BH1030" s="187"/>
      <c r="BI1030" s="187"/>
      <c r="BJ1030" s="187"/>
      <c r="BK1030" s="187"/>
      <c r="BL1030" s="187"/>
      <c r="BM1030" s="187"/>
    </row>
    <row r="1031" spans="1:65">
      <c r="A1031" s="110"/>
      <c r="B1031" s="110"/>
      <c r="C1031" s="110"/>
      <c r="D1031" s="187"/>
      <c r="E1031" s="187"/>
      <c r="F1031" s="187"/>
      <c r="G1031" s="187"/>
      <c r="H1031" s="187"/>
      <c r="I1031" s="187"/>
      <c r="J1031" s="187"/>
      <c r="K1031" s="187"/>
      <c r="L1031" s="187"/>
      <c r="M1031" s="187"/>
      <c r="N1031" s="187"/>
      <c r="O1031" s="187"/>
      <c r="P1031" s="187"/>
      <c r="Q1031" s="187"/>
      <c r="R1031" s="187"/>
      <c r="S1031" s="187"/>
      <c r="T1031" s="187"/>
      <c r="U1031" s="187"/>
      <c r="V1031" s="187"/>
      <c r="W1031" s="187"/>
      <c r="X1031" s="187"/>
      <c r="Y1031" s="187"/>
      <c r="Z1031" s="187"/>
      <c r="AA1031" s="187"/>
      <c r="AB1031" s="187"/>
      <c r="AC1031" s="187"/>
      <c r="AD1031" s="187"/>
      <c r="AE1031" s="187"/>
      <c r="AF1031" s="187"/>
      <c r="AG1031" s="187"/>
      <c r="AH1031" s="187"/>
      <c r="AI1031" s="187"/>
      <c r="AJ1031" s="187"/>
      <c r="AK1031" s="187"/>
      <c r="AL1031" s="187"/>
      <c r="AM1031" s="187"/>
      <c r="AN1031" s="187"/>
      <c r="AO1031" s="187"/>
      <c r="AP1031" s="187"/>
      <c r="AQ1031" s="187"/>
      <c r="AR1031" s="187"/>
      <c r="AS1031" s="187"/>
      <c r="AT1031" s="187"/>
      <c r="AU1031" s="187"/>
      <c r="AV1031" s="187"/>
      <c r="AW1031" s="187"/>
      <c r="AX1031" s="187"/>
      <c r="AY1031" s="187"/>
      <c r="AZ1031" s="187"/>
      <c r="BA1031" s="187"/>
      <c r="BB1031" s="187"/>
      <c r="BC1031" s="187"/>
      <c r="BD1031" s="187"/>
      <c r="BE1031" s="187"/>
      <c r="BF1031" s="187"/>
      <c r="BG1031" s="187"/>
      <c r="BH1031" s="187"/>
      <c r="BI1031" s="187"/>
      <c r="BJ1031" s="187"/>
      <c r="BK1031" s="187"/>
      <c r="BL1031" s="187"/>
      <c r="BM1031" s="187"/>
    </row>
    <row r="1032" spans="1:65">
      <c r="A1032" s="110"/>
      <c r="B1032" s="110"/>
      <c r="C1032" s="110"/>
      <c r="D1032" s="187"/>
      <c r="E1032" s="187"/>
      <c r="F1032" s="187"/>
      <c r="G1032" s="187"/>
      <c r="H1032" s="187"/>
      <c r="I1032" s="187"/>
      <c r="J1032" s="187"/>
      <c r="K1032" s="187"/>
      <c r="L1032" s="187"/>
      <c r="M1032" s="187"/>
      <c r="N1032" s="187"/>
      <c r="O1032" s="187"/>
      <c r="P1032" s="187"/>
      <c r="Q1032" s="187"/>
      <c r="R1032" s="187"/>
      <c r="S1032" s="187"/>
      <c r="T1032" s="187"/>
      <c r="U1032" s="187"/>
      <c r="V1032" s="187"/>
      <c r="W1032" s="187"/>
      <c r="X1032" s="187"/>
      <c r="Y1032" s="187"/>
      <c r="Z1032" s="187"/>
      <c r="AA1032" s="187"/>
      <c r="AB1032" s="187"/>
      <c r="AC1032" s="187"/>
      <c r="AD1032" s="187"/>
      <c r="AE1032" s="187"/>
      <c r="AF1032" s="187"/>
      <c r="AG1032" s="187"/>
      <c r="AH1032" s="187"/>
      <c r="AI1032" s="187"/>
      <c r="AJ1032" s="187"/>
      <c r="AK1032" s="187"/>
      <c r="AL1032" s="187"/>
      <c r="AM1032" s="187"/>
      <c r="AN1032" s="187"/>
      <c r="AO1032" s="187"/>
      <c r="AP1032" s="187"/>
      <c r="AQ1032" s="187"/>
      <c r="AR1032" s="187"/>
      <c r="AS1032" s="187"/>
      <c r="AT1032" s="187"/>
      <c r="AU1032" s="187"/>
      <c r="AV1032" s="187"/>
      <c r="AW1032" s="187"/>
      <c r="AX1032" s="187"/>
      <c r="AY1032" s="187"/>
      <c r="AZ1032" s="187"/>
      <c r="BA1032" s="187"/>
      <c r="BB1032" s="187"/>
      <c r="BC1032" s="187"/>
      <c r="BD1032" s="187"/>
      <c r="BE1032" s="187"/>
      <c r="BF1032" s="187"/>
      <c r="BG1032" s="187"/>
      <c r="BH1032" s="187"/>
      <c r="BI1032" s="187"/>
      <c r="BJ1032" s="187"/>
      <c r="BK1032" s="187"/>
      <c r="BL1032" s="187"/>
      <c r="BM1032" s="187"/>
    </row>
    <row r="1033" spans="1:65">
      <c r="A1033" s="110"/>
      <c r="B1033" s="110"/>
      <c r="C1033" s="110"/>
      <c r="D1033" s="187"/>
      <c r="E1033" s="187"/>
      <c r="F1033" s="187"/>
      <c r="G1033" s="187"/>
      <c r="H1033" s="187"/>
      <c r="I1033" s="187"/>
      <c r="J1033" s="187"/>
      <c r="K1033" s="187"/>
      <c r="L1033" s="187"/>
      <c r="M1033" s="187"/>
      <c r="N1033" s="187"/>
      <c r="O1033" s="187"/>
      <c r="P1033" s="187"/>
      <c r="Q1033" s="187"/>
      <c r="R1033" s="187"/>
      <c r="S1033" s="187"/>
      <c r="T1033" s="187"/>
      <c r="U1033" s="187"/>
      <c r="V1033" s="187"/>
      <c r="W1033" s="187"/>
      <c r="X1033" s="187"/>
      <c r="Y1033" s="187"/>
      <c r="Z1033" s="187"/>
      <c r="AA1033" s="187"/>
      <c r="AB1033" s="187"/>
      <c r="AC1033" s="187"/>
      <c r="AD1033" s="187"/>
      <c r="AE1033" s="187"/>
      <c r="AF1033" s="187"/>
      <c r="AG1033" s="187"/>
      <c r="AH1033" s="187"/>
      <c r="AI1033" s="187"/>
      <c r="AJ1033" s="187"/>
      <c r="AK1033" s="187"/>
      <c r="AL1033" s="187"/>
      <c r="AM1033" s="187"/>
      <c r="AN1033" s="187"/>
      <c r="AO1033" s="187"/>
      <c r="AP1033" s="187"/>
      <c r="AQ1033" s="187"/>
      <c r="AR1033" s="187"/>
      <c r="AS1033" s="187"/>
      <c r="AT1033" s="187"/>
      <c r="AU1033" s="187"/>
      <c r="AV1033" s="187"/>
      <c r="AW1033" s="187"/>
      <c r="AX1033" s="187"/>
      <c r="AY1033" s="187"/>
      <c r="AZ1033" s="187"/>
      <c r="BA1033" s="187"/>
      <c r="BB1033" s="187"/>
      <c r="BC1033" s="187"/>
      <c r="BD1033" s="187"/>
      <c r="BE1033" s="187"/>
      <c r="BF1033" s="187"/>
      <c r="BG1033" s="187"/>
      <c r="BH1033" s="187"/>
      <c r="BI1033" s="187"/>
      <c r="BJ1033" s="187"/>
      <c r="BK1033" s="187"/>
      <c r="BL1033" s="187"/>
      <c r="BM1033" s="187"/>
    </row>
    <row r="1034" spans="1:65">
      <c r="A1034" s="110"/>
      <c r="B1034" s="110"/>
      <c r="C1034" s="110"/>
      <c r="D1034" s="187"/>
      <c r="E1034" s="187"/>
      <c r="F1034" s="187"/>
      <c r="G1034" s="187"/>
      <c r="H1034" s="187"/>
      <c r="I1034" s="187"/>
      <c r="J1034" s="187"/>
      <c r="K1034" s="187"/>
      <c r="L1034" s="187"/>
      <c r="M1034" s="187"/>
      <c r="N1034" s="187"/>
      <c r="O1034" s="187"/>
      <c r="P1034" s="187"/>
      <c r="Q1034" s="187"/>
      <c r="R1034" s="187"/>
      <c r="S1034" s="187"/>
      <c r="T1034" s="187"/>
      <c r="U1034" s="187"/>
      <c r="V1034" s="187"/>
      <c r="W1034" s="187"/>
      <c r="X1034" s="187"/>
      <c r="Y1034" s="187"/>
      <c r="Z1034" s="187"/>
      <c r="AA1034" s="187"/>
      <c r="AB1034" s="187"/>
      <c r="AC1034" s="187"/>
      <c r="AD1034" s="187"/>
      <c r="AE1034" s="187"/>
      <c r="AF1034" s="187"/>
      <c r="AG1034" s="187"/>
      <c r="AH1034" s="187"/>
      <c r="AI1034" s="187"/>
      <c r="AJ1034" s="187"/>
      <c r="AK1034" s="187"/>
      <c r="AL1034" s="187"/>
      <c r="AM1034" s="187"/>
      <c r="AN1034" s="187"/>
      <c r="AO1034" s="187"/>
      <c r="AP1034" s="187"/>
      <c r="AQ1034" s="187"/>
      <c r="AR1034" s="187"/>
      <c r="AS1034" s="187"/>
      <c r="AT1034" s="187"/>
      <c r="AU1034" s="187"/>
      <c r="AV1034" s="187"/>
      <c r="AW1034" s="187"/>
      <c r="AX1034" s="187"/>
      <c r="AY1034" s="187"/>
      <c r="AZ1034" s="187"/>
      <c r="BA1034" s="187"/>
      <c r="BB1034" s="187"/>
      <c r="BC1034" s="187"/>
      <c r="BD1034" s="187"/>
      <c r="BE1034" s="187"/>
      <c r="BF1034" s="187"/>
      <c r="BG1034" s="187"/>
      <c r="BH1034" s="187"/>
      <c r="BI1034" s="187"/>
      <c r="BJ1034" s="187"/>
      <c r="BK1034" s="187"/>
      <c r="BL1034" s="187"/>
      <c r="BM1034" s="187"/>
    </row>
    <row r="1035" spans="1:65">
      <c r="A1035" s="110"/>
      <c r="B1035" s="110"/>
      <c r="C1035" s="110"/>
      <c r="D1035" s="187"/>
      <c r="E1035" s="187"/>
      <c r="F1035" s="187"/>
      <c r="G1035" s="187"/>
      <c r="H1035" s="187"/>
      <c r="I1035" s="187"/>
      <c r="J1035" s="187"/>
      <c r="K1035" s="187"/>
      <c r="L1035" s="187"/>
      <c r="M1035" s="187"/>
      <c r="N1035" s="187"/>
      <c r="O1035" s="187"/>
      <c r="P1035" s="187"/>
      <c r="Q1035" s="187"/>
      <c r="R1035" s="187"/>
      <c r="S1035" s="187"/>
      <c r="T1035" s="187"/>
      <c r="U1035" s="187"/>
      <c r="V1035" s="187"/>
      <c r="W1035" s="187"/>
      <c r="X1035" s="187"/>
      <c r="Y1035" s="187"/>
      <c r="Z1035" s="187"/>
      <c r="AA1035" s="187"/>
      <c r="AB1035" s="187"/>
      <c r="AC1035" s="187"/>
      <c r="AD1035" s="187"/>
      <c r="AE1035" s="187"/>
      <c r="AF1035" s="187"/>
      <c r="AG1035" s="187"/>
      <c r="AH1035" s="187"/>
      <c r="AI1035" s="187"/>
      <c r="AJ1035" s="187"/>
      <c r="AK1035" s="187"/>
      <c r="AL1035" s="187"/>
      <c r="AM1035" s="187"/>
      <c r="AN1035" s="187"/>
      <c r="AO1035" s="187"/>
      <c r="AP1035" s="187"/>
      <c r="AQ1035" s="187"/>
      <c r="AR1035" s="187"/>
      <c r="AS1035" s="187"/>
      <c r="AT1035" s="187"/>
      <c r="AU1035" s="187"/>
      <c r="AV1035" s="187"/>
      <c r="AW1035" s="187"/>
      <c r="AX1035" s="187"/>
      <c r="AY1035" s="187"/>
      <c r="AZ1035" s="187"/>
      <c r="BA1035" s="187"/>
      <c r="BB1035" s="187"/>
      <c r="BC1035" s="187"/>
      <c r="BD1035" s="187"/>
      <c r="BE1035" s="187"/>
      <c r="BF1035" s="187"/>
      <c r="BG1035" s="187"/>
      <c r="BH1035" s="187"/>
      <c r="BI1035" s="187"/>
      <c r="BJ1035" s="187"/>
      <c r="BK1035" s="187"/>
      <c r="BL1035" s="187"/>
      <c r="BM1035" s="187"/>
    </row>
    <row r="1036" spans="1:65">
      <c r="A1036" s="110"/>
      <c r="B1036" s="110"/>
      <c r="C1036" s="110"/>
      <c r="D1036" s="187"/>
      <c r="E1036" s="187"/>
      <c r="F1036" s="187"/>
      <c r="G1036" s="187"/>
      <c r="H1036" s="187"/>
      <c r="I1036" s="187"/>
      <c r="J1036" s="187"/>
      <c r="K1036" s="187"/>
      <c r="L1036" s="187"/>
      <c r="M1036" s="187"/>
      <c r="N1036" s="187"/>
      <c r="O1036" s="187"/>
      <c r="P1036" s="187"/>
      <c r="Q1036" s="187"/>
      <c r="R1036" s="187"/>
      <c r="S1036" s="187"/>
      <c r="T1036" s="187"/>
      <c r="U1036" s="187"/>
      <c r="V1036" s="187"/>
      <c r="W1036" s="187"/>
      <c r="X1036" s="187"/>
      <c r="Y1036" s="187"/>
      <c r="Z1036" s="187"/>
      <c r="AA1036" s="187"/>
      <c r="AB1036" s="187"/>
      <c r="AC1036" s="187"/>
      <c r="AD1036" s="187"/>
      <c r="AE1036" s="187"/>
      <c r="AF1036" s="187"/>
      <c r="AG1036" s="187"/>
      <c r="AH1036" s="187"/>
      <c r="AI1036" s="187"/>
      <c r="AJ1036" s="187"/>
      <c r="AK1036" s="187"/>
      <c r="AL1036" s="187"/>
      <c r="AM1036" s="187"/>
      <c r="AN1036" s="187"/>
      <c r="AO1036" s="187"/>
      <c r="AP1036" s="187"/>
      <c r="AQ1036" s="187"/>
      <c r="AR1036" s="187"/>
      <c r="AS1036" s="187"/>
      <c r="AT1036" s="187"/>
      <c r="AU1036" s="187"/>
      <c r="AV1036" s="187"/>
      <c r="AW1036" s="187"/>
      <c r="AX1036" s="187"/>
      <c r="AY1036" s="187"/>
      <c r="AZ1036" s="187"/>
      <c r="BA1036" s="187"/>
      <c r="BB1036" s="187"/>
      <c r="BC1036" s="187"/>
      <c r="BD1036" s="187"/>
      <c r="BE1036" s="187"/>
      <c r="BF1036" s="187"/>
      <c r="BG1036" s="187"/>
      <c r="BH1036" s="187"/>
      <c r="BI1036" s="187"/>
      <c r="BJ1036" s="187"/>
      <c r="BK1036" s="187"/>
      <c r="BL1036" s="187"/>
      <c r="BM1036" s="187"/>
    </row>
    <row r="1037" spans="1:65">
      <c r="A1037" s="110"/>
      <c r="B1037" s="110"/>
      <c r="C1037" s="110"/>
      <c r="D1037" s="187"/>
      <c r="E1037" s="187"/>
      <c r="F1037" s="187"/>
      <c r="G1037" s="187"/>
      <c r="H1037" s="187"/>
      <c r="I1037" s="187"/>
      <c r="J1037" s="187"/>
      <c r="K1037" s="187"/>
      <c r="L1037" s="187"/>
      <c r="M1037" s="187"/>
      <c r="N1037" s="187"/>
      <c r="O1037" s="187"/>
      <c r="P1037" s="187"/>
      <c r="Q1037" s="187"/>
      <c r="R1037" s="187"/>
      <c r="S1037" s="187"/>
      <c r="T1037" s="187"/>
      <c r="U1037" s="187"/>
      <c r="V1037" s="187"/>
      <c r="W1037" s="187"/>
      <c r="X1037" s="187"/>
      <c r="Y1037" s="187"/>
      <c r="Z1037" s="187"/>
      <c r="AA1037" s="187"/>
      <c r="AB1037" s="187"/>
      <c r="AC1037" s="187"/>
      <c r="AD1037" s="187"/>
      <c r="AE1037" s="187"/>
      <c r="AF1037" s="187"/>
      <c r="AG1037" s="187"/>
      <c r="AH1037" s="187"/>
      <c r="AI1037" s="187"/>
      <c r="AJ1037" s="187"/>
      <c r="AK1037" s="187"/>
      <c r="AL1037" s="187"/>
      <c r="AM1037" s="187"/>
      <c r="AN1037" s="187"/>
      <c r="AO1037" s="187"/>
      <c r="AP1037" s="187"/>
      <c r="AQ1037" s="187"/>
      <c r="AR1037" s="187"/>
      <c r="AS1037" s="187"/>
      <c r="AT1037" s="187"/>
      <c r="AU1037" s="187"/>
      <c r="AV1037" s="187"/>
      <c r="AW1037" s="187"/>
      <c r="AX1037" s="187"/>
      <c r="AY1037" s="187"/>
      <c r="AZ1037" s="187"/>
      <c r="BA1037" s="187"/>
      <c r="BB1037" s="187"/>
      <c r="BC1037" s="187"/>
      <c r="BD1037" s="187"/>
      <c r="BE1037" s="187"/>
      <c r="BF1037" s="187"/>
      <c r="BG1037" s="187"/>
      <c r="BH1037" s="187"/>
      <c r="BI1037" s="187"/>
      <c r="BJ1037" s="187"/>
      <c r="BK1037" s="187"/>
      <c r="BL1037" s="187"/>
      <c r="BM1037" s="187"/>
    </row>
    <row r="1038" spans="1:65">
      <c r="A1038" s="110"/>
      <c r="B1038" s="110"/>
      <c r="C1038" s="110"/>
      <c r="D1038" s="187"/>
      <c r="E1038" s="187"/>
      <c r="F1038" s="187"/>
      <c r="G1038" s="187"/>
      <c r="H1038" s="187"/>
      <c r="I1038" s="187"/>
      <c r="J1038" s="187"/>
      <c r="K1038" s="187"/>
      <c r="L1038" s="187"/>
      <c r="M1038" s="187"/>
      <c r="N1038" s="187"/>
      <c r="O1038" s="187"/>
      <c r="P1038" s="187"/>
      <c r="Q1038" s="187"/>
      <c r="R1038" s="187"/>
      <c r="S1038" s="187"/>
      <c r="T1038" s="187"/>
      <c r="U1038" s="187"/>
      <c r="V1038" s="187"/>
      <c r="W1038" s="187"/>
      <c r="X1038" s="187"/>
      <c r="Y1038" s="187"/>
      <c r="Z1038" s="187"/>
      <c r="AA1038" s="187"/>
      <c r="AB1038" s="187"/>
      <c r="AC1038" s="187"/>
      <c r="AD1038" s="187"/>
      <c r="AE1038" s="187"/>
      <c r="AF1038" s="187"/>
      <c r="AG1038" s="187"/>
      <c r="AH1038" s="187"/>
      <c r="AI1038" s="187"/>
      <c r="AJ1038" s="187"/>
      <c r="AK1038" s="187"/>
      <c r="AL1038" s="187"/>
      <c r="AM1038" s="187"/>
      <c r="AN1038" s="187"/>
      <c r="AO1038" s="187"/>
      <c r="AP1038" s="187"/>
      <c r="AQ1038" s="187"/>
      <c r="AR1038" s="187"/>
      <c r="AS1038" s="187"/>
      <c r="AT1038" s="187"/>
      <c r="AU1038" s="187"/>
      <c r="AV1038" s="187"/>
      <c r="AW1038" s="187"/>
      <c r="AX1038" s="187"/>
      <c r="AY1038" s="187"/>
      <c r="AZ1038" s="187"/>
      <c r="BA1038" s="187"/>
      <c r="BB1038" s="187"/>
      <c r="BC1038" s="187"/>
      <c r="BD1038" s="187"/>
      <c r="BE1038" s="187"/>
      <c r="BF1038" s="187"/>
      <c r="BG1038" s="187"/>
      <c r="BH1038" s="187"/>
      <c r="BI1038" s="187"/>
      <c r="BJ1038" s="187"/>
      <c r="BK1038" s="187"/>
      <c r="BL1038" s="187"/>
      <c r="BM1038" s="187"/>
    </row>
    <row r="1039" spans="1:65">
      <c r="A1039" s="110"/>
      <c r="B1039" s="110"/>
      <c r="C1039" s="110"/>
      <c r="D1039" s="187"/>
      <c r="E1039" s="187"/>
      <c r="F1039" s="187"/>
      <c r="G1039" s="187"/>
      <c r="H1039" s="187"/>
      <c r="I1039" s="187"/>
      <c r="J1039" s="187"/>
      <c r="K1039" s="187"/>
      <c r="L1039" s="187"/>
      <c r="M1039" s="187"/>
      <c r="N1039" s="187"/>
      <c r="O1039" s="187"/>
      <c r="P1039" s="187"/>
      <c r="Q1039" s="187"/>
      <c r="R1039" s="187"/>
      <c r="S1039" s="187"/>
      <c r="T1039" s="187"/>
      <c r="U1039" s="187"/>
      <c r="V1039" s="187"/>
      <c r="W1039" s="187"/>
      <c r="X1039" s="187"/>
      <c r="Y1039" s="187"/>
      <c r="Z1039" s="187"/>
      <c r="AA1039" s="187"/>
      <c r="AB1039" s="187"/>
      <c r="AC1039" s="187"/>
      <c r="AD1039" s="187"/>
      <c r="AE1039" s="187"/>
      <c r="AF1039" s="187"/>
      <c r="AG1039" s="187"/>
      <c r="AH1039" s="187"/>
      <c r="AI1039" s="187"/>
      <c r="AJ1039" s="187"/>
      <c r="AK1039" s="187"/>
      <c r="AL1039" s="187"/>
      <c r="AM1039" s="187"/>
      <c r="AN1039" s="187"/>
      <c r="AO1039" s="187"/>
      <c r="AP1039" s="187"/>
      <c r="AQ1039" s="187"/>
      <c r="AR1039" s="187"/>
      <c r="AS1039" s="187"/>
      <c r="AT1039" s="187"/>
      <c r="AU1039" s="187"/>
      <c r="AV1039" s="187"/>
      <c r="AW1039" s="187"/>
      <c r="AX1039" s="187"/>
      <c r="AY1039" s="187"/>
      <c r="AZ1039" s="187"/>
      <c r="BA1039" s="187"/>
      <c r="BB1039" s="187"/>
      <c r="BC1039" s="187"/>
      <c r="BD1039" s="187"/>
      <c r="BE1039" s="187"/>
      <c r="BF1039" s="187"/>
      <c r="BG1039" s="187"/>
      <c r="BH1039" s="187"/>
      <c r="BI1039" s="187"/>
      <c r="BJ1039" s="187"/>
      <c r="BK1039" s="187"/>
      <c r="BL1039" s="187"/>
      <c r="BM1039" s="187"/>
    </row>
    <row r="1040" spans="1:65">
      <c r="A1040" s="110"/>
      <c r="B1040" s="110"/>
      <c r="C1040" s="110"/>
      <c r="D1040" s="187"/>
      <c r="E1040" s="187"/>
      <c r="F1040" s="187"/>
      <c r="G1040" s="187"/>
      <c r="H1040" s="187"/>
      <c r="I1040" s="187"/>
      <c r="J1040" s="187"/>
      <c r="K1040" s="187"/>
      <c r="L1040" s="187"/>
      <c r="M1040" s="187"/>
      <c r="N1040" s="187"/>
      <c r="O1040" s="187"/>
      <c r="P1040" s="187"/>
      <c r="Q1040" s="187"/>
      <c r="R1040" s="187"/>
      <c r="S1040" s="187"/>
      <c r="T1040" s="187"/>
      <c r="U1040" s="187"/>
      <c r="V1040" s="187"/>
      <c r="W1040" s="187"/>
      <c r="X1040" s="187"/>
      <c r="Y1040" s="187"/>
      <c r="Z1040" s="187"/>
      <c r="AA1040" s="187"/>
      <c r="AB1040" s="187"/>
      <c r="AC1040" s="187"/>
      <c r="AD1040" s="187"/>
      <c r="AE1040" s="187"/>
      <c r="AF1040" s="187"/>
      <c r="AG1040" s="187"/>
      <c r="AH1040" s="187"/>
      <c r="AI1040" s="187"/>
      <c r="AJ1040" s="187"/>
      <c r="AK1040" s="187"/>
      <c r="AL1040" s="187"/>
      <c r="AM1040" s="187"/>
      <c r="AN1040" s="187"/>
      <c r="AO1040" s="187"/>
      <c r="AP1040" s="187"/>
      <c r="AQ1040" s="187"/>
      <c r="AR1040" s="187"/>
      <c r="AS1040" s="187"/>
      <c r="AT1040" s="187"/>
      <c r="AU1040" s="187"/>
      <c r="AV1040" s="187"/>
      <c r="AW1040" s="187"/>
      <c r="AX1040" s="187"/>
      <c r="AY1040" s="187"/>
      <c r="AZ1040" s="187"/>
      <c r="BA1040" s="187"/>
      <c r="BB1040" s="187"/>
      <c r="BC1040" s="187"/>
      <c r="BD1040" s="187"/>
      <c r="BE1040" s="187"/>
      <c r="BF1040" s="187"/>
      <c r="BG1040" s="187"/>
      <c r="BH1040" s="187"/>
      <c r="BI1040" s="187"/>
      <c r="BJ1040" s="187"/>
      <c r="BK1040" s="187"/>
      <c r="BL1040" s="187"/>
      <c r="BM1040" s="187"/>
    </row>
    <row r="1041" spans="1:65">
      <c r="A1041" s="110"/>
      <c r="B1041" s="110"/>
      <c r="C1041" s="110"/>
      <c r="D1041" s="187"/>
      <c r="E1041" s="187"/>
      <c r="F1041" s="187"/>
      <c r="G1041" s="187"/>
      <c r="H1041" s="187"/>
      <c r="I1041" s="187"/>
      <c r="J1041" s="187"/>
      <c r="K1041" s="187"/>
      <c r="L1041" s="187"/>
      <c r="M1041" s="187"/>
      <c r="N1041" s="187"/>
      <c r="O1041" s="187"/>
      <c r="P1041" s="187"/>
      <c r="Q1041" s="187"/>
      <c r="R1041" s="187"/>
      <c r="S1041" s="187"/>
      <c r="T1041" s="187"/>
      <c r="U1041" s="187"/>
      <c r="V1041" s="187"/>
      <c r="W1041" s="187"/>
      <c r="X1041" s="187"/>
      <c r="Y1041" s="187"/>
      <c r="Z1041" s="187"/>
      <c r="AA1041" s="187"/>
      <c r="AB1041" s="187"/>
      <c r="AC1041" s="187"/>
      <c r="AD1041" s="187"/>
      <c r="AE1041" s="187"/>
      <c r="AF1041" s="187"/>
      <c r="AG1041" s="187"/>
      <c r="AH1041" s="187"/>
      <c r="AI1041" s="187"/>
      <c r="AJ1041" s="187"/>
      <c r="AK1041" s="187"/>
      <c r="AL1041" s="187"/>
      <c r="AM1041" s="187"/>
      <c r="AN1041" s="187"/>
      <c r="AO1041" s="187"/>
      <c r="AP1041" s="187"/>
      <c r="AQ1041" s="187"/>
      <c r="AR1041" s="187"/>
      <c r="AS1041" s="187"/>
      <c r="AT1041" s="187"/>
      <c r="AU1041" s="187"/>
      <c r="AV1041" s="187"/>
      <c r="AW1041" s="187"/>
      <c r="AX1041" s="187"/>
      <c r="AY1041" s="187"/>
      <c r="AZ1041" s="187"/>
      <c r="BA1041" s="187"/>
      <c r="BB1041" s="187"/>
      <c r="BC1041" s="187"/>
      <c r="BD1041" s="187"/>
      <c r="BE1041" s="187"/>
      <c r="BF1041" s="187"/>
      <c r="BG1041" s="187"/>
      <c r="BH1041" s="187"/>
      <c r="BI1041" s="187"/>
      <c r="BJ1041" s="187"/>
      <c r="BK1041" s="187"/>
      <c r="BL1041" s="187"/>
      <c r="BM1041" s="187"/>
    </row>
    <row r="1042" spans="1:65">
      <c r="A1042" s="110"/>
      <c r="B1042" s="110"/>
      <c r="C1042" s="110"/>
      <c r="D1042" s="187"/>
      <c r="E1042" s="187"/>
      <c r="F1042" s="187"/>
      <c r="G1042" s="187"/>
      <c r="H1042" s="187"/>
      <c r="I1042" s="187"/>
      <c r="J1042" s="187"/>
      <c r="K1042" s="187"/>
      <c r="L1042" s="187"/>
      <c r="M1042" s="187"/>
      <c r="N1042" s="187"/>
      <c r="O1042" s="187"/>
      <c r="P1042" s="187"/>
      <c r="Q1042" s="187"/>
      <c r="R1042" s="187"/>
      <c r="S1042" s="187"/>
      <c r="T1042" s="187"/>
      <c r="U1042" s="187"/>
      <c r="V1042" s="187"/>
      <c r="W1042" s="187"/>
      <c r="X1042" s="187"/>
      <c r="Y1042" s="187"/>
      <c r="Z1042" s="187"/>
      <c r="AA1042" s="187"/>
      <c r="AB1042" s="187"/>
      <c r="AC1042" s="187"/>
      <c r="AD1042" s="187"/>
      <c r="AE1042" s="187"/>
      <c r="AF1042" s="187"/>
      <c r="AG1042" s="187"/>
      <c r="AH1042" s="187"/>
      <c r="AI1042" s="187"/>
      <c r="AJ1042" s="187"/>
      <c r="AK1042" s="187"/>
      <c r="AL1042" s="187"/>
      <c r="AM1042" s="187"/>
      <c r="AN1042" s="187"/>
      <c r="AO1042" s="187"/>
      <c r="AP1042" s="187"/>
      <c r="AQ1042" s="187"/>
      <c r="AR1042" s="187"/>
      <c r="AS1042" s="187"/>
      <c r="AT1042" s="187"/>
      <c r="AU1042" s="187"/>
      <c r="AV1042" s="187"/>
      <c r="AW1042" s="187"/>
      <c r="AX1042" s="187"/>
      <c r="AY1042" s="187"/>
      <c r="AZ1042" s="187"/>
      <c r="BA1042" s="187"/>
      <c r="BB1042" s="187"/>
      <c r="BC1042" s="187"/>
      <c r="BD1042" s="187"/>
      <c r="BE1042" s="187"/>
      <c r="BF1042" s="187"/>
      <c r="BG1042" s="187"/>
      <c r="BH1042" s="187"/>
      <c r="BI1042" s="187"/>
      <c r="BJ1042" s="187"/>
      <c r="BK1042" s="187"/>
      <c r="BL1042" s="187"/>
      <c r="BM1042" s="187"/>
    </row>
    <row r="1043" spans="1:65">
      <c r="A1043" s="110"/>
      <c r="B1043" s="110"/>
      <c r="C1043" s="110"/>
      <c r="D1043" s="187"/>
      <c r="E1043" s="187"/>
      <c r="F1043" s="187"/>
      <c r="G1043" s="187"/>
      <c r="H1043" s="187"/>
      <c r="I1043" s="187"/>
      <c r="J1043" s="187"/>
      <c r="K1043" s="187"/>
      <c r="L1043" s="187"/>
      <c r="M1043" s="187"/>
      <c r="N1043" s="187"/>
      <c r="O1043" s="187"/>
      <c r="P1043" s="187"/>
      <c r="Q1043" s="187"/>
      <c r="R1043" s="187"/>
      <c r="S1043" s="187"/>
      <c r="T1043" s="187"/>
      <c r="U1043" s="187"/>
      <c r="V1043" s="187"/>
      <c r="W1043" s="187"/>
      <c r="X1043" s="187"/>
      <c r="Y1043" s="187"/>
      <c r="Z1043" s="187"/>
      <c r="AA1043" s="187"/>
      <c r="AB1043" s="187"/>
      <c r="AC1043" s="187"/>
      <c r="AD1043" s="187"/>
      <c r="AE1043" s="187"/>
      <c r="AF1043" s="187"/>
      <c r="AG1043" s="187"/>
      <c r="AH1043" s="187"/>
      <c r="AI1043" s="187"/>
      <c r="AJ1043" s="187"/>
      <c r="AK1043" s="187"/>
      <c r="AL1043" s="187"/>
      <c r="AM1043" s="187"/>
      <c r="AN1043" s="187"/>
      <c r="AO1043" s="187"/>
      <c r="AP1043" s="187"/>
      <c r="AQ1043" s="187"/>
      <c r="AR1043" s="187"/>
      <c r="AS1043" s="187"/>
      <c r="AT1043" s="187"/>
      <c r="AU1043" s="187"/>
      <c r="AV1043" s="187"/>
      <c r="AW1043" s="187"/>
      <c r="AX1043" s="187"/>
      <c r="AY1043" s="187"/>
      <c r="AZ1043" s="187"/>
      <c r="BA1043" s="187"/>
      <c r="BB1043" s="187"/>
      <c r="BC1043" s="187"/>
      <c r="BD1043" s="187"/>
      <c r="BE1043" s="187"/>
      <c r="BF1043" s="187"/>
      <c r="BG1043" s="187"/>
      <c r="BH1043" s="187"/>
      <c r="BI1043" s="187"/>
      <c r="BJ1043" s="187"/>
      <c r="BK1043" s="187"/>
      <c r="BL1043" s="187"/>
      <c r="BM1043" s="187"/>
    </row>
    <row r="1044" spans="1:65">
      <c r="A1044" s="110"/>
      <c r="B1044" s="110"/>
      <c r="C1044" s="110"/>
      <c r="D1044" s="187"/>
      <c r="E1044" s="187"/>
      <c r="F1044" s="187"/>
      <c r="G1044" s="187"/>
      <c r="H1044" s="187"/>
      <c r="I1044" s="187"/>
      <c r="J1044" s="187"/>
      <c r="K1044" s="187"/>
      <c r="L1044" s="187"/>
      <c r="M1044" s="187"/>
      <c r="N1044" s="187"/>
      <c r="O1044" s="187"/>
      <c r="P1044" s="187"/>
      <c r="Q1044" s="187"/>
      <c r="R1044" s="187"/>
      <c r="S1044" s="187"/>
      <c r="T1044" s="187"/>
      <c r="U1044" s="187"/>
      <c r="V1044" s="187"/>
      <c r="W1044" s="187"/>
      <c r="X1044" s="187"/>
      <c r="Y1044" s="187"/>
      <c r="Z1044" s="187"/>
      <c r="AA1044" s="187"/>
      <c r="AB1044" s="187"/>
      <c r="AC1044" s="187"/>
      <c r="AD1044" s="187"/>
      <c r="AE1044" s="187"/>
      <c r="AF1044" s="187"/>
      <c r="AG1044" s="187"/>
      <c r="AH1044" s="187"/>
      <c r="AI1044" s="187"/>
      <c r="AJ1044" s="187"/>
      <c r="AK1044" s="187"/>
      <c r="AL1044" s="187"/>
      <c r="AM1044" s="187"/>
      <c r="AN1044" s="187"/>
      <c r="AO1044" s="187"/>
      <c r="AP1044" s="187"/>
      <c r="AQ1044" s="187"/>
      <c r="AR1044" s="187"/>
      <c r="AS1044" s="187"/>
      <c r="AT1044" s="187"/>
      <c r="AU1044" s="187"/>
      <c r="AV1044" s="187"/>
      <c r="AW1044" s="187"/>
      <c r="AX1044" s="187"/>
      <c r="AY1044" s="187"/>
      <c r="AZ1044" s="187"/>
      <c r="BA1044" s="187"/>
      <c r="BB1044" s="187"/>
      <c r="BC1044" s="187"/>
      <c r="BD1044" s="187"/>
      <c r="BE1044" s="187"/>
      <c r="BF1044" s="187"/>
      <c r="BG1044" s="187"/>
      <c r="BH1044" s="187"/>
      <c r="BI1044" s="187"/>
      <c r="BJ1044" s="187"/>
      <c r="BK1044" s="187"/>
      <c r="BL1044" s="187"/>
      <c r="BM1044" s="187"/>
    </row>
    <row r="1045" spans="1:65">
      <c r="A1045" s="110"/>
      <c r="B1045" s="110"/>
      <c r="C1045" s="110"/>
      <c r="D1045" s="187"/>
      <c r="E1045" s="187"/>
      <c r="F1045" s="187"/>
      <c r="G1045" s="187"/>
      <c r="H1045" s="187"/>
      <c r="I1045" s="187"/>
      <c r="J1045" s="187"/>
      <c r="K1045" s="187"/>
      <c r="L1045" s="187"/>
      <c r="M1045" s="187"/>
      <c r="N1045" s="187"/>
      <c r="O1045" s="187"/>
      <c r="P1045" s="187"/>
      <c r="Q1045" s="187"/>
      <c r="R1045" s="187"/>
      <c r="S1045" s="187"/>
      <c r="T1045" s="187"/>
      <c r="U1045" s="187"/>
      <c r="V1045" s="187"/>
      <c r="W1045" s="187"/>
      <c r="X1045" s="187"/>
      <c r="Y1045" s="187"/>
      <c r="Z1045" s="187"/>
      <c r="AA1045" s="187"/>
      <c r="AB1045" s="187"/>
      <c r="AC1045" s="187"/>
      <c r="AD1045" s="187"/>
      <c r="AE1045" s="187"/>
      <c r="AF1045" s="187"/>
      <c r="AG1045" s="187"/>
      <c r="AH1045" s="187"/>
      <c r="AI1045" s="187"/>
      <c r="AJ1045" s="187"/>
      <c r="AK1045" s="187"/>
      <c r="AL1045" s="187"/>
      <c r="AM1045" s="187"/>
      <c r="AN1045" s="187"/>
      <c r="AO1045" s="187"/>
      <c r="AP1045" s="187"/>
      <c r="AQ1045" s="187"/>
      <c r="AR1045" s="187"/>
      <c r="AS1045" s="187"/>
      <c r="AT1045" s="187"/>
      <c r="AU1045" s="187"/>
      <c r="AV1045" s="187"/>
      <c r="AW1045" s="187"/>
      <c r="AX1045" s="187"/>
      <c r="AY1045" s="187"/>
      <c r="AZ1045" s="187"/>
      <c r="BA1045" s="187"/>
      <c r="BB1045" s="187"/>
      <c r="BC1045" s="187"/>
      <c r="BD1045" s="187"/>
      <c r="BE1045" s="187"/>
      <c r="BF1045" s="187"/>
      <c r="BG1045" s="187"/>
      <c r="BH1045" s="187"/>
      <c r="BI1045" s="187"/>
      <c r="BJ1045" s="187"/>
      <c r="BK1045" s="187"/>
      <c r="BL1045" s="187"/>
      <c r="BM1045" s="187"/>
    </row>
    <row r="1046" spans="1:65">
      <c r="A1046" s="110"/>
      <c r="B1046" s="110"/>
      <c r="C1046" s="110"/>
      <c r="D1046" s="187"/>
      <c r="E1046" s="187"/>
      <c r="F1046" s="187"/>
      <c r="G1046" s="187"/>
      <c r="H1046" s="187"/>
      <c r="I1046" s="187"/>
      <c r="J1046" s="187"/>
      <c r="K1046" s="187"/>
      <c r="L1046" s="187"/>
      <c r="M1046" s="187"/>
      <c r="N1046" s="187"/>
      <c r="O1046" s="187"/>
      <c r="P1046" s="187"/>
      <c r="Q1046" s="187"/>
      <c r="R1046" s="187"/>
      <c r="S1046" s="187"/>
      <c r="T1046" s="187"/>
      <c r="U1046" s="187"/>
      <c r="V1046" s="187"/>
      <c r="W1046" s="187"/>
      <c r="X1046" s="187"/>
      <c r="Y1046" s="187"/>
      <c r="Z1046" s="187"/>
      <c r="AA1046" s="187"/>
      <c r="AB1046" s="187"/>
      <c r="AC1046" s="187"/>
      <c r="AD1046" s="187"/>
      <c r="AE1046" s="187"/>
      <c r="AF1046" s="187"/>
      <c r="AG1046" s="187"/>
      <c r="AH1046" s="187"/>
      <c r="AI1046" s="187"/>
      <c r="AJ1046" s="187"/>
      <c r="AK1046" s="187"/>
      <c r="AL1046" s="187"/>
      <c r="AM1046" s="187"/>
      <c r="AN1046" s="187"/>
      <c r="AO1046" s="187"/>
      <c r="AP1046" s="187"/>
      <c r="AQ1046" s="187"/>
      <c r="AR1046" s="187"/>
      <c r="AS1046" s="187"/>
      <c r="AT1046" s="187"/>
      <c r="AU1046" s="187"/>
      <c r="AV1046" s="187"/>
      <c r="AW1046" s="187"/>
      <c r="AX1046" s="187"/>
      <c r="AY1046" s="187"/>
      <c r="AZ1046" s="187"/>
      <c r="BA1046" s="187"/>
      <c r="BB1046" s="187"/>
      <c r="BC1046" s="187"/>
      <c r="BD1046" s="187"/>
      <c r="BE1046" s="187"/>
      <c r="BF1046" s="187"/>
      <c r="BG1046" s="187"/>
      <c r="BH1046" s="187"/>
      <c r="BI1046" s="187"/>
      <c r="BJ1046" s="187"/>
      <c r="BK1046" s="187"/>
      <c r="BL1046" s="187"/>
      <c r="BM1046" s="187"/>
    </row>
    <row r="1047" spans="1:65">
      <c r="A1047" s="110"/>
      <c r="B1047" s="110"/>
      <c r="C1047" s="110"/>
      <c r="D1047" s="187"/>
      <c r="E1047" s="187"/>
      <c r="F1047" s="187"/>
      <c r="G1047" s="187"/>
      <c r="H1047" s="187"/>
      <c r="I1047" s="187"/>
      <c r="J1047" s="187"/>
      <c r="K1047" s="187"/>
      <c r="L1047" s="187"/>
      <c r="M1047" s="187"/>
      <c r="N1047" s="187"/>
      <c r="O1047" s="187"/>
      <c r="P1047" s="187"/>
      <c r="Q1047" s="187"/>
      <c r="R1047" s="187"/>
      <c r="S1047" s="187"/>
      <c r="T1047" s="187"/>
      <c r="U1047" s="187"/>
      <c r="V1047" s="187"/>
      <c r="W1047" s="187"/>
      <c r="X1047" s="187"/>
      <c r="Y1047" s="187"/>
      <c r="Z1047" s="187"/>
      <c r="AA1047" s="187"/>
      <c r="AB1047" s="187"/>
      <c r="AC1047" s="187"/>
      <c r="AD1047" s="187"/>
      <c r="AE1047" s="187"/>
      <c r="AF1047" s="187"/>
      <c r="AG1047" s="187"/>
      <c r="AH1047" s="187"/>
      <c r="AI1047" s="187"/>
      <c r="AJ1047" s="187"/>
      <c r="AK1047" s="187"/>
      <c r="AL1047" s="187"/>
      <c r="AM1047" s="187"/>
      <c r="AN1047" s="187"/>
      <c r="AO1047" s="187"/>
      <c r="AP1047" s="187"/>
      <c r="AQ1047" s="187"/>
      <c r="AR1047" s="187"/>
      <c r="AS1047" s="187"/>
      <c r="AT1047" s="187"/>
      <c r="AU1047" s="187"/>
      <c r="AV1047" s="187"/>
      <c r="AW1047" s="187"/>
      <c r="AX1047" s="187"/>
      <c r="AY1047" s="187"/>
      <c r="AZ1047" s="187"/>
      <c r="BA1047" s="187"/>
      <c r="BB1047" s="187"/>
      <c r="BC1047" s="187"/>
      <c r="BD1047" s="187"/>
      <c r="BE1047" s="187"/>
      <c r="BF1047" s="187"/>
      <c r="BG1047" s="187"/>
      <c r="BH1047" s="187"/>
      <c r="BI1047" s="187"/>
      <c r="BJ1047" s="187"/>
      <c r="BK1047" s="187"/>
      <c r="BL1047" s="187"/>
      <c r="BM1047" s="187"/>
    </row>
    <row r="1048" spans="1:65">
      <c r="A1048" s="110"/>
      <c r="B1048" s="110"/>
      <c r="C1048" s="110"/>
      <c r="D1048" s="187"/>
      <c r="E1048" s="187"/>
      <c r="F1048" s="187"/>
      <c r="G1048" s="187"/>
      <c r="H1048" s="187"/>
      <c r="I1048" s="187"/>
      <c r="J1048" s="187"/>
      <c r="K1048" s="187"/>
      <c r="L1048" s="187"/>
      <c r="M1048" s="187"/>
      <c r="N1048" s="187"/>
      <c r="O1048" s="187"/>
      <c r="P1048" s="187"/>
      <c r="Q1048" s="187"/>
      <c r="R1048" s="187"/>
      <c r="S1048" s="187"/>
      <c r="T1048" s="187"/>
      <c r="U1048" s="187"/>
      <c r="V1048" s="187"/>
      <c r="W1048" s="187"/>
      <c r="X1048" s="187"/>
      <c r="Y1048" s="187"/>
      <c r="Z1048" s="187"/>
      <c r="AA1048" s="187"/>
      <c r="AB1048" s="187"/>
      <c r="AC1048" s="187"/>
      <c r="AD1048" s="187"/>
      <c r="AE1048" s="187"/>
      <c r="AF1048" s="187"/>
      <c r="AG1048" s="187"/>
      <c r="AH1048" s="187"/>
      <c r="AI1048" s="187"/>
      <c r="AJ1048" s="187"/>
      <c r="AK1048" s="187"/>
      <c r="AL1048" s="187"/>
      <c r="AM1048" s="187"/>
      <c r="AN1048" s="187"/>
      <c r="AO1048" s="187"/>
      <c r="AP1048" s="187"/>
      <c r="AQ1048" s="187"/>
      <c r="AR1048" s="187"/>
      <c r="AS1048" s="187"/>
      <c r="AT1048" s="187"/>
      <c r="AU1048" s="187"/>
      <c r="AV1048" s="187"/>
      <c r="AW1048" s="187"/>
      <c r="AX1048" s="187"/>
      <c r="AY1048" s="187"/>
      <c r="AZ1048" s="187"/>
      <c r="BA1048" s="187"/>
      <c r="BB1048" s="187"/>
      <c r="BC1048" s="187"/>
      <c r="BD1048" s="187"/>
      <c r="BE1048" s="187"/>
      <c r="BF1048" s="187"/>
      <c r="BG1048" s="187"/>
      <c r="BH1048" s="187"/>
      <c r="BI1048" s="187"/>
      <c r="BJ1048" s="187"/>
      <c r="BK1048" s="187"/>
      <c r="BL1048" s="187"/>
      <c r="BM1048" s="187"/>
    </row>
    <row r="1049" spans="1:65">
      <c r="A1049" s="110"/>
      <c r="B1049" s="110"/>
      <c r="C1049" s="110"/>
      <c r="D1049" s="187"/>
      <c r="E1049" s="187"/>
      <c r="F1049" s="187"/>
      <c r="G1049" s="187"/>
      <c r="H1049" s="187"/>
      <c r="I1049" s="187"/>
      <c r="J1049" s="187"/>
      <c r="K1049" s="187"/>
      <c r="L1049" s="187"/>
      <c r="M1049" s="187"/>
      <c r="N1049" s="187"/>
      <c r="O1049" s="187"/>
      <c r="P1049" s="187"/>
      <c r="Q1049" s="187"/>
      <c r="R1049" s="187"/>
      <c r="S1049" s="187"/>
      <c r="T1049" s="187"/>
      <c r="U1049" s="187"/>
      <c r="V1049" s="187"/>
      <c r="W1049" s="187"/>
      <c r="X1049" s="187"/>
      <c r="Y1049" s="187"/>
      <c r="Z1049" s="187"/>
      <c r="AA1049" s="187"/>
      <c r="AB1049" s="187"/>
      <c r="AC1049" s="187"/>
      <c r="AD1049" s="187"/>
      <c r="AE1049" s="187"/>
      <c r="AF1049" s="187"/>
      <c r="AG1049" s="187"/>
      <c r="AH1049" s="187"/>
      <c r="AI1049" s="187"/>
      <c r="AJ1049" s="187"/>
      <c r="AK1049" s="187"/>
      <c r="AL1049" s="187"/>
      <c r="AM1049" s="187"/>
      <c r="AN1049" s="187"/>
      <c r="AO1049" s="187"/>
      <c r="AP1049" s="187"/>
      <c r="AQ1049" s="187"/>
      <c r="AR1049" s="187"/>
      <c r="AS1049" s="187"/>
      <c r="AT1049" s="187"/>
      <c r="AU1049" s="187"/>
      <c r="AV1049" s="187"/>
      <c r="AW1049" s="187"/>
      <c r="AX1049" s="187"/>
      <c r="AY1049" s="187"/>
      <c r="AZ1049" s="187"/>
      <c r="BA1049" s="187"/>
      <c r="BB1049" s="187"/>
      <c r="BC1049" s="187"/>
      <c r="BD1049" s="187"/>
      <c r="BE1049" s="187"/>
      <c r="BF1049" s="187"/>
      <c r="BG1049" s="187"/>
      <c r="BH1049" s="187"/>
      <c r="BI1049" s="187"/>
      <c r="BJ1049" s="187"/>
      <c r="BK1049" s="187"/>
      <c r="BL1049" s="187"/>
      <c r="BM1049" s="187"/>
    </row>
    <row r="1050" spans="1:65">
      <c r="A1050" s="110"/>
      <c r="B1050" s="110"/>
      <c r="C1050" s="110"/>
      <c r="D1050" s="187"/>
      <c r="E1050" s="187"/>
      <c r="F1050" s="187"/>
      <c r="G1050" s="187"/>
      <c r="H1050" s="187"/>
      <c r="I1050" s="187"/>
      <c r="J1050" s="187"/>
      <c r="K1050" s="187"/>
      <c r="L1050" s="187"/>
      <c r="M1050" s="187"/>
      <c r="N1050" s="187"/>
      <c r="O1050" s="187"/>
      <c r="P1050" s="187"/>
      <c r="Q1050" s="187"/>
      <c r="R1050" s="187"/>
      <c r="S1050" s="187"/>
      <c r="T1050" s="187"/>
      <c r="U1050" s="187"/>
      <c r="V1050" s="187"/>
      <c r="W1050" s="187"/>
      <c r="X1050" s="187"/>
      <c r="Y1050" s="187"/>
      <c r="Z1050" s="187"/>
      <c r="AA1050" s="187"/>
      <c r="AB1050" s="187"/>
      <c r="AC1050" s="187"/>
      <c r="AD1050" s="187"/>
      <c r="AE1050" s="187"/>
      <c r="AF1050" s="187"/>
      <c r="AG1050" s="187"/>
      <c r="AH1050" s="187"/>
      <c r="AI1050" s="187"/>
      <c r="AJ1050" s="187"/>
      <c r="AK1050" s="187"/>
      <c r="AL1050" s="187"/>
      <c r="AM1050" s="187"/>
      <c r="AN1050" s="187"/>
      <c r="AO1050" s="187"/>
      <c r="AP1050" s="187"/>
      <c r="AQ1050" s="187"/>
      <c r="AR1050" s="187"/>
      <c r="AS1050" s="187"/>
      <c r="AT1050" s="187"/>
      <c r="AU1050" s="187"/>
      <c r="AV1050" s="187"/>
      <c r="AW1050" s="187"/>
      <c r="AX1050" s="187"/>
      <c r="AY1050" s="187"/>
      <c r="AZ1050" s="187"/>
      <c r="BA1050" s="187"/>
      <c r="BB1050" s="187"/>
      <c r="BC1050" s="187"/>
      <c r="BD1050" s="187"/>
      <c r="BE1050" s="187"/>
      <c r="BF1050" s="187"/>
      <c r="BG1050" s="187"/>
      <c r="BH1050" s="187"/>
      <c r="BI1050" s="187"/>
      <c r="BJ1050" s="187"/>
      <c r="BK1050" s="187"/>
      <c r="BL1050" s="187"/>
      <c r="BM1050" s="187"/>
    </row>
    <row r="1051" spans="1:65">
      <c r="A1051" s="110"/>
      <c r="B1051" s="110"/>
      <c r="C1051" s="110"/>
      <c r="D1051" s="187"/>
      <c r="E1051" s="187"/>
      <c r="F1051" s="187"/>
      <c r="G1051" s="187"/>
      <c r="H1051" s="187"/>
      <c r="I1051" s="187"/>
      <c r="J1051" s="187"/>
      <c r="K1051" s="187"/>
      <c r="L1051" s="187"/>
      <c r="M1051" s="187"/>
      <c r="N1051" s="187"/>
      <c r="O1051" s="187"/>
      <c r="P1051" s="187"/>
      <c r="Q1051" s="187"/>
      <c r="R1051" s="187"/>
      <c r="S1051" s="187"/>
      <c r="T1051" s="187"/>
      <c r="U1051" s="187"/>
      <c r="V1051" s="187"/>
      <c r="W1051" s="187"/>
      <c r="X1051" s="187"/>
      <c r="Y1051" s="187"/>
      <c r="Z1051" s="187"/>
      <c r="AA1051" s="187"/>
      <c r="AB1051" s="187"/>
      <c r="AC1051" s="187"/>
      <c r="AD1051" s="187"/>
      <c r="AE1051" s="187"/>
      <c r="AF1051" s="187"/>
      <c r="AG1051" s="187"/>
      <c r="AH1051" s="187"/>
      <c r="AI1051" s="187"/>
      <c r="AJ1051" s="187"/>
      <c r="AK1051" s="187"/>
      <c r="AL1051" s="187"/>
      <c r="AM1051" s="187"/>
      <c r="AN1051" s="187"/>
      <c r="AO1051" s="187"/>
      <c r="AP1051" s="187"/>
      <c r="AQ1051" s="187"/>
      <c r="AR1051" s="187"/>
      <c r="AS1051" s="187"/>
      <c r="AT1051" s="187"/>
      <c r="AU1051" s="187"/>
      <c r="AV1051" s="187"/>
      <c r="AW1051" s="187"/>
      <c r="AX1051" s="187"/>
      <c r="AY1051" s="187"/>
      <c r="AZ1051" s="187"/>
      <c r="BA1051" s="187"/>
      <c r="BB1051" s="187"/>
      <c r="BC1051" s="187"/>
      <c r="BD1051" s="187"/>
      <c r="BE1051" s="187"/>
      <c r="BF1051" s="187"/>
      <c r="BG1051" s="187"/>
      <c r="BH1051" s="187"/>
      <c r="BI1051" s="187"/>
      <c r="BJ1051" s="187"/>
      <c r="BK1051" s="187"/>
      <c r="BL1051" s="187"/>
      <c r="BM1051" s="187"/>
    </row>
    <row r="1052" spans="1:65">
      <c r="A1052" s="110"/>
      <c r="B1052" s="110"/>
      <c r="C1052" s="110"/>
      <c r="D1052" s="187"/>
      <c r="E1052" s="187"/>
      <c r="F1052" s="187"/>
      <c r="G1052" s="187"/>
      <c r="H1052" s="187"/>
      <c r="I1052" s="187"/>
      <c r="J1052" s="187"/>
      <c r="K1052" s="187"/>
      <c r="L1052" s="187"/>
      <c r="M1052" s="187"/>
      <c r="N1052" s="187"/>
      <c r="O1052" s="187"/>
      <c r="P1052" s="187"/>
      <c r="Q1052" s="187"/>
      <c r="R1052" s="187"/>
      <c r="S1052" s="187"/>
      <c r="T1052" s="187"/>
      <c r="U1052" s="187"/>
      <c r="V1052" s="187"/>
      <c r="W1052" s="187"/>
      <c r="X1052" s="187"/>
      <c r="Y1052" s="187"/>
      <c r="Z1052" s="187"/>
      <c r="AA1052" s="187"/>
      <c r="AB1052" s="187"/>
      <c r="AC1052" s="187"/>
      <c r="AD1052" s="187"/>
      <c r="AE1052" s="187"/>
      <c r="AF1052" s="187"/>
      <c r="AG1052" s="187"/>
      <c r="AH1052" s="187"/>
      <c r="AI1052" s="187"/>
      <c r="AJ1052" s="187"/>
      <c r="AK1052" s="187"/>
      <c r="AL1052" s="187"/>
      <c r="AM1052" s="187"/>
      <c r="AN1052" s="187"/>
      <c r="AO1052" s="187"/>
      <c r="AP1052" s="187"/>
      <c r="AQ1052" s="187"/>
      <c r="AR1052" s="187"/>
      <c r="AS1052" s="187"/>
      <c r="AT1052" s="187"/>
      <c r="AU1052" s="187"/>
      <c r="AV1052" s="187"/>
      <c r="AW1052" s="187"/>
      <c r="AX1052" s="187"/>
      <c r="AY1052" s="187"/>
      <c r="AZ1052" s="187"/>
      <c r="BA1052" s="187"/>
      <c r="BB1052" s="187"/>
      <c r="BC1052" s="187"/>
      <c r="BD1052" s="187"/>
      <c r="BE1052" s="187"/>
      <c r="BF1052" s="187"/>
      <c r="BG1052" s="187"/>
      <c r="BH1052" s="187"/>
      <c r="BI1052" s="187"/>
      <c r="BJ1052" s="187"/>
      <c r="BK1052" s="187"/>
      <c r="BL1052" s="187"/>
      <c r="BM1052" s="187"/>
    </row>
    <row r="1053" spans="1:65">
      <c r="A1053" s="110"/>
      <c r="B1053" s="110"/>
      <c r="C1053" s="110"/>
      <c r="D1053" s="187"/>
      <c r="E1053" s="187"/>
      <c r="F1053" s="187"/>
      <c r="G1053" s="187"/>
      <c r="H1053" s="187"/>
      <c r="I1053" s="187"/>
      <c r="J1053" s="187"/>
      <c r="K1053" s="187"/>
      <c r="L1053" s="187"/>
      <c r="M1053" s="187"/>
      <c r="N1053" s="187"/>
      <c r="O1053" s="187"/>
      <c r="P1053" s="187"/>
      <c r="Q1053" s="187"/>
      <c r="R1053" s="187"/>
      <c r="S1053" s="187"/>
      <c r="T1053" s="187"/>
      <c r="U1053" s="187"/>
      <c r="V1053" s="187"/>
      <c r="W1053" s="187"/>
      <c r="X1053" s="187"/>
      <c r="Y1053" s="187"/>
      <c r="Z1053" s="187"/>
      <c r="AA1053" s="187"/>
      <c r="AB1053" s="187"/>
      <c r="AC1053" s="187"/>
      <c r="AD1053" s="187"/>
      <c r="AE1053" s="187"/>
      <c r="AF1053" s="187"/>
      <c r="AG1053" s="187"/>
      <c r="AH1053" s="187"/>
      <c r="AI1053" s="187"/>
      <c r="AJ1053" s="187"/>
      <c r="AK1053" s="187"/>
      <c r="AL1053" s="187"/>
      <c r="AM1053" s="187"/>
      <c r="AN1053" s="187"/>
      <c r="AO1053" s="187"/>
      <c r="AP1053" s="187"/>
      <c r="AQ1053" s="187"/>
      <c r="AR1053" s="187"/>
      <c r="AS1053" s="187"/>
      <c r="AT1053" s="187"/>
      <c r="AU1053" s="187"/>
      <c r="AV1053" s="187"/>
      <c r="AW1053" s="187"/>
      <c r="AX1053" s="187"/>
      <c r="AY1053" s="187"/>
      <c r="AZ1053" s="187"/>
      <c r="BA1053" s="187"/>
      <c r="BB1053" s="187"/>
      <c r="BC1053" s="187"/>
      <c r="BD1053" s="187"/>
      <c r="BE1053" s="187"/>
      <c r="BF1053" s="187"/>
      <c r="BG1053" s="187"/>
      <c r="BH1053" s="187"/>
      <c r="BI1053" s="187"/>
      <c r="BJ1053" s="187"/>
      <c r="BK1053" s="187"/>
      <c r="BL1053" s="187"/>
      <c r="BM1053" s="187"/>
    </row>
    <row r="1054" spans="1:65">
      <c r="A1054" s="110"/>
      <c r="B1054" s="110"/>
      <c r="C1054" s="110"/>
      <c r="D1054" s="187"/>
      <c r="E1054" s="187"/>
      <c r="F1054" s="187"/>
      <c r="G1054" s="187"/>
      <c r="H1054" s="187"/>
      <c r="I1054" s="187"/>
      <c r="J1054" s="187"/>
      <c r="K1054" s="187"/>
      <c r="L1054" s="187"/>
      <c r="M1054" s="187"/>
      <c r="N1054" s="187"/>
      <c r="O1054" s="187"/>
      <c r="P1054" s="187"/>
      <c r="Q1054" s="187"/>
      <c r="R1054" s="187"/>
      <c r="S1054" s="187"/>
      <c r="T1054" s="187"/>
      <c r="U1054" s="187"/>
      <c r="V1054" s="187"/>
      <c r="W1054" s="187"/>
      <c r="X1054" s="187"/>
      <c r="Y1054" s="187"/>
      <c r="Z1054" s="187"/>
      <c r="AA1054" s="187"/>
      <c r="AB1054" s="187"/>
      <c r="AC1054" s="187"/>
      <c r="AD1054" s="187"/>
      <c r="AE1054" s="187"/>
      <c r="AF1054" s="187"/>
      <c r="AG1054" s="187"/>
      <c r="AH1054" s="187"/>
      <c r="AI1054" s="187"/>
      <c r="AJ1054" s="187"/>
      <c r="AK1054" s="187"/>
      <c r="AL1054" s="187"/>
      <c r="AM1054" s="187"/>
      <c r="AN1054" s="187"/>
      <c r="AO1054" s="187"/>
      <c r="AP1054" s="187"/>
      <c r="AQ1054" s="187"/>
      <c r="AR1054" s="187"/>
      <c r="AS1054" s="187"/>
      <c r="AT1054" s="187"/>
      <c r="AU1054" s="187"/>
      <c r="AV1054" s="187"/>
      <c r="AW1054" s="187"/>
      <c r="AX1054" s="187"/>
      <c r="AY1054" s="187"/>
      <c r="AZ1054" s="187"/>
      <c r="BA1054" s="187"/>
      <c r="BB1054" s="187"/>
      <c r="BC1054" s="187"/>
      <c r="BD1054" s="187"/>
      <c r="BE1054" s="187"/>
      <c r="BF1054" s="187"/>
      <c r="BG1054" s="187"/>
      <c r="BH1054" s="187"/>
      <c r="BI1054" s="187"/>
      <c r="BJ1054" s="187"/>
      <c r="BK1054" s="187"/>
      <c r="BL1054" s="187"/>
      <c r="BM1054" s="187"/>
    </row>
    <row r="1055" spans="1:65">
      <c r="A1055" s="110"/>
      <c r="B1055" s="110"/>
      <c r="C1055" s="110"/>
      <c r="D1055" s="187"/>
      <c r="E1055" s="187"/>
      <c r="F1055" s="187"/>
      <c r="G1055" s="187"/>
      <c r="H1055" s="187"/>
      <c r="I1055" s="187"/>
      <c r="J1055" s="187"/>
      <c r="K1055" s="187"/>
      <c r="L1055" s="187"/>
      <c r="M1055" s="187"/>
      <c r="N1055" s="187"/>
      <c r="O1055" s="187"/>
      <c r="P1055" s="187"/>
      <c r="Q1055" s="187"/>
      <c r="R1055" s="187"/>
      <c r="S1055" s="187"/>
      <c r="T1055" s="187"/>
      <c r="U1055" s="187"/>
      <c r="V1055" s="187"/>
      <c r="W1055" s="187"/>
      <c r="X1055" s="187"/>
      <c r="Y1055" s="187"/>
      <c r="Z1055" s="187"/>
      <c r="AA1055" s="187"/>
      <c r="AB1055" s="187"/>
      <c r="AC1055" s="187"/>
      <c r="AD1055" s="187"/>
      <c r="AE1055" s="187"/>
      <c r="AF1055" s="187"/>
      <c r="AG1055" s="187"/>
      <c r="AH1055" s="187"/>
      <c r="AI1055" s="187"/>
      <c r="AJ1055" s="187"/>
      <c r="AK1055" s="187"/>
      <c r="AL1055" s="187"/>
      <c r="AM1055" s="187"/>
      <c r="AN1055" s="187"/>
      <c r="AO1055" s="187"/>
      <c r="AP1055" s="187"/>
      <c r="AQ1055" s="187"/>
      <c r="AR1055" s="187"/>
      <c r="AS1055" s="187"/>
      <c r="AT1055" s="187"/>
      <c r="AU1055" s="187"/>
      <c r="AV1055" s="187"/>
      <c r="AW1055" s="187"/>
      <c r="AX1055" s="187"/>
      <c r="AY1055" s="187"/>
      <c r="AZ1055" s="187"/>
      <c r="BA1055" s="187"/>
      <c r="BB1055" s="187"/>
      <c r="BC1055" s="187"/>
      <c r="BD1055" s="187"/>
      <c r="BE1055" s="187"/>
      <c r="BF1055" s="187"/>
      <c r="BG1055" s="187"/>
      <c r="BH1055" s="187"/>
      <c r="BI1055" s="187"/>
      <c r="BJ1055" s="187"/>
      <c r="BK1055" s="187"/>
      <c r="BL1055" s="187"/>
      <c r="BM1055" s="187"/>
    </row>
    <row r="1056" spans="1:65">
      <c r="A1056" s="110"/>
      <c r="B1056" s="110"/>
      <c r="C1056" s="110"/>
      <c r="D1056" s="187"/>
      <c r="E1056" s="187"/>
      <c r="F1056" s="187"/>
      <c r="G1056" s="187"/>
      <c r="H1056" s="187"/>
      <c r="I1056" s="187"/>
      <c r="J1056" s="187"/>
      <c r="K1056" s="187"/>
      <c r="L1056" s="187"/>
      <c r="M1056" s="187"/>
      <c r="N1056" s="187"/>
      <c r="O1056" s="187"/>
      <c r="P1056" s="187"/>
      <c r="Q1056" s="187"/>
      <c r="R1056" s="187"/>
      <c r="S1056" s="187"/>
      <c r="T1056" s="187"/>
      <c r="U1056" s="187"/>
      <c r="V1056" s="187"/>
      <c r="W1056" s="187"/>
      <c r="X1056" s="187"/>
      <c r="Y1056" s="187"/>
      <c r="Z1056" s="187"/>
      <c r="AA1056" s="187"/>
      <c r="AB1056" s="187"/>
      <c r="AC1056" s="187"/>
      <c r="AD1056" s="187"/>
      <c r="AE1056" s="187"/>
      <c r="AF1056" s="187"/>
      <c r="AG1056" s="187"/>
      <c r="AH1056" s="187"/>
      <c r="AI1056" s="187"/>
      <c r="AJ1056" s="187"/>
      <c r="AK1056" s="187"/>
      <c r="AL1056" s="187"/>
      <c r="AM1056" s="187"/>
      <c r="AN1056" s="187"/>
      <c r="AO1056" s="187"/>
      <c r="AP1056" s="187"/>
      <c r="AQ1056" s="187"/>
      <c r="AR1056" s="187"/>
      <c r="AS1056" s="187"/>
      <c r="AT1056" s="187"/>
      <c r="AU1056" s="187"/>
      <c r="AV1056" s="187"/>
      <c r="AW1056" s="187"/>
      <c r="AX1056" s="187"/>
      <c r="AY1056" s="187"/>
      <c r="AZ1056" s="187"/>
      <c r="BA1056" s="187"/>
      <c r="BB1056" s="187"/>
      <c r="BC1056" s="187"/>
      <c r="BD1056" s="187"/>
      <c r="BE1056" s="187"/>
      <c r="BF1056" s="187"/>
      <c r="BG1056" s="187"/>
      <c r="BH1056" s="187"/>
      <c r="BI1056" s="187"/>
      <c r="BJ1056" s="187"/>
      <c r="BK1056" s="187"/>
      <c r="BL1056" s="187"/>
      <c r="BM1056" s="187"/>
    </row>
    <row r="1057" spans="1:65">
      <c r="A1057" s="110"/>
      <c r="B1057" s="110"/>
      <c r="C1057" s="110"/>
      <c r="D1057" s="187"/>
      <c r="E1057" s="187"/>
      <c r="F1057" s="187"/>
      <c r="G1057" s="187"/>
      <c r="H1057" s="187"/>
      <c r="I1057" s="187"/>
      <c r="J1057" s="187"/>
      <c r="K1057" s="187"/>
      <c r="L1057" s="187"/>
      <c r="M1057" s="187"/>
      <c r="N1057" s="187"/>
      <c r="O1057" s="187"/>
      <c r="P1057" s="187"/>
      <c r="Q1057" s="187"/>
      <c r="R1057" s="187"/>
      <c r="S1057" s="187"/>
      <c r="T1057" s="187"/>
      <c r="U1057" s="187"/>
      <c r="V1057" s="187"/>
      <c r="W1057" s="187"/>
      <c r="X1057" s="187"/>
      <c r="Y1057" s="187"/>
      <c r="Z1057" s="187"/>
      <c r="AA1057" s="187"/>
      <c r="AB1057" s="187"/>
      <c r="AC1057" s="187"/>
      <c r="AD1057" s="187"/>
      <c r="AE1057" s="187"/>
      <c r="AF1057" s="187"/>
      <c r="AG1057" s="187"/>
      <c r="AH1057" s="187"/>
      <c r="AI1057" s="187"/>
      <c r="AJ1057" s="187"/>
      <c r="AK1057" s="187"/>
      <c r="AL1057" s="187"/>
      <c r="AM1057" s="187"/>
      <c r="AN1057" s="187"/>
      <c r="AO1057" s="187"/>
      <c r="AP1057" s="187"/>
      <c r="AQ1057" s="187"/>
      <c r="AR1057" s="187"/>
      <c r="AS1057" s="187"/>
      <c r="AT1057" s="187"/>
      <c r="AU1057" s="187"/>
      <c r="AV1057" s="187"/>
      <c r="AW1057" s="187"/>
      <c r="AX1057" s="187"/>
      <c r="AY1057" s="187"/>
      <c r="AZ1057" s="187"/>
      <c r="BA1057" s="187"/>
      <c r="BB1057" s="187"/>
      <c r="BC1057" s="187"/>
      <c r="BD1057" s="187"/>
      <c r="BE1057" s="187"/>
      <c r="BF1057" s="187"/>
      <c r="BG1057" s="187"/>
      <c r="BH1057" s="187"/>
      <c r="BI1057" s="187"/>
      <c r="BJ1057" s="187"/>
      <c r="BK1057" s="187"/>
      <c r="BL1057" s="187"/>
      <c r="BM1057" s="187"/>
    </row>
    <row r="1058" spans="1:65">
      <c r="A1058" s="110"/>
      <c r="B1058" s="110"/>
      <c r="C1058" s="110"/>
      <c r="D1058" s="187"/>
      <c r="E1058" s="187"/>
      <c r="F1058" s="187"/>
      <c r="G1058" s="187"/>
      <c r="H1058" s="187"/>
      <c r="I1058" s="187"/>
      <c r="J1058" s="187"/>
      <c r="K1058" s="187"/>
      <c r="L1058" s="187"/>
      <c r="M1058" s="187"/>
      <c r="N1058" s="187"/>
      <c r="O1058" s="187"/>
      <c r="P1058" s="187"/>
      <c r="Q1058" s="187"/>
      <c r="R1058" s="187"/>
      <c r="S1058" s="187"/>
      <c r="T1058" s="187"/>
      <c r="U1058" s="187"/>
      <c r="V1058" s="187"/>
      <c r="W1058" s="187"/>
      <c r="X1058" s="187"/>
      <c r="Y1058" s="187"/>
      <c r="Z1058" s="187"/>
      <c r="AA1058" s="187"/>
      <c r="AB1058" s="187"/>
      <c r="AC1058" s="187"/>
      <c r="AD1058" s="187"/>
      <c r="AE1058" s="187"/>
      <c r="AF1058" s="187"/>
      <c r="AG1058" s="187"/>
      <c r="AH1058" s="187"/>
      <c r="AI1058" s="187"/>
      <c r="AJ1058" s="187"/>
      <c r="AK1058" s="187"/>
      <c r="AL1058" s="187"/>
      <c r="AM1058" s="187"/>
      <c r="AN1058" s="187"/>
      <c r="AO1058" s="187"/>
      <c r="AP1058" s="187"/>
      <c r="AQ1058" s="187"/>
      <c r="AR1058" s="187"/>
      <c r="AS1058" s="187"/>
      <c r="AT1058" s="187"/>
      <c r="AU1058" s="187"/>
      <c r="AV1058" s="187"/>
      <c r="AW1058" s="187"/>
      <c r="AX1058" s="187"/>
      <c r="AY1058" s="187"/>
      <c r="AZ1058" s="187"/>
      <c r="BA1058" s="187"/>
      <c r="BB1058" s="187"/>
      <c r="BC1058" s="187"/>
      <c r="BD1058" s="187"/>
      <c r="BE1058" s="187"/>
      <c r="BF1058" s="187"/>
      <c r="BG1058" s="187"/>
      <c r="BH1058" s="187"/>
      <c r="BI1058" s="187"/>
      <c r="BJ1058" s="187"/>
      <c r="BK1058" s="187"/>
      <c r="BL1058" s="187"/>
      <c r="BM1058" s="187"/>
    </row>
    <row r="1059" spans="1:65">
      <c r="A1059" s="110"/>
      <c r="B1059" s="110"/>
      <c r="C1059" s="110"/>
      <c r="D1059" s="187"/>
      <c r="E1059" s="187"/>
      <c r="F1059" s="187"/>
      <c r="G1059" s="187"/>
      <c r="H1059" s="187"/>
      <c r="I1059" s="187"/>
      <c r="J1059" s="187"/>
      <c r="K1059" s="187"/>
      <c r="L1059" s="187"/>
      <c r="M1059" s="187"/>
      <c r="N1059" s="187"/>
      <c r="O1059" s="187"/>
      <c r="P1059" s="187"/>
      <c r="Q1059" s="187"/>
      <c r="R1059" s="187"/>
      <c r="S1059" s="187"/>
      <c r="T1059" s="187"/>
      <c r="U1059" s="187"/>
      <c r="V1059" s="187"/>
      <c r="W1059" s="187"/>
      <c r="X1059" s="187"/>
      <c r="Y1059" s="187"/>
      <c r="Z1059" s="187"/>
      <c r="AA1059" s="187"/>
      <c r="AB1059" s="187"/>
      <c r="AC1059" s="187"/>
      <c r="AD1059" s="187"/>
      <c r="AE1059" s="187"/>
      <c r="AF1059" s="187"/>
      <c r="AG1059" s="187"/>
      <c r="AH1059" s="187"/>
      <c r="AI1059" s="187"/>
      <c r="AJ1059" s="187"/>
      <c r="AK1059" s="187"/>
      <c r="AL1059" s="187"/>
      <c r="AM1059" s="187"/>
      <c r="AN1059" s="187"/>
      <c r="AO1059" s="187"/>
      <c r="AP1059" s="187"/>
      <c r="AQ1059" s="187"/>
      <c r="AR1059" s="187"/>
      <c r="AS1059" s="187"/>
      <c r="AT1059" s="187"/>
      <c r="AU1059" s="187"/>
      <c r="AV1059" s="187"/>
      <c r="AW1059" s="187"/>
      <c r="AX1059" s="187"/>
      <c r="AY1059" s="187"/>
      <c r="AZ1059" s="187"/>
      <c r="BA1059" s="187"/>
      <c r="BB1059" s="187"/>
      <c r="BC1059" s="187"/>
      <c r="BD1059" s="187"/>
      <c r="BE1059" s="187"/>
      <c r="BF1059" s="187"/>
      <c r="BG1059" s="187"/>
      <c r="BH1059" s="187"/>
      <c r="BI1059" s="187"/>
      <c r="BJ1059" s="187"/>
      <c r="BK1059" s="187"/>
      <c r="BL1059" s="187"/>
      <c r="BM1059" s="187"/>
    </row>
    <row r="1060" spans="1:65">
      <c r="A1060" s="110"/>
      <c r="B1060" s="110"/>
      <c r="C1060" s="110"/>
      <c r="D1060" s="187"/>
      <c r="E1060" s="187"/>
      <c r="F1060" s="187"/>
      <c r="G1060" s="187"/>
      <c r="H1060" s="187"/>
      <c r="I1060" s="187"/>
      <c r="J1060" s="187"/>
      <c r="K1060" s="187"/>
      <c r="L1060" s="187"/>
      <c r="M1060" s="187"/>
      <c r="N1060" s="187"/>
      <c r="O1060" s="187"/>
      <c r="P1060" s="187"/>
      <c r="Q1060" s="187"/>
      <c r="R1060" s="187"/>
      <c r="S1060" s="187"/>
      <c r="T1060" s="187"/>
      <c r="U1060" s="187"/>
      <c r="V1060" s="187"/>
      <c r="W1060" s="187"/>
      <c r="X1060" s="187"/>
      <c r="Y1060" s="187"/>
      <c r="Z1060" s="187"/>
      <c r="AA1060" s="187"/>
      <c r="AB1060" s="187"/>
      <c r="AC1060" s="187"/>
      <c r="AD1060" s="187"/>
      <c r="AE1060" s="187"/>
      <c r="AF1060" s="187"/>
      <c r="AG1060" s="187"/>
      <c r="AH1060" s="187"/>
      <c r="AI1060" s="187"/>
      <c r="AJ1060" s="187"/>
      <c r="AK1060" s="187"/>
      <c r="AL1060" s="187"/>
      <c r="AM1060" s="187"/>
      <c r="AN1060" s="187"/>
      <c r="AO1060" s="187"/>
      <c r="AP1060" s="187"/>
      <c r="AQ1060" s="187"/>
      <c r="AR1060" s="187"/>
      <c r="AS1060" s="187"/>
      <c r="AT1060" s="187"/>
      <c r="AU1060" s="187"/>
      <c r="AV1060" s="187"/>
      <c r="AW1060" s="187"/>
      <c r="AX1060" s="187"/>
      <c r="AY1060" s="187"/>
      <c r="AZ1060" s="187"/>
      <c r="BA1060" s="187"/>
      <c r="BB1060" s="187"/>
      <c r="BC1060" s="187"/>
      <c r="BD1060" s="187"/>
      <c r="BE1060" s="187"/>
      <c r="BF1060" s="187"/>
      <c r="BG1060" s="187"/>
      <c r="BH1060" s="187"/>
      <c r="BI1060" s="187"/>
      <c r="BJ1060" s="187"/>
      <c r="BK1060" s="187"/>
      <c r="BL1060" s="187"/>
      <c r="BM1060" s="187"/>
    </row>
    <row r="1061" spans="1:65">
      <c r="A1061" s="110"/>
      <c r="B1061" s="110"/>
      <c r="C1061" s="110"/>
      <c r="D1061" s="187"/>
      <c r="E1061" s="187"/>
      <c r="F1061" s="187"/>
      <c r="G1061" s="187"/>
      <c r="H1061" s="187"/>
      <c r="I1061" s="187"/>
      <c r="J1061" s="187"/>
      <c r="K1061" s="187"/>
      <c r="L1061" s="187"/>
      <c r="M1061" s="187"/>
      <c r="N1061" s="187"/>
      <c r="O1061" s="187"/>
      <c r="P1061" s="187"/>
      <c r="Q1061" s="187"/>
      <c r="R1061" s="187"/>
      <c r="S1061" s="187"/>
      <c r="T1061" s="187"/>
      <c r="U1061" s="187"/>
      <c r="V1061" s="187"/>
      <c r="W1061" s="187"/>
      <c r="X1061" s="187"/>
      <c r="Y1061" s="187"/>
      <c r="Z1061" s="187"/>
      <c r="AA1061" s="187"/>
      <c r="AB1061" s="187"/>
      <c r="AC1061" s="187"/>
      <c r="AD1061" s="187"/>
      <c r="AE1061" s="187"/>
      <c r="AF1061" s="187"/>
      <c r="AG1061" s="187"/>
      <c r="AH1061" s="187"/>
      <c r="AI1061" s="187"/>
      <c r="AJ1061" s="187"/>
      <c r="AK1061" s="187"/>
      <c r="AL1061" s="187"/>
      <c r="AM1061" s="187"/>
      <c r="AN1061" s="187"/>
      <c r="AO1061" s="187"/>
      <c r="AP1061" s="187"/>
      <c r="AQ1061" s="187"/>
      <c r="AR1061" s="187"/>
      <c r="AS1061" s="187"/>
      <c r="AT1061" s="187"/>
      <c r="AU1061" s="187"/>
      <c r="AV1061" s="187"/>
      <c r="AW1061" s="187"/>
      <c r="AX1061" s="187"/>
      <c r="AY1061" s="187"/>
      <c r="AZ1061" s="187"/>
      <c r="BA1061" s="187"/>
      <c r="BB1061" s="187"/>
      <c r="BC1061" s="187"/>
      <c r="BD1061" s="187"/>
      <c r="BE1061" s="187"/>
      <c r="BF1061" s="187"/>
      <c r="BG1061" s="187"/>
      <c r="BH1061" s="187"/>
      <c r="BI1061" s="187"/>
      <c r="BJ1061" s="187"/>
      <c r="BK1061" s="187"/>
      <c r="BL1061" s="187"/>
      <c r="BM1061" s="187"/>
    </row>
    <row r="1062" spans="1:65">
      <c r="A1062" s="110"/>
      <c r="B1062" s="110"/>
      <c r="C1062" s="110"/>
      <c r="D1062" s="187"/>
      <c r="E1062" s="187"/>
      <c r="F1062" s="187"/>
      <c r="G1062" s="187"/>
      <c r="H1062" s="187"/>
      <c r="I1062" s="187"/>
      <c r="J1062" s="187"/>
      <c r="K1062" s="187"/>
      <c r="L1062" s="187"/>
      <c r="M1062" s="187"/>
      <c r="N1062" s="187"/>
      <c r="O1062" s="187"/>
      <c r="P1062" s="187"/>
      <c r="Q1062" s="187"/>
      <c r="R1062" s="187"/>
      <c r="S1062" s="187"/>
      <c r="T1062" s="187"/>
      <c r="U1062" s="187"/>
      <c r="V1062" s="187"/>
      <c r="W1062" s="187"/>
      <c r="X1062" s="187"/>
      <c r="Y1062" s="187"/>
      <c r="Z1062" s="187"/>
      <c r="AA1062" s="187"/>
      <c r="AB1062" s="187"/>
      <c r="AC1062" s="187"/>
      <c r="AD1062" s="187"/>
      <c r="AE1062" s="187"/>
      <c r="AF1062" s="187"/>
      <c r="AG1062" s="187"/>
      <c r="AH1062" s="187"/>
      <c r="AI1062" s="187"/>
      <c r="AJ1062" s="187"/>
      <c r="AK1062" s="187"/>
      <c r="AL1062" s="187"/>
      <c r="AM1062" s="187"/>
      <c r="AN1062" s="187"/>
      <c r="AO1062" s="187"/>
      <c r="AP1062" s="187"/>
      <c r="AQ1062" s="187"/>
      <c r="AR1062" s="187"/>
      <c r="AS1062" s="187"/>
      <c r="AT1062" s="187"/>
      <c r="AU1062" s="187"/>
      <c r="AV1062" s="187"/>
      <c r="AW1062" s="187"/>
      <c r="AX1062" s="187"/>
      <c r="AY1062" s="187"/>
      <c r="AZ1062" s="187"/>
      <c r="BA1062" s="187"/>
      <c r="BB1062" s="187"/>
      <c r="BC1062" s="187"/>
      <c r="BD1062" s="187"/>
      <c r="BE1062" s="187"/>
      <c r="BF1062" s="187"/>
      <c r="BG1062" s="187"/>
      <c r="BH1062" s="187"/>
      <c r="BI1062" s="187"/>
      <c r="BJ1062" s="187"/>
      <c r="BK1062" s="187"/>
      <c r="BL1062" s="187"/>
      <c r="BM1062" s="187"/>
    </row>
    <row r="1063" spans="1:65">
      <c r="A1063" s="110"/>
      <c r="B1063" s="110"/>
      <c r="C1063" s="110"/>
      <c r="D1063" s="187"/>
      <c r="E1063" s="187"/>
      <c r="F1063" s="187"/>
      <c r="G1063" s="187"/>
      <c r="H1063" s="187"/>
      <c r="I1063" s="187"/>
      <c r="J1063" s="187"/>
      <c r="K1063" s="187"/>
      <c r="L1063" s="187"/>
      <c r="M1063" s="187"/>
      <c r="N1063" s="187"/>
      <c r="O1063" s="187"/>
      <c r="P1063" s="187"/>
      <c r="Q1063" s="187"/>
      <c r="R1063" s="187"/>
      <c r="S1063" s="187"/>
      <c r="T1063" s="187"/>
      <c r="U1063" s="187"/>
      <c r="V1063" s="187"/>
      <c r="W1063" s="187"/>
      <c r="X1063" s="187"/>
      <c r="Y1063" s="187"/>
      <c r="Z1063" s="187"/>
      <c r="AA1063" s="187"/>
      <c r="AB1063" s="187"/>
      <c r="AC1063" s="187"/>
      <c r="AD1063" s="187"/>
      <c r="AE1063" s="187"/>
      <c r="AF1063" s="187"/>
      <c r="AG1063" s="187"/>
      <c r="AH1063" s="187"/>
      <c r="AI1063" s="187"/>
      <c r="AJ1063" s="187"/>
      <c r="AK1063" s="187"/>
      <c r="AL1063" s="187"/>
      <c r="AM1063" s="187"/>
      <c r="AN1063" s="187"/>
      <c r="AO1063" s="187"/>
      <c r="AP1063" s="187"/>
      <c r="AQ1063" s="187"/>
      <c r="AR1063" s="187"/>
      <c r="AS1063" s="187"/>
      <c r="AT1063" s="187"/>
      <c r="AU1063" s="187"/>
      <c r="AV1063" s="187"/>
      <c r="AW1063" s="187"/>
      <c r="AX1063" s="187"/>
      <c r="AY1063" s="187"/>
      <c r="AZ1063" s="187"/>
      <c r="BA1063" s="187"/>
      <c r="BB1063" s="187"/>
      <c r="BC1063" s="187"/>
      <c r="BD1063" s="187"/>
      <c r="BE1063" s="187"/>
      <c r="BF1063" s="187"/>
      <c r="BG1063" s="187"/>
      <c r="BH1063" s="187"/>
      <c r="BI1063" s="187"/>
      <c r="BJ1063" s="187"/>
      <c r="BK1063" s="187"/>
      <c r="BL1063" s="187"/>
      <c r="BM1063" s="187"/>
    </row>
    <row r="1064" spans="1:65">
      <c r="A1064" s="110"/>
      <c r="B1064" s="110"/>
      <c r="C1064" s="110"/>
      <c r="D1064" s="187"/>
      <c r="E1064" s="187"/>
      <c r="F1064" s="187"/>
      <c r="G1064" s="187"/>
      <c r="H1064" s="187"/>
      <c r="I1064" s="187"/>
      <c r="J1064" s="187"/>
      <c r="K1064" s="187"/>
      <c r="L1064" s="187"/>
      <c r="M1064" s="187"/>
      <c r="N1064" s="187"/>
      <c r="O1064" s="187"/>
      <c r="P1064" s="187"/>
      <c r="Q1064" s="187"/>
      <c r="R1064" s="187"/>
      <c r="S1064" s="187"/>
      <c r="T1064" s="187"/>
      <c r="U1064" s="187"/>
      <c r="V1064" s="187"/>
      <c r="W1064" s="187"/>
      <c r="X1064" s="187"/>
      <c r="Y1064" s="187"/>
      <c r="Z1064" s="187"/>
      <c r="AA1064" s="187"/>
      <c r="AB1064" s="187"/>
      <c r="AC1064" s="187"/>
      <c r="AD1064" s="187"/>
      <c r="AE1064" s="187"/>
      <c r="AF1064" s="187"/>
      <c r="AG1064" s="187"/>
      <c r="AH1064" s="187"/>
      <c r="AI1064" s="187"/>
      <c r="AJ1064" s="187"/>
      <c r="AK1064" s="187"/>
      <c r="AL1064" s="187"/>
      <c r="AM1064" s="187"/>
      <c r="AN1064" s="187"/>
      <c r="AO1064" s="187"/>
      <c r="AP1064" s="187"/>
      <c r="AQ1064" s="187"/>
      <c r="AR1064" s="187"/>
      <c r="AS1064" s="187"/>
      <c r="AT1064" s="187"/>
      <c r="AU1064" s="187"/>
      <c r="AV1064" s="187"/>
      <c r="AW1064" s="187"/>
      <c r="AX1064" s="187"/>
      <c r="AY1064" s="187"/>
      <c r="AZ1064" s="187"/>
      <c r="BA1064" s="187"/>
      <c r="BB1064" s="187"/>
      <c r="BC1064" s="187"/>
      <c r="BD1064" s="187"/>
      <c r="BE1064" s="187"/>
      <c r="BF1064" s="187"/>
      <c r="BG1064" s="187"/>
      <c r="BH1064" s="187"/>
      <c r="BI1064" s="187"/>
      <c r="BJ1064" s="187"/>
      <c r="BK1064" s="187"/>
      <c r="BL1064" s="187"/>
      <c r="BM1064" s="187"/>
    </row>
    <row r="1065" spans="1:65">
      <c r="A1065" s="110"/>
      <c r="B1065" s="110"/>
      <c r="C1065" s="110"/>
      <c r="D1065" s="187"/>
      <c r="E1065" s="187"/>
      <c r="F1065" s="187"/>
      <c r="G1065" s="187"/>
      <c r="H1065" s="187"/>
      <c r="I1065" s="187"/>
      <c r="J1065" s="187"/>
      <c r="K1065" s="187"/>
      <c r="L1065" s="187"/>
      <c r="M1065" s="187"/>
      <c r="N1065" s="187"/>
      <c r="O1065" s="187"/>
      <c r="P1065" s="187"/>
      <c r="Q1065" s="187"/>
      <c r="R1065" s="187"/>
      <c r="S1065" s="187"/>
      <c r="T1065" s="187"/>
      <c r="U1065" s="187"/>
      <c r="V1065" s="187"/>
      <c r="W1065" s="187"/>
      <c r="X1065" s="187"/>
      <c r="Y1065" s="187"/>
      <c r="Z1065" s="187"/>
      <c r="AA1065" s="187"/>
      <c r="AB1065" s="187"/>
      <c r="AC1065" s="187"/>
      <c r="AD1065" s="187"/>
      <c r="AE1065" s="187"/>
      <c r="AF1065" s="187"/>
      <c r="AG1065" s="187"/>
      <c r="AH1065" s="187"/>
      <c r="AI1065" s="187"/>
      <c r="AJ1065" s="187"/>
      <c r="AK1065" s="187"/>
      <c r="AL1065" s="187"/>
      <c r="AM1065" s="187"/>
      <c r="AN1065" s="187"/>
      <c r="AO1065" s="187"/>
      <c r="AP1065" s="187"/>
      <c r="AQ1065" s="187"/>
      <c r="AR1065" s="187"/>
      <c r="AS1065" s="187"/>
      <c r="AT1065" s="187"/>
      <c r="AU1065" s="187"/>
      <c r="AV1065" s="187"/>
      <c r="AW1065" s="187"/>
      <c r="AX1065" s="187"/>
      <c r="AY1065" s="187"/>
      <c r="AZ1065" s="187"/>
      <c r="BA1065" s="187"/>
      <c r="BB1065" s="187"/>
      <c r="BC1065" s="187"/>
      <c r="BD1065" s="187"/>
      <c r="BE1065" s="187"/>
      <c r="BF1065" s="187"/>
      <c r="BG1065" s="187"/>
      <c r="BH1065" s="187"/>
      <c r="BI1065" s="187"/>
      <c r="BJ1065" s="187"/>
      <c r="BK1065" s="187"/>
      <c r="BL1065" s="187"/>
      <c r="BM1065" s="187"/>
    </row>
    <row r="1066" spans="1:65">
      <c r="A1066" s="110"/>
      <c r="B1066" s="110"/>
      <c r="C1066" s="110"/>
      <c r="D1066" s="187"/>
      <c r="E1066" s="187"/>
      <c r="F1066" s="187"/>
      <c r="G1066" s="187"/>
      <c r="H1066" s="187"/>
      <c r="I1066" s="187"/>
      <c r="J1066" s="187"/>
      <c r="K1066" s="187"/>
      <c r="L1066" s="187"/>
      <c r="M1066" s="187"/>
      <c r="N1066" s="187"/>
      <c r="O1066" s="187"/>
      <c r="P1066" s="187"/>
      <c r="Q1066" s="187"/>
      <c r="R1066" s="187"/>
      <c r="S1066" s="187"/>
      <c r="T1066" s="187"/>
      <c r="U1066" s="187"/>
      <c r="V1066" s="187"/>
      <c r="W1066" s="187"/>
      <c r="X1066" s="187"/>
      <c r="Y1066" s="187"/>
      <c r="Z1066" s="187"/>
      <c r="AA1066" s="187"/>
      <c r="AB1066" s="187"/>
      <c r="AC1066" s="187"/>
      <c r="AD1066" s="187"/>
      <c r="AE1066" s="187"/>
      <c r="AF1066" s="187"/>
      <c r="AG1066" s="187"/>
      <c r="AH1066" s="187"/>
      <c r="AI1066" s="187"/>
      <c r="AJ1066" s="187"/>
      <c r="AK1066" s="187"/>
      <c r="AL1066" s="187"/>
      <c r="AM1066" s="187"/>
      <c r="AN1066" s="187"/>
      <c r="AO1066" s="187"/>
      <c r="AP1066" s="187"/>
      <c r="AQ1066" s="187"/>
      <c r="AR1066" s="187"/>
      <c r="AS1066" s="187"/>
      <c r="AT1066" s="187"/>
      <c r="AU1066" s="187"/>
      <c r="AV1066" s="187"/>
      <c r="AW1066" s="187"/>
      <c r="AX1066" s="187"/>
      <c r="AY1066" s="187"/>
      <c r="AZ1066" s="187"/>
      <c r="BA1066" s="187"/>
      <c r="BB1066" s="187"/>
      <c r="BC1066" s="187"/>
      <c r="BD1066" s="187"/>
      <c r="BE1066" s="187"/>
      <c r="BF1066" s="187"/>
      <c r="BG1066" s="187"/>
      <c r="BH1066" s="187"/>
      <c r="BI1066" s="187"/>
      <c r="BJ1066" s="187"/>
      <c r="BK1066" s="187"/>
      <c r="BL1066" s="187"/>
      <c r="BM1066" s="187"/>
    </row>
    <row r="1067" spans="1:65">
      <c r="A1067" s="110"/>
      <c r="B1067" s="110"/>
      <c r="C1067" s="110"/>
      <c r="D1067" s="187"/>
      <c r="E1067" s="187"/>
      <c r="F1067" s="187"/>
      <c r="G1067" s="187"/>
      <c r="H1067" s="187"/>
      <c r="I1067" s="187"/>
      <c r="J1067" s="187"/>
      <c r="K1067" s="187"/>
      <c r="L1067" s="187"/>
      <c r="M1067" s="187"/>
      <c r="N1067" s="187"/>
      <c r="O1067" s="187"/>
      <c r="P1067" s="187"/>
      <c r="Q1067" s="187"/>
      <c r="R1067" s="187"/>
      <c r="S1067" s="187"/>
      <c r="T1067" s="187"/>
      <c r="U1067" s="187"/>
      <c r="V1067" s="187"/>
      <c r="W1067" s="187"/>
      <c r="X1067" s="187"/>
      <c r="Y1067" s="187"/>
      <c r="Z1067" s="187"/>
      <c r="AA1067" s="187"/>
      <c r="AB1067" s="187"/>
      <c r="AC1067" s="187"/>
      <c r="AD1067" s="187"/>
      <c r="AE1067" s="187"/>
      <c r="AF1067" s="187"/>
      <c r="AG1067" s="187"/>
      <c r="AH1067" s="187"/>
      <c r="AI1067" s="187"/>
      <c r="AJ1067" s="187"/>
      <c r="AK1067" s="187"/>
      <c r="AL1067" s="187"/>
      <c r="AM1067" s="187"/>
      <c r="AN1067" s="187"/>
      <c r="AO1067" s="187"/>
      <c r="AP1067" s="187"/>
      <c r="AQ1067" s="187"/>
      <c r="AR1067" s="187"/>
      <c r="AS1067" s="187"/>
      <c r="AT1067" s="187"/>
      <c r="AU1067" s="187"/>
      <c r="AV1067" s="187"/>
      <c r="AW1067" s="187"/>
      <c r="AX1067" s="187"/>
      <c r="AY1067" s="187"/>
      <c r="AZ1067" s="187"/>
      <c r="BA1067" s="187"/>
      <c r="BB1067" s="187"/>
      <c r="BC1067" s="187"/>
      <c r="BD1067" s="187"/>
      <c r="BE1067" s="187"/>
      <c r="BF1067" s="187"/>
      <c r="BG1067" s="187"/>
      <c r="BH1067" s="187"/>
      <c r="BI1067" s="187"/>
      <c r="BJ1067" s="187"/>
      <c r="BK1067" s="187"/>
      <c r="BL1067" s="187"/>
      <c r="BM1067" s="187"/>
    </row>
    <row r="1068" spans="1:65">
      <c r="A1068" s="110"/>
      <c r="B1068" s="110"/>
      <c r="C1068" s="110"/>
      <c r="D1068" s="187"/>
      <c r="E1068" s="187"/>
      <c r="F1068" s="187"/>
      <c r="G1068" s="187"/>
      <c r="H1068" s="187"/>
      <c r="I1068" s="187"/>
      <c r="J1068" s="187"/>
      <c r="K1068" s="187"/>
      <c r="L1068" s="187"/>
      <c r="M1068" s="187"/>
      <c r="N1068" s="187"/>
      <c r="O1068" s="187"/>
      <c r="P1068" s="187"/>
      <c r="Q1068" s="187"/>
      <c r="R1068" s="187"/>
      <c r="S1068" s="187"/>
      <c r="T1068" s="187"/>
      <c r="U1068" s="187"/>
      <c r="V1068" s="187"/>
      <c r="W1068" s="187"/>
      <c r="X1068" s="187"/>
      <c r="Y1068" s="187"/>
      <c r="Z1068" s="187"/>
      <c r="AA1068" s="187"/>
      <c r="AB1068" s="187"/>
      <c r="AC1068" s="187"/>
      <c r="AD1068" s="187"/>
      <c r="AE1068" s="187"/>
      <c r="AF1068" s="187"/>
      <c r="AG1068" s="187"/>
      <c r="AH1068" s="187"/>
      <c r="AI1068" s="187"/>
      <c r="AJ1068" s="187"/>
      <c r="AK1068" s="187"/>
      <c r="AL1068" s="187"/>
      <c r="AM1068" s="187"/>
      <c r="AN1068" s="187"/>
      <c r="AO1068" s="187"/>
      <c r="AP1068" s="187"/>
      <c r="AQ1068" s="187"/>
      <c r="AR1068" s="187"/>
      <c r="AS1068" s="187"/>
      <c r="AT1068" s="187"/>
      <c r="AU1068" s="187"/>
      <c r="AV1068" s="187"/>
      <c r="AW1068" s="187"/>
      <c r="AX1068" s="187"/>
      <c r="AY1068" s="187"/>
      <c r="AZ1068" s="187"/>
      <c r="BA1068" s="187"/>
      <c r="BB1068" s="187"/>
      <c r="BC1068" s="187"/>
      <c r="BD1068" s="187"/>
      <c r="BE1068" s="187"/>
      <c r="BF1068" s="187"/>
      <c r="BG1068" s="187"/>
      <c r="BH1068" s="187"/>
      <c r="BI1068" s="187"/>
      <c r="BJ1068" s="187"/>
      <c r="BK1068" s="187"/>
      <c r="BL1068" s="187"/>
      <c r="BM1068" s="187"/>
    </row>
    <row r="1069" spans="1:65">
      <c r="A1069" s="110"/>
      <c r="B1069" s="110"/>
      <c r="C1069" s="110"/>
      <c r="D1069" s="187"/>
      <c r="E1069" s="187"/>
      <c r="F1069" s="187"/>
      <c r="G1069" s="187"/>
      <c r="H1069" s="187"/>
      <c r="I1069" s="187"/>
      <c r="J1069" s="187"/>
      <c r="K1069" s="187"/>
      <c r="L1069" s="187"/>
      <c r="M1069" s="187"/>
      <c r="N1069" s="187"/>
      <c r="O1069" s="187"/>
      <c r="P1069" s="187"/>
      <c r="Q1069" s="187"/>
      <c r="R1069" s="187"/>
      <c r="S1069" s="187"/>
      <c r="T1069" s="187"/>
      <c r="U1069" s="187"/>
      <c r="V1069" s="187"/>
      <c r="W1069" s="187"/>
      <c r="X1069" s="187"/>
      <c r="Y1069" s="187"/>
      <c r="Z1069" s="187"/>
      <c r="AA1069" s="187"/>
      <c r="AB1069" s="187"/>
      <c r="AC1069" s="187"/>
      <c r="AD1069" s="187"/>
      <c r="AE1069" s="187"/>
      <c r="AF1069" s="187"/>
      <c r="AG1069" s="187"/>
      <c r="AH1069" s="187"/>
      <c r="AI1069" s="187"/>
      <c r="AJ1069" s="187"/>
      <c r="AK1069" s="187"/>
      <c r="AL1069" s="187"/>
      <c r="AM1069" s="187"/>
      <c r="AN1069" s="187"/>
      <c r="AO1069" s="187"/>
      <c r="AP1069" s="187"/>
      <c r="AQ1069" s="187"/>
      <c r="AR1069" s="187"/>
      <c r="AS1069" s="187"/>
      <c r="AT1069" s="187"/>
      <c r="AU1069" s="187"/>
      <c r="AV1069" s="187"/>
      <c r="AW1069" s="187"/>
      <c r="AX1069" s="187"/>
      <c r="AY1069" s="187"/>
      <c r="AZ1069" s="187"/>
      <c r="BA1069" s="187"/>
      <c r="BB1069" s="187"/>
      <c r="BC1069" s="187"/>
      <c r="BD1069" s="187"/>
      <c r="BE1069" s="187"/>
      <c r="BF1069" s="187"/>
      <c r="BG1069" s="187"/>
      <c r="BH1069" s="187"/>
      <c r="BI1069" s="187"/>
      <c r="BJ1069" s="187"/>
      <c r="BK1069" s="187"/>
      <c r="BL1069" s="187"/>
      <c r="BM1069" s="187"/>
    </row>
    <row r="1070" spans="1:65">
      <c r="A1070" s="110"/>
      <c r="B1070" s="110"/>
      <c r="C1070" s="110"/>
      <c r="D1070" s="187"/>
      <c r="E1070" s="187"/>
      <c r="F1070" s="187"/>
      <c r="G1070" s="187"/>
      <c r="H1070" s="187"/>
      <c r="I1070" s="187"/>
      <c r="J1070" s="187"/>
      <c r="K1070" s="187"/>
      <c r="L1070" s="187"/>
      <c r="M1070" s="187"/>
      <c r="N1070" s="187"/>
      <c r="O1070" s="187"/>
      <c r="P1070" s="187"/>
      <c r="Q1070" s="187"/>
      <c r="R1070" s="187"/>
      <c r="S1070" s="187"/>
      <c r="T1070" s="187"/>
      <c r="U1070" s="187"/>
      <c r="V1070" s="187"/>
      <c r="W1070" s="187"/>
      <c r="X1070" s="187"/>
      <c r="Y1070" s="187"/>
      <c r="Z1070" s="187"/>
      <c r="AA1070" s="187"/>
      <c r="AB1070" s="187"/>
      <c r="AC1070" s="187"/>
      <c r="AD1070" s="187"/>
      <c r="AE1070" s="187"/>
      <c r="AF1070" s="187"/>
      <c r="AG1070" s="187"/>
      <c r="AH1070" s="187"/>
      <c r="AI1070" s="187"/>
      <c r="AJ1070" s="187"/>
      <c r="AK1070" s="187"/>
      <c r="AL1070" s="187"/>
      <c r="AM1070" s="187"/>
      <c r="AN1070" s="187"/>
      <c r="AO1070" s="187"/>
      <c r="AP1070" s="187"/>
      <c r="AQ1070" s="187"/>
      <c r="AR1070" s="187"/>
      <c r="AS1070" s="187"/>
      <c r="AT1070" s="187"/>
      <c r="AU1070" s="187"/>
      <c r="AV1070" s="187"/>
      <c r="AW1070" s="187"/>
      <c r="AX1070" s="187"/>
      <c r="AY1070" s="187"/>
      <c r="AZ1070" s="187"/>
      <c r="BA1070" s="187"/>
      <c r="BB1070" s="187"/>
      <c r="BC1070" s="187"/>
      <c r="BD1070" s="187"/>
      <c r="BE1070" s="187"/>
      <c r="BF1070" s="187"/>
      <c r="BG1070" s="187"/>
      <c r="BH1070" s="187"/>
      <c r="BI1070" s="187"/>
      <c r="BJ1070" s="187"/>
      <c r="BK1070" s="187"/>
      <c r="BL1070" s="187"/>
      <c r="BM1070" s="187"/>
    </row>
    <row r="1071" spans="1:65">
      <c r="A1071" s="110"/>
      <c r="B1071" s="110"/>
      <c r="C1071" s="110"/>
      <c r="D1071" s="187"/>
      <c r="E1071" s="187"/>
      <c r="F1071" s="187"/>
      <c r="G1071" s="187"/>
      <c r="H1071" s="187"/>
      <c r="I1071" s="187"/>
      <c r="J1071" s="187"/>
      <c r="K1071" s="187"/>
      <c r="L1071" s="187"/>
      <c r="M1071" s="187"/>
      <c r="N1071" s="187"/>
      <c r="O1071" s="187"/>
      <c r="P1071" s="187"/>
      <c r="Q1071" s="187"/>
      <c r="R1071" s="187"/>
      <c r="S1071" s="187"/>
      <c r="T1071" s="187"/>
      <c r="U1071" s="187"/>
      <c r="V1071" s="187"/>
      <c r="W1071" s="187"/>
      <c r="X1071" s="187"/>
      <c r="Y1071" s="187"/>
      <c r="Z1071" s="187"/>
      <c r="AA1071" s="187"/>
      <c r="AB1071" s="187"/>
      <c r="AC1071" s="187"/>
      <c r="AD1071" s="187"/>
      <c r="AE1071" s="187"/>
      <c r="AF1071" s="187"/>
      <c r="AG1071" s="187"/>
      <c r="AH1071" s="187"/>
      <c r="AI1071" s="187"/>
      <c r="AJ1071" s="187"/>
      <c r="AK1071" s="187"/>
      <c r="AL1071" s="187"/>
      <c r="AM1071" s="187"/>
      <c r="AN1071" s="187"/>
      <c r="AO1071" s="187"/>
      <c r="AP1071" s="187"/>
      <c r="AQ1071" s="187"/>
      <c r="AR1071" s="187"/>
      <c r="AS1071" s="187"/>
      <c r="AT1071" s="187"/>
      <c r="AU1071" s="187"/>
      <c r="AV1071" s="187"/>
      <c r="AW1071" s="187"/>
      <c r="AX1071" s="187"/>
      <c r="AY1071" s="187"/>
      <c r="AZ1071" s="187"/>
      <c r="BA1071" s="187"/>
      <c r="BB1071" s="187"/>
      <c r="BC1071" s="187"/>
      <c r="BD1071" s="187"/>
      <c r="BE1071" s="187"/>
      <c r="BF1071" s="187"/>
      <c r="BG1071" s="187"/>
      <c r="BH1071" s="187"/>
      <c r="BI1071" s="187"/>
      <c r="BJ1071" s="187"/>
      <c r="BK1071" s="187"/>
      <c r="BL1071" s="187"/>
      <c r="BM1071" s="187"/>
    </row>
    <row r="1072" spans="1:65">
      <c r="A1072" s="110"/>
      <c r="B1072" s="110"/>
      <c r="C1072" s="110"/>
      <c r="D1072" s="187"/>
      <c r="E1072" s="187"/>
      <c r="F1072" s="187"/>
      <c r="G1072" s="187"/>
      <c r="H1072" s="187"/>
      <c r="I1072" s="187"/>
      <c r="J1072" s="187"/>
      <c r="K1072" s="187"/>
      <c r="L1072" s="187"/>
      <c r="M1072" s="187"/>
      <c r="N1072" s="187"/>
      <c r="O1072" s="187"/>
      <c r="P1072" s="187"/>
      <c r="Q1072" s="187"/>
      <c r="R1072" s="187"/>
      <c r="S1072" s="187"/>
      <c r="T1072" s="187"/>
      <c r="U1072" s="187"/>
      <c r="V1072" s="187"/>
      <c r="W1072" s="187"/>
      <c r="X1072" s="187"/>
      <c r="Y1072" s="187"/>
      <c r="Z1072" s="187"/>
      <c r="AA1072" s="187"/>
      <c r="AB1072" s="187"/>
      <c r="AC1072" s="187"/>
      <c r="AD1072" s="187"/>
      <c r="AE1072" s="187"/>
      <c r="AF1072" s="187"/>
      <c r="AG1072" s="187"/>
      <c r="AH1072" s="187"/>
      <c r="AI1072" s="187"/>
      <c r="AJ1072" s="187"/>
      <c r="AK1072" s="187"/>
      <c r="AL1072" s="187"/>
      <c r="AM1072" s="187"/>
      <c r="AN1072" s="187"/>
      <c r="AO1072" s="187"/>
      <c r="AP1072" s="187"/>
      <c r="AQ1072" s="187"/>
      <c r="AR1072" s="187"/>
      <c r="AS1072" s="187"/>
      <c r="AT1072" s="187"/>
      <c r="AU1072" s="187"/>
      <c r="AV1072" s="187"/>
      <c r="AW1072" s="187"/>
      <c r="AX1072" s="187"/>
      <c r="AY1072" s="187"/>
      <c r="AZ1072" s="187"/>
      <c r="BA1072" s="187"/>
      <c r="BB1072" s="187"/>
      <c r="BC1072" s="187"/>
      <c r="BD1072" s="187"/>
      <c r="BE1072" s="187"/>
      <c r="BF1072" s="187"/>
      <c r="BG1072" s="187"/>
      <c r="BH1072" s="187"/>
      <c r="BI1072" s="187"/>
      <c r="BJ1072" s="187"/>
      <c r="BK1072" s="187"/>
      <c r="BL1072" s="187"/>
      <c r="BM1072" s="187"/>
    </row>
    <row r="1073" spans="1:65">
      <c r="A1073" s="110"/>
      <c r="B1073" s="110"/>
      <c r="C1073" s="110"/>
      <c r="D1073" s="187"/>
      <c r="E1073" s="187"/>
      <c r="F1073" s="187"/>
      <c r="G1073" s="187"/>
      <c r="H1073" s="187"/>
      <c r="I1073" s="187"/>
      <c r="J1073" s="187"/>
      <c r="K1073" s="187"/>
      <c r="L1073" s="187"/>
      <c r="M1073" s="187"/>
      <c r="N1073" s="187"/>
      <c r="O1073" s="187"/>
      <c r="P1073" s="187"/>
      <c r="Q1073" s="187"/>
      <c r="R1073" s="187"/>
      <c r="S1073" s="187"/>
      <c r="T1073" s="187"/>
      <c r="U1073" s="187"/>
      <c r="V1073" s="187"/>
      <c r="W1073" s="187"/>
      <c r="X1073" s="187"/>
      <c r="Y1073" s="187"/>
      <c r="Z1073" s="187"/>
      <c r="AA1073" s="187"/>
      <c r="AB1073" s="187"/>
      <c r="AC1073" s="187"/>
      <c r="AD1073" s="187"/>
      <c r="AE1073" s="187"/>
      <c r="AF1073" s="187"/>
      <c r="AG1073" s="187"/>
      <c r="AH1073" s="187"/>
      <c r="AI1073" s="187"/>
      <c r="AJ1073" s="187"/>
      <c r="AK1073" s="187"/>
      <c r="AL1073" s="187"/>
      <c r="AM1073" s="187"/>
      <c r="AN1073" s="187"/>
      <c r="AO1073" s="187"/>
      <c r="AP1073" s="187"/>
      <c r="AQ1073" s="187"/>
      <c r="AR1073" s="187"/>
      <c r="AS1073" s="187"/>
      <c r="AT1073" s="187"/>
      <c r="AU1073" s="187"/>
      <c r="AV1073" s="187"/>
      <c r="AW1073" s="187"/>
      <c r="AX1073" s="187"/>
      <c r="AY1073" s="187"/>
      <c r="AZ1073" s="187"/>
      <c r="BA1073" s="187"/>
      <c r="BB1073" s="187"/>
      <c r="BC1073" s="187"/>
      <c r="BD1073" s="187"/>
      <c r="BE1073" s="187"/>
      <c r="BF1073" s="187"/>
      <c r="BG1073" s="187"/>
      <c r="BH1073" s="187"/>
      <c r="BI1073" s="187"/>
      <c r="BJ1073" s="187"/>
      <c r="BK1073" s="187"/>
      <c r="BL1073" s="187"/>
      <c r="BM1073" s="187"/>
    </row>
    <row r="1074" spans="1:65">
      <c r="A1074" s="110"/>
      <c r="B1074" s="110"/>
      <c r="C1074" s="110"/>
      <c r="D1074" s="187"/>
      <c r="E1074" s="187"/>
      <c r="F1074" s="187"/>
      <c r="G1074" s="187"/>
      <c r="H1074" s="187"/>
      <c r="I1074" s="187"/>
      <c r="J1074" s="187"/>
      <c r="K1074" s="187"/>
      <c r="L1074" s="187"/>
      <c r="M1074" s="187"/>
      <c r="N1074" s="187"/>
      <c r="O1074" s="187"/>
      <c r="P1074" s="187"/>
      <c r="Q1074" s="187"/>
      <c r="R1074" s="187"/>
      <c r="S1074" s="187"/>
      <c r="T1074" s="187"/>
      <c r="U1074" s="187"/>
      <c r="V1074" s="187"/>
      <c r="W1074" s="187"/>
      <c r="X1074" s="187"/>
      <c r="Y1074" s="187"/>
      <c r="Z1074" s="187"/>
      <c r="AA1074" s="187"/>
      <c r="AB1074" s="187"/>
      <c r="AC1074" s="187"/>
      <c r="AD1074" s="187"/>
      <c r="AE1074" s="187"/>
      <c r="AF1074" s="187"/>
      <c r="AG1074" s="187"/>
      <c r="AH1074" s="187"/>
      <c r="AI1074" s="187"/>
      <c r="AJ1074" s="187"/>
      <c r="AK1074" s="187"/>
      <c r="AL1074" s="187"/>
      <c r="AM1074" s="187"/>
      <c r="AN1074" s="187"/>
      <c r="AO1074" s="187"/>
      <c r="AP1074" s="187"/>
      <c r="AQ1074" s="187"/>
      <c r="AR1074" s="187"/>
      <c r="AS1074" s="187"/>
      <c r="AT1074" s="187"/>
      <c r="AU1074" s="187"/>
      <c r="AV1074" s="187"/>
      <c r="AW1074" s="187"/>
      <c r="AX1074" s="187"/>
      <c r="AY1074" s="187"/>
      <c r="AZ1074" s="187"/>
      <c r="BA1074" s="187"/>
      <c r="BB1074" s="187"/>
      <c r="BC1074" s="187"/>
      <c r="BD1074" s="187"/>
      <c r="BE1074" s="187"/>
      <c r="BF1074" s="187"/>
      <c r="BG1074" s="187"/>
      <c r="BH1074" s="187"/>
      <c r="BI1074" s="187"/>
      <c r="BJ1074" s="187"/>
      <c r="BK1074" s="187"/>
      <c r="BL1074" s="187"/>
      <c r="BM1074" s="187"/>
    </row>
    <row r="1075" spans="1:65">
      <c r="A1075" s="110"/>
      <c r="B1075" s="110"/>
      <c r="C1075" s="110"/>
      <c r="D1075" s="187"/>
      <c r="E1075" s="187"/>
      <c r="F1075" s="187"/>
      <c r="G1075" s="187"/>
      <c r="H1075" s="187"/>
      <c r="I1075" s="187"/>
      <c r="J1075" s="187"/>
      <c r="K1075" s="187"/>
      <c r="L1075" s="187"/>
      <c r="M1075" s="187"/>
      <c r="N1075" s="187"/>
      <c r="O1075" s="187"/>
      <c r="P1075" s="187"/>
      <c r="Q1075" s="187"/>
      <c r="R1075" s="187"/>
      <c r="S1075" s="187"/>
      <c r="T1075" s="187"/>
      <c r="U1075" s="187"/>
      <c r="V1075" s="187"/>
      <c r="W1075" s="187"/>
      <c r="X1075" s="187"/>
      <c r="Y1075" s="187"/>
      <c r="Z1075" s="187"/>
      <c r="AA1075" s="187"/>
      <c r="AB1075" s="187"/>
      <c r="AC1075" s="187"/>
      <c r="AD1075" s="187"/>
      <c r="AE1075" s="187"/>
      <c r="AF1075" s="187"/>
      <c r="AG1075" s="187"/>
      <c r="AH1075" s="187"/>
      <c r="AI1075" s="187"/>
      <c r="AJ1075" s="187"/>
      <c r="AK1075" s="187"/>
      <c r="AL1075" s="187"/>
      <c r="AM1075" s="187"/>
      <c r="AN1075" s="187"/>
      <c r="AO1075" s="187"/>
      <c r="AP1075" s="187"/>
      <c r="AQ1075" s="187"/>
      <c r="AR1075" s="187"/>
      <c r="AS1075" s="187"/>
      <c r="AT1075" s="187"/>
      <c r="AU1075" s="187"/>
      <c r="AV1075" s="187"/>
      <c r="AW1075" s="187"/>
      <c r="AX1075" s="187"/>
      <c r="AY1075" s="187"/>
      <c r="AZ1075" s="187"/>
      <c r="BA1075" s="187"/>
      <c r="BB1075" s="187"/>
      <c r="BC1075" s="187"/>
      <c r="BD1075" s="187"/>
      <c r="BE1075" s="187"/>
      <c r="BF1075" s="187"/>
      <c r="BG1075" s="187"/>
      <c r="BH1075" s="187"/>
      <c r="BI1075" s="187"/>
      <c r="BJ1075" s="187"/>
      <c r="BK1075" s="187"/>
      <c r="BL1075" s="187"/>
      <c r="BM1075" s="187"/>
    </row>
    <row r="1076" spans="1:65">
      <c r="A1076" s="110"/>
      <c r="B1076" s="110"/>
      <c r="C1076" s="110"/>
      <c r="D1076" s="187"/>
      <c r="E1076" s="187"/>
      <c r="F1076" s="187"/>
      <c r="G1076" s="187"/>
      <c r="H1076" s="187"/>
      <c r="I1076" s="187"/>
      <c r="J1076" s="187"/>
      <c r="K1076" s="187"/>
      <c r="L1076" s="187"/>
      <c r="M1076" s="187"/>
      <c r="N1076" s="187"/>
      <c r="O1076" s="187"/>
      <c r="P1076" s="187"/>
      <c r="Q1076" s="187"/>
      <c r="R1076" s="187"/>
      <c r="S1076" s="187"/>
      <c r="T1076" s="187"/>
      <c r="U1076" s="187"/>
      <c r="V1076" s="187"/>
      <c r="W1076" s="187"/>
      <c r="X1076" s="187"/>
      <c r="Y1076" s="187"/>
      <c r="Z1076" s="187"/>
      <c r="AA1076" s="187"/>
      <c r="AB1076" s="187"/>
      <c r="AC1076" s="187"/>
      <c r="AD1076" s="187"/>
      <c r="AE1076" s="187"/>
      <c r="AF1076" s="187"/>
      <c r="AG1076" s="187"/>
      <c r="AH1076" s="187"/>
      <c r="AI1076" s="187"/>
      <c r="AJ1076" s="187"/>
      <c r="AK1076" s="187"/>
      <c r="AL1076" s="187"/>
      <c r="AM1076" s="187"/>
      <c r="AN1076" s="187"/>
      <c r="AO1076" s="187"/>
      <c r="AP1076" s="187"/>
      <c r="AQ1076" s="187"/>
      <c r="AR1076" s="187"/>
      <c r="AS1076" s="187"/>
      <c r="AT1076" s="187"/>
      <c r="AU1076" s="187"/>
      <c r="AV1076" s="187"/>
      <c r="AW1076" s="187"/>
      <c r="AX1076" s="187"/>
      <c r="AY1076" s="187"/>
      <c r="AZ1076" s="187"/>
      <c r="BA1076" s="187"/>
      <c r="BB1076" s="187"/>
      <c r="BC1076" s="187"/>
      <c r="BD1076" s="187"/>
      <c r="BE1076" s="187"/>
      <c r="BF1076" s="187"/>
      <c r="BG1076" s="187"/>
      <c r="BH1076" s="187"/>
      <c r="BI1076" s="187"/>
      <c r="BJ1076" s="187"/>
      <c r="BK1076" s="187"/>
      <c r="BL1076" s="187"/>
      <c r="BM1076" s="187"/>
    </row>
    <row r="1077" spans="1:65">
      <c r="A1077" s="110"/>
      <c r="B1077" s="110"/>
      <c r="C1077" s="110"/>
      <c r="D1077" s="187"/>
      <c r="E1077" s="187"/>
      <c r="F1077" s="187"/>
      <c r="G1077" s="187"/>
      <c r="H1077" s="187"/>
      <c r="I1077" s="187"/>
      <c r="J1077" s="187"/>
      <c r="K1077" s="187"/>
      <c r="L1077" s="187"/>
      <c r="M1077" s="187"/>
      <c r="N1077" s="187"/>
      <c r="O1077" s="187"/>
      <c r="P1077" s="187"/>
      <c r="Q1077" s="187"/>
      <c r="R1077" s="187"/>
      <c r="S1077" s="187"/>
      <c r="T1077" s="187"/>
      <c r="U1077" s="187"/>
      <c r="V1077" s="187"/>
      <c r="W1077" s="187"/>
      <c r="X1077" s="187"/>
      <c r="Y1077" s="187"/>
      <c r="Z1077" s="187"/>
      <c r="AA1077" s="187"/>
      <c r="AB1077" s="187"/>
      <c r="AC1077" s="187"/>
      <c r="AD1077" s="187"/>
      <c r="AE1077" s="187"/>
      <c r="AF1077" s="187"/>
      <c r="AG1077" s="187"/>
      <c r="AH1077" s="187"/>
      <c r="AI1077" s="187"/>
      <c r="AJ1077" s="187"/>
      <c r="AK1077" s="187"/>
      <c r="AL1077" s="187"/>
      <c r="AM1077" s="187"/>
      <c r="AN1077" s="187"/>
      <c r="AO1077" s="187"/>
      <c r="AP1077" s="187"/>
      <c r="AQ1077" s="187"/>
      <c r="AR1077" s="187"/>
      <c r="AS1077" s="187"/>
      <c r="AT1077" s="187"/>
      <c r="AU1077" s="187"/>
      <c r="AV1077" s="187"/>
      <c r="AW1077" s="187"/>
      <c r="AX1077" s="187"/>
      <c r="AY1077" s="187"/>
      <c r="AZ1077" s="187"/>
      <c r="BA1077" s="187"/>
      <c r="BB1077" s="187"/>
      <c r="BC1077" s="187"/>
      <c r="BD1077" s="187"/>
      <c r="BE1077" s="187"/>
      <c r="BF1077" s="187"/>
      <c r="BG1077" s="187"/>
      <c r="BH1077" s="187"/>
      <c r="BI1077" s="187"/>
      <c r="BJ1077" s="187"/>
      <c r="BK1077" s="187"/>
      <c r="BL1077" s="187"/>
      <c r="BM1077" s="187"/>
    </row>
    <row r="1078" spans="1:65">
      <c r="A1078" s="110"/>
      <c r="B1078" s="110"/>
      <c r="C1078" s="110"/>
      <c r="D1078" s="187"/>
      <c r="E1078" s="187"/>
      <c r="F1078" s="187"/>
      <c r="G1078" s="187"/>
      <c r="H1078" s="187"/>
      <c r="I1078" s="187"/>
      <c r="J1078" s="187"/>
      <c r="K1078" s="187"/>
      <c r="L1078" s="187"/>
      <c r="M1078" s="187"/>
      <c r="N1078" s="187"/>
      <c r="O1078" s="187"/>
      <c r="P1078" s="187"/>
      <c r="Q1078" s="187"/>
      <c r="R1078" s="187"/>
      <c r="S1078" s="187"/>
      <c r="T1078" s="187"/>
      <c r="U1078" s="187"/>
      <c r="V1078" s="187"/>
      <c r="W1078" s="187"/>
      <c r="X1078" s="187"/>
      <c r="Y1078" s="187"/>
      <c r="Z1078" s="187"/>
      <c r="AA1078" s="187"/>
      <c r="AB1078" s="187"/>
      <c r="AC1078" s="187"/>
      <c r="AD1078" s="187"/>
      <c r="AE1078" s="187"/>
      <c r="AF1078" s="187"/>
      <c r="AG1078" s="187"/>
      <c r="AH1078" s="187"/>
      <c r="AI1078" s="187"/>
      <c r="AJ1078" s="187"/>
      <c r="AK1078" s="187"/>
      <c r="AL1078" s="187"/>
      <c r="AM1078" s="187"/>
      <c r="AN1078" s="187"/>
      <c r="AO1078" s="187"/>
      <c r="AP1078" s="187"/>
      <c r="AQ1078" s="187"/>
      <c r="AR1078" s="187"/>
      <c r="AS1078" s="187"/>
      <c r="AT1078" s="187"/>
      <c r="AU1078" s="187"/>
      <c r="AV1078" s="187"/>
      <c r="AW1078" s="187"/>
      <c r="AX1078" s="187"/>
      <c r="AY1078" s="187"/>
      <c r="AZ1078" s="187"/>
      <c r="BA1078" s="187"/>
      <c r="BB1078" s="187"/>
      <c r="BC1078" s="187"/>
      <c r="BD1078" s="187"/>
      <c r="BE1078" s="187"/>
      <c r="BF1078" s="187"/>
      <c r="BG1078" s="187"/>
      <c r="BH1078" s="187"/>
      <c r="BI1078" s="187"/>
      <c r="BJ1078" s="187"/>
      <c r="BK1078" s="187"/>
      <c r="BL1078" s="187"/>
      <c r="BM1078" s="187"/>
    </row>
    <row r="1079" spans="1:65">
      <c r="A1079" s="110"/>
      <c r="B1079" s="110"/>
      <c r="C1079" s="110"/>
      <c r="D1079" s="187"/>
      <c r="E1079" s="187"/>
      <c r="F1079" s="187"/>
      <c r="G1079" s="187"/>
      <c r="H1079" s="187"/>
      <c r="I1079" s="187"/>
      <c r="J1079" s="187"/>
      <c r="K1079" s="187"/>
      <c r="L1079" s="187"/>
      <c r="M1079" s="187"/>
      <c r="N1079" s="187"/>
      <c r="O1079" s="187"/>
      <c r="P1079" s="187"/>
      <c r="Q1079" s="187"/>
      <c r="R1079" s="187"/>
      <c r="S1079" s="187"/>
      <c r="T1079" s="187"/>
      <c r="U1079" s="187"/>
      <c r="V1079" s="187"/>
      <c r="W1079" s="187"/>
      <c r="X1079" s="187"/>
      <c r="Y1079" s="187"/>
      <c r="Z1079" s="187"/>
      <c r="AA1079" s="187"/>
      <c r="AB1079" s="187"/>
      <c r="AC1079" s="187"/>
      <c r="AD1079" s="187"/>
      <c r="AE1079" s="187"/>
      <c r="AF1079" s="187"/>
      <c r="AG1079" s="187"/>
      <c r="AH1079" s="187"/>
      <c r="AI1079" s="187"/>
      <c r="AJ1079" s="187"/>
      <c r="AK1079" s="187"/>
      <c r="AL1079" s="187"/>
      <c r="AM1079" s="187"/>
      <c r="AN1079" s="187"/>
      <c r="AO1079" s="187"/>
      <c r="AP1079" s="187"/>
      <c r="AQ1079" s="187"/>
      <c r="AR1079" s="187"/>
      <c r="AS1079" s="187"/>
      <c r="AT1079" s="187"/>
      <c r="AU1079" s="187"/>
      <c r="AV1079" s="187"/>
      <c r="AW1079" s="187"/>
      <c r="AX1079" s="187"/>
      <c r="AY1079" s="187"/>
      <c r="AZ1079" s="187"/>
      <c r="BA1079" s="187"/>
      <c r="BB1079" s="187"/>
      <c r="BC1079" s="187"/>
      <c r="BD1079" s="187"/>
      <c r="BE1079" s="187"/>
      <c r="BF1079" s="187"/>
      <c r="BG1079" s="187"/>
      <c r="BH1079" s="187"/>
      <c r="BI1079" s="187"/>
      <c r="BJ1079" s="187"/>
      <c r="BK1079" s="187"/>
      <c r="BL1079" s="187"/>
      <c r="BM1079" s="187"/>
    </row>
    <row r="1080" spans="1:65">
      <c r="A1080" s="110"/>
      <c r="B1080" s="110"/>
      <c r="C1080" s="110"/>
      <c r="D1080" s="187"/>
      <c r="E1080" s="187"/>
      <c r="F1080" s="187"/>
      <c r="G1080" s="187"/>
      <c r="H1080" s="187"/>
      <c r="I1080" s="187"/>
      <c r="J1080" s="187"/>
      <c r="K1080" s="187"/>
      <c r="L1080" s="187"/>
      <c r="M1080" s="187"/>
      <c r="N1080" s="187"/>
      <c r="O1080" s="187"/>
      <c r="P1080" s="187"/>
      <c r="Q1080" s="187"/>
      <c r="R1080" s="187"/>
      <c r="S1080" s="187"/>
      <c r="T1080" s="187"/>
      <c r="U1080" s="187"/>
      <c r="V1080" s="187"/>
      <c r="W1080" s="187"/>
      <c r="X1080" s="187"/>
      <c r="Y1080" s="187"/>
      <c r="Z1080" s="187"/>
      <c r="AA1080" s="187"/>
      <c r="AB1080" s="187"/>
      <c r="AC1080" s="187"/>
      <c r="AD1080" s="187"/>
      <c r="AE1080" s="187"/>
      <c r="AF1080" s="187"/>
      <c r="AG1080" s="187"/>
      <c r="AH1080" s="187"/>
      <c r="AI1080" s="187"/>
      <c r="AJ1080" s="187"/>
      <c r="AK1080" s="187"/>
      <c r="AL1080" s="187"/>
      <c r="AM1080" s="187"/>
      <c r="AN1080" s="187"/>
      <c r="AO1080" s="187"/>
      <c r="AP1080" s="187"/>
      <c r="AQ1080" s="187"/>
      <c r="AR1080" s="187"/>
      <c r="AS1080" s="187"/>
      <c r="AT1080" s="187"/>
      <c r="AU1080" s="187"/>
      <c r="AV1080" s="187"/>
      <c r="AW1080" s="187"/>
      <c r="AX1080" s="187"/>
      <c r="AY1080" s="187"/>
      <c r="AZ1080" s="187"/>
      <c r="BA1080" s="187"/>
      <c r="BB1080" s="187"/>
      <c r="BC1080" s="187"/>
      <c r="BD1080" s="187"/>
      <c r="BE1080" s="187"/>
      <c r="BF1080" s="187"/>
      <c r="BG1080" s="187"/>
      <c r="BH1080" s="187"/>
      <c r="BI1080" s="187"/>
      <c r="BJ1080" s="187"/>
      <c r="BK1080" s="187"/>
      <c r="BL1080" s="187"/>
      <c r="BM1080" s="187"/>
    </row>
    <row r="1081" spans="1:65">
      <c r="A1081" s="110"/>
      <c r="B1081" s="110"/>
      <c r="C1081" s="110"/>
      <c r="D1081" s="187"/>
      <c r="E1081" s="187"/>
      <c r="F1081" s="187"/>
      <c r="G1081" s="187"/>
      <c r="H1081" s="187"/>
      <c r="I1081" s="187"/>
      <c r="J1081" s="187"/>
      <c r="K1081" s="187"/>
      <c r="L1081" s="187"/>
      <c r="M1081" s="187"/>
      <c r="N1081" s="187"/>
      <c r="O1081" s="187"/>
      <c r="P1081" s="187"/>
      <c r="Q1081" s="187"/>
      <c r="R1081" s="187"/>
      <c r="S1081" s="187"/>
      <c r="T1081" s="187"/>
      <c r="U1081" s="187"/>
      <c r="V1081" s="187"/>
      <c r="W1081" s="187"/>
      <c r="X1081" s="187"/>
      <c r="Y1081" s="187"/>
      <c r="Z1081" s="187"/>
      <c r="AA1081" s="187"/>
      <c r="AB1081" s="187"/>
      <c r="AC1081" s="187"/>
      <c r="AD1081" s="187"/>
      <c r="AE1081" s="187"/>
      <c r="AF1081" s="187"/>
      <c r="AG1081" s="187"/>
      <c r="AH1081" s="187"/>
      <c r="AI1081" s="187"/>
      <c r="AJ1081" s="187"/>
      <c r="AK1081" s="187"/>
      <c r="AL1081" s="187"/>
      <c r="AM1081" s="187"/>
      <c r="AN1081" s="187"/>
      <c r="AO1081" s="187"/>
      <c r="AP1081" s="187"/>
      <c r="AQ1081" s="187"/>
      <c r="AR1081" s="187"/>
      <c r="AS1081" s="187"/>
      <c r="AT1081" s="187"/>
      <c r="AU1081" s="187"/>
      <c r="AV1081" s="187"/>
      <c r="AW1081" s="187"/>
      <c r="AX1081" s="187"/>
      <c r="AY1081" s="187"/>
      <c r="AZ1081" s="187"/>
      <c r="BA1081" s="187"/>
      <c r="BB1081" s="187"/>
      <c r="BC1081" s="187"/>
      <c r="BD1081" s="187"/>
      <c r="BE1081" s="187"/>
      <c r="BF1081" s="187"/>
      <c r="BG1081" s="187"/>
      <c r="BH1081" s="187"/>
      <c r="BI1081" s="187"/>
      <c r="BJ1081" s="187"/>
      <c r="BK1081" s="187"/>
      <c r="BL1081" s="187"/>
      <c r="BM1081" s="187"/>
    </row>
    <row r="1082" spans="1:65">
      <c r="A1082" s="110"/>
      <c r="B1082" s="110"/>
      <c r="C1082" s="110"/>
      <c r="D1082" s="187"/>
      <c r="E1082" s="187"/>
      <c r="F1082" s="187"/>
      <c r="G1082" s="187"/>
      <c r="H1082" s="187"/>
      <c r="I1082" s="187"/>
      <c r="J1082" s="187"/>
      <c r="K1082" s="187"/>
      <c r="L1082" s="187"/>
      <c r="M1082" s="187"/>
      <c r="N1082" s="187"/>
      <c r="O1082" s="187"/>
      <c r="P1082" s="187"/>
      <c r="Q1082" s="187"/>
      <c r="R1082" s="187"/>
      <c r="S1082" s="187"/>
      <c r="T1082" s="187"/>
      <c r="U1082" s="187"/>
      <c r="V1082" s="187"/>
      <c r="W1082" s="187"/>
      <c r="X1082" s="187"/>
      <c r="Y1082" s="187"/>
      <c r="Z1082" s="187"/>
      <c r="AA1082" s="187"/>
      <c r="AB1082" s="187"/>
      <c r="AC1082" s="187"/>
      <c r="AD1082" s="187"/>
      <c r="AE1082" s="187"/>
      <c r="AF1082" s="187"/>
      <c r="AG1082" s="187"/>
      <c r="AH1082" s="187"/>
      <c r="AI1082" s="187"/>
      <c r="AJ1082" s="187"/>
      <c r="AK1082" s="187"/>
      <c r="AL1082" s="187"/>
      <c r="AM1082" s="187"/>
      <c r="AN1082" s="187"/>
      <c r="AO1082" s="187"/>
      <c r="AP1082" s="187"/>
      <c r="AQ1082" s="187"/>
      <c r="AR1082" s="187"/>
      <c r="AS1082" s="187"/>
      <c r="AT1082" s="187"/>
      <c r="AU1082" s="187"/>
      <c r="AV1082" s="187"/>
      <c r="AW1082" s="187"/>
      <c r="AX1082" s="187"/>
      <c r="AY1082" s="187"/>
      <c r="AZ1082" s="187"/>
      <c r="BA1082" s="187"/>
      <c r="BB1082" s="187"/>
      <c r="BC1082" s="187"/>
      <c r="BD1082" s="187"/>
      <c r="BE1082" s="187"/>
      <c r="BF1082" s="187"/>
      <c r="BG1082" s="187"/>
      <c r="BH1082" s="187"/>
      <c r="BI1082" s="187"/>
      <c r="BJ1082" s="187"/>
      <c r="BK1082" s="187"/>
      <c r="BL1082" s="187"/>
      <c r="BM1082" s="187"/>
    </row>
    <row r="1083" spans="1:65">
      <c r="A1083" s="110"/>
      <c r="B1083" s="110"/>
      <c r="C1083" s="110"/>
      <c r="D1083" s="187"/>
      <c r="E1083" s="187"/>
      <c r="F1083" s="187"/>
      <c r="G1083" s="187"/>
      <c r="H1083" s="187"/>
      <c r="I1083" s="187"/>
      <c r="J1083" s="187"/>
      <c r="K1083" s="187"/>
      <c r="L1083" s="187"/>
      <c r="M1083" s="187"/>
      <c r="N1083" s="187"/>
      <c r="O1083" s="187"/>
      <c r="P1083" s="187"/>
      <c r="Q1083" s="187"/>
      <c r="R1083" s="187"/>
      <c r="S1083" s="187"/>
      <c r="T1083" s="187"/>
      <c r="U1083" s="187"/>
      <c r="V1083" s="187"/>
      <c r="W1083" s="187"/>
      <c r="X1083" s="187"/>
      <c r="Y1083" s="187"/>
      <c r="Z1083" s="187"/>
      <c r="AA1083" s="187"/>
      <c r="AB1083" s="187"/>
      <c r="AC1083" s="187"/>
      <c r="AD1083" s="187"/>
      <c r="AE1083" s="187"/>
      <c r="AF1083" s="187"/>
      <c r="AG1083" s="187"/>
      <c r="AH1083" s="187"/>
      <c r="AI1083" s="187"/>
      <c r="AJ1083" s="187"/>
      <c r="AK1083" s="187"/>
      <c r="AL1083" s="187"/>
      <c r="AM1083" s="187"/>
      <c r="AN1083" s="187"/>
      <c r="AO1083" s="187"/>
      <c r="AP1083" s="187"/>
      <c r="AQ1083" s="187"/>
      <c r="AR1083" s="187"/>
      <c r="AS1083" s="187"/>
      <c r="AT1083" s="187"/>
      <c r="AU1083" s="187"/>
      <c r="AV1083" s="187"/>
      <c r="AW1083" s="187"/>
      <c r="AX1083" s="187"/>
      <c r="AY1083" s="187"/>
      <c r="AZ1083" s="187"/>
      <c r="BA1083" s="187"/>
      <c r="BB1083" s="187"/>
      <c r="BC1083" s="187"/>
      <c r="BD1083" s="187"/>
      <c r="BE1083" s="187"/>
      <c r="BF1083" s="187"/>
      <c r="BG1083" s="187"/>
      <c r="BH1083" s="187"/>
      <c r="BI1083" s="187"/>
      <c r="BJ1083" s="187"/>
      <c r="BK1083" s="187"/>
      <c r="BL1083" s="187"/>
      <c r="BM1083" s="187"/>
    </row>
    <row r="1084" spans="1:65">
      <c r="A1084" s="110"/>
      <c r="B1084" s="110"/>
      <c r="C1084" s="110"/>
      <c r="D1084" s="187"/>
      <c r="E1084" s="187"/>
      <c r="F1084" s="187"/>
      <c r="G1084" s="187"/>
      <c r="H1084" s="187"/>
      <c r="I1084" s="187"/>
      <c r="J1084" s="187"/>
      <c r="K1084" s="187"/>
      <c r="L1084" s="187"/>
      <c r="M1084" s="187"/>
      <c r="N1084" s="187"/>
      <c r="O1084" s="187"/>
      <c r="P1084" s="187"/>
      <c r="Q1084" s="187"/>
      <c r="R1084" s="187"/>
      <c r="S1084" s="187"/>
      <c r="T1084" s="187"/>
      <c r="U1084" s="187"/>
      <c r="V1084" s="187"/>
      <c r="W1084" s="187"/>
      <c r="X1084" s="187"/>
      <c r="Y1084" s="187"/>
      <c r="Z1084" s="187"/>
      <c r="AA1084" s="187"/>
      <c r="AB1084" s="187"/>
      <c r="AC1084" s="187"/>
      <c r="AD1084" s="187"/>
      <c r="AE1084" s="187"/>
      <c r="AF1084" s="187"/>
      <c r="AG1084" s="187"/>
      <c r="AH1084" s="187"/>
      <c r="AI1084" s="187"/>
      <c r="AJ1084" s="187"/>
      <c r="AK1084" s="187"/>
      <c r="AL1084" s="187"/>
      <c r="AM1084" s="187"/>
      <c r="AN1084" s="187"/>
      <c r="AO1084" s="187"/>
      <c r="AP1084" s="187"/>
      <c r="AQ1084" s="187"/>
      <c r="AR1084" s="187"/>
      <c r="AS1084" s="187"/>
      <c r="AT1084" s="187"/>
      <c r="AU1084" s="187"/>
      <c r="AV1084" s="187"/>
      <c r="AW1084" s="187"/>
      <c r="AX1084" s="187"/>
      <c r="AY1084" s="187"/>
      <c r="AZ1084" s="187"/>
      <c r="BA1084" s="187"/>
      <c r="BB1084" s="187"/>
      <c r="BC1084" s="187"/>
      <c r="BD1084" s="187"/>
      <c r="BE1084" s="187"/>
      <c r="BF1084" s="187"/>
      <c r="BG1084" s="187"/>
      <c r="BH1084" s="187"/>
      <c r="BI1084" s="187"/>
      <c r="BJ1084" s="187"/>
      <c r="BK1084" s="187"/>
      <c r="BL1084" s="187"/>
      <c r="BM1084" s="187"/>
    </row>
    <row r="1085" spans="1:65">
      <c r="A1085" s="110"/>
      <c r="B1085" s="110"/>
      <c r="C1085" s="110"/>
      <c r="D1085" s="187"/>
      <c r="E1085" s="187"/>
      <c r="F1085" s="187"/>
      <c r="G1085" s="187"/>
      <c r="H1085" s="187"/>
      <c r="I1085" s="187"/>
      <c r="J1085" s="187"/>
      <c r="K1085" s="187"/>
      <c r="L1085" s="187"/>
      <c r="M1085" s="187"/>
      <c r="N1085" s="187"/>
      <c r="O1085" s="187"/>
      <c r="P1085" s="187"/>
      <c r="Q1085" s="187"/>
      <c r="R1085" s="187"/>
      <c r="S1085" s="187"/>
      <c r="T1085" s="187"/>
      <c r="U1085" s="187"/>
      <c r="V1085" s="187"/>
      <c r="W1085" s="187"/>
      <c r="X1085" s="187"/>
      <c r="Y1085" s="187"/>
      <c r="Z1085" s="187"/>
      <c r="AA1085" s="187"/>
      <c r="AB1085" s="187"/>
      <c r="AC1085" s="187"/>
      <c r="AD1085" s="187"/>
      <c r="AE1085" s="187"/>
      <c r="AF1085" s="187"/>
      <c r="AG1085" s="187"/>
      <c r="AH1085" s="187"/>
      <c r="AI1085" s="187"/>
      <c r="AJ1085" s="187"/>
      <c r="AK1085" s="187"/>
      <c r="AL1085" s="187"/>
      <c r="AM1085" s="187"/>
      <c r="AN1085" s="187"/>
      <c r="AO1085" s="187"/>
      <c r="AP1085" s="187"/>
      <c r="AQ1085" s="187"/>
      <c r="AR1085" s="187"/>
      <c r="AS1085" s="187"/>
      <c r="AT1085" s="187"/>
      <c r="AU1085" s="187"/>
      <c r="AV1085" s="187"/>
      <c r="AW1085" s="187"/>
      <c r="AX1085" s="187"/>
      <c r="AY1085" s="187"/>
      <c r="AZ1085" s="187"/>
      <c r="BA1085" s="187"/>
      <c r="BB1085" s="187"/>
      <c r="BC1085" s="187"/>
      <c r="BD1085" s="187"/>
      <c r="BE1085" s="187"/>
      <c r="BF1085" s="187"/>
      <c r="BG1085" s="187"/>
      <c r="BH1085" s="187"/>
      <c r="BI1085" s="187"/>
      <c r="BJ1085" s="187"/>
      <c r="BK1085" s="187"/>
      <c r="BL1085" s="187"/>
      <c r="BM1085" s="187"/>
    </row>
    <row r="1086" spans="1:65">
      <c r="A1086" s="110"/>
      <c r="B1086" s="110"/>
      <c r="C1086" s="110"/>
      <c r="D1086" s="187"/>
      <c r="E1086" s="187"/>
      <c r="F1086" s="187"/>
      <c r="G1086" s="187"/>
      <c r="H1086" s="187"/>
      <c r="I1086" s="187"/>
      <c r="J1086" s="187"/>
      <c r="K1086" s="187"/>
      <c r="L1086" s="187"/>
      <c r="M1086" s="187"/>
      <c r="N1086" s="187"/>
      <c r="O1086" s="187"/>
      <c r="P1086" s="187"/>
      <c r="Q1086" s="187"/>
      <c r="R1086" s="187"/>
      <c r="S1086" s="187"/>
      <c r="T1086" s="187"/>
      <c r="U1086" s="187"/>
      <c r="V1086" s="187"/>
      <c r="W1086" s="187"/>
      <c r="X1086" s="187"/>
      <c r="Y1086" s="187"/>
      <c r="Z1086" s="187"/>
      <c r="AA1086" s="187"/>
      <c r="AB1086" s="187"/>
      <c r="AC1086" s="187"/>
      <c r="AD1086" s="187"/>
      <c r="AE1086" s="187"/>
      <c r="AF1086" s="187"/>
      <c r="AG1086" s="187"/>
      <c r="AH1086" s="187"/>
      <c r="AI1086" s="187"/>
      <c r="AJ1086" s="187"/>
      <c r="AK1086" s="187"/>
      <c r="AL1086" s="187"/>
      <c r="AM1086" s="187"/>
      <c r="AN1086" s="187"/>
      <c r="AO1086" s="187"/>
      <c r="AP1086" s="187"/>
      <c r="AQ1086" s="187"/>
      <c r="AR1086" s="187"/>
      <c r="AS1086" s="187"/>
      <c r="AT1086" s="187"/>
      <c r="AU1086" s="187"/>
      <c r="AV1086" s="187"/>
      <c r="AW1086" s="187"/>
      <c r="AX1086" s="187"/>
      <c r="AY1086" s="187"/>
      <c r="AZ1086" s="187"/>
      <c r="BA1086" s="187"/>
      <c r="BB1086" s="187"/>
      <c r="BC1086" s="187"/>
      <c r="BD1086" s="187"/>
      <c r="BE1086" s="187"/>
      <c r="BF1086" s="187"/>
      <c r="BG1086" s="187"/>
      <c r="BH1086" s="187"/>
      <c r="BI1086" s="187"/>
      <c r="BJ1086" s="187"/>
      <c r="BK1086" s="187"/>
      <c r="BL1086" s="187"/>
      <c r="BM1086" s="187"/>
    </row>
    <row r="1087" spans="1:65">
      <c r="A1087" s="110"/>
      <c r="B1087" s="110"/>
      <c r="C1087" s="110"/>
      <c r="D1087" s="187"/>
      <c r="E1087" s="187"/>
      <c r="F1087" s="187"/>
      <c r="G1087" s="187"/>
      <c r="H1087" s="187"/>
      <c r="I1087" s="187"/>
      <c r="J1087" s="187"/>
      <c r="K1087" s="187"/>
      <c r="L1087" s="187"/>
      <c r="M1087" s="187"/>
      <c r="N1087" s="187"/>
      <c r="O1087" s="187"/>
      <c r="P1087" s="187"/>
      <c r="Q1087" s="187"/>
      <c r="R1087" s="187"/>
      <c r="S1087" s="187"/>
      <c r="T1087" s="187"/>
      <c r="U1087" s="187"/>
      <c r="V1087" s="187"/>
      <c r="W1087" s="187"/>
      <c r="X1087" s="187"/>
      <c r="Y1087" s="187"/>
      <c r="Z1087" s="187"/>
      <c r="AA1087" s="187"/>
      <c r="AB1087" s="187"/>
      <c r="AC1087" s="187"/>
      <c r="AD1087" s="187"/>
      <c r="AE1087" s="187"/>
      <c r="AF1087" s="187"/>
      <c r="AG1087" s="187"/>
      <c r="AH1087" s="187"/>
      <c r="AI1087" s="187"/>
      <c r="AJ1087" s="187"/>
      <c r="AK1087" s="187"/>
      <c r="AL1087" s="187"/>
      <c r="AM1087" s="187"/>
      <c r="AN1087" s="187"/>
      <c r="AO1087" s="187"/>
      <c r="AP1087" s="187"/>
      <c r="AQ1087" s="187"/>
      <c r="AR1087" s="187"/>
      <c r="AS1087" s="187"/>
      <c r="AT1087" s="187"/>
      <c r="AU1087" s="187"/>
      <c r="AV1087" s="187"/>
      <c r="AW1087" s="187"/>
      <c r="AX1087" s="187"/>
      <c r="AY1087" s="187"/>
      <c r="AZ1087" s="187"/>
      <c r="BA1087" s="187"/>
      <c r="BB1087" s="187"/>
      <c r="BC1087" s="187"/>
      <c r="BD1087" s="187"/>
      <c r="BE1087" s="187"/>
      <c r="BF1087" s="187"/>
      <c r="BG1087" s="187"/>
      <c r="BH1087" s="187"/>
      <c r="BI1087" s="187"/>
      <c r="BJ1087" s="187"/>
      <c r="BK1087" s="187"/>
      <c r="BL1087" s="187"/>
      <c r="BM1087" s="187"/>
    </row>
    <row r="1088" spans="1:65">
      <c r="A1088" s="110"/>
      <c r="B1088" s="110"/>
      <c r="C1088" s="110"/>
      <c r="D1088" s="187"/>
      <c r="E1088" s="187"/>
      <c r="F1088" s="187"/>
      <c r="G1088" s="187"/>
      <c r="H1088" s="187"/>
      <c r="I1088" s="187"/>
      <c r="J1088" s="187"/>
      <c r="K1088" s="187"/>
      <c r="L1088" s="187"/>
      <c r="M1088" s="187"/>
      <c r="N1088" s="187"/>
      <c r="O1088" s="187"/>
      <c r="P1088" s="187"/>
      <c r="Q1088" s="187"/>
      <c r="R1088" s="187"/>
      <c r="S1088" s="187"/>
      <c r="T1088" s="187"/>
      <c r="U1088" s="187"/>
      <c r="V1088" s="187"/>
      <c r="W1088" s="187"/>
      <c r="X1088" s="187"/>
      <c r="Y1088" s="187"/>
      <c r="Z1088" s="187"/>
      <c r="AA1088" s="187"/>
      <c r="AB1088" s="187"/>
      <c r="AC1088" s="187"/>
      <c r="AD1088" s="187"/>
      <c r="AE1088" s="187"/>
      <c r="AF1088" s="187"/>
      <c r="AG1088" s="187"/>
      <c r="AH1088" s="187"/>
      <c r="AI1088" s="187"/>
      <c r="AJ1088" s="187"/>
      <c r="AK1088" s="187"/>
      <c r="AL1088" s="187"/>
      <c r="AM1088" s="187"/>
      <c r="AN1088" s="187"/>
      <c r="AO1088" s="187"/>
      <c r="AP1088" s="187"/>
      <c r="AQ1088" s="187"/>
      <c r="AR1088" s="187"/>
      <c r="AS1088" s="187"/>
      <c r="AT1088" s="187"/>
      <c r="AU1088" s="187"/>
      <c r="AV1088" s="187"/>
      <c r="AW1088" s="187"/>
      <c r="AX1088" s="187"/>
      <c r="AY1088" s="187"/>
      <c r="AZ1088" s="187"/>
      <c r="BA1088" s="187"/>
      <c r="BB1088" s="187"/>
      <c r="BC1088" s="187"/>
      <c r="BD1088" s="187"/>
      <c r="BE1088" s="187"/>
      <c r="BF1088" s="187"/>
      <c r="BG1088" s="187"/>
      <c r="BH1088" s="187"/>
      <c r="BI1088" s="187"/>
      <c r="BJ1088" s="187"/>
      <c r="BK1088" s="187"/>
      <c r="BL1088" s="187"/>
      <c r="BM1088" s="187"/>
    </row>
    <row r="1089" spans="1:65">
      <c r="A1089" s="110"/>
      <c r="B1089" s="110"/>
      <c r="C1089" s="110"/>
      <c r="D1089" s="187"/>
      <c r="E1089" s="187"/>
      <c r="F1089" s="187"/>
      <c r="G1089" s="187"/>
      <c r="H1089" s="187"/>
      <c r="I1089" s="187"/>
      <c r="J1089" s="187"/>
      <c r="K1089" s="187"/>
      <c r="L1089" s="187"/>
      <c r="M1089" s="187"/>
      <c r="N1089" s="187"/>
      <c r="O1089" s="187"/>
      <c r="P1089" s="187"/>
      <c r="Q1089" s="187"/>
      <c r="R1089" s="187"/>
      <c r="S1089" s="187"/>
      <c r="T1089" s="187"/>
      <c r="U1089" s="187"/>
      <c r="V1089" s="187"/>
      <c r="W1089" s="187"/>
      <c r="X1089" s="187"/>
      <c r="Y1089" s="187"/>
      <c r="Z1089" s="187"/>
      <c r="AA1089" s="187"/>
      <c r="AB1089" s="187"/>
      <c r="AC1089" s="187"/>
      <c r="AD1089" s="187"/>
      <c r="AE1089" s="187"/>
      <c r="AF1089" s="187"/>
      <c r="AG1089" s="187"/>
      <c r="AH1089" s="187"/>
      <c r="AI1089" s="187"/>
      <c r="AJ1089" s="187"/>
      <c r="AK1089" s="187"/>
      <c r="AL1089" s="187"/>
      <c r="AM1089" s="187"/>
      <c r="AN1089" s="187"/>
      <c r="AO1089" s="187"/>
      <c r="AP1089" s="187"/>
      <c r="AQ1089" s="187"/>
      <c r="AR1089" s="187"/>
      <c r="AS1089" s="187"/>
      <c r="AT1089" s="187"/>
      <c r="AU1089" s="187"/>
      <c r="AV1089" s="187"/>
      <c r="AW1089" s="187"/>
      <c r="AX1089" s="187"/>
      <c r="AY1089" s="187"/>
      <c r="AZ1089" s="187"/>
      <c r="BA1089" s="187"/>
      <c r="BB1089" s="187"/>
      <c r="BC1089" s="187"/>
      <c r="BD1089" s="187"/>
      <c r="BE1089" s="187"/>
      <c r="BF1089" s="187"/>
      <c r="BG1089" s="187"/>
      <c r="BH1089" s="187"/>
      <c r="BI1089" s="187"/>
      <c r="BJ1089" s="187"/>
      <c r="BK1089" s="187"/>
      <c r="BL1089" s="187"/>
      <c r="BM1089" s="187"/>
    </row>
    <row r="1090" spans="1:65">
      <c r="A1090" s="110"/>
      <c r="B1090" s="110"/>
      <c r="C1090" s="110"/>
      <c r="D1090" s="187"/>
      <c r="E1090" s="187"/>
      <c r="F1090" s="187"/>
      <c r="G1090" s="187"/>
      <c r="H1090" s="187"/>
      <c r="I1090" s="187"/>
      <c r="J1090" s="187"/>
      <c r="K1090" s="187"/>
      <c r="L1090" s="187"/>
      <c r="M1090" s="187"/>
      <c r="N1090" s="187"/>
      <c r="O1090" s="187"/>
      <c r="P1090" s="187"/>
      <c r="Q1090" s="187"/>
      <c r="R1090" s="187"/>
      <c r="S1090" s="187"/>
      <c r="T1090" s="187"/>
      <c r="U1090" s="187"/>
      <c r="V1090" s="187"/>
      <c r="W1090" s="187"/>
      <c r="X1090" s="187"/>
      <c r="Y1090" s="187"/>
      <c r="Z1090" s="187"/>
      <c r="AA1090" s="187"/>
      <c r="AB1090" s="187"/>
      <c r="AC1090" s="187"/>
      <c r="AD1090" s="187"/>
      <c r="AE1090" s="187"/>
      <c r="AF1090" s="187"/>
      <c r="AG1090" s="187"/>
      <c r="AH1090" s="187"/>
      <c r="AI1090" s="187"/>
      <c r="AJ1090" s="187"/>
      <c r="AK1090" s="187"/>
      <c r="AL1090" s="187"/>
      <c r="AM1090" s="187"/>
      <c r="AN1090" s="187"/>
      <c r="AO1090" s="187"/>
      <c r="AP1090" s="187"/>
      <c r="AQ1090" s="187"/>
      <c r="AR1090" s="187"/>
      <c r="AS1090" s="187"/>
      <c r="AT1090" s="187"/>
      <c r="AU1090" s="187"/>
      <c r="AV1090" s="187"/>
      <c r="AW1090" s="187"/>
      <c r="AX1090" s="187"/>
      <c r="AY1090" s="187"/>
      <c r="AZ1090" s="187"/>
      <c r="BA1090" s="187"/>
      <c r="BB1090" s="187"/>
      <c r="BC1090" s="187"/>
      <c r="BD1090" s="187"/>
      <c r="BE1090" s="187"/>
      <c r="BF1090" s="187"/>
      <c r="BG1090" s="187"/>
      <c r="BH1090" s="187"/>
      <c r="BI1090" s="187"/>
      <c r="BJ1090" s="187"/>
      <c r="BK1090" s="187"/>
      <c r="BL1090" s="187"/>
      <c r="BM1090" s="187"/>
    </row>
    <row r="1091" spans="1:65">
      <c r="A1091" s="110"/>
      <c r="B1091" s="110"/>
      <c r="C1091" s="110"/>
      <c r="D1091" s="187"/>
      <c r="E1091" s="187"/>
      <c r="F1091" s="187"/>
      <c r="G1091" s="187"/>
      <c r="H1091" s="187"/>
      <c r="I1091" s="187"/>
      <c r="J1091" s="187"/>
      <c r="K1091" s="187"/>
      <c r="L1091" s="187"/>
      <c r="M1091" s="187"/>
      <c r="N1091" s="187"/>
      <c r="O1091" s="187"/>
      <c r="P1091" s="187"/>
      <c r="Q1091" s="187"/>
      <c r="R1091" s="187"/>
      <c r="S1091" s="187"/>
      <c r="T1091" s="187"/>
      <c r="U1091" s="187"/>
      <c r="V1091" s="187"/>
      <c r="W1091" s="187"/>
      <c r="X1091" s="187"/>
      <c r="Y1091" s="187"/>
      <c r="Z1091" s="187"/>
      <c r="AA1091" s="187"/>
      <c r="AB1091" s="187"/>
      <c r="AC1091" s="187"/>
      <c r="AD1091" s="187"/>
      <c r="AE1091" s="187"/>
      <c r="AF1091" s="187"/>
      <c r="AG1091" s="187"/>
      <c r="AH1091" s="187"/>
      <c r="AI1091" s="187"/>
      <c r="AJ1091" s="187"/>
      <c r="AK1091" s="187"/>
      <c r="AL1091" s="187"/>
      <c r="AM1091" s="187"/>
      <c r="AN1091" s="187"/>
      <c r="AO1091" s="187"/>
      <c r="AP1091" s="187"/>
      <c r="AQ1091" s="187"/>
      <c r="AR1091" s="187"/>
      <c r="AS1091" s="187"/>
      <c r="AT1091" s="187"/>
      <c r="AU1091" s="187"/>
      <c r="AV1091" s="187"/>
      <c r="AW1091" s="187"/>
      <c r="AX1091" s="187"/>
      <c r="AY1091" s="187"/>
      <c r="AZ1091" s="187"/>
      <c r="BA1091" s="187"/>
      <c r="BB1091" s="187"/>
      <c r="BC1091" s="187"/>
      <c r="BD1091" s="187"/>
      <c r="BE1091" s="187"/>
      <c r="BF1091" s="187"/>
      <c r="BG1091" s="187"/>
      <c r="BH1091" s="187"/>
      <c r="BI1091" s="187"/>
      <c r="BJ1091" s="187"/>
      <c r="BK1091" s="187"/>
      <c r="BL1091" s="187"/>
      <c r="BM1091" s="187"/>
    </row>
    <row r="1092" spans="1:65">
      <c r="A1092" s="110"/>
      <c r="B1092" s="110"/>
      <c r="C1092" s="110"/>
      <c r="D1092" s="187"/>
      <c r="E1092" s="187"/>
      <c r="F1092" s="187"/>
      <c r="G1092" s="187"/>
      <c r="H1092" s="187"/>
      <c r="I1092" s="187"/>
      <c r="J1092" s="187"/>
      <c r="K1092" s="187"/>
      <c r="L1092" s="187"/>
      <c r="M1092" s="187"/>
      <c r="N1092" s="187"/>
      <c r="O1092" s="187"/>
      <c r="P1092" s="187"/>
      <c r="Q1092" s="187"/>
      <c r="R1092" s="187"/>
      <c r="S1092" s="187"/>
      <c r="T1092" s="187"/>
      <c r="U1092" s="187"/>
      <c r="V1092" s="187"/>
      <c r="W1092" s="187"/>
      <c r="X1092" s="187"/>
      <c r="Y1092" s="187"/>
      <c r="Z1092" s="187"/>
      <c r="AA1092" s="187"/>
      <c r="AB1092" s="187"/>
      <c r="AC1092" s="187"/>
      <c r="AD1092" s="187"/>
      <c r="AE1092" s="187"/>
      <c r="AF1092" s="187"/>
      <c r="AG1092" s="187"/>
      <c r="AH1092" s="187"/>
      <c r="AI1092" s="187"/>
      <c r="AJ1092" s="187"/>
      <c r="AK1092" s="187"/>
      <c r="AL1092" s="187"/>
      <c r="AM1092" s="187"/>
      <c r="AN1092" s="187"/>
      <c r="AO1092" s="187"/>
      <c r="AP1092" s="187"/>
      <c r="AQ1092" s="187"/>
      <c r="AR1092" s="187"/>
      <c r="AS1092" s="187"/>
      <c r="AT1092" s="187"/>
      <c r="AU1092" s="187"/>
      <c r="AV1092" s="187"/>
      <c r="AW1092" s="187"/>
      <c r="AX1092" s="187"/>
      <c r="AY1092" s="187"/>
      <c r="AZ1092" s="187"/>
      <c r="BA1092" s="187"/>
      <c r="BB1092" s="187"/>
      <c r="BC1092" s="187"/>
      <c r="BD1092" s="187"/>
      <c r="BE1092" s="187"/>
      <c r="BF1092" s="187"/>
      <c r="BG1092" s="187"/>
      <c r="BH1092" s="187"/>
      <c r="BI1092" s="187"/>
      <c r="BJ1092" s="187"/>
      <c r="BK1092" s="187"/>
      <c r="BL1092" s="187"/>
      <c r="BM1092" s="187"/>
    </row>
    <row r="1093" spans="1:65">
      <c r="A1093" s="110"/>
      <c r="B1093" s="110"/>
      <c r="C1093" s="110"/>
      <c r="D1093" s="187"/>
      <c r="E1093" s="187"/>
      <c r="F1093" s="187"/>
      <c r="G1093" s="187"/>
      <c r="H1093" s="187"/>
      <c r="I1093" s="187"/>
      <c r="J1093" s="187"/>
      <c r="K1093" s="187"/>
      <c r="L1093" s="187"/>
      <c r="M1093" s="187"/>
      <c r="N1093" s="187"/>
      <c r="O1093" s="187"/>
      <c r="P1093" s="187"/>
      <c r="Q1093" s="187"/>
      <c r="R1093" s="187"/>
      <c r="S1093" s="187"/>
      <c r="T1093" s="187"/>
      <c r="U1093" s="187"/>
      <c r="V1093" s="187"/>
      <c r="W1093" s="187"/>
      <c r="X1093" s="187"/>
      <c r="Y1093" s="187"/>
      <c r="Z1093" s="187"/>
      <c r="AA1093" s="187"/>
      <c r="AB1093" s="187"/>
      <c r="AC1093" s="187"/>
      <c r="AD1093" s="187"/>
      <c r="AE1093" s="187"/>
      <c r="AF1093" s="187"/>
      <c r="AG1093" s="187"/>
      <c r="AH1093" s="187"/>
      <c r="AI1093" s="187"/>
      <c r="AJ1093" s="187"/>
      <c r="AK1093" s="187"/>
      <c r="AL1093" s="187"/>
      <c r="AM1093" s="187"/>
      <c r="AN1093" s="187"/>
      <c r="AO1093" s="187"/>
      <c r="AP1093" s="187"/>
      <c r="AQ1093" s="187"/>
      <c r="AR1093" s="187"/>
      <c r="AS1093" s="187"/>
      <c r="AT1093" s="187"/>
      <c r="AU1093" s="187"/>
      <c r="AV1093" s="187"/>
      <c r="AW1093" s="187"/>
      <c r="AX1093" s="187"/>
      <c r="AY1093" s="187"/>
      <c r="AZ1093" s="187"/>
      <c r="BA1093" s="187"/>
      <c r="BB1093" s="187"/>
      <c r="BC1093" s="187"/>
      <c r="BD1093" s="187"/>
      <c r="BE1093" s="187"/>
      <c r="BF1093" s="187"/>
      <c r="BG1093" s="187"/>
      <c r="BH1093" s="187"/>
      <c r="BI1093" s="187"/>
      <c r="BJ1093" s="187"/>
      <c r="BK1093" s="187"/>
      <c r="BL1093" s="187"/>
      <c r="BM1093" s="187"/>
    </row>
    <row r="1094" spans="1:65">
      <c r="A1094" s="110"/>
      <c r="B1094" s="110"/>
      <c r="C1094" s="110"/>
      <c r="D1094" s="187"/>
      <c r="E1094" s="187"/>
      <c r="F1094" s="187"/>
      <c r="G1094" s="187"/>
      <c r="H1094" s="187"/>
      <c r="I1094" s="187"/>
      <c r="J1094" s="187"/>
      <c r="K1094" s="187"/>
      <c r="L1094" s="187"/>
      <c r="M1094" s="187"/>
      <c r="N1094" s="187"/>
      <c r="O1094" s="187"/>
      <c r="P1094" s="187"/>
      <c r="Q1094" s="187"/>
      <c r="R1094" s="187"/>
      <c r="S1094" s="187"/>
      <c r="T1094" s="187"/>
      <c r="U1094" s="187"/>
      <c r="V1094" s="187"/>
      <c r="W1094" s="187"/>
      <c r="X1094" s="187"/>
      <c r="Y1094" s="187"/>
      <c r="Z1094" s="187"/>
      <c r="AA1094" s="187"/>
      <c r="AB1094" s="187"/>
      <c r="AC1094" s="187"/>
      <c r="AD1094" s="187"/>
      <c r="AE1094" s="187"/>
      <c r="AF1094" s="187"/>
      <c r="AG1094" s="187"/>
      <c r="AH1094" s="187"/>
      <c r="AI1094" s="187"/>
      <c r="AJ1094" s="187"/>
      <c r="AK1094" s="187"/>
      <c r="AL1094" s="187"/>
      <c r="AM1094" s="187"/>
      <c r="AN1094" s="187"/>
      <c r="AO1094" s="187"/>
      <c r="AP1094" s="187"/>
      <c r="AQ1094" s="187"/>
      <c r="AR1094" s="187"/>
      <c r="AS1094" s="187"/>
      <c r="AT1094" s="187"/>
      <c r="AU1094" s="187"/>
      <c r="AV1094" s="187"/>
      <c r="AW1094" s="187"/>
      <c r="AX1094" s="187"/>
      <c r="AY1094" s="187"/>
      <c r="AZ1094" s="187"/>
      <c r="BA1094" s="187"/>
      <c r="BB1094" s="187"/>
      <c r="BC1094" s="187"/>
      <c r="BD1094" s="187"/>
      <c r="BE1094" s="187"/>
      <c r="BF1094" s="187"/>
      <c r="BG1094" s="187"/>
      <c r="BH1094" s="187"/>
      <c r="BI1094" s="187"/>
      <c r="BJ1094" s="187"/>
      <c r="BK1094" s="187"/>
      <c r="BL1094" s="187"/>
      <c r="BM1094" s="187"/>
    </row>
    <row r="1095" spans="1:65">
      <c r="A1095" s="110"/>
      <c r="B1095" s="110"/>
      <c r="C1095" s="110"/>
      <c r="D1095" s="187"/>
      <c r="E1095" s="187"/>
      <c r="F1095" s="187"/>
      <c r="G1095" s="187"/>
      <c r="H1095" s="187"/>
      <c r="I1095" s="187"/>
      <c r="J1095" s="187"/>
      <c r="K1095" s="187"/>
      <c r="L1095" s="187"/>
      <c r="M1095" s="187"/>
      <c r="N1095" s="187"/>
      <c r="O1095" s="187"/>
      <c r="P1095" s="187"/>
      <c r="Q1095" s="187"/>
      <c r="R1095" s="187"/>
      <c r="S1095" s="187"/>
      <c r="T1095" s="187"/>
      <c r="U1095" s="187"/>
      <c r="V1095" s="187"/>
      <c r="W1095" s="187"/>
      <c r="X1095" s="187"/>
      <c r="Y1095" s="187"/>
      <c r="Z1095" s="187"/>
      <c r="AA1095" s="187"/>
      <c r="AB1095" s="187"/>
      <c r="AC1095" s="187"/>
      <c r="AD1095" s="187"/>
      <c r="AE1095" s="187"/>
      <c r="AF1095" s="187"/>
      <c r="AG1095" s="187"/>
      <c r="AH1095" s="187"/>
      <c r="AI1095" s="187"/>
      <c r="AJ1095" s="187"/>
      <c r="AK1095" s="187"/>
      <c r="AL1095" s="187"/>
      <c r="AM1095" s="187"/>
      <c r="AN1095" s="187"/>
      <c r="AO1095" s="187"/>
      <c r="AP1095" s="187"/>
      <c r="AQ1095" s="187"/>
      <c r="AR1095" s="187"/>
      <c r="AS1095" s="187"/>
      <c r="AT1095" s="187"/>
      <c r="AU1095" s="187"/>
      <c r="AV1095" s="187"/>
      <c r="AW1095" s="187"/>
      <c r="AX1095" s="187"/>
      <c r="AY1095" s="187"/>
      <c r="AZ1095" s="187"/>
      <c r="BA1095" s="187"/>
      <c r="BB1095" s="187"/>
      <c r="BC1095" s="187"/>
      <c r="BD1095" s="187"/>
      <c r="BE1095" s="187"/>
      <c r="BF1095" s="187"/>
      <c r="BG1095" s="187"/>
      <c r="BH1095" s="187"/>
      <c r="BI1095" s="187"/>
      <c r="BJ1095" s="187"/>
      <c r="BK1095" s="187"/>
      <c r="BL1095" s="187"/>
      <c r="BM1095" s="187"/>
    </row>
    <row r="1096" spans="1:65">
      <c r="A1096" s="110"/>
      <c r="B1096" s="110"/>
      <c r="C1096" s="110"/>
      <c r="D1096" s="187"/>
      <c r="E1096" s="187"/>
      <c r="F1096" s="187"/>
      <c r="G1096" s="187"/>
      <c r="H1096" s="187"/>
      <c r="I1096" s="187"/>
      <c r="J1096" s="187"/>
      <c r="K1096" s="187"/>
      <c r="L1096" s="187"/>
      <c r="M1096" s="187"/>
      <c r="N1096" s="187"/>
      <c r="O1096" s="187"/>
      <c r="P1096" s="187"/>
      <c r="Q1096" s="187"/>
      <c r="R1096" s="187"/>
      <c r="S1096" s="187"/>
      <c r="T1096" s="187"/>
      <c r="U1096" s="187"/>
      <c r="V1096" s="187"/>
      <c r="W1096" s="187"/>
      <c r="X1096" s="187"/>
      <c r="Y1096" s="187"/>
      <c r="Z1096" s="187"/>
      <c r="AA1096" s="187"/>
      <c r="AB1096" s="187"/>
      <c r="AC1096" s="187"/>
      <c r="AD1096" s="187"/>
      <c r="AE1096" s="187"/>
      <c r="AF1096" s="187"/>
      <c r="AG1096" s="187"/>
      <c r="AH1096" s="187"/>
      <c r="AI1096" s="187"/>
      <c r="AJ1096" s="187"/>
      <c r="AK1096" s="187"/>
      <c r="AL1096" s="187"/>
      <c r="AM1096" s="187"/>
      <c r="AN1096" s="187"/>
      <c r="AO1096" s="187"/>
      <c r="AP1096" s="187"/>
      <c r="AQ1096" s="187"/>
      <c r="AR1096" s="187"/>
      <c r="AS1096" s="187"/>
      <c r="AT1096" s="187"/>
      <c r="AU1096" s="187"/>
      <c r="AV1096" s="187"/>
      <c r="AW1096" s="187"/>
      <c r="AX1096" s="187"/>
      <c r="AY1096" s="187"/>
      <c r="AZ1096" s="187"/>
      <c r="BA1096" s="187"/>
      <c r="BB1096" s="187"/>
      <c r="BC1096" s="187"/>
      <c r="BD1096" s="187"/>
      <c r="BE1096" s="187"/>
      <c r="BF1096" s="187"/>
      <c r="BG1096" s="187"/>
      <c r="BH1096" s="187"/>
      <c r="BI1096" s="187"/>
      <c r="BJ1096" s="187"/>
      <c r="BK1096" s="187"/>
      <c r="BL1096" s="187"/>
      <c r="BM1096" s="187"/>
    </row>
    <row r="1097" spans="1:65">
      <c r="A1097" s="110"/>
      <c r="B1097" s="110"/>
      <c r="C1097" s="110"/>
      <c r="D1097" s="187"/>
      <c r="E1097" s="187"/>
      <c r="F1097" s="187"/>
      <c r="G1097" s="187"/>
      <c r="H1097" s="187"/>
      <c r="I1097" s="187"/>
      <c r="J1097" s="187"/>
      <c r="K1097" s="187"/>
      <c r="L1097" s="187"/>
      <c r="M1097" s="187"/>
      <c r="N1097" s="187"/>
      <c r="O1097" s="187"/>
      <c r="P1097" s="187"/>
      <c r="Q1097" s="187"/>
      <c r="R1097" s="187"/>
      <c r="S1097" s="187"/>
      <c r="T1097" s="187"/>
      <c r="U1097" s="187"/>
      <c r="V1097" s="187"/>
      <c r="W1097" s="187"/>
      <c r="X1097" s="187"/>
      <c r="Y1097" s="187"/>
      <c r="Z1097" s="187"/>
      <c r="AA1097" s="187"/>
      <c r="AB1097" s="187"/>
      <c r="AC1097" s="187"/>
      <c r="AD1097" s="187"/>
      <c r="AE1097" s="187"/>
      <c r="AF1097" s="187"/>
      <c r="AG1097" s="187"/>
      <c r="AH1097" s="187"/>
      <c r="AI1097" s="187"/>
      <c r="AJ1097" s="187"/>
      <c r="AK1097" s="187"/>
      <c r="AL1097" s="187"/>
      <c r="AM1097" s="187"/>
      <c r="AN1097" s="187"/>
      <c r="AO1097" s="187"/>
      <c r="AP1097" s="187"/>
      <c r="AQ1097" s="187"/>
      <c r="AR1097" s="187"/>
      <c r="AS1097" s="187"/>
      <c r="AT1097" s="187"/>
      <c r="AU1097" s="187"/>
      <c r="AV1097" s="187"/>
      <c r="AW1097" s="187"/>
      <c r="AX1097" s="187"/>
      <c r="AY1097" s="187"/>
      <c r="AZ1097" s="187"/>
      <c r="BA1097" s="187"/>
      <c r="BB1097" s="187"/>
      <c r="BC1097" s="187"/>
      <c r="BD1097" s="187"/>
      <c r="BE1097" s="187"/>
      <c r="BF1097" s="187"/>
      <c r="BG1097" s="187"/>
      <c r="BH1097" s="187"/>
      <c r="BI1097" s="187"/>
      <c r="BJ1097" s="187"/>
      <c r="BK1097" s="187"/>
      <c r="BL1097" s="187"/>
      <c r="BM1097" s="187"/>
    </row>
    <row r="1098" spans="1:65">
      <c r="A1098" s="110"/>
      <c r="B1098" s="110"/>
      <c r="C1098" s="110"/>
      <c r="D1098" s="187"/>
      <c r="E1098" s="187"/>
      <c r="F1098" s="187"/>
      <c r="G1098" s="187"/>
      <c r="H1098" s="187"/>
      <c r="I1098" s="187"/>
      <c r="J1098" s="187"/>
      <c r="K1098" s="187"/>
      <c r="L1098" s="187"/>
      <c r="M1098" s="187"/>
      <c r="N1098" s="187"/>
      <c r="O1098" s="187"/>
      <c r="P1098" s="187"/>
      <c r="Q1098" s="187"/>
      <c r="R1098" s="187"/>
      <c r="S1098" s="187"/>
      <c r="T1098" s="187"/>
      <c r="U1098" s="187"/>
      <c r="V1098" s="187"/>
      <c r="W1098" s="187"/>
      <c r="X1098" s="187"/>
      <c r="Y1098" s="187"/>
      <c r="Z1098" s="187"/>
      <c r="AA1098" s="187"/>
      <c r="AB1098" s="187"/>
      <c r="AC1098" s="187"/>
      <c r="AD1098" s="187"/>
      <c r="AE1098" s="187"/>
      <c r="AF1098" s="187"/>
      <c r="AG1098" s="187"/>
      <c r="AH1098" s="187"/>
      <c r="AI1098" s="187"/>
      <c r="AJ1098" s="187"/>
      <c r="AK1098" s="187"/>
      <c r="AL1098" s="187"/>
      <c r="AM1098" s="187"/>
      <c r="AN1098" s="187"/>
      <c r="AO1098" s="187"/>
      <c r="AP1098" s="187"/>
      <c r="AQ1098" s="187"/>
      <c r="AR1098" s="187"/>
      <c r="AS1098" s="187"/>
      <c r="AT1098" s="187"/>
      <c r="AU1098" s="187"/>
      <c r="AV1098" s="187"/>
      <c r="AW1098" s="187"/>
      <c r="AX1098" s="187"/>
      <c r="AY1098" s="187"/>
      <c r="AZ1098" s="187"/>
      <c r="BA1098" s="187"/>
      <c r="BB1098" s="187"/>
      <c r="BC1098" s="187"/>
      <c r="BD1098" s="187"/>
      <c r="BE1098" s="187"/>
      <c r="BF1098" s="187"/>
      <c r="BG1098" s="187"/>
      <c r="BH1098" s="187"/>
      <c r="BI1098" s="187"/>
      <c r="BJ1098" s="187"/>
      <c r="BK1098" s="187"/>
      <c r="BL1098" s="187"/>
      <c r="BM1098" s="187"/>
    </row>
    <row r="1099" spans="1:65">
      <c r="A1099" s="110"/>
      <c r="B1099" s="110"/>
      <c r="C1099" s="110"/>
      <c r="D1099" s="187"/>
      <c r="E1099" s="187"/>
      <c r="F1099" s="187"/>
      <c r="G1099" s="187"/>
      <c r="H1099" s="187"/>
      <c r="I1099" s="187"/>
      <c r="J1099" s="187"/>
      <c r="K1099" s="187"/>
      <c r="L1099" s="187"/>
      <c r="M1099" s="187"/>
      <c r="N1099" s="187"/>
      <c r="O1099" s="187"/>
      <c r="P1099" s="187"/>
      <c r="Q1099" s="187"/>
      <c r="R1099" s="187"/>
      <c r="S1099" s="187"/>
      <c r="T1099" s="187"/>
      <c r="U1099" s="187"/>
      <c r="V1099" s="187"/>
      <c r="W1099" s="187"/>
      <c r="X1099" s="187"/>
      <c r="Y1099" s="187"/>
      <c r="Z1099" s="187"/>
      <c r="AA1099" s="187"/>
      <c r="AB1099" s="187"/>
      <c r="AC1099" s="187"/>
      <c r="AD1099" s="187"/>
      <c r="AE1099" s="187"/>
      <c r="AF1099" s="187"/>
      <c r="AG1099" s="187"/>
      <c r="AH1099" s="187"/>
      <c r="AI1099" s="187"/>
      <c r="AJ1099" s="187"/>
      <c r="AK1099" s="187"/>
      <c r="AL1099" s="187"/>
      <c r="AM1099" s="187"/>
      <c r="AN1099" s="187"/>
      <c r="AO1099" s="187"/>
      <c r="AP1099" s="187"/>
      <c r="AQ1099" s="187"/>
      <c r="AR1099" s="187"/>
      <c r="AS1099" s="187"/>
      <c r="AT1099" s="187"/>
      <c r="AU1099" s="187"/>
      <c r="AV1099" s="187"/>
      <c r="AW1099" s="187"/>
      <c r="AX1099" s="187"/>
      <c r="AY1099" s="187"/>
      <c r="AZ1099" s="187"/>
      <c r="BA1099" s="187"/>
      <c r="BB1099" s="187"/>
      <c r="BC1099" s="187"/>
      <c r="BD1099" s="187"/>
      <c r="BE1099" s="187"/>
      <c r="BF1099" s="187"/>
      <c r="BG1099" s="187"/>
      <c r="BH1099" s="187"/>
      <c r="BI1099" s="187"/>
      <c r="BJ1099" s="187"/>
      <c r="BK1099" s="187"/>
      <c r="BL1099" s="187"/>
      <c r="BM1099" s="187"/>
    </row>
    <row r="1100" spans="1:65">
      <c r="A1100" s="110"/>
      <c r="B1100" s="110"/>
      <c r="C1100" s="110"/>
      <c r="D1100" s="187"/>
      <c r="E1100" s="187"/>
      <c r="F1100" s="187"/>
      <c r="G1100" s="187"/>
      <c r="H1100" s="187"/>
      <c r="I1100" s="187"/>
      <c r="J1100" s="187"/>
      <c r="K1100" s="187"/>
      <c r="L1100" s="187"/>
      <c r="M1100" s="187"/>
      <c r="N1100" s="187"/>
      <c r="O1100" s="187"/>
      <c r="P1100" s="187"/>
      <c r="Q1100" s="187"/>
      <c r="R1100" s="187"/>
      <c r="S1100" s="187"/>
      <c r="T1100" s="187"/>
      <c r="U1100" s="187"/>
      <c r="V1100" s="187"/>
      <c r="W1100" s="187"/>
      <c r="X1100" s="187"/>
      <c r="Y1100" s="187"/>
      <c r="Z1100" s="187"/>
      <c r="AA1100" s="187"/>
      <c r="AB1100" s="187"/>
      <c r="AC1100" s="187"/>
      <c r="AD1100" s="187"/>
      <c r="AE1100" s="187"/>
      <c r="AF1100" s="187"/>
      <c r="AG1100" s="187"/>
      <c r="AH1100" s="187"/>
      <c r="AI1100" s="187"/>
      <c r="AJ1100" s="187"/>
      <c r="AK1100" s="187"/>
      <c r="AL1100" s="187"/>
      <c r="AM1100" s="187"/>
      <c r="AN1100" s="187"/>
      <c r="AO1100" s="187"/>
      <c r="AP1100" s="187"/>
      <c r="AQ1100" s="187"/>
      <c r="AR1100" s="187"/>
      <c r="AS1100" s="187"/>
      <c r="AT1100" s="187"/>
      <c r="AU1100" s="187"/>
      <c r="AV1100" s="187"/>
      <c r="AW1100" s="187"/>
      <c r="AX1100" s="187"/>
      <c r="AY1100" s="187"/>
      <c r="AZ1100" s="187"/>
      <c r="BA1100" s="187"/>
      <c r="BB1100" s="187"/>
      <c r="BC1100" s="187"/>
      <c r="BD1100" s="187"/>
      <c r="BE1100" s="187"/>
      <c r="BF1100" s="187"/>
      <c r="BG1100" s="187"/>
      <c r="BH1100" s="187"/>
      <c r="BI1100" s="187"/>
      <c r="BJ1100" s="187"/>
      <c r="BK1100" s="187"/>
      <c r="BL1100" s="187"/>
      <c r="BM1100" s="187"/>
    </row>
    <row r="1101" spans="1:65">
      <c r="A1101" s="110"/>
      <c r="B1101" s="110"/>
      <c r="C1101" s="110"/>
      <c r="D1101" s="187"/>
      <c r="E1101" s="187"/>
      <c r="F1101" s="187"/>
      <c r="G1101" s="187"/>
      <c r="H1101" s="187"/>
      <c r="I1101" s="187"/>
      <c r="J1101" s="187"/>
      <c r="K1101" s="187"/>
      <c r="L1101" s="187"/>
      <c r="M1101" s="187"/>
      <c r="N1101" s="187"/>
      <c r="O1101" s="187"/>
      <c r="P1101" s="187"/>
      <c r="Q1101" s="187"/>
      <c r="R1101" s="187"/>
      <c r="S1101" s="187"/>
      <c r="T1101" s="187"/>
      <c r="U1101" s="187"/>
      <c r="V1101" s="187"/>
      <c r="W1101" s="187"/>
      <c r="X1101" s="187"/>
      <c r="Y1101" s="187"/>
      <c r="Z1101" s="187"/>
      <c r="AA1101" s="187"/>
      <c r="AB1101" s="187"/>
      <c r="AC1101" s="187"/>
      <c r="AD1101" s="187"/>
      <c r="AE1101" s="187"/>
      <c r="AF1101" s="187"/>
      <c r="AG1101" s="187"/>
      <c r="AH1101" s="187"/>
      <c r="AI1101" s="187"/>
      <c r="AJ1101" s="187"/>
      <c r="AK1101" s="187"/>
      <c r="AL1101" s="187"/>
      <c r="AM1101" s="187"/>
      <c r="AN1101" s="187"/>
      <c r="AO1101" s="187"/>
      <c r="AP1101" s="187"/>
      <c r="AQ1101" s="187"/>
      <c r="AR1101" s="187"/>
      <c r="AS1101" s="187"/>
      <c r="AT1101" s="187"/>
      <c r="AU1101" s="187"/>
      <c r="AV1101" s="187"/>
      <c r="AW1101" s="187"/>
      <c r="AX1101" s="187"/>
      <c r="AY1101" s="187"/>
      <c r="AZ1101" s="187"/>
      <c r="BA1101" s="187"/>
      <c r="BB1101" s="187"/>
      <c r="BC1101" s="187"/>
      <c r="BD1101" s="187"/>
      <c r="BE1101" s="187"/>
      <c r="BF1101" s="187"/>
      <c r="BG1101" s="187"/>
      <c r="BH1101" s="187"/>
      <c r="BI1101" s="187"/>
      <c r="BJ1101" s="187"/>
      <c r="BK1101" s="187"/>
      <c r="BL1101" s="187"/>
      <c r="BM1101" s="187"/>
    </row>
    <row r="1102" spans="1:65">
      <c r="A1102" s="110"/>
      <c r="B1102" s="110"/>
      <c r="C1102" s="110"/>
      <c r="D1102" s="187"/>
      <c r="E1102" s="187"/>
      <c r="F1102" s="187"/>
      <c r="G1102" s="187"/>
      <c r="H1102" s="187"/>
      <c r="I1102" s="187"/>
      <c r="J1102" s="187"/>
      <c r="K1102" s="187"/>
      <c r="L1102" s="187"/>
      <c r="M1102" s="187"/>
      <c r="N1102" s="187"/>
      <c r="O1102" s="187"/>
      <c r="P1102" s="187"/>
      <c r="Q1102" s="187"/>
      <c r="R1102" s="187"/>
      <c r="S1102" s="187"/>
      <c r="T1102" s="187"/>
      <c r="U1102" s="187"/>
      <c r="V1102" s="187"/>
      <c r="W1102" s="187"/>
      <c r="X1102" s="187"/>
      <c r="Y1102" s="187"/>
      <c r="Z1102" s="187"/>
      <c r="AA1102" s="187"/>
      <c r="AB1102" s="187"/>
      <c r="AC1102" s="187"/>
      <c r="AD1102" s="187"/>
      <c r="AE1102" s="187"/>
      <c r="AF1102" s="187"/>
      <c r="AG1102" s="187"/>
      <c r="AH1102" s="187"/>
      <c r="AI1102" s="187"/>
      <c r="AJ1102" s="187"/>
      <c r="AK1102" s="187"/>
      <c r="AL1102" s="187"/>
      <c r="AM1102" s="187"/>
      <c r="AN1102" s="187"/>
      <c r="AO1102" s="187"/>
      <c r="AP1102" s="187"/>
      <c r="AQ1102" s="187"/>
      <c r="AR1102" s="187"/>
      <c r="AS1102" s="187"/>
      <c r="AT1102" s="187"/>
      <c r="AU1102" s="187"/>
      <c r="AV1102" s="187"/>
      <c r="AW1102" s="187"/>
      <c r="AX1102" s="187"/>
      <c r="AY1102" s="187"/>
      <c r="AZ1102" s="187"/>
      <c r="BA1102" s="187"/>
      <c r="BB1102" s="187"/>
      <c r="BC1102" s="187"/>
      <c r="BD1102" s="187"/>
      <c r="BE1102" s="187"/>
      <c r="BF1102" s="187"/>
      <c r="BG1102" s="187"/>
      <c r="BH1102" s="187"/>
      <c r="BI1102" s="187"/>
      <c r="BJ1102" s="187"/>
      <c r="BK1102" s="187"/>
      <c r="BL1102" s="187"/>
      <c r="BM1102" s="187"/>
    </row>
    <row r="1103" spans="1:65">
      <c r="A1103" s="110"/>
      <c r="B1103" s="110"/>
      <c r="C1103" s="110"/>
      <c r="D1103" s="187"/>
      <c r="E1103" s="187"/>
      <c r="F1103" s="187"/>
      <c r="G1103" s="187"/>
      <c r="H1103" s="187"/>
      <c r="I1103" s="187"/>
      <c r="J1103" s="187"/>
      <c r="K1103" s="187"/>
      <c r="L1103" s="187"/>
      <c r="M1103" s="187"/>
      <c r="N1103" s="187"/>
      <c r="O1103" s="187"/>
      <c r="P1103" s="187"/>
      <c r="Q1103" s="187"/>
      <c r="R1103" s="187"/>
      <c r="S1103" s="187"/>
      <c r="T1103" s="187"/>
      <c r="U1103" s="187"/>
      <c r="V1103" s="187"/>
      <c r="W1103" s="187"/>
      <c r="X1103" s="187"/>
      <c r="Y1103" s="187"/>
      <c r="Z1103" s="187"/>
      <c r="AA1103" s="187"/>
      <c r="AB1103" s="187"/>
      <c r="AC1103" s="187"/>
      <c r="AD1103" s="187"/>
      <c r="AE1103" s="187"/>
      <c r="AF1103" s="187"/>
      <c r="AG1103" s="187"/>
      <c r="AH1103" s="187"/>
      <c r="AI1103" s="187"/>
      <c r="AJ1103" s="187"/>
      <c r="AK1103" s="187"/>
      <c r="AL1103" s="187"/>
      <c r="AM1103" s="187"/>
      <c r="AN1103" s="187"/>
      <c r="AO1103" s="187"/>
      <c r="AP1103" s="187"/>
      <c r="AQ1103" s="187"/>
      <c r="AR1103" s="187"/>
      <c r="AS1103" s="187"/>
      <c r="AT1103" s="187"/>
      <c r="AU1103" s="187"/>
      <c r="AV1103" s="187"/>
      <c r="AW1103" s="187"/>
      <c r="AX1103" s="187"/>
      <c r="AY1103" s="187"/>
      <c r="AZ1103" s="187"/>
      <c r="BA1103" s="187"/>
      <c r="BB1103" s="187"/>
      <c r="BC1103" s="187"/>
      <c r="BD1103" s="187"/>
      <c r="BE1103" s="187"/>
      <c r="BF1103" s="187"/>
      <c r="BG1103" s="187"/>
      <c r="BH1103" s="187"/>
      <c r="BI1103" s="187"/>
      <c r="BJ1103" s="187"/>
      <c r="BK1103" s="187"/>
      <c r="BL1103" s="187"/>
      <c r="BM1103" s="187"/>
    </row>
    <row r="1104" spans="1:65">
      <c r="A1104" s="110"/>
      <c r="B1104" s="110"/>
      <c r="C1104" s="110"/>
      <c r="D1104" s="187"/>
      <c r="E1104" s="187"/>
      <c r="F1104" s="187"/>
      <c r="G1104" s="187"/>
      <c r="H1104" s="187"/>
      <c r="I1104" s="187"/>
      <c r="J1104" s="187"/>
      <c r="K1104" s="187"/>
      <c r="L1104" s="187"/>
      <c r="M1104" s="187"/>
      <c r="N1104" s="187"/>
      <c r="O1104" s="187"/>
      <c r="P1104" s="187"/>
      <c r="Q1104" s="187"/>
      <c r="R1104" s="187"/>
      <c r="S1104" s="187"/>
      <c r="T1104" s="187"/>
      <c r="U1104" s="187"/>
      <c r="V1104" s="187"/>
      <c r="W1104" s="187"/>
      <c r="X1104" s="187"/>
      <c r="Y1104" s="187"/>
      <c r="Z1104" s="187"/>
      <c r="AA1104" s="187"/>
      <c r="AB1104" s="187"/>
      <c r="AC1104" s="187"/>
      <c r="AD1104" s="187"/>
      <c r="AE1104" s="187"/>
      <c r="AF1104" s="187"/>
      <c r="AG1104" s="187"/>
      <c r="AH1104" s="187"/>
      <c r="AI1104" s="187"/>
      <c r="AJ1104" s="187"/>
      <c r="AK1104" s="187"/>
      <c r="AL1104" s="187"/>
      <c r="AM1104" s="187"/>
      <c r="AN1104" s="187"/>
      <c r="AO1104" s="187"/>
      <c r="AP1104" s="187"/>
      <c r="AQ1104" s="187"/>
      <c r="AR1104" s="187"/>
      <c r="AS1104" s="187"/>
      <c r="AT1104" s="187"/>
      <c r="AU1104" s="187"/>
      <c r="AV1104" s="187"/>
      <c r="AW1104" s="187"/>
      <c r="AX1104" s="187"/>
      <c r="AY1104" s="187"/>
      <c r="AZ1104" s="187"/>
      <c r="BA1104" s="187"/>
      <c r="BB1104" s="187"/>
      <c r="BC1104" s="187"/>
      <c r="BD1104" s="187"/>
      <c r="BE1104" s="187"/>
      <c r="BF1104" s="187"/>
      <c r="BG1104" s="187"/>
      <c r="BH1104" s="187"/>
      <c r="BI1104" s="187"/>
      <c r="BJ1104" s="187"/>
      <c r="BK1104" s="187"/>
      <c r="BL1104" s="187"/>
      <c r="BM1104" s="187"/>
    </row>
    <row r="1105" spans="1:65">
      <c r="A1105" s="110"/>
      <c r="B1105" s="110"/>
      <c r="C1105" s="110"/>
      <c r="D1105" s="187"/>
      <c r="E1105" s="187"/>
      <c r="F1105" s="187"/>
      <c r="G1105" s="187"/>
      <c r="H1105" s="187"/>
      <c r="I1105" s="187"/>
      <c r="J1105" s="187"/>
      <c r="K1105" s="187"/>
      <c r="L1105" s="187"/>
      <c r="M1105" s="187"/>
      <c r="N1105" s="187"/>
      <c r="O1105" s="187"/>
      <c r="P1105" s="187"/>
      <c r="Q1105" s="187"/>
      <c r="R1105" s="187"/>
      <c r="S1105" s="187"/>
      <c r="T1105" s="187"/>
      <c r="U1105" s="187"/>
      <c r="V1105" s="187"/>
      <c r="W1105" s="187"/>
      <c r="X1105" s="187"/>
      <c r="Y1105" s="187"/>
      <c r="Z1105" s="187"/>
      <c r="AA1105" s="187"/>
      <c r="AB1105" s="187"/>
      <c r="AC1105" s="187"/>
      <c r="AD1105" s="187"/>
      <c r="AE1105" s="187"/>
      <c r="AF1105" s="187"/>
      <c r="AG1105" s="187"/>
      <c r="AH1105" s="187"/>
      <c r="AI1105" s="187"/>
      <c r="AJ1105" s="187"/>
      <c r="AK1105" s="187"/>
      <c r="AL1105" s="187"/>
      <c r="AM1105" s="187"/>
      <c r="AN1105" s="187"/>
      <c r="AO1105" s="187"/>
      <c r="AP1105" s="187"/>
      <c r="AQ1105" s="187"/>
      <c r="AR1105" s="187"/>
      <c r="AS1105" s="187"/>
      <c r="AT1105" s="187"/>
      <c r="AU1105" s="187"/>
      <c r="AV1105" s="187"/>
      <c r="AW1105" s="187"/>
      <c r="AX1105" s="187"/>
      <c r="AY1105" s="187"/>
      <c r="AZ1105" s="187"/>
      <c r="BA1105" s="187"/>
      <c r="BB1105" s="187"/>
      <c r="BC1105" s="187"/>
      <c r="BD1105" s="187"/>
      <c r="BE1105" s="187"/>
      <c r="BF1105" s="187"/>
      <c r="BG1105" s="187"/>
      <c r="BH1105" s="187"/>
      <c r="BI1105" s="187"/>
      <c r="BJ1105" s="187"/>
      <c r="BK1105" s="187"/>
      <c r="BL1105" s="187"/>
      <c r="BM1105" s="187"/>
    </row>
    <row r="1106" spans="1:65">
      <c r="A1106" s="110"/>
      <c r="B1106" s="110"/>
      <c r="C1106" s="110"/>
      <c r="D1106" s="187"/>
      <c r="E1106" s="187"/>
      <c r="F1106" s="187"/>
      <c r="G1106" s="187"/>
      <c r="H1106" s="187"/>
      <c r="I1106" s="187"/>
      <c r="J1106" s="187"/>
      <c r="K1106" s="187"/>
      <c r="L1106" s="187"/>
      <c r="M1106" s="187"/>
      <c r="N1106" s="187"/>
      <c r="O1106" s="187"/>
      <c r="P1106" s="187"/>
      <c r="Q1106" s="187"/>
      <c r="R1106" s="187"/>
      <c r="S1106" s="187"/>
      <c r="T1106" s="187"/>
      <c r="U1106" s="187"/>
      <c r="V1106" s="187"/>
      <c r="W1106" s="187"/>
      <c r="X1106" s="187"/>
      <c r="Y1106" s="187"/>
      <c r="Z1106" s="187"/>
      <c r="AA1106" s="187"/>
      <c r="AB1106" s="187"/>
      <c r="AC1106" s="187"/>
      <c r="AD1106" s="187"/>
      <c r="AE1106" s="187"/>
      <c r="AF1106" s="187"/>
      <c r="AG1106" s="187"/>
      <c r="AH1106" s="187"/>
      <c r="AI1106" s="187"/>
      <c r="AJ1106" s="187"/>
      <c r="AK1106" s="187"/>
      <c r="AL1106" s="187"/>
      <c r="AM1106" s="187"/>
      <c r="AN1106" s="187"/>
      <c r="AO1106" s="187"/>
      <c r="AP1106" s="187"/>
      <c r="AQ1106" s="187"/>
      <c r="AR1106" s="187"/>
      <c r="AS1106" s="187"/>
      <c r="AT1106" s="187"/>
      <c r="AU1106" s="187"/>
      <c r="AV1106" s="187"/>
      <c r="AW1106" s="187"/>
      <c r="AX1106" s="187"/>
      <c r="AY1106" s="187"/>
      <c r="AZ1106" s="187"/>
      <c r="BA1106" s="187"/>
      <c r="BB1106" s="187"/>
      <c r="BC1106" s="187"/>
      <c r="BD1106" s="187"/>
      <c r="BE1106" s="187"/>
      <c r="BF1106" s="187"/>
      <c r="BG1106" s="187"/>
      <c r="BH1106" s="187"/>
      <c r="BI1106" s="187"/>
      <c r="BJ1106" s="187"/>
      <c r="BK1106" s="187"/>
      <c r="BL1106" s="187"/>
      <c r="BM1106" s="187"/>
    </row>
    <row r="1107" spans="1:65">
      <c r="A1107" s="110"/>
      <c r="B1107" s="110"/>
      <c r="C1107" s="110"/>
      <c r="D1107" s="187"/>
      <c r="E1107" s="187"/>
      <c r="F1107" s="187"/>
      <c r="G1107" s="187"/>
      <c r="H1107" s="187"/>
      <c r="I1107" s="187"/>
      <c r="J1107" s="187"/>
      <c r="K1107" s="187"/>
      <c r="L1107" s="187"/>
      <c r="M1107" s="187"/>
      <c r="N1107" s="187"/>
      <c r="O1107" s="187"/>
      <c r="P1107" s="187"/>
      <c r="Q1107" s="187"/>
      <c r="R1107" s="187"/>
      <c r="S1107" s="187"/>
      <c r="T1107" s="187"/>
      <c r="U1107" s="187"/>
      <c r="V1107" s="187"/>
      <c r="W1107" s="187"/>
      <c r="X1107" s="187"/>
      <c r="Y1107" s="187"/>
      <c r="Z1107" s="187"/>
      <c r="AA1107" s="187"/>
      <c r="AB1107" s="187"/>
      <c r="AC1107" s="187"/>
      <c r="AD1107" s="187"/>
      <c r="AE1107" s="187"/>
      <c r="AF1107" s="187"/>
      <c r="AG1107" s="187"/>
      <c r="AH1107" s="187"/>
      <c r="AI1107" s="187"/>
      <c r="AJ1107" s="187"/>
      <c r="AK1107" s="187"/>
      <c r="AL1107" s="187"/>
      <c r="AM1107" s="187"/>
      <c r="AN1107" s="187"/>
      <c r="AO1107" s="187"/>
      <c r="AP1107" s="187"/>
      <c r="AQ1107" s="187"/>
      <c r="AR1107" s="187"/>
      <c r="AS1107" s="187"/>
      <c r="AT1107" s="187"/>
      <c r="AU1107" s="187"/>
      <c r="AV1107" s="187"/>
      <c r="AW1107" s="187"/>
      <c r="AX1107" s="187"/>
      <c r="AY1107" s="187"/>
      <c r="AZ1107" s="187"/>
      <c r="BA1107" s="187"/>
      <c r="BB1107" s="187"/>
      <c r="BC1107" s="187"/>
      <c r="BD1107" s="187"/>
      <c r="BE1107" s="187"/>
      <c r="BF1107" s="187"/>
      <c r="BG1107" s="187"/>
      <c r="BH1107" s="187"/>
      <c r="BI1107" s="187"/>
      <c r="BJ1107" s="187"/>
      <c r="BK1107" s="187"/>
      <c r="BL1107" s="187"/>
      <c r="BM1107" s="187"/>
    </row>
    <row r="1108" spans="1:65">
      <c r="A1108" s="110"/>
      <c r="B1108" s="110"/>
      <c r="C1108" s="110"/>
      <c r="D1108" s="187"/>
      <c r="E1108" s="187"/>
      <c r="F1108" s="187"/>
      <c r="G1108" s="187"/>
      <c r="H1108" s="187"/>
      <c r="I1108" s="187"/>
      <c r="J1108" s="187"/>
      <c r="K1108" s="187"/>
      <c r="L1108" s="187"/>
      <c r="M1108" s="187"/>
      <c r="N1108" s="187"/>
      <c r="O1108" s="187"/>
      <c r="P1108" s="187"/>
      <c r="Q1108" s="187"/>
      <c r="R1108" s="187"/>
      <c r="S1108" s="187"/>
      <c r="T1108" s="187"/>
      <c r="U1108" s="187"/>
      <c r="V1108" s="187"/>
      <c r="W1108" s="187"/>
      <c r="X1108" s="187"/>
      <c r="Y1108" s="187"/>
      <c r="Z1108" s="187"/>
      <c r="AA1108" s="187"/>
      <c r="AB1108" s="187"/>
      <c r="AC1108" s="187"/>
      <c r="AD1108" s="187"/>
      <c r="AE1108" s="187"/>
      <c r="AF1108" s="187"/>
      <c r="AG1108" s="187"/>
      <c r="AH1108" s="187"/>
      <c r="AI1108" s="187"/>
      <c r="AJ1108" s="187"/>
      <c r="AK1108" s="187"/>
      <c r="AL1108" s="187"/>
      <c r="AM1108" s="187"/>
      <c r="AN1108" s="187"/>
      <c r="AO1108" s="187"/>
      <c r="AP1108" s="187"/>
      <c r="AQ1108" s="187"/>
      <c r="AR1108" s="187"/>
      <c r="AS1108" s="187"/>
      <c r="AT1108" s="187"/>
      <c r="AU1108" s="187"/>
      <c r="AV1108" s="187"/>
      <c r="AW1108" s="187"/>
      <c r="AX1108" s="187"/>
      <c r="AY1108" s="187"/>
      <c r="AZ1108" s="187"/>
      <c r="BA1108" s="187"/>
      <c r="BB1108" s="187"/>
      <c r="BC1108" s="187"/>
      <c r="BD1108" s="187"/>
      <c r="BE1108" s="187"/>
      <c r="BF1108" s="187"/>
      <c r="BG1108" s="187"/>
      <c r="BH1108" s="187"/>
      <c r="BI1108" s="187"/>
      <c r="BJ1108" s="187"/>
      <c r="BK1108" s="187"/>
      <c r="BL1108" s="187"/>
      <c r="BM1108" s="187"/>
    </row>
    <row r="1109" spans="1:65">
      <c r="A1109" s="110"/>
      <c r="B1109" s="110"/>
      <c r="C1109" s="110"/>
      <c r="D1109" s="187"/>
      <c r="E1109" s="187"/>
      <c r="F1109" s="187"/>
      <c r="G1109" s="187"/>
      <c r="H1109" s="187"/>
      <c r="I1109" s="187"/>
      <c r="J1109" s="187"/>
      <c r="K1109" s="187"/>
      <c r="L1109" s="187"/>
      <c r="M1109" s="187"/>
      <c r="N1109" s="187"/>
      <c r="O1109" s="187"/>
      <c r="P1109" s="187"/>
      <c r="Q1109" s="187"/>
      <c r="R1109" s="187"/>
      <c r="S1109" s="187"/>
      <c r="T1109" s="187"/>
      <c r="U1109" s="187"/>
      <c r="V1109" s="187"/>
      <c r="W1109" s="187"/>
      <c r="X1109" s="187"/>
      <c r="Y1109" s="187"/>
      <c r="Z1109" s="187"/>
      <c r="AA1109" s="187"/>
      <c r="AB1109" s="187"/>
      <c r="AC1109" s="187"/>
      <c r="AD1109" s="187"/>
      <c r="AE1109" s="187"/>
      <c r="AF1109" s="187"/>
      <c r="AG1109" s="187"/>
      <c r="AH1109" s="187"/>
      <c r="AI1109" s="187"/>
      <c r="AJ1109" s="187"/>
      <c r="AK1109" s="187"/>
      <c r="AL1109" s="187"/>
      <c r="AM1109" s="187"/>
      <c r="AN1109" s="187"/>
      <c r="AO1109" s="187"/>
      <c r="AP1109" s="187"/>
      <c r="AQ1109" s="187"/>
      <c r="AR1109" s="187"/>
      <c r="AS1109" s="187"/>
      <c r="AT1109" s="187"/>
      <c r="AU1109" s="187"/>
      <c r="AV1109" s="187"/>
      <c r="AW1109" s="187"/>
      <c r="AX1109" s="187"/>
      <c r="AY1109" s="187"/>
      <c r="AZ1109" s="187"/>
      <c r="BA1109" s="187"/>
      <c r="BB1109" s="187"/>
      <c r="BC1109" s="187"/>
      <c r="BD1109" s="187"/>
      <c r="BE1109" s="187"/>
      <c r="BF1109" s="187"/>
      <c r="BG1109" s="187"/>
      <c r="BH1109" s="187"/>
      <c r="BI1109" s="187"/>
      <c r="BJ1109" s="187"/>
      <c r="BK1109" s="187"/>
      <c r="BL1109" s="187"/>
      <c r="BM1109" s="187"/>
    </row>
    <row r="1110" spans="1:65">
      <c r="A1110" s="110"/>
      <c r="B1110" s="110"/>
      <c r="C1110" s="110"/>
      <c r="D1110" s="187"/>
      <c r="E1110" s="187"/>
      <c r="F1110" s="187"/>
      <c r="G1110" s="187"/>
      <c r="H1110" s="187"/>
      <c r="I1110" s="187"/>
      <c r="J1110" s="187"/>
      <c r="K1110" s="187"/>
      <c r="L1110" s="187"/>
      <c r="M1110" s="187"/>
      <c r="N1110" s="187"/>
      <c r="O1110" s="187"/>
      <c r="P1110" s="187"/>
      <c r="Q1110" s="187"/>
      <c r="R1110" s="187"/>
      <c r="S1110" s="187"/>
      <c r="T1110" s="187"/>
      <c r="U1110" s="187"/>
      <c r="V1110" s="187"/>
      <c r="W1110" s="187"/>
      <c r="X1110" s="187"/>
      <c r="Y1110" s="187"/>
      <c r="Z1110" s="187"/>
      <c r="AA1110" s="187"/>
      <c r="AB1110" s="187"/>
      <c r="AC1110" s="187"/>
      <c r="AD1110" s="187"/>
      <c r="AE1110" s="187"/>
      <c r="AF1110" s="187"/>
      <c r="AG1110" s="187"/>
      <c r="AH1110" s="187"/>
      <c r="AI1110" s="187"/>
      <c r="AJ1110" s="187"/>
      <c r="AK1110" s="187"/>
      <c r="AL1110" s="187"/>
      <c r="AM1110" s="187"/>
      <c r="AN1110" s="187"/>
      <c r="AO1110" s="187"/>
      <c r="AP1110" s="187"/>
      <c r="AQ1110" s="187"/>
      <c r="AR1110" s="187"/>
      <c r="AS1110" s="187"/>
      <c r="AT1110" s="187"/>
      <c r="AU1110" s="187"/>
      <c r="AV1110" s="187"/>
      <c r="AW1110" s="187"/>
      <c r="AX1110" s="187"/>
      <c r="AY1110" s="187"/>
      <c r="AZ1110" s="187"/>
      <c r="BA1110" s="187"/>
      <c r="BB1110" s="187"/>
      <c r="BC1110" s="187"/>
      <c r="BD1110" s="187"/>
      <c r="BE1110" s="187"/>
      <c r="BF1110" s="187"/>
      <c r="BG1110" s="187"/>
      <c r="BH1110" s="187"/>
      <c r="BI1110" s="187"/>
      <c r="BJ1110" s="187"/>
      <c r="BK1110" s="187"/>
      <c r="BL1110" s="187"/>
      <c r="BM1110" s="187"/>
    </row>
    <row r="1111" spans="1:65">
      <c r="A1111" s="110"/>
      <c r="B1111" s="110"/>
      <c r="C1111" s="110"/>
      <c r="D1111" s="187"/>
      <c r="E1111" s="187"/>
      <c r="F1111" s="187"/>
      <c r="G1111" s="187"/>
      <c r="H1111" s="187"/>
      <c r="I1111" s="187"/>
      <c r="J1111" s="187"/>
      <c r="K1111" s="187"/>
      <c r="L1111" s="187"/>
      <c r="M1111" s="187"/>
      <c r="N1111" s="187"/>
      <c r="O1111" s="187"/>
      <c r="P1111" s="187"/>
      <c r="Q1111" s="187"/>
      <c r="R1111" s="187"/>
      <c r="S1111" s="187"/>
      <c r="T1111" s="187"/>
      <c r="U1111" s="187"/>
      <c r="V1111" s="187"/>
      <c r="W1111" s="187"/>
      <c r="X1111" s="187"/>
      <c r="Y1111" s="187"/>
      <c r="Z1111" s="187"/>
      <c r="AA1111" s="187"/>
      <c r="AB1111" s="187"/>
      <c r="AC1111" s="187"/>
      <c r="AD1111" s="187"/>
      <c r="AE1111" s="187"/>
      <c r="AF1111" s="187"/>
      <c r="AG1111" s="187"/>
      <c r="AH1111" s="187"/>
      <c r="AI1111" s="187"/>
      <c r="AJ1111" s="187"/>
      <c r="AK1111" s="187"/>
      <c r="AL1111" s="187"/>
      <c r="AM1111" s="187"/>
      <c r="AN1111" s="187"/>
      <c r="AO1111" s="187"/>
      <c r="AP1111" s="187"/>
      <c r="AQ1111" s="187"/>
      <c r="AR1111" s="187"/>
      <c r="AS1111" s="187"/>
      <c r="AT1111" s="187"/>
      <c r="AU1111" s="187"/>
      <c r="AV1111" s="187"/>
      <c r="AW1111" s="187"/>
      <c r="AX1111" s="187"/>
      <c r="AY1111" s="187"/>
      <c r="AZ1111" s="187"/>
      <c r="BA1111" s="187"/>
      <c r="BB1111" s="187"/>
      <c r="BC1111" s="187"/>
      <c r="BD1111" s="187"/>
      <c r="BE1111" s="187"/>
      <c r="BF1111" s="187"/>
      <c r="BG1111" s="187"/>
      <c r="BH1111" s="187"/>
      <c r="BI1111" s="187"/>
      <c r="BJ1111" s="187"/>
      <c r="BK1111" s="187"/>
      <c r="BL1111" s="187"/>
      <c r="BM1111" s="187"/>
    </row>
    <row r="1112" spans="1:65">
      <c r="A1112" s="110"/>
      <c r="B1112" s="110"/>
      <c r="C1112" s="110"/>
      <c r="D1112" s="187"/>
      <c r="E1112" s="187"/>
      <c r="F1112" s="187"/>
      <c r="G1112" s="187"/>
      <c r="H1112" s="187"/>
      <c r="I1112" s="187"/>
      <c r="J1112" s="187"/>
      <c r="K1112" s="187"/>
      <c r="L1112" s="187"/>
      <c r="M1112" s="187"/>
      <c r="N1112" s="187"/>
      <c r="O1112" s="187"/>
      <c r="P1112" s="187"/>
      <c r="Q1112" s="187"/>
      <c r="R1112" s="187"/>
      <c r="S1112" s="187"/>
      <c r="T1112" s="187"/>
      <c r="U1112" s="187"/>
      <c r="V1112" s="187"/>
      <c r="W1112" s="187"/>
      <c r="X1112" s="187"/>
      <c r="Y1112" s="187"/>
      <c r="Z1112" s="187"/>
      <c r="AA1112" s="187"/>
      <c r="AB1112" s="187"/>
      <c r="AC1112" s="187"/>
      <c r="AD1112" s="187"/>
      <c r="AE1112" s="187"/>
      <c r="AF1112" s="187"/>
      <c r="AG1112" s="187"/>
      <c r="AH1112" s="187"/>
      <c r="AI1112" s="187"/>
      <c r="AJ1112" s="187"/>
      <c r="AK1112" s="187"/>
      <c r="AL1112" s="187"/>
      <c r="AM1112" s="187"/>
      <c r="AN1112" s="187"/>
      <c r="AO1112" s="187"/>
      <c r="AP1112" s="187"/>
      <c r="AQ1112" s="187"/>
      <c r="AR1112" s="187"/>
      <c r="AS1112" s="187"/>
      <c r="AT1112" s="187"/>
      <c r="AU1112" s="187"/>
      <c r="AV1112" s="187"/>
      <c r="AW1112" s="187"/>
      <c r="AX1112" s="187"/>
      <c r="AY1112" s="187"/>
      <c r="AZ1112" s="187"/>
      <c r="BA1112" s="187"/>
      <c r="BB1112" s="187"/>
      <c r="BC1112" s="187"/>
      <c r="BD1112" s="187"/>
      <c r="BE1112" s="187"/>
      <c r="BF1112" s="187"/>
      <c r="BG1112" s="187"/>
      <c r="BH1112" s="187"/>
      <c r="BI1112" s="187"/>
      <c r="BJ1112" s="187"/>
      <c r="BK1112" s="187"/>
      <c r="BL1112" s="187"/>
      <c r="BM1112" s="187"/>
    </row>
    <row r="1113" spans="1:65">
      <c r="A1113" s="110"/>
      <c r="B1113" s="110"/>
      <c r="C1113" s="110"/>
      <c r="D1113" s="187"/>
      <c r="E1113" s="187"/>
      <c r="F1113" s="187"/>
      <c r="G1113" s="187"/>
      <c r="H1113" s="187"/>
      <c r="I1113" s="187"/>
      <c r="J1113" s="187"/>
      <c r="K1113" s="187"/>
      <c r="L1113" s="187"/>
      <c r="M1113" s="187"/>
      <c r="N1113" s="187"/>
      <c r="O1113" s="187"/>
      <c r="P1113" s="187"/>
      <c r="Q1113" s="187"/>
      <c r="R1113" s="187"/>
      <c r="S1113" s="187"/>
      <c r="T1113" s="187"/>
      <c r="U1113" s="187"/>
      <c r="V1113" s="187"/>
      <c r="W1113" s="187"/>
      <c r="X1113" s="187"/>
      <c r="Y1113" s="187"/>
      <c r="Z1113" s="187"/>
      <c r="AA1113" s="187"/>
      <c r="AB1113" s="187"/>
      <c r="AC1113" s="187"/>
      <c r="AD1113" s="187"/>
      <c r="AE1113" s="187"/>
      <c r="AF1113" s="187"/>
      <c r="AG1113" s="187"/>
      <c r="AH1113" s="187"/>
      <c r="AI1113" s="187"/>
      <c r="AJ1113" s="187"/>
      <c r="AK1113" s="187"/>
      <c r="AL1113" s="187"/>
      <c r="AM1113" s="187"/>
      <c r="AN1113" s="187"/>
      <c r="AO1113" s="187"/>
      <c r="AP1113" s="187"/>
      <c r="AQ1113" s="187"/>
      <c r="AR1113" s="187"/>
      <c r="AS1113" s="187"/>
      <c r="AT1113" s="187"/>
      <c r="AU1113" s="187"/>
      <c r="AV1113" s="187"/>
      <c r="AW1113" s="187"/>
      <c r="AX1113" s="187"/>
      <c r="AY1113" s="187"/>
      <c r="AZ1113" s="187"/>
      <c r="BA1113" s="187"/>
      <c r="BB1113" s="187"/>
      <c r="BC1113" s="187"/>
      <c r="BD1113" s="187"/>
      <c r="BE1113" s="187"/>
      <c r="BF1113" s="187"/>
      <c r="BG1113" s="187"/>
      <c r="BH1113" s="187"/>
      <c r="BI1113" s="187"/>
      <c r="BJ1113" s="187"/>
      <c r="BK1113" s="187"/>
      <c r="BL1113" s="187"/>
      <c r="BM1113" s="187"/>
    </row>
    <row r="1114" spans="1:65">
      <c r="A1114" s="110"/>
      <c r="B1114" s="110"/>
      <c r="C1114" s="110"/>
      <c r="D1114" s="187"/>
      <c r="E1114" s="187"/>
      <c r="F1114" s="187"/>
      <c r="G1114" s="187"/>
      <c r="H1114" s="187"/>
      <c r="I1114" s="187"/>
      <c r="J1114" s="187"/>
      <c r="K1114" s="187"/>
      <c r="L1114" s="187"/>
      <c r="M1114" s="187"/>
      <c r="N1114" s="187"/>
      <c r="O1114" s="187"/>
      <c r="P1114" s="187"/>
      <c r="Q1114" s="187"/>
      <c r="R1114" s="187"/>
      <c r="S1114" s="187"/>
      <c r="T1114" s="187"/>
      <c r="U1114" s="187"/>
      <c r="V1114" s="187"/>
      <c r="W1114" s="187"/>
      <c r="X1114" s="187"/>
      <c r="Y1114" s="187"/>
      <c r="Z1114" s="187"/>
      <c r="AA1114" s="187"/>
      <c r="AB1114" s="187"/>
      <c r="AC1114" s="187"/>
      <c r="AD1114" s="187"/>
      <c r="AE1114" s="187"/>
      <c r="AF1114" s="187"/>
      <c r="AG1114" s="187"/>
      <c r="AH1114" s="187"/>
      <c r="AI1114" s="187"/>
      <c r="AJ1114" s="187"/>
      <c r="AK1114" s="187"/>
      <c r="AL1114" s="187"/>
      <c r="AM1114" s="187"/>
      <c r="AN1114" s="187"/>
      <c r="AO1114" s="187"/>
      <c r="AP1114" s="187"/>
      <c r="AQ1114" s="187"/>
      <c r="AR1114" s="187"/>
      <c r="AS1114" s="187"/>
      <c r="AT1114" s="187"/>
      <c r="AU1114" s="187"/>
      <c r="AV1114" s="187"/>
      <c r="AW1114" s="187"/>
      <c r="AX1114" s="187"/>
      <c r="AY1114" s="187"/>
      <c r="AZ1114" s="187"/>
      <c r="BA1114" s="187"/>
      <c r="BB1114" s="187"/>
      <c r="BC1114" s="187"/>
      <c r="BD1114" s="187"/>
      <c r="BE1114" s="187"/>
      <c r="BF1114" s="187"/>
      <c r="BG1114" s="187"/>
      <c r="BH1114" s="187"/>
      <c r="BI1114" s="187"/>
      <c r="BJ1114" s="187"/>
      <c r="BK1114" s="187"/>
      <c r="BL1114" s="187"/>
      <c r="BM1114" s="187"/>
    </row>
    <row r="1115" spans="1:65">
      <c r="A1115" s="110"/>
      <c r="B1115" s="110"/>
      <c r="C1115" s="110"/>
      <c r="D1115" s="187"/>
      <c r="E1115" s="187"/>
      <c r="F1115" s="187"/>
      <c r="G1115" s="187"/>
      <c r="H1115" s="187"/>
      <c r="I1115" s="187"/>
      <c r="J1115" s="187"/>
      <c r="K1115" s="187"/>
      <c r="L1115" s="187"/>
      <c r="M1115" s="187"/>
      <c r="N1115" s="187"/>
      <c r="O1115" s="187"/>
      <c r="P1115" s="187"/>
      <c r="Q1115" s="187"/>
      <c r="R1115" s="187"/>
      <c r="S1115" s="187"/>
      <c r="T1115" s="187"/>
      <c r="U1115" s="187"/>
      <c r="V1115" s="187"/>
      <c r="W1115" s="187"/>
      <c r="X1115" s="187"/>
      <c r="Y1115" s="187"/>
      <c r="Z1115" s="187"/>
      <c r="AA1115" s="187"/>
      <c r="AB1115" s="187"/>
      <c r="AC1115" s="187"/>
      <c r="AD1115" s="187"/>
      <c r="AE1115" s="187"/>
      <c r="AF1115" s="187"/>
      <c r="AG1115" s="187"/>
      <c r="AH1115" s="187"/>
      <c r="AI1115" s="187"/>
      <c r="AJ1115" s="187"/>
      <c r="AK1115" s="187"/>
      <c r="AL1115" s="187"/>
      <c r="AM1115" s="187"/>
      <c r="AN1115" s="187"/>
      <c r="AO1115" s="187"/>
      <c r="AP1115" s="187"/>
      <c r="AQ1115" s="187"/>
      <c r="AR1115" s="187"/>
      <c r="AS1115" s="187"/>
      <c r="AT1115" s="187"/>
      <c r="AU1115" s="187"/>
      <c r="AV1115" s="187"/>
      <c r="AW1115" s="187"/>
      <c r="AX1115" s="187"/>
      <c r="AY1115" s="187"/>
      <c r="AZ1115" s="187"/>
      <c r="BA1115" s="187"/>
      <c r="BB1115" s="187"/>
      <c r="BC1115" s="187"/>
      <c r="BD1115" s="187"/>
      <c r="BE1115" s="187"/>
      <c r="BF1115" s="187"/>
      <c r="BG1115" s="187"/>
      <c r="BH1115" s="187"/>
      <c r="BI1115" s="187"/>
      <c r="BJ1115" s="187"/>
      <c r="BK1115" s="187"/>
      <c r="BL1115" s="187"/>
      <c r="BM1115" s="187"/>
    </row>
    <row r="1116" spans="1:65">
      <c r="A1116" s="110"/>
      <c r="B1116" s="110"/>
      <c r="C1116" s="110"/>
      <c r="D1116" s="187"/>
      <c r="E1116" s="187"/>
      <c r="F1116" s="187"/>
      <c r="G1116" s="187"/>
      <c r="H1116" s="187"/>
      <c r="I1116" s="187"/>
      <c r="J1116" s="187"/>
      <c r="K1116" s="187"/>
      <c r="L1116" s="187"/>
      <c r="M1116" s="187"/>
      <c r="N1116" s="187"/>
      <c r="O1116" s="187"/>
      <c r="P1116" s="187"/>
      <c r="Q1116" s="187"/>
      <c r="R1116" s="187"/>
      <c r="S1116" s="187"/>
      <c r="T1116" s="187"/>
      <c r="U1116" s="187"/>
      <c r="V1116" s="187"/>
      <c r="W1116" s="187"/>
      <c r="X1116" s="187"/>
      <c r="Y1116" s="187"/>
      <c r="Z1116" s="187"/>
      <c r="AA1116" s="187"/>
      <c r="AB1116" s="187"/>
      <c r="AC1116" s="187"/>
      <c r="AD1116" s="187"/>
      <c r="AE1116" s="187"/>
      <c r="AF1116" s="187"/>
      <c r="AG1116" s="187"/>
      <c r="AH1116" s="187"/>
      <c r="AI1116" s="187"/>
      <c r="AJ1116" s="187"/>
      <c r="AK1116" s="187"/>
      <c r="AL1116" s="187"/>
      <c r="AM1116" s="187"/>
      <c r="AN1116" s="187"/>
      <c r="AO1116" s="187"/>
      <c r="AP1116" s="187"/>
      <c r="AQ1116" s="187"/>
      <c r="AR1116" s="187"/>
      <c r="AS1116" s="187"/>
      <c r="AT1116" s="187"/>
      <c r="AU1116" s="187"/>
      <c r="AV1116" s="187"/>
      <c r="AW1116" s="187"/>
      <c r="AX1116" s="187"/>
      <c r="AY1116" s="187"/>
      <c r="AZ1116" s="187"/>
      <c r="BA1116" s="187"/>
      <c r="BB1116" s="187"/>
      <c r="BC1116" s="187"/>
      <c r="BD1116" s="187"/>
      <c r="BE1116" s="187"/>
      <c r="BF1116" s="187"/>
      <c r="BG1116" s="187"/>
      <c r="BH1116" s="187"/>
      <c r="BI1116" s="187"/>
      <c r="BJ1116" s="187"/>
      <c r="BK1116" s="187"/>
      <c r="BL1116" s="187"/>
      <c r="BM1116" s="187"/>
    </row>
    <row r="1117" spans="1:65">
      <c r="A1117" s="110"/>
      <c r="B1117" s="110"/>
      <c r="C1117" s="110"/>
      <c r="D1117" s="187"/>
      <c r="E1117" s="187"/>
      <c r="F1117" s="187"/>
      <c r="G1117" s="187"/>
      <c r="H1117" s="187"/>
      <c r="I1117" s="187"/>
      <c r="J1117" s="187"/>
      <c r="K1117" s="187"/>
      <c r="L1117" s="187"/>
      <c r="M1117" s="187"/>
      <c r="N1117" s="187"/>
      <c r="O1117" s="187"/>
      <c r="P1117" s="187"/>
      <c r="Q1117" s="187"/>
      <c r="R1117" s="187"/>
      <c r="S1117" s="187"/>
      <c r="T1117" s="187"/>
      <c r="U1117" s="187"/>
      <c r="V1117" s="187"/>
      <c r="W1117" s="187"/>
      <c r="X1117" s="187"/>
      <c r="Y1117" s="187"/>
      <c r="Z1117" s="187"/>
      <c r="AA1117" s="187"/>
      <c r="AB1117" s="187"/>
      <c r="AC1117" s="187"/>
      <c r="AD1117" s="187"/>
      <c r="AE1117" s="187"/>
      <c r="AF1117" s="187"/>
      <c r="AG1117" s="187"/>
      <c r="AH1117" s="187"/>
      <c r="AI1117" s="187"/>
      <c r="AJ1117" s="187"/>
      <c r="AK1117" s="187"/>
      <c r="AL1117" s="187"/>
      <c r="AM1117" s="187"/>
      <c r="AN1117" s="187"/>
      <c r="AO1117" s="187"/>
      <c r="AP1117" s="187"/>
      <c r="AQ1117" s="187"/>
      <c r="AR1117" s="187"/>
      <c r="AS1117" s="187"/>
      <c r="AT1117" s="187"/>
      <c r="AU1117" s="187"/>
      <c r="AV1117" s="187"/>
      <c r="AW1117" s="187"/>
      <c r="AX1117" s="187"/>
      <c r="AY1117" s="187"/>
      <c r="AZ1117" s="187"/>
      <c r="BA1117" s="187"/>
      <c r="BB1117" s="187"/>
      <c r="BC1117" s="187"/>
      <c r="BD1117" s="187"/>
      <c r="BE1117" s="187"/>
      <c r="BF1117" s="187"/>
      <c r="BG1117" s="187"/>
      <c r="BH1117" s="187"/>
      <c r="BI1117" s="187"/>
      <c r="BJ1117" s="187"/>
      <c r="BK1117" s="187"/>
      <c r="BL1117" s="187"/>
      <c r="BM1117" s="187"/>
    </row>
    <row r="1118" spans="1:65">
      <c r="A1118" s="110"/>
      <c r="B1118" s="110"/>
      <c r="C1118" s="110"/>
      <c r="D1118" s="187"/>
      <c r="E1118" s="187"/>
      <c r="F1118" s="187"/>
      <c r="G1118" s="187"/>
      <c r="H1118" s="187"/>
      <c r="I1118" s="187"/>
      <c r="J1118" s="187"/>
      <c r="K1118" s="187"/>
      <c r="L1118" s="187"/>
      <c r="M1118" s="187"/>
      <c r="N1118" s="187"/>
      <c r="O1118" s="187"/>
      <c r="P1118" s="187"/>
      <c r="Q1118" s="187"/>
      <c r="R1118" s="187"/>
      <c r="S1118" s="187"/>
      <c r="T1118" s="187"/>
      <c r="U1118" s="187"/>
      <c r="V1118" s="187"/>
      <c r="W1118" s="187"/>
      <c r="X1118" s="187"/>
      <c r="Y1118" s="187"/>
      <c r="Z1118" s="187"/>
      <c r="AA1118" s="187"/>
      <c r="AB1118" s="187"/>
      <c r="AC1118" s="187"/>
      <c r="AD1118" s="187"/>
      <c r="AE1118" s="187"/>
      <c r="AF1118" s="187"/>
      <c r="AG1118" s="187"/>
      <c r="AH1118" s="187"/>
      <c r="AI1118" s="187"/>
      <c r="AJ1118" s="187"/>
      <c r="AK1118" s="187"/>
      <c r="AL1118" s="187"/>
      <c r="AM1118" s="187"/>
      <c r="AN1118" s="187"/>
      <c r="AO1118" s="187"/>
      <c r="AP1118" s="187"/>
      <c r="AQ1118" s="187"/>
      <c r="AR1118" s="187"/>
      <c r="AS1118" s="187"/>
      <c r="AT1118" s="187"/>
      <c r="AU1118" s="187"/>
      <c r="AV1118" s="187"/>
      <c r="AW1118" s="187"/>
      <c r="AX1118" s="187"/>
      <c r="AY1118" s="187"/>
      <c r="AZ1118" s="187"/>
      <c r="BA1118" s="187"/>
      <c r="BB1118" s="187"/>
      <c r="BC1118" s="187"/>
      <c r="BD1118" s="187"/>
      <c r="BE1118" s="187"/>
      <c r="BF1118" s="187"/>
      <c r="BG1118" s="187"/>
      <c r="BH1118" s="187"/>
      <c r="BI1118" s="187"/>
      <c r="BJ1118" s="187"/>
      <c r="BK1118" s="187"/>
      <c r="BL1118" s="187"/>
      <c r="BM1118" s="187"/>
    </row>
    <row r="1119" spans="1:65">
      <c r="A1119" s="110"/>
      <c r="B1119" s="110"/>
      <c r="C1119" s="110"/>
      <c r="D1119" s="187"/>
      <c r="E1119" s="187"/>
      <c r="F1119" s="187"/>
      <c r="G1119" s="187"/>
      <c r="H1119" s="187"/>
      <c r="I1119" s="187"/>
      <c r="J1119" s="187"/>
      <c r="K1119" s="187"/>
      <c r="L1119" s="187"/>
      <c r="M1119" s="187"/>
      <c r="N1119" s="187"/>
      <c r="O1119" s="187"/>
      <c r="P1119" s="187"/>
      <c r="Q1119" s="187"/>
      <c r="R1119" s="187"/>
      <c r="S1119" s="187"/>
      <c r="T1119" s="187"/>
      <c r="U1119" s="187"/>
      <c r="V1119" s="187"/>
      <c r="W1119" s="187"/>
      <c r="X1119" s="187"/>
      <c r="Y1119" s="187"/>
      <c r="Z1119" s="187"/>
      <c r="AA1119" s="187"/>
      <c r="AB1119" s="187"/>
      <c r="AC1119" s="187"/>
      <c r="AD1119" s="187"/>
      <c r="AE1119" s="187"/>
      <c r="AF1119" s="187"/>
      <c r="AG1119" s="187"/>
      <c r="AH1119" s="187"/>
      <c r="AI1119" s="187"/>
      <c r="AJ1119" s="187"/>
      <c r="AK1119" s="187"/>
      <c r="AL1119" s="187"/>
      <c r="AM1119" s="187"/>
      <c r="AN1119" s="187"/>
      <c r="AO1119" s="187"/>
      <c r="AP1119" s="187"/>
      <c r="AQ1119" s="187"/>
      <c r="AR1119" s="187"/>
      <c r="AS1119" s="187"/>
      <c r="AT1119" s="187"/>
      <c r="AU1119" s="187"/>
      <c r="AV1119" s="187"/>
      <c r="AW1119" s="187"/>
      <c r="AX1119" s="187"/>
      <c r="AY1119" s="187"/>
      <c r="AZ1119" s="187"/>
      <c r="BA1119" s="187"/>
      <c r="BB1119" s="187"/>
      <c r="BC1119" s="187"/>
      <c r="BD1119" s="187"/>
      <c r="BE1119" s="187"/>
      <c r="BF1119" s="187"/>
      <c r="BG1119" s="187"/>
      <c r="BH1119" s="187"/>
      <c r="BI1119" s="187"/>
      <c r="BJ1119" s="187"/>
      <c r="BK1119" s="187"/>
      <c r="BL1119" s="187"/>
      <c r="BM1119" s="187"/>
    </row>
    <row r="1120" spans="1:65">
      <c r="A1120" s="110"/>
      <c r="B1120" s="110"/>
      <c r="C1120" s="110"/>
      <c r="D1120" s="187"/>
      <c r="E1120" s="187"/>
      <c r="F1120" s="187"/>
      <c r="G1120" s="187"/>
      <c r="H1120" s="187"/>
      <c r="I1120" s="187"/>
      <c r="J1120" s="187"/>
      <c r="K1120" s="187"/>
      <c r="L1120" s="187"/>
      <c r="M1120" s="187"/>
      <c r="N1120" s="187"/>
      <c r="O1120" s="187"/>
      <c r="P1120" s="187"/>
      <c r="Q1120" s="187"/>
      <c r="R1120" s="187"/>
      <c r="S1120" s="187"/>
      <c r="T1120" s="187"/>
      <c r="U1120" s="187"/>
      <c r="V1120" s="187"/>
      <c r="W1120" s="187"/>
      <c r="X1120" s="187"/>
      <c r="Y1120" s="187"/>
      <c r="Z1120" s="187"/>
      <c r="AA1120" s="187"/>
      <c r="AB1120" s="187"/>
      <c r="AC1120" s="187"/>
      <c r="AD1120" s="187"/>
      <c r="AE1120" s="187"/>
      <c r="AF1120" s="187"/>
      <c r="AG1120" s="187"/>
      <c r="AH1120" s="187"/>
      <c r="AI1120" s="187"/>
      <c r="AJ1120" s="187"/>
      <c r="AK1120" s="187"/>
      <c r="AL1120" s="187"/>
      <c r="AM1120" s="187"/>
      <c r="AN1120" s="187"/>
      <c r="AO1120" s="187"/>
      <c r="AP1120" s="187"/>
      <c r="AQ1120" s="187"/>
      <c r="AR1120" s="187"/>
      <c r="AS1120" s="187"/>
      <c r="AT1120" s="187"/>
      <c r="AU1120" s="187"/>
      <c r="AV1120" s="187"/>
      <c r="AW1120" s="187"/>
      <c r="AX1120" s="187"/>
      <c r="AY1120" s="187"/>
      <c r="AZ1120" s="187"/>
      <c r="BA1120" s="187"/>
      <c r="BB1120" s="187"/>
      <c r="BC1120" s="187"/>
      <c r="BD1120" s="187"/>
      <c r="BE1120" s="187"/>
      <c r="BF1120" s="187"/>
      <c r="BG1120" s="187"/>
      <c r="BH1120" s="187"/>
      <c r="BI1120" s="187"/>
      <c r="BJ1120" s="187"/>
      <c r="BK1120" s="187"/>
      <c r="BL1120" s="187"/>
      <c r="BM1120" s="187"/>
    </row>
    <row r="1121" spans="1:65">
      <c r="A1121" s="110"/>
      <c r="B1121" s="110"/>
      <c r="C1121" s="110"/>
      <c r="D1121" s="187"/>
      <c r="E1121" s="187"/>
      <c r="F1121" s="187"/>
      <c r="G1121" s="187"/>
      <c r="H1121" s="187"/>
      <c r="I1121" s="187"/>
      <c r="J1121" s="187"/>
      <c r="K1121" s="187"/>
      <c r="L1121" s="187"/>
      <c r="M1121" s="187"/>
      <c r="N1121" s="187"/>
      <c r="O1121" s="187"/>
      <c r="P1121" s="187"/>
      <c r="Q1121" s="187"/>
      <c r="R1121" s="187"/>
      <c r="S1121" s="187"/>
      <c r="T1121" s="187"/>
      <c r="U1121" s="187"/>
      <c r="V1121" s="187"/>
      <c r="W1121" s="187"/>
      <c r="X1121" s="187"/>
      <c r="Y1121" s="187"/>
      <c r="Z1121" s="187"/>
      <c r="AA1121" s="187"/>
      <c r="AB1121" s="187"/>
      <c r="AC1121" s="187"/>
      <c r="AD1121" s="187"/>
      <c r="AE1121" s="187"/>
      <c r="AF1121" s="187"/>
      <c r="AG1121" s="187"/>
      <c r="AH1121" s="187"/>
      <c r="AI1121" s="187"/>
      <c r="AJ1121" s="187"/>
      <c r="AK1121" s="187"/>
      <c r="AL1121" s="187"/>
      <c r="AM1121" s="187"/>
      <c r="AN1121" s="187"/>
      <c r="AO1121" s="187"/>
      <c r="AP1121" s="187"/>
      <c r="AQ1121" s="187"/>
      <c r="AR1121" s="187"/>
      <c r="AS1121" s="187"/>
      <c r="AT1121" s="187"/>
      <c r="AU1121" s="187"/>
      <c r="AV1121" s="187"/>
      <c r="AW1121" s="187"/>
      <c r="AX1121" s="187"/>
      <c r="AY1121" s="187"/>
      <c r="AZ1121" s="187"/>
      <c r="BA1121" s="187"/>
      <c r="BB1121" s="187"/>
      <c r="BC1121" s="187"/>
      <c r="BD1121" s="187"/>
      <c r="BE1121" s="187"/>
      <c r="BF1121" s="187"/>
      <c r="BG1121" s="187"/>
      <c r="BH1121" s="187"/>
      <c r="BI1121" s="187"/>
      <c r="BJ1121" s="187"/>
      <c r="BK1121" s="187"/>
      <c r="BL1121" s="187"/>
      <c r="BM1121" s="187"/>
    </row>
    <row r="1122" spans="1:65">
      <c r="A1122" s="110"/>
      <c r="B1122" s="110"/>
      <c r="C1122" s="110"/>
      <c r="D1122" s="187"/>
      <c r="E1122" s="187"/>
      <c r="F1122" s="187"/>
      <c r="G1122" s="187"/>
      <c r="H1122" s="187"/>
      <c r="I1122" s="187"/>
      <c r="J1122" s="187"/>
      <c r="K1122" s="187"/>
      <c r="L1122" s="187"/>
      <c r="M1122" s="187"/>
      <c r="N1122" s="187"/>
      <c r="O1122" s="187"/>
      <c r="P1122" s="187"/>
      <c r="Q1122" s="187"/>
      <c r="R1122" s="187"/>
      <c r="S1122" s="187"/>
      <c r="T1122" s="187"/>
      <c r="U1122" s="187"/>
      <c r="V1122" s="187"/>
      <c r="W1122" s="187"/>
      <c r="X1122" s="187"/>
      <c r="Y1122" s="187"/>
      <c r="Z1122" s="187"/>
      <c r="AA1122" s="187"/>
      <c r="AB1122" s="187"/>
      <c r="AC1122" s="187"/>
      <c r="AD1122" s="187"/>
      <c r="AE1122" s="187"/>
      <c r="AF1122" s="187"/>
      <c r="AG1122" s="187"/>
      <c r="AH1122" s="187"/>
      <c r="AI1122" s="187"/>
      <c r="AJ1122" s="187"/>
      <c r="AK1122" s="187"/>
      <c r="AL1122" s="187"/>
      <c r="AM1122" s="187"/>
      <c r="AN1122" s="187"/>
      <c r="AO1122" s="187"/>
      <c r="AP1122" s="187"/>
      <c r="AQ1122" s="187"/>
      <c r="AR1122" s="187"/>
      <c r="AS1122" s="187"/>
      <c r="AT1122" s="187"/>
      <c r="AU1122" s="187"/>
      <c r="AV1122" s="187"/>
      <c r="AW1122" s="187"/>
      <c r="AX1122" s="187"/>
      <c r="AY1122" s="187"/>
      <c r="AZ1122" s="187"/>
      <c r="BA1122" s="187"/>
      <c r="BB1122" s="187"/>
      <c r="BC1122" s="187"/>
      <c r="BD1122" s="187"/>
      <c r="BE1122" s="187"/>
      <c r="BF1122" s="187"/>
      <c r="BG1122" s="187"/>
      <c r="BH1122" s="187"/>
      <c r="BI1122" s="187"/>
      <c r="BJ1122" s="187"/>
      <c r="BK1122" s="187"/>
      <c r="BL1122" s="187"/>
      <c r="BM1122" s="187"/>
    </row>
    <row r="1123" spans="1:65">
      <c r="A1123" s="110"/>
      <c r="B1123" s="110"/>
      <c r="C1123" s="110"/>
      <c r="D1123" s="187"/>
      <c r="E1123" s="187"/>
      <c r="F1123" s="187"/>
      <c r="G1123" s="187"/>
      <c r="H1123" s="187"/>
      <c r="I1123" s="187"/>
      <c r="J1123" s="187"/>
      <c r="K1123" s="187"/>
      <c r="L1123" s="187"/>
      <c r="M1123" s="187"/>
      <c r="N1123" s="187"/>
      <c r="O1123" s="187"/>
      <c r="P1123" s="187"/>
      <c r="Q1123" s="187"/>
      <c r="R1123" s="187"/>
      <c r="S1123" s="187"/>
      <c r="T1123" s="187"/>
      <c r="U1123" s="187"/>
      <c r="V1123" s="187"/>
      <c r="W1123" s="187"/>
      <c r="X1123" s="187"/>
      <c r="Y1123" s="187"/>
      <c r="Z1123" s="187"/>
      <c r="AA1123" s="187"/>
      <c r="AB1123" s="187"/>
      <c r="AC1123" s="187"/>
      <c r="AD1123" s="187"/>
      <c r="AE1123" s="187"/>
      <c r="AF1123" s="187"/>
      <c r="AG1123" s="187"/>
      <c r="AH1123" s="187"/>
      <c r="AI1123" s="187"/>
      <c r="AJ1123" s="187"/>
      <c r="AK1123" s="187"/>
      <c r="AL1123" s="187"/>
      <c r="AM1123" s="187"/>
      <c r="AN1123" s="187"/>
      <c r="AO1123" s="187"/>
      <c r="AP1123" s="187"/>
      <c r="AQ1123" s="187"/>
      <c r="AR1123" s="187"/>
      <c r="AS1123" s="187"/>
      <c r="AT1123" s="187"/>
      <c r="AU1123" s="187"/>
      <c r="AV1123" s="187"/>
      <c r="AW1123" s="187"/>
      <c r="AX1123" s="187"/>
      <c r="AY1123" s="187"/>
      <c r="AZ1123" s="187"/>
      <c r="BA1123" s="187"/>
      <c r="BB1123" s="187"/>
      <c r="BC1123" s="187"/>
      <c r="BD1123" s="187"/>
      <c r="BE1123" s="187"/>
      <c r="BF1123" s="187"/>
      <c r="BG1123" s="187"/>
      <c r="BH1123" s="187"/>
      <c r="BI1123" s="187"/>
      <c r="BJ1123" s="187"/>
      <c r="BK1123" s="187"/>
      <c r="BL1123" s="187"/>
      <c r="BM1123" s="187"/>
    </row>
    <row r="1124" spans="1:65">
      <c r="A1124" s="110"/>
      <c r="B1124" s="110"/>
      <c r="C1124" s="110"/>
      <c r="D1124" s="187"/>
      <c r="E1124" s="187"/>
      <c r="F1124" s="187"/>
      <c r="G1124" s="187"/>
      <c r="H1124" s="187"/>
      <c r="I1124" s="187"/>
      <c r="J1124" s="187"/>
      <c r="K1124" s="187"/>
      <c r="L1124" s="187"/>
      <c r="M1124" s="187"/>
      <c r="N1124" s="187"/>
      <c r="O1124" s="187"/>
      <c r="P1124" s="187"/>
      <c r="Q1124" s="187"/>
      <c r="R1124" s="187"/>
      <c r="S1124" s="187"/>
      <c r="T1124" s="187"/>
      <c r="U1124" s="187"/>
      <c r="V1124" s="187"/>
      <c r="W1124" s="187"/>
      <c r="X1124" s="187"/>
      <c r="Y1124" s="187"/>
      <c r="Z1124" s="187"/>
      <c r="AA1124" s="187"/>
      <c r="AB1124" s="187"/>
      <c r="AC1124" s="187"/>
      <c r="AD1124" s="187"/>
      <c r="AE1124" s="187"/>
      <c r="AF1124" s="187"/>
      <c r="AG1124" s="187"/>
      <c r="AH1124" s="187"/>
      <c r="AI1124" s="187"/>
      <c r="AJ1124" s="187"/>
      <c r="AK1124" s="187"/>
      <c r="AL1124" s="187"/>
      <c r="AM1124" s="187"/>
      <c r="AN1124" s="187"/>
      <c r="AO1124" s="187"/>
      <c r="AP1124" s="187"/>
      <c r="AQ1124" s="187"/>
      <c r="AR1124" s="187"/>
      <c r="AS1124" s="187"/>
      <c r="AT1124" s="187"/>
      <c r="AU1124" s="187"/>
      <c r="AV1124" s="187"/>
      <c r="AW1124" s="187"/>
      <c r="AX1124" s="187"/>
      <c r="AY1124" s="187"/>
      <c r="AZ1124" s="187"/>
      <c r="BA1124" s="187"/>
      <c r="BB1124" s="187"/>
      <c r="BC1124" s="187"/>
      <c r="BD1124" s="187"/>
      <c r="BE1124" s="187"/>
      <c r="BF1124" s="187"/>
      <c r="BG1124" s="187"/>
      <c r="BH1124" s="187"/>
      <c r="BI1124" s="187"/>
      <c r="BJ1124" s="187"/>
      <c r="BK1124" s="187"/>
      <c r="BL1124" s="187"/>
      <c r="BM1124" s="187"/>
    </row>
    <row r="1125" spans="1:65">
      <c r="A1125" s="110"/>
      <c r="B1125" s="110"/>
      <c r="C1125" s="110"/>
      <c r="D1125" s="187"/>
      <c r="E1125" s="187"/>
      <c r="F1125" s="187"/>
      <c r="G1125" s="187"/>
      <c r="H1125" s="187"/>
      <c r="I1125" s="187"/>
      <c r="J1125" s="187"/>
      <c r="K1125" s="187"/>
      <c r="L1125" s="187"/>
      <c r="M1125" s="187"/>
      <c r="N1125" s="187"/>
      <c r="O1125" s="187"/>
      <c r="P1125" s="187"/>
      <c r="Q1125" s="187"/>
      <c r="R1125" s="187"/>
      <c r="S1125" s="187"/>
      <c r="T1125" s="187"/>
      <c r="U1125" s="187"/>
      <c r="V1125" s="187"/>
      <c r="W1125" s="187"/>
      <c r="X1125" s="187"/>
      <c r="Y1125" s="187"/>
      <c r="Z1125" s="187"/>
      <c r="AA1125" s="187"/>
      <c r="AB1125" s="187"/>
      <c r="AC1125" s="187"/>
      <c r="AD1125" s="187"/>
      <c r="AE1125" s="187"/>
      <c r="AF1125" s="187"/>
      <c r="AG1125" s="187"/>
      <c r="AH1125" s="187"/>
      <c r="AI1125" s="187"/>
      <c r="AJ1125" s="187"/>
      <c r="AK1125" s="187"/>
      <c r="AL1125" s="187"/>
      <c r="AM1125" s="187"/>
      <c r="AN1125" s="187"/>
      <c r="AO1125" s="187"/>
      <c r="AP1125" s="187"/>
      <c r="AQ1125" s="187"/>
      <c r="AR1125" s="187"/>
      <c r="AS1125" s="187"/>
      <c r="AT1125" s="187"/>
      <c r="AU1125" s="187"/>
      <c r="AV1125" s="187"/>
      <c r="AW1125" s="187"/>
      <c r="AX1125" s="187"/>
      <c r="AY1125" s="187"/>
      <c r="AZ1125" s="187"/>
      <c r="BA1125" s="187"/>
      <c r="BB1125" s="187"/>
      <c r="BC1125" s="187"/>
      <c r="BD1125" s="187"/>
      <c r="BE1125" s="187"/>
      <c r="BF1125" s="187"/>
      <c r="BG1125" s="187"/>
      <c r="BH1125" s="187"/>
      <c r="BI1125" s="187"/>
      <c r="BJ1125" s="187"/>
      <c r="BK1125" s="187"/>
      <c r="BL1125" s="187"/>
      <c r="BM1125" s="187"/>
    </row>
    <row r="1126" spans="1:65">
      <c r="A1126" s="110"/>
      <c r="B1126" s="110"/>
      <c r="C1126" s="110"/>
      <c r="D1126" s="187"/>
      <c r="E1126" s="187"/>
      <c r="F1126" s="187"/>
      <c r="G1126" s="187"/>
      <c r="H1126" s="187"/>
      <c r="I1126" s="187"/>
      <c r="J1126" s="187"/>
      <c r="K1126" s="187"/>
      <c r="L1126" s="187"/>
      <c r="M1126" s="187"/>
      <c r="N1126" s="187"/>
      <c r="O1126" s="187"/>
      <c r="P1126" s="187"/>
      <c r="Q1126" s="187"/>
      <c r="R1126" s="187"/>
      <c r="S1126" s="187"/>
      <c r="T1126" s="187"/>
      <c r="U1126" s="187"/>
      <c r="V1126" s="187"/>
      <c r="W1126" s="187"/>
      <c r="X1126" s="187"/>
      <c r="Y1126" s="187"/>
      <c r="Z1126" s="187"/>
      <c r="AA1126" s="187"/>
      <c r="AB1126" s="187"/>
      <c r="AC1126" s="187"/>
      <c r="AD1126" s="187"/>
      <c r="AE1126" s="187"/>
      <c r="AF1126" s="187"/>
      <c r="AG1126" s="187"/>
      <c r="AH1126" s="187"/>
      <c r="AI1126" s="187"/>
      <c r="AJ1126" s="187"/>
      <c r="AK1126" s="187"/>
      <c r="AL1126" s="187"/>
      <c r="AM1126" s="187"/>
      <c r="AN1126" s="187"/>
      <c r="AO1126" s="187"/>
      <c r="AP1126" s="187"/>
      <c r="AQ1126" s="187"/>
      <c r="AR1126" s="187"/>
      <c r="AS1126" s="187"/>
      <c r="AT1126" s="187"/>
      <c r="AU1126" s="187"/>
      <c r="AV1126" s="187"/>
      <c r="AW1126" s="187"/>
      <c r="AX1126" s="187"/>
      <c r="AY1126" s="187"/>
      <c r="AZ1126" s="187"/>
      <c r="BA1126" s="187"/>
      <c r="BB1126" s="187"/>
      <c r="BC1126" s="187"/>
      <c r="BD1126" s="187"/>
      <c r="BE1126" s="187"/>
      <c r="BF1126" s="187"/>
      <c r="BG1126" s="187"/>
      <c r="BH1126" s="187"/>
      <c r="BI1126" s="187"/>
      <c r="BJ1126" s="187"/>
      <c r="BK1126" s="187"/>
      <c r="BL1126" s="187"/>
      <c r="BM1126" s="187"/>
    </row>
    <row r="1127" spans="1:65">
      <c r="A1127" s="110"/>
      <c r="B1127" s="110"/>
      <c r="C1127" s="110"/>
      <c r="D1127" s="187"/>
      <c r="E1127" s="187"/>
      <c r="F1127" s="187"/>
      <c r="G1127" s="187"/>
      <c r="H1127" s="187"/>
      <c r="I1127" s="187"/>
      <c r="J1127" s="187"/>
      <c r="K1127" s="187"/>
      <c r="L1127" s="187"/>
      <c r="M1127" s="187"/>
      <c r="N1127" s="187"/>
      <c r="O1127" s="187"/>
      <c r="P1127" s="187"/>
      <c r="Q1127" s="187"/>
      <c r="R1127" s="187"/>
      <c r="S1127" s="187"/>
      <c r="T1127" s="187"/>
      <c r="U1127" s="187"/>
      <c r="V1127" s="187"/>
      <c r="W1127" s="187"/>
      <c r="X1127" s="187"/>
      <c r="Y1127" s="187"/>
      <c r="Z1127" s="187"/>
      <c r="AA1127" s="187"/>
      <c r="AB1127" s="187"/>
      <c r="AC1127" s="187"/>
      <c r="AD1127" s="187"/>
      <c r="AE1127" s="187"/>
      <c r="AF1127" s="187"/>
      <c r="AG1127" s="187"/>
      <c r="AH1127" s="187"/>
      <c r="AI1127" s="187"/>
      <c r="AJ1127" s="187"/>
      <c r="AK1127" s="187"/>
      <c r="AL1127" s="187"/>
      <c r="AM1127" s="187"/>
      <c r="AN1127" s="187"/>
      <c r="AO1127" s="187"/>
      <c r="AP1127" s="187"/>
      <c r="AQ1127" s="187"/>
      <c r="AR1127" s="187"/>
      <c r="AS1127" s="187"/>
      <c r="AT1127" s="187"/>
      <c r="AU1127" s="187"/>
      <c r="AV1127" s="187"/>
      <c r="AW1127" s="187"/>
      <c r="AX1127" s="187"/>
      <c r="AY1127" s="187"/>
      <c r="AZ1127" s="187"/>
      <c r="BA1127" s="187"/>
      <c r="BB1127" s="187"/>
      <c r="BC1127" s="187"/>
      <c r="BD1127" s="187"/>
      <c r="BE1127" s="187"/>
      <c r="BF1127" s="187"/>
      <c r="BG1127" s="187"/>
      <c r="BH1127" s="187"/>
      <c r="BI1127" s="187"/>
      <c r="BJ1127" s="187"/>
      <c r="BK1127" s="187"/>
      <c r="BL1127" s="187"/>
      <c r="BM1127" s="187"/>
    </row>
    <row r="1128" spans="1:65">
      <c r="A1128" s="110"/>
      <c r="B1128" s="110"/>
      <c r="C1128" s="110"/>
      <c r="D1128" s="187"/>
      <c r="E1128" s="187"/>
      <c r="F1128" s="187"/>
      <c r="G1128" s="187"/>
      <c r="H1128" s="187"/>
      <c r="I1128" s="187"/>
      <c r="J1128" s="187"/>
      <c r="K1128" s="187"/>
      <c r="L1128" s="187"/>
      <c r="M1128" s="187"/>
      <c r="N1128" s="187"/>
      <c r="O1128" s="187"/>
      <c r="P1128" s="187"/>
      <c r="Q1128" s="187"/>
      <c r="R1128" s="187"/>
      <c r="S1128" s="187"/>
      <c r="T1128" s="187"/>
      <c r="U1128" s="187"/>
      <c r="V1128" s="187"/>
      <c r="W1128" s="187"/>
      <c r="X1128" s="187"/>
      <c r="Y1128" s="187"/>
      <c r="Z1128" s="187"/>
      <c r="AA1128" s="187"/>
      <c r="AB1128" s="187"/>
      <c r="AC1128" s="187"/>
      <c r="AD1128" s="187"/>
      <c r="AE1128" s="187"/>
      <c r="AF1128" s="187"/>
      <c r="AG1128" s="187"/>
      <c r="AH1128" s="187"/>
      <c r="AI1128" s="187"/>
      <c r="AJ1128" s="187"/>
      <c r="AK1128" s="187"/>
      <c r="AL1128" s="187"/>
      <c r="AM1128" s="187"/>
      <c r="AN1128" s="187"/>
      <c r="AO1128" s="187"/>
      <c r="AP1128" s="187"/>
      <c r="AQ1128" s="187"/>
      <c r="AR1128" s="187"/>
      <c r="AS1128" s="187"/>
      <c r="AT1128" s="187"/>
      <c r="AU1128" s="187"/>
      <c r="AV1128" s="187"/>
      <c r="AW1128" s="187"/>
      <c r="AX1128" s="187"/>
      <c r="AY1128" s="187"/>
      <c r="AZ1128" s="187"/>
      <c r="BA1128" s="187"/>
      <c r="BB1128" s="187"/>
      <c r="BC1128" s="187"/>
      <c r="BD1128" s="187"/>
      <c r="BE1128" s="187"/>
      <c r="BF1128" s="187"/>
      <c r="BG1128" s="187"/>
      <c r="BH1128" s="187"/>
      <c r="BI1128" s="187"/>
      <c r="BJ1128" s="187"/>
      <c r="BK1128" s="187"/>
      <c r="BL1128" s="187"/>
      <c r="BM1128" s="187"/>
    </row>
    <row r="1129" spans="1:65">
      <c r="A1129" s="110"/>
      <c r="B1129" s="110"/>
      <c r="C1129" s="110"/>
      <c r="D1129" s="187"/>
      <c r="E1129" s="187"/>
      <c r="F1129" s="187"/>
      <c r="G1129" s="187"/>
      <c r="H1129" s="187"/>
      <c r="I1129" s="187"/>
      <c r="J1129" s="187"/>
      <c r="K1129" s="187"/>
      <c r="L1129" s="187"/>
      <c r="M1129" s="187"/>
      <c r="N1129" s="187"/>
      <c r="O1129" s="187"/>
      <c r="P1129" s="187"/>
      <c r="Q1129" s="187"/>
      <c r="R1129" s="187"/>
      <c r="S1129" s="187"/>
      <c r="T1129" s="187"/>
      <c r="U1129" s="187"/>
      <c r="V1129" s="187"/>
      <c r="W1129" s="187"/>
      <c r="X1129" s="187"/>
      <c r="Y1129" s="187"/>
      <c r="Z1129" s="187"/>
      <c r="AA1129" s="187"/>
      <c r="AB1129" s="187"/>
      <c r="AC1129" s="187"/>
      <c r="AD1129" s="187"/>
      <c r="AE1129" s="187"/>
      <c r="AF1129" s="187"/>
      <c r="AG1129" s="187"/>
      <c r="AH1129" s="187"/>
      <c r="AI1129" s="187"/>
      <c r="AJ1129" s="187"/>
      <c r="AK1129" s="187"/>
      <c r="AL1129" s="187"/>
      <c r="AM1129" s="187"/>
      <c r="AN1129" s="187"/>
      <c r="AO1129" s="187"/>
      <c r="AP1129" s="187"/>
      <c r="AQ1129" s="187"/>
      <c r="AR1129" s="187"/>
      <c r="AS1129" s="187"/>
      <c r="AT1129" s="187"/>
      <c r="AU1129" s="187"/>
      <c r="AV1129" s="187"/>
      <c r="AW1129" s="187"/>
      <c r="AX1129" s="187"/>
      <c r="AY1129" s="187"/>
      <c r="AZ1129" s="187"/>
      <c r="BA1129" s="187"/>
      <c r="BB1129" s="187"/>
      <c r="BC1129" s="187"/>
      <c r="BD1129" s="187"/>
      <c r="BE1129" s="187"/>
      <c r="BF1129" s="187"/>
      <c r="BG1129" s="187"/>
      <c r="BH1129" s="187"/>
      <c r="BI1129" s="187"/>
      <c r="BJ1129" s="187"/>
      <c r="BK1129" s="187"/>
      <c r="BL1129" s="187"/>
      <c r="BM1129" s="187"/>
    </row>
    <row r="1130" spans="1:65">
      <c r="A1130" s="110"/>
      <c r="B1130" s="110"/>
      <c r="C1130" s="110"/>
      <c r="D1130" s="187"/>
      <c r="E1130" s="187"/>
      <c r="F1130" s="187"/>
      <c r="G1130" s="187"/>
      <c r="H1130" s="187"/>
      <c r="I1130" s="187"/>
      <c r="J1130" s="187"/>
      <c r="K1130" s="187"/>
      <c r="L1130" s="187"/>
      <c r="M1130" s="187"/>
      <c r="N1130" s="187"/>
      <c r="O1130" s="187"/>
      <c r="P1130" s="187"/>
      <c r="Q1130" s="187"/>
      <c r="R1130" s="187"/>
      <c r="S1130" s="187"/>
      <c r="T1130" s="187"/>
      <c r="U1130" s="187"/>
      <c r="V1130" s="187"/>
      <c r="W1130" s="187"/>
      <c r="X1130" s="187"/>
      <c r="Y1130" s="187"/>
      <c r="Z1130" s="187"/>
      <c r="AA1130" s="187"/>
      <c r="AB1130" s="187"/>
      <c r="AC1130" s="187"/>
      <c r="AD1130" s="187"/>
      <c r="AE1130" s="187"/>
      <c r="AF1130" s="187"/>
      <c r="AG1130" s="187"/>
      <c r="AH1130" s="187"/>
      <c r="AI1130" s="187"/>
      <c r="AJ1130" s="187"/>
      <c r="AK1130" s="187"/>
      <c r="AL1130" s="187"/>
      <c r="AM1130" s="187"/>
      <c r="AN1130" s="187"/>
      <c r="AO1130" s="187"/>
      <c r="AP1130" s="187"/>
      <c r="AQ1130" s="187"/>
      <c r="AR1130" s="187"/>
      <c r="AS1130" s="187"/>
      <c r="AT1130" s="187"/>
      <c r="AU1130" s="187"/>
      <c r="AV1130" s="187"/>
      <c r="AW1130" s="187"/>
      <c r="AX1130" s="187"/>
      <c r="AY1130" s="187"/>
      <c r="AZ1130" s="187"/>
      <c r="BA1130" s="187"/>
      <c r="BB1130" s="187"/>
      <c r="BC1130" s="187"/>
      <c r="BD1130" s="187"/>
      <c r="BE1130" s="187"/>
      <c r="BF1130" s="187"/>
      <c r="BG1130" s="187"/>
      <c r="BH1130" s="187"/>
      <c r="BI1130" s="187"/>
      <c r="BJ1130" s="187"/>
      <c r="BK1130" s="187"/>
      <c r="BL1130" s="187"/>
      <c r="BM1130" s="187"/>
    </row>
    <row r="1131" spans="1:65">
      <c r="A1131" s="110"/>
      <c r="B1131" s="110"/>
      <c r="C1131" s="110"/>
      <c r="D1131" s="187"/>
      <c r="E1131" s="187"/>
      <c r="F1131" s="187"/>
      <c r="G1131" s="187"/>
      <c r="H1131" s="187"/>
      <c r="I1131" s="187"/>
      <c r="J1131" s="187"/>
      <c r="K1131" s="187"/>
      <c r="L1131" s="187"/>
      <c r="M1131" s="187"/>
      <c r="N1131" s="187"/>
      <c r="O1131" s="187"/>
      <c r="P1131" s="187"/>
      <c r="Q1131" s="187"/>
      <c r="R1131" s="187"/>
      <c r="S1131" s="187"/>
      <c r="T1131" s="187"/>
      <c r="U1131" s="187"/>
      <c r="V1131" s="187"/>
      <c r="W1131" s="187"/>
      <c r="X1131" s="187"/>
      <c r="Y1131" s="187"/>
      <c r="Z1131" s="187"/>
      <c r="AA1131" s="187"/>
      <c r="AB1131" s="187"/>
      <c r="AC1131" s="187"/>
      <c r="AD1131" s="187"/>
      <c r="AE1131" s="187"/>
      <c r="AF1131" s="187"/>
      <c r="AG1131" s="187"/>
      <c r="AH1131" s="187"/>
      <c r="AI1131" s="187"/>
      <c r="AJ1131" s="187"/>
      <c r="AK1131" s="187"/>
      <c r="AL1131" s="187"/>
      <c r="AM1131" s="187"/>
      <c r="AN1131" s="187"/>
      <c r="AO1131" s="187"/>
      <c r="AP1131" s="187"/>
      <c r="AQ1131" s="187"/>
      <c r="AR1131" s="187"/>
      <c r="AS1131" s="187"/>
      <c r="AT1131" s="187"/>
      <c r="AU1131" s="187"/>
      <c r="AV1131" s="187"/>
      <c r="AW1131" s="187"/>
      <c r="AX1131" s="187"/>
      <c r="AY1131" s="187"/>
      <c r="AZ1131" s="187"/>
      <c r="BA1131" s="187"/>
      <c r="BB1131" s="187"/>
      <c r="BC1131" s="187"/>
      <c r="BD1131" s="187"/>
      <c r="BE1131" s="187"/>
      <c r="BF1131" s="187"/>
      <c r="BG1131" s="187"/>
      <c r="BH1131" s="187"/>
      <c r="BI1131" s="187"/>
      <c r="BJ1131" s="187"/>
      <c r="BK1131" s="187"/>
      <c r="BL1131" s="187"/>
      <c r="BM1131" s="187"/>
    </row>
    <row r="1132" spans="1:65">
      <c r="A1132" s="110"/>
      <c r="B1132" s="110"/>
      <c r="C1132" s="110"/>
      <c r="D1132" s="187"/>
      <c r="E1132" s="187"/>
      <c r="F1132" s="187"/>
      <c r="G1132" s="187"/>
      <c r="H1132" s="187"/>
      <c r="I1132" s="187"/>
      <c r="J1132" s="187"/>
      <c r="K1132" s="187"/>
      <c r="L1132" s="187"/>
      <c r="M1132" s="187"/>
      <c r="N1132" s="187"/>
      <c r="O1132" s="187"/>
      <c r="P1132" s="187"/>
      <c r="Q1132" s="187"/>
      <c r="R1132" s="187"/>
      <c r="S1132" s="187"/>
      <c r="T1132" s="187"/>
      <c r="U1132" s="187"/>
      <c r="V1132" s="187"/>
      <c r="W1132" s="187"/>
      <c r="X1132" s="187"/>
      <c r="Y1132" s="187"/>
      <c r="Z1132" s="187"/>
      <c r="AA1132" s="187"/>
      <c r="AB1132" s="187"/>
      <c r="AC1132" s="187"/>
      <c r="AD1132" s="187"/>
      <c r="AE1132" s="187"/>
      <c r="AF1132" s="187"/>
      <c r="AG1132" s="187"/>
      <c r="AH1132" s="187"/>
      <c r="AI1132" s="187"/>
      <c r="AJ1132" s="187"/>
      <c r="AK1132" s="187"/>
      <c r="AL1132" s="187"/>
      <c r="AM1132" s="187"/>
      <c r="AN1132" s="187"/>
      <c r="AO1132" s="187"/>
      <c r="AP1132" s="187"/>
      <c r="AQ1132" s="187"/>
      <c r="AR1132" s="187"/>
      <c r="AS1132" s="187"/>
      <c r="AT1132" s="187"/>
      <c r="AU1132" s="187"/>
      <c r="AV1132" s="187"/>
      <c r="AW1132" s="187"/>
      <c r="AX1132" s="187"/>
      <c r="AY1132" s="187"/>
      <c r="AZ1132" s="187"/>
      <c r="BA1132" s="187"/>
      <c r="BB1132" s="187"/>
      <c r="BC1132" s="187"/>
      <c r="BD1132" s="187"/>
      <c r="BE1132" s="187"/>
      <c r="BF1132" s="187"/>
      <c r="BG1132" s="187"/>
      <c r="BH1132" s="187"/>
      <c r="BI1132" s="187"/>
      <c r="BJ1132" s="187"/>
      <c r="BK1132" s="187"/>
      <c r="BL1132" s="187"/>
      <c r="BM1132" s="187"/>
    </row>
    <row r="1133" spans="1:65">
      <c r="A1133" s="110"/>
      <c r="B1133" s="110"/>
      <c r="C1133" s="110"/>
      <c r="D1133" s="187"/>
      <c r="E1133" s="187"/>
      <c r="F1133" s="187"/>
      <c r="G1133" s="187"/>
      <c r="H1133" s="187"/>
      <c r="I1133" s="187"/>
      <c r="J1133" s="187"/>
      <c r="K1133" s="187"/>
      <c r="L1133" s="187"/>
      <c r="M1133" s="187"/>
      <c r="N1133" s="187"/>
      <c r="O1133" s="187"/>
      <c r="P1133" s="187"/>
      <c r="Q1133" s="187"/>
      <c r="R1133" s="187"/>
      <c r="S1133" s="187"/>
      <c r="T1133" s="187"/>
      <c r="U1133" s="187"/>
      <c r="V1133" s="187"/>
      <c r="W1133" s="187"/>
      <c r="X1133" s="187"/>
      <c r="Y1133" s="187"/>
      <c r="Z1133" s="187"/>
      <c r="AA1133" s="187"/>
      <c r="AB1133" s="187"/>
      <c r="AC1133" s="187"/>
      <c r="AD1133" s="187"/>
      <c r="AE1133" s="187"/>
      <c r="AF1133" s="187"/>
      <c r="AG1133" s="187"/>
      <c r="AH1133" s="187"/>
      <c r="AI1133" s="187"/>
      <c r="AJ1133" s="187"/>
      <c r="AK1133" s="187"/>
      <c r="AL1133" s="187"/>
      <c r="AM1133" s="187"/>
      <c r="AN1133" s="187"/>
      <c r="AO1133" s="187"/>
      <c r="AP1133" s="187"/>
      <c r="AQ1133" s="187"/>
      <c r="AR1133" s="187"/>
      <c r="AS1133" s="187"/>
      <c r="AT1133" s="187"/>
      <c r="AU1133" s="187"/>
      <c r="AV1133" s="187"/>
      <c r="AW1133" s="187"/>
      <c r="AX1133" s="187"/>
      <c r="AY1133" s="187"/>
      <c r="AZ1133" s="187"/>
      <c r="BA1133" s="187"/>
      <c r="BB1133" s="187"/>
      <c r="BC1133" s="187"/>
      <c r="BD1133" s="187"/>
      <c r="BE1133" s="187"/>
      <c r="BF1133" s="187"/>
      <c r="BG1133" s="187"/>
      <c r="BH1133" s="187"/>
      <c r="BI1133" s="187"/>
      <c r="BJ1133" s="187"/>
      <c r="BK1133" s="187"/>
      <c r="BL1133" s="187"/>
      <c r="BM1133" s="187"/>
    </row>
    <row r="1134" spans="1:65">
      <c r="A1134" s="110"/>
      <c r="B1134" s="110"/>
      <c r="C1134" s="110"/>
      <c r="D1134" s="187"/>
      <c r="E1134" s="187"/>
      <c r="F1134" s="187"/>
      <c r="G1134" s="187"/>
      <c r="H1134" s="187"/>
      <c r="I1134" s="187"/>
      <c r="J1134" s="187"/>
      <c r="K1134" s="187"/>
      <c r="L1134" s="187"/>
      <c r="M1134" s="187"/>
      <c r="N1134" s="187"/>
      <c r="O1134" s="187"/>
      <c r="P1134" s="187"/>
      <c r="Q1134" s="187"/>
      <c r="R1134" s="187"/>
      <c r="S1134" s="187"/>
      <c r="T1134" s="187"/>
      <c r="U1134" s="187"/>
      <c r="V1134" s="187"/>
      <c r="W1134" s="187"/>
      <c r="X1134" s="187"/>
      <c r="Y1134" s="187"/>
      <c r="Z1134" s="187"/>
      <c r="AA1134" s="187"/>
      <c r="AB1134" s="187"/>
      <c r="AC1134" s="187"/>
      <c r="AD1134" s="187"/>
      <c r="AE1134" s="187"/>
      <c r="AF1134" s="187"/>
      <c r="AG1134" s="187"/>
      <c r="AH1134" s="187"/>
      <c r="AI1134" s="187"/>
      <c r="AJ1134" s="187"/>
      <c r="AK1134" s="187"/>
      <c r="AL1134" s="187"/>
      <c r="AM1134" s="187"/>
      <c r="AN1134" s="187"/>
      <c r="AO1134" s="187"/>
      <c r="AP1134" s="187"/>
      <c r="AQ1134" s="187"/>
      <c r="AR1134" s="187"/>
      <c r="AS1134" s="187"/>
      <c r="AT1134" s="187"/>
      <c r="AU1134" s="187"/>
      <c r="AV1134" s="187"/>
      <c r="AW1134" s="187"/>
      <c r="AX1134" s="187"/>
      <c r="AY1134" s="187"/>
      <c r="AZ1134" s="187"/>
      <c r="BA1134" s="187"/>
      <c r="BB1134" s="187"/>
      <c r="BC1134" s="187"/>
      <c r="BD1134" s="187"/>
      <c r="BE1134" s="187"/>
      <c r="BF1134" s="187"/>
      <c r="BG1134" s="187"/>
      <c r="BH1134" s="187"/>
      <c r="BI1134" s="187"/>
      <c r="BJ1134" s="187"/>
      <c r="BK1134" s="187"/>
      <c r="BL1134" s="187"/>
      <c r="BM1134" s="187"/>
    </row>
    <row r="1135" spans="1:65">
      <c r="A1135" s="110"/>
      <c r="B1135" s="110"/>
      <c r="C1135" s="110"/>
      <c r="D1135" s="187"/>
      <c r="E1135" s="187"/>
      <c r="F1135" s="187"/>
      <c r="G1135" s="187"/>
      <c r="H1135" s="187"/>
      <c r="I1135" s="187"/>
      <c r="J1135" s="187"/>
      <c r="K1135" s="187"/>
      <c r="L1135" s="187"/>
      <c r="M1135" s="187"/>
      <c r="N1135" s="187"/>
      <c r="O1135" s="187"/>
      <c r="P1135" s="187"/>
      <c r="Q1135" s="187"/>
      <c r="R1135" s="187"/>
      <c r="S1135" s="187"/>
      <c r="T1135" s="187"/>
      <c r="U1135" s="187"/>
      <c r="V1135" s="187"/>
      <c r="W1135" s="187"/>
      <c r="X1135" s="187"/>
      <c r="Y1135" s="187"/>
      <c r="Z1135" s="187"/>
      <c r="AA1135" s="187"/>
      <c r="AB1135" s="187"/>
      <c r="AC1135" s="187"/>
      <c r="AD1135" s="187"/>
      <c r="AE1135" s="187"/>
      <c r="AF1135" s="187"/>
      <c r="AG1135" s="187"/>
      <c r="AH1135" s="187"/>
      <c r="AI1135" s="187"/>
      <c r="AJ1135" s="187"/>
      <c r="AK1135" s="187"/>
      <c r="AL1135" s="187"/>
      <c r="AM1135" s="187"/>
      <c r="AN1135" s="187"/>
      <c r="AO1135" s="187"/>
      <c r="AP1135" s="187"/>
      <c r="AQ1135" s="187"/>
      <c r="AR1135" s="187"/>
      <c r="AS1135" s="187"/>
      <c r="AT1135" s="187"/>
      <c r="AU1135" s="187"/>
      <c r="AV1135" s="187"/>
      <c r="AW1135" s="187"/>
      <c r="AX1135" s="187"/>
      <c r="AY1135" s="187"/>
      <c r="AZ1135" s="187"/>
      <c r="BA1135" s="187"/>
      <c r="BB1135" s="187"/>
      <c r="BC1135" s="187"/>
      <c r="BD1135" s="187"/>
      <c r="BE1135" s="187"/>
      <c r="BF1135" s="187"/>
      <c r="BG1135" s="187"/>
      <c r="BH1135" s="187"/>
      <c r="BI1135" s="187"/>
      <c r="BJ1135" s="187"/>
      <c r="BK1135" s="187"/>
      <c r="BL1135" s="187"/>
      <c r="BM1135" s="187"/>
    </row>
    <row r="1136" spans="1:65">
      <c r="A1136" s="110"/>
      <c r="B1136" s="110"/>
      <c r="C1136" s="110"/>
      <c r="D1136" s="187"/>
      <c r="E1136" s="187"/>
      <c r="F1136" s="187"/>
      <c r="G1136" s="187"/>
      <c r="H1136" s="187"/>
      <c r="I1136" s="187"/>
      <c r="J1136" s="187"/>
      <c r="K1136" s="187"/>
      <c r="L1136" s="187"/>
      <c r="M1136" s="187"/>
      <c r="N1136" s="187"/>
      <c r="O1136" s="187"/>
      <c r="P1136" s="187"/>
      <c r="Q1136" s="187"/>
      <c r="R1136" s="187"/>
      <c r="S1136" s="187"/>
      <c r="T1136" s="187"/>
      <c r="U1136" s="187"/>
      <c r="V1136" s="187"/>
      <c r="W1136" s="187"/>
      <c r="X1136" s="187"/>
      <c r="Y1136" s="187"/>
      <c r="Z1136" s="187"/>
      <c r="AA1136" s="187"/>
      <c r="AB1136" s="187"/>
      <c r="AC1136" s="187"/>
      <c r="AD1136" s="187"/>
      <c r="AE1136" s="187"/>
      <c r="AF1136" s="187"/>
      <c r="AG1136" s="187"/>
      <c r="AH1136" s="187"/>
      <c r="AI1136" s="187"/>
      <c r="AJ1136" s="187"/>
      <c r="AK1136" s="187"/>
      <c r="AL1136" s="187"/>
      <c r="AM1136" s="187"/>
      <c r="AN1136" s="187"/>
      <c r="AO1136" s="187"/>
      <c r="AP1136" s="187"/>
      <c r="AQ1136" s="187"/>
      <c r="AR1136" s="187"/>
      <c r="AS1136" s="187"/>
      <c r="AT1136" s="187"/>
      <c r="AU1136" s="187"/>
      <c r="AV1136" s="187"/>
      <c r="AW1136" s="187"/>
      <c r="AX1136" s="187"/>
      <c r="AY1136" s="187"/>
      <c r="AZ1136" s="187"/>
      <c r="BA1136" s="187"/>
      <c r="BB1136" s="187"/>
      <c r="BC1136" s="187"/>
      <c r="BD1136" s="187"/>
      <c r="BE1136" s="187"/>
      <c r="BF1136" s="187"/>
      <c r="BG1136" s="187"/>
      <c r="BH1136" s="187"/>
      <c r="BI1136" s="187"/>
      <c r="BJ1136" s="187"/>
      <c r="BK1136" s="187"/>
      <c r="BL1136" s="187"/>
      <c r="BM1136" s="187"/>
    </row>
    <row r="1137" spans="1:65">
      <c r="A1137" s="110"/>
      <c r="B1137" s="110"/>
      <c r="C1137" s="110"/>
      <c r="D1137" s="187"/>
      <c r="E1137" s="187"/>
      <c r="F1137" s="187"/>
      <c r="G1137" s="187"/>
      <c r="H1137" s="187"/>
      <c r="I1137" s="187"/>
      <c r="J1137" s="187"/>
      <c r="K1137" s="187"/>
      <c r="L1137" s="187"/>
      <c r="M1137" s="187"/>
      <c r="N1137" s="187"/>
      <c r="O1137" s="187"/>
      <c r="P1137" s="187"/>
      <c r="Q1137" s="187"/>
      <c r="R1137" s="187"/>
      <c r="S1137" s="187"/>
      <c r="T1137" s="187"/>
      <c r="U1137" s="187"/>
      <c r="V1137" s="187"/>
      <c r="W1137" s="187"/>
      <c r="X1137" s="187"/>
      <c r="Y1137" s="187"/>
      <c r="Z1137" s="187"/>
      <c r="AA1137" s="187"/>
      <c r="AB1137" s="187"/>
      <c r="AC1137" s="187"/>
      <c r="AD1137" s="187"/>
      <c r="AE1137" s="187"/>
      <c r="AF1137" s="187"/>
      <c r="AG1137" s="187"/>
      <c r="AH1137" s="187"/>
      <c r="AI1137" s="187"/>
      <c r="AJ1137" s="187"/>
      <c r="AK1137" s="187"/>
      <c r="AL1137" s="187"/>
      <c r="AM1137" s="187"/>
      <c r="AN1137" s="187"/>
      <c r="AO1137" s="187"/>
      <c r="AP1137" s="187"/>
      <c r="AQ1137" s="187"/>
      <c r="AR1137" s="187"/>
      <c r="AS1137" s="187"/>
      <c r="AT1137" s="187"/>
      <c r="AU1137" s="187"/>
      <c r="AV1137" s="187"/>
      <c r="AW1137" s="187"/>
      <c r="AX1137" s="187"/>
      <c r="AY1137" s="187"/>
      <c r="AZ1137" s="187"/>
      <c r="BA1137" s="187"/>
      <c r="BB1137" s="187"/>
      <c r="BC1137" s="187"/>
      <c r="BD1137" s="187"/>
      <c r="BE1137" s="187"/>
      <c r="BF1137" s="187"/>
      <c r="BG1137" s="187"/>
      <c r="BH1137" s="187"/>
      <c r="BI1137" s="187"/>
      <c r="BJ1137" s="187"/>
      <c r="BK1137" s="187"/>
      <c r="BL1137" s="187"/>
      <c r="BM1137" s="187"/>
    </row>
    <row r="1138" spans="1:65">
      <c r="A1138" s="110"/>
      <c r="B1138" s="110"/>
      <c r="C1138" s="110"/>
      <c r="D1138" s="187"/>
      <c r="E1138" s="187"/>
      <c r="F1138" s="187"/>
      <c r="G1138" s="187"/>
      <c r="H1138" s="187"/>
      <c r="I1138" s="187"/>
      <c r="J1138" s="187"/>
      <c r="K1138" s="187"/>
      <c r="L1138" s="187"/>
      <c r="M1138" s="187"/>
      <c r="N1138" s="187"/>
      <c r="O1138" s="187"/>
      <c r="P1138" s="187"/>
      <c r="Q1138" s="187"/>
      <c r="R1138" s="187"/>
      <c r="S1138" s="187"/>
      <c r="T1138" s="187"/>
      <c r="U1138" s="187"/>
      <c r="V1138" s="187"/>
      <c r="W1138" s="187"/>
      <c r="X1138" s="187"/>
      <c r="Y1138" s="187"/>
      <c r="Z1138" s="187"/>
      <c r="AA1138" s="187"/>
      <c r="AB1138" s="187"/>
      <c r="AC1138" s="187"/>
      <c r="AD1138" s="187"/>
      <c r="AE1138" s="187"/>
      <c r="AF1138" s="187"/>
      <c r="AG1138" s="187"/>
      <c r="AH1138" s="187"/>
      <c r="AI1138" s="187"/>
      <c r="AJ1138" s="187"/>
      <c r="AK1138" s="187"/>
      <c r="AL1138" s="187"/>
      <c r="AM1138" s="187"/>
      <c r="AN1138" s="187"/>
      <c r="AO1138" s="187"/>
      <c r="AP1138" s="187"/>
      <c r="AQ1138" s="187"/>
      <c r="AR1138" s="187"/>
      <c r="AS1138" s="187"/>
      <c r="AT1138" s="187"/>
      <c r="AU1138" s="187"/>
      <c r="AV1138" s="187"/>
      <c r="AW1138" s="187"/>
      <c r="AX1138" s="187"/>
      <c r="AY1138" s="187"/>
      <c r="AZ1138" s="187"/>
      <c r="BA1138" s="187"/>
      <c r="BB1138" s="187"/>
      <c r="BC1138" s="187"/>
      <c r="BD1138" s="187"/>
      <c r="BE1138" s="187"/>
      <c r="BF1138" s="187"/>
      <c r="BG1138" s="187"/>
      <c r="BH1138" s="187"/>
      <c r="BI1138" s="187"/>
      <c r="BJ1138" s="187"/>
      <c r="BK1138" s="187"/>
      <c r="BL1138" s="187"/>
      <c r="BM1138" s="187"/>
    </row>
    <row r="1139" spans="1:65">
      <c r="A1139" s="110"/>
      <c r="B1139" s="110"/>
      <c r="C1139" s="110"/>
      <c r="D1139" s="187"/>
      <c r="E1139" s="187"/>
      <c r="F1139" s="187"/>
      <c r="G1139" s="187"/>
      <c r="H1139" s="187"/>
      <c r="I1139" s="187"/>
      <c r="J1139" s="187"/>
      <c r="K1139" s="187"/>
      <c r="L1139" s="187"/>
      <c r="M1139" s="187"/>
      <c r="N1139" s="187"/>
      <c r="O1139" s="187"/>
      <c r="P1139" s="187"/>
      <c r="Q1139" s="187"/>
      <c r="R1139" s="187"/>
      <c r="S1139" s="187"/>
      <c r="T1139" s="187"/>
      <c r="U1139" s="187"/>
      <c r="V1139" s="187"/>
      <c r="W1139" s="187"/>
      <c r="X1139" s="187"/>
      <c r="Y1139" s="187"/>
      <c r="Z1139" s="187"/>
      <c r="AA1139" s="187"/>
      <c r="AB1139" s="187"/>
      <c r="AC1139" s="187"/>
      <c r="AD1139" s="187"/>
      <c r="AE1139" s="187"/>
      <c r="AF1139" s="187"/>
      <c r="AG1139" s="187"/>
      <c r="AH1139" s="187"/>
      <c r="AI1139" s="187"/>
      <c r="AJ1139" s="187"/>
      <c r="AK1139" s="187"/>
      <c r="AL1139" s="187"/>
      <c r="AM1139" s="187"/>
      <c r="AN1139" s="187"/>
      <c r="AO1139" s="187"/>
      <c r="AP1139" s="187"/>
      <c r="AQ1139" s="187"/>
      <c r="AR1139" s="187"/>
      <c r="AS1139" s="187"/>
      <c r="AT1139" s="187"/>
      <c r="AU1139" s="187"/>
      <c r="AV1139" s="187"/>
      <c r="AW1139" s="187"/>
      <c r="AX1139" s="187"/>
      <c r="AY1139" s="187"/>
      <c r="AZ1139" s="187"/>
      <c r="BA1139" s="187"/>
      <c r="BB1139" s="187"/>
      <c r="BC1139" s="187"/>
      <c r="BD1139" s="187"/>
      <c r="BE1139" s="187"/>
      <c r="BF1139" s="187"/>
      <c r="BG1139" s="187"/>
      <c r="BH1139" s="187"/>
      <c r="BI1139" s="187"/>
      <c r="BJ1139" s="187"/>
      <c r="BK1139" s="187"/>
      <c r="BL1139" s="187"/>
      <c r="BM1139" s="187"/>
    </row>
    <row r="1140" spans="1:65">
      <c r="A1140" s="110"/>
      <c r="B1140" s="110"/>
      <c r="C1140" s="110"/>
      <c r="D1140" s="187"/>
      <c r="E1140" s="187"/>
      <c r="F1140" s="187"/>
      <c r="G1140" s="187"/>
      <c r="H1140" s="187"/>
      <c r="I1140" s="187"/>
      <c r="J1140" s="187"/>
      <c r="K1140" s="187"/>
      <c r="L1140" s="187"/>
      <c r="M1140" s="187"/>
      <c r="N1140" s="187"/>
      <c r="O1140" s="187"/>
      <c r="P1140" s="187"/>
      <c r="Q1140" s="187"/>
      <c r="R1140" s="187"/>
      <c r="S1140" s="187"/>
      <c r="T1140" s="187"/>
      <c r="U1140" s="187"/>
      <c r="V1140" s="187"/>
      <c r="W1140" s="187"/>
      <c r="X1140" s="187"/>
      <c r="Y1140" s="187"/>
      <c r="Z1140" s="187"/>
      <c r="AA1140" s="187"/>
      <c r="AB1140" s="187"/>
      <c r="AC1140" s="187"/>
      <c r="AD1140" s="187"/>
      <c r="AE1140" s="187"/>
      <c r="AF1140" s="187"/>
      <c r="AG1140" s="187"/>
      <c r="AH1140" s="187"/>
      <c r="AI1140" s="187"/>
      <c r="AJ1140" s="187"/>
      <c r="AK1140" s="187"/>
      <c r="AL1140" s="187"/>
      <c r="AM1140" s="187"/>
      <c r="AN1140" s="187"/>
      <c r="AO1140" s="187"/>
      <c r="AP1140" s="187"/>
      <c r="AQ1140" s="187"/>
      <c r="AR1140" s="187"/>
      <c r="AS1140" s="187"/>
      <c r="AT1140" s="187"/>
      <c r="AU1140" s="187"/>
      <c r="AV1140" s="187"/>
      <c r="AW1140" s="187"/>
      <c r="AX1140" s="187"/>
      <c r="AY1140" s="187"/>
      <c r="AZ1140" s="187"/>
      <c r="BA1140" s="187"/>
      <c r="BB1140" s="187"/>
      <c r="BC1140" s="187"/>
      <c r="BD1140" s="187"/>
      <c r="BE1140" s="187"/>
      <c r="BF1140" s="187"/>
      <c r="BG1140" s="187"/>
      <c r="BH1140" s="187"/>
      <c r="BI1140" s="187"/>
      <c r="BJ1140" s="187"/>
      <c r="BK1140" s="187"/>
      <c r="BL1140" s="187"/>
      <c r="BM1140" s="187"/>
    </row>
    <row r="1141" spans="1:65">
      <c r="A1141" s="110"/>
      <c r="B1141" s="110"/>
      <c r="C1141" s="110"/>
      <c r="D1141" s="187"/>
      <c r="E1141" s="187"/>
      <c r="F1141" s="187"/>
      <c r="G1141" s="187"/>
      <c r="H1141" s="187"/>
      <c r="I1141" s="187"/>
      <c r="J1141" s="187"/>
      <c r="K1141" s="187"/>
      <c r="L1141" s="187"/>
      <c r="M1141" s="187"/>
      <c r="N1141" s="187"/>
      <c r="O1141" s="187"/>
      <c r="P1141" s="187"/>
      <c r="Q1141" s="187"/>
      <c r="R1141" s="187"/>
      <c r="S1141" s="187"/>
      <c r="T1141" s="187"/>
      <c r="U1141" s="187"/>
      <c r="V1141" s="187"/>
      <c r="W1141" s="187"/>
      <c r="X1141" s="187"/>
      <c r="Y1141" s="187"/>
      <c r="Z1141" s="187"/>
      <c r="AA1141" s="187"/>
      <c r="AB1141" s="187"/>
      <c r="AC1141" s="187"/>
      <c r="AD1141" s="187"/>
      <c r="AE1141" s="187"/>
      <c r="AF1141" s="187"/>
      <c r="AG1141" s="187"/>
      <c r="AH1141" s="187"/>
      <c r="AI1141" s="187"/>
      <c r="AJ1141" s="187"/>
      <c r="AK1141" s="187"/>
      <c r="AL1141" s="187"/>
      <c r="AM1141" s="187"/>
      <c r="AN1141" s="187"/>
      <c r="AO1141" s="187"/>
      <c r="AP1141" s="187"/>
      <c r="AQ1141" s="187"/>
      <c r="AR1141" s="187"/>
      <c r="AS1141" s="187"/>
      <c r="AT1141" s="187"/>
      <c r="AU1141" s="187"/>
      <c r="AV1141" s="187"/>
      <c r="AW1141" s="187"/>
      <c r="AX1141" s="187"/>
      <c r="AY1141" s="187"/>
      <c r="AZ1141" s="187"/>
      <c r="BA1141" s="187"/>
      <c r="BB1141" s="187"/>
      <c r="BC1141" s="187"/>
      <c r="BD1141" s="187"/>
      <c r="BE1141" s="187"/>
      <c r="BF1141" s="187"/>
      <c r="BG1141" s="187"/>
      <c r="BH1141" s="187"/>
      <c r="BI1141" s="187"/>
      <c r="BJ1141" s="187"/>
      <c r="BK1141" s="187"/>
      <c r="BL1141" s="187"/>
      <c r="BM1141" s="187"/>
    </row>
    <row r="1142" spans="1:65">
      <c r="A1142" s="110"/>
      <c r="B1142" s="110"/>
      <c r="C1142" s="110"/>
      <c r="D1142" s="187"/>
      <c r="E1142" s="187"/>
      <c r="F1142" s="187"/>
      <c r="G1142" s="187"/>
      <c r="H1142" s="187"/>
      <c r="I1142" s="187"/>
      <c r="J1142" s="187"/>
      <c r="K1142" s="187"/>
      <c r="L1142" s="187"/>
      <c r="M1142" s="187"/>
      <c r="N1142" s="187"/>
      <c r="O1142" s="187"/>
      <c r="P1142" s="187"/>
      <c r="Q1142" s="187"/>
      <c r="R1142" s="187"/>
      <c r="S1142" s="187"/>
      <c r="T1142" s="187"/>
      <c r="U1142" s="187"/>
      <c r="V1142" s="187"/>
      <c r="W1142" s="187"/>
      <c r="X1142" s="187"/>
      <c r="Y1142" s="187"/>
      <c r="Z1142" s="187"/>
      <c r="AA1142" s="187"/>
      <c r="AB1142" s="187"/>
      <c r="AC1142" s="187"/>
      <c r="AD1142" s="187"/>
      <c r="AE1142" s="187"/>
      <c r="AF1142" s="187"/>
      <c r="AG1142" s="187"/>
      <c r="AH1142" s="187"/>
      <c r="AI1142" s="187"/>
      <c r="AJ1142" s="187"/>
      <c r="AK1142" s="187"/>
      <c r="AL1142" s="187"/>
      <c r="AM1142" s="187"/>
      <c r="AN1142" s="187"/>
      <c r="AO1142" s="187"/>
      <c r="AP1142" s="187"/>
      <c r="AQ1142" s="187"/>
      <c r="AR1142" s="187"/>
      <c r="AS1142" s="187"/>
      <c r="AT1142" s="187"/>
      <c r="AU1142" s="187"/>
      <c r="AV1142" s="187"/>
      <c r="AW1142" s="187"/>
      <c r="AX1142" s="187"/>
      <c r="AY1142" s="187"/>
      <c r="AZ1142" s="187"/>
      <c r="BA1142" s="187"/>
      <c r="BB1142" s="187"/>
      <c r="BC1142" s="187"/>
      <c r="BD1142" s="187"/>
      <c r="BE1142" s="187"/>
      <c r="BF1142" s="187"/>
      <c r="BG1142" s="187"/>
      <c r="BH1142" s="187"/>
      <c r="BI1142" s="187"/>
      <c r="BJ1142" s="187"/>
      <c r="BK1142" s="187"/>
      <c r="BL1142" s="187"/>
      <c r="BM1142" s="187"/>
    </row>
    <row r="1143" spans="1:65">
      <c r="A1143" s="110"/>
      <c r="B1143" s="110"/>
      <c r="C1143" s="110"/>
      <c r="D1143" s="187"/>
      <c r="E1143" s="187"/>
      <c r="F1143" s="187"/>
      <c r="G1143" s="187"/>
      <c r="H1143" s="187"/>
      <c r="I1143" s="187"/>
      <c r="J1143" s="187"/>
      <c r="K1143" s="187"/>
      <c r="L1143" s="187"/>
      <c r="M1143" s="187"/>
      <c r="N1143" s="187"/>
      <c r="O1143" s="187"/>
      <c r="P1143" s="187"/>
      <c r="Q1143" s="187"/>
      <c r="R1143" s="187"/>
      <c r="S1143" s="187"/>
      <c r="T1143" s="187"/>
      <c r="U1143" s="187"/>
      <c r="V1143" s="187"/>
      <c r="W1143" s="187"/>
      <c r="X1143" s="187"/>
      <c r="Y1143" s="187"/>
      <c r="Z1143" s="187"/>
      <c r="AA1143" s="187"/>
      <c r="AB1143" s="187"/>
      <c r="AC1143" s="187"/>
      <c r="AD1143" s="187"/>
      <c r="AE1143" s="187"/>
      <c r="AF1143" s="187"/>
      <c r="AG1143" s="187"/>
      <c r="AH1143" s="187"/>
      <c r="AI1143" s="187"/>
      <c r="AJ1143" s="187"/>
      <c r="AK1143" s="187"/>
      <c r="AL1143" s="187"/>
      <c r="AM1143" s="187"/>
      <c r="AN1143" s="187"/>
      <c r="AO1143" s="187"/>
      <c r="AP1143" s="187"/>
      <c r="AQ1143" s="187"/>
      <c r="AR1143" s="187"/>
      <c r="AS1143" s="187"/>
      <c r="AT1143" s="187"/>
      <c r="AU1143" s="187"/>
      <c r="AV1143" s="187"/>
      <c r="AW1143" s="187"/>
      <c r="AX1143" s="187"/>
      <c r="AY1143" s="187"/>
      <c r="AZ1143" s="187"/>
      <c r="BA1143" s="187"/>
      <c r="BB1143" s="187"/>
      <c r="BC1143" s="187"/>
      <c r="BD1143" s="187"/>
      <c r="BE1143" s="187"/>
      <c r="BF1143" s="187"/>
      <c r="BG1143" s="187"/>
      <c r="BH1143" s="187"/>
      <c r="BI1143" s="187"/>
      <c r="BJ1143" s="187"/>
      <c r="BK1143" s="187"/>
      <c r="BL1143" s="187"/>
      <c r="BM1143" s="187"/>
    </row>
    <row r="1144" spans="1:65">
      <c r="A1144" s="110"/>
      <c r="B1144" s="110"/>
      <c r="C1144" s="110"/>
      <c r="D1144" s="187"/>
      <c r="E1144" s="187"/>
      <c r="F1144" s="187"/>
      <c r="G1144" s="187"/>
      <c r="H1144" s="187"/>
      <c r="I1144" s="187"/>
      <c r="J1144" s="187"/>
      <c r="K1144" s="187"/>
      <c r="L1144" s="187"/>
      <c r="M1144" s="187"/>
      <c r="N1144" s="187"/>
      <c r="O1144" s="187"/>
      <c r="P1144" s="187"/>
      <c r="Q1144" s="187"/>
      <c r="R1144" s="187"/>
      <c r="S1144" s="187"/>
      <c r="T1144" s="187"/>
      <c r="U1144" s="187"/>
      <c r="V1144" s="187"/>
      <c r="W1144" s="187"/>
      <c r="X1144" s="187"/>
      <c r="Y1144" s="187"/>
      <c r="Z1144" s="187"/>
      <c r="AA1144" s="187"/>
      <c r="AB1144" s="187"/>
      <c r="AC1144" s="187"/>
      <c r="AD1144" s="187"/>
      <c r="AE1144" s="187"/>
      <c r="AF1144" s="187"/>
      <c r="AG1144" s="187"/>
      <c r="AH1144" s="187"/>
      <c r="AI1144" s="187"/>
      <c r="AJ1144" s="187"/>
      <c r="AK1144" s="187"/>
      <c r="AL1144" s="187"/>
      <c r="AM1144" s="187"/>
      <c r="AN1144" s="187"/>
      <c r="AO1144" s="187"/>
      <c r="AP1144" s="187"/>
      <c r="AQ1144" s="187"/>
      <c r="AR1144" s="187"/>
      <c r="AS1144" s="187"/>
      <c r="AT1144" s="187"/>
      <c r="AU1144" s="187"/>
      <c r="AV1144" s="187"/>
      <c r="AW1144" s="187"/>
      <c r="AX1144" s="187"/>
      <c r="AY1144" s="187"/>
      <c r="AZ1144" s="187"/>
      <c r="BA1144" s="187"/>
      <c r="BB1144" s="187"/>
      <c r="BC1144" s="187"/>
      <c r="BD1144" s="187"/>
      <c r="BE1144" s="187"/>
      <c r="BF1144" s="187"/>
      <c r="BG1144" s="187"/>
      <c r="BH1144" s="187"/>
      <c r="BI1144" s="187"/>
      <c r="BJ1144" s="187"/>
      <c r="BK1144" s="187"/>
      <c r="BL1144" s="187"/>
      <c r="BM1144" s="187"/>
    </row>
    <row r="1145" spans="1:65">
      <c r="A1145" s="110"/>
      <c r="B1145" s="110"/>
      <c r="C1145" s="110"/>
      <c r="D1145" s="187"/>
      <c r="E1145" s="187"/>
      <c r="F1145" s="187"/>
      <c r="G1145" s="187"/>
      <c r="H1145" s="187"/>
      <c r="I1145" s="187"/>
      <c r="J1145" s="187"/>
      <c r="K1145" s="187"/>
      <c r="L1145" s="187"/>
      <c r="M1145" s="187"/>
      <c r="N1145" s="187"/>
      <c r="O1145" s="187"/>
      <c r="P1145" s="187"/>
      <c r="Q1145" s="187"/>
      <c r="R1145" s="187"/>
      <c r="S1145" s="187"/>
      <c r="T1145" s="187"/>
      <c r="U1145" s="187"/>
      <c r="V1145" s="187"/>
      <c r="W1145" s="187"/>
      <c r="X1145" s="187"/>
      <c r="Y1145" s="187"/>
      <c r="Z1145" s="187"/>
      <c r="AA1145" s="187"/>
      <c r="AB1145" s="187"/>
      <c r="AC1145" s="187"/>
      <c r="AD1145" s="187"/>
      <c r="AE1145" s="187"/>
      <c r="AF1145" s="187"/>
      <c r="AG1145" s="187"/>
      <c r="AH1145" s="187"/>
      <c r="AI1145" s="187"/>
      <c r="AJ1145" s="187"/>
      <c r="AK1145" s="187"/>
      <c r="AL1145" s="187"/>
      <c r="AM1145" s="187"/>
      <c r="AN1145" s="187"/>
      <c r="AO1145" s="187"/>
      <c r="AP1145" s="187"/>
      <c r="AQ1145" s="187"/>
      <c r="AR1145" s="187"/>
      <c r="AS1145" s="187"/>
      <c r="AT1145" s="187"/>
      <c r="AU1145" s="187"/>
      <c r="AV1145" s="187"/>
      <c r="AW1145" s="187"/>
      <c r="AX1145" s="187"/>
      <c r="AY1145" s="187"/>
      <c r="AZ1145" s="187"/>
      <c r="BA1145" s="187"/>
      <c r="BB1145" s="187"/>
      <c r="BC1145" s="187"/>
      <c r="BD1145" s="187"/>
      <c r="BE1145" s="187"/>
      <c r="BF1145" s="187"/>
      <c r="BG1145" s="187"/>
      <c r="BH1145" s="187"/>
      <c r="BI1145" s="187"/>
      <c r="BJ1145" s="187"/>
      <c r="BK1145" s="187"/>
      <c r="BL1145" s="187"/>
      <c r="BM1145" s="187"/>
    </row>
    <row r="1146" spans="1:65">
      <c r="A1146" s="110"/>
      <c r="B1146" s="110"/>
      <c r="C1146" s="110"/>
      <c r="D1146" s="187"/>
      <c r="E1146" s="187"/>
      <c r="F1146" s="187"/>
      <c r="G1146" s="187"/>
      <c r="H1146" s="187"/>
      <c r="I1146" s="187"/>
      <c r="J1146" s="187"/>
      <c r="K1146" s="187"/>
      <c r="L1146" s="187"/>
      <c r="M1146" s="187"/>
      <c r="N1146" s="187"/>
      <c r="O1146" s="187"/>
      <c r="P1146" s="187"/>
      <c r="Q1146" s="187"/>
      <c r="R1146" s="187"/>
      <c r="S1146" s="187"/>
      <c r="T1146" s="187"/>
      <c r="U1146" s="187"/>
      <c r="V1146" s="187"/>
      <c r="W1146" s="187"/>
      <c r="X1146" s="187"/>
      <c r="Y1146" s="187"/>
      <c r="Z1146" s="187"/>
      <c r="AA1146" s="187"/>
      <c r="AB1146" s="187"/>
      <c r="AC1146" s="187"/>
      <c r="AD1146" s="187"/>
      <c r="AE1146" s="187"/>
      <c r="AF1146" s="187"/>
      <c r="AG1146" s="187"/>
      <c r="AH1146" s="187"/>
      <c r="AI1146" s="187"/>
      <c r="AJ1146" s="187"/>
      <c r="AK1146" s="187"/>
      <c r="AL1146" s="187"/>
      <c r="AM1146" s="187"/>
      <c r="AN1146" s="187"/>
      <c r="AO1146" s="187"/>
      <c r="AP1146" s="187"/>
      <c r="AQ1146" s="187"/>
      <c r="AR1146" s="187"/>
      <c r="AS1146" s="187"/>
      <c r="AT1146" s="187"/>
      <c r="AU1146" s="187"/>
      <c r="AV1146" s="187"/>
      <c r="AW1146" s="187"/>
      <c r="AX1146" s="187"/>
      <c r="AY1146" s="187"/>
      <c r="AZ1146" s="187"/>
      <c r="BA1146" s="187"/>
      <c r="BB1146" s="187"/>
      <c r="BC1146" s="187"/>
      <c r="BD1146" s="187"/>
      <c r="BE1146" s="187"/>
      <c r="BF1146" s="187"/>
      <c r="BG1146" s="187"/>
      <c r="BH1146" s="187"/>
      <c r="BI1146" s="187"/>
      <c r="BJ1146" s="187"/>
      <c r="BK1146" s="187"/>
      <c r="BL1146" s="187"/>
      <c r="BM1146" s="187"/>
    </row>
    <row r="1147" spans="1:65">
      <c r="A1147" s="110"/>
      <c r="B1147" s="110"/>
      <c r="C1147" s="110"/>
      <c r="D1147" s="187"/>
      <c r="E1147" s="187"/>
      <c r="F1147" s="187"/>
      <c r="G1147" s="187"/>
      <c r="H1147" s="187"/>
      <c r="I1147" s="187"/>
      <c r="J1147" s="187"/>
      <c r="K1147" s="187"/>
      <c r="L1147" s="187"/>
      <c r="M1147" s="187"/>
      <c r="N1147" s="187"/>
      <c r="O1147" s="187"/>
      <c r="P1147" s="187"/>
      <c r="Q1147" s="187"/>
      <c r="R1147" s="187"/>
      <c r="S1147" s="187"/>
      <c r="T1147" s="187"/>
      <c r="U1147" s="187"/>
      <c r="V1147" s="187"/>
      <c r="W1147" s="187"/>
      <c r="X1147" s="187"/>
      <c r="Y1147" s="187"/>
      <c r="Z1147" s="187"/>
      <c r="AA1147" s="187"/>
      <c r="AB1147" s="187"/>
      <c r="AC1147" s="187"/>
      <c r="AD1147" s="187"/>
      <c r="AE1147" s="187"/>
      <c r="AF1147" s="187"/>
      <c r="AG1147" s="187"/>
      <c r="AH1147" s="187"/>
      <c r="AI1147" s="187"/>
      <c r="AJ1147" s="187"/>
      <c r="AK1147" s="187"/>
      <c r="AL1147" s="187"/>
      <c r="AM1147" s="187"/>
      <c r="AN1147" s="187"/>
      <c r="AO1147" s="187"/>
      <c r="AP1147" s="187"/>
      <c r="AQ1147" s="187"/>
      <c r="AR1147" s="187"/>
      <c r="AS1147" s="187"/>
      <c r="AT1147" s="187"/>
      <c r="AU1147" s="187"/>
      <c r="AV1147" s="187"/>
      <c r="AW1147" s="187"/>
      <c r="AX1147" s="187"/>
      <c r="AY1147" s="187"/>
      <c r="AZ1147" s="187"/>
      <c r="BA1147" s="187"/>
      <c r="BB1147" s="187"/>
      <c r="BC1147" s="187"/>
      <c r="BD1147" s="187"/>
      <c r="BE1147" s="187"/>
      <c r="BF1147" s="187"/>
      <c r="BG1147" s="187"/>
      <c r="BH1147" s="187"/>
      <c r="BI1147" s="187"/>
      <c r="BJ1147" s="187"/>
      <c r="BK1147" s="187"/>
      <c r="BL1147" s="187"/>
      <c r="BM1147" s="187"/>
    </row>
    <row r="1148" spans="1:65">
      <c r="A1148" s="110"/>
      <c r="B1148" s="110"/>
      <c r="C1148" s="110"/>
      <c r="D1148" s="187"/>
      <c r="E1148" s="187"/>
      <c r="F1148" s="187"/>
      <c r="G1148" s="187"/>
      <c r="H1148" s="187"/>
      <c r="I1148" s="187"/>
      <c r="J1148" s="187"/>
      <c r="K1148" s="187"/>
      <c r="L1148" s="187"/>
      <c r="M1148" s="187"/>
      <c r="N1148" s="187"/>
      <c r="O1148" s="187"/>
      <c r="P1148" s="187"/>
      <c r="Q1148" s="187"/>
      <c r="R1148" s="187"/>
      <c r="S1148" s="187"/>
      <c r="T1148" s="187"/>
      <c r="U1148" s="187"/>
      <c r="V1148" s="187"/>
      <c r="W1148" s="187"/>
      <c r="X1148" s="187"/>
      <c r="Y1148" s="187"/>
      <c r="Z1148" s="187"/>
      <c r="AA1148" s="187"/>
      <c r="AB1148" s="187"/>
      <c r="AC1148" s="187"/>
      <c r="AD1148" s="187"/>
      <c r="AE1148" s="187"/>
      <c r="AF1148" s="187"/>
      <c r="AG1148" s="187"/>
      <c r="AH1148" s="187"/>
      <c r="AI1148" s="187"/>
      <c r="AJ1148" s="187"/>
      <c r="AK1148" s="187"/>
      <c r="AL1148" s="187"/>
      <c r="AM1148" s="187"/>
      <c r="AN1148" s="187"/>
      <c r="AO1148" s="187"/>
      <c r="AP1148" s="187"/>
      <c r="AQ1148" s="187"/>
      <c r="AR1148" s="187"/>
      <c r="AS1148" s="187"/>
      <c r="AT1148" s="187"/>
      <c r="AU1148" s="187"/>
      <c r="AV1148" s="187"/>
      <c r="AW1148" s="187"/>
      <c r="AX1148" s="187"/>
      <c r="AY1148" s="187"/>
      <c r="AZ1148" s="187"/>
      <c r="BA1148" s="187"/>
      <c r="BB1148" s="187"/>
      <c r="BC1148" s="187"/>
      <c r="BD1148" s="187"/>
      <c r="BE1148" s="187"/>
      <c r="BF1148" s="187"/>
      <c r="BG1148" s="187"/>
      <c r="BH1148" s="187"/>
      <c r="BI1148" s="187"/>
      <c r="BJ1148" s="187"/>
      <c r="BK1148" s="187"/>
      <c r="BL1148" s="187"/>
      <c r="BM1148" s="187"/>
    </row>
    <row r="1149" spans="1:65">
      <c r="A1149" s="110"/>
      <c r="B1149" s="110"/>
      <c r="C1149" s="110"/>
      <c r="D1149" s="187"/>
      <c r="E1149" s="187"/>
      <c r="F1149" s="187"/>
      <c r="G1149" s="187"/>
      <c r="H1149" s="187"/>
      <c r="I1149" s="187"/>
      <c r="J1149" s="187"/>
      <c r="K1149" s="187"/>
      <c r="L1149" s="187"/>
      <c r="M1149" s="187"/>
      <c r="N1149" s="187"/>
      <c r="O1149" s="187"/>
      <c r="P1149" s="187"/>
      <c r="Q1149" s="187"/>
      <c r="R1149" s="187"/>
      <c r="S1149" s="187"/>
      <c r="T1149" s="187"/>
      <c r="U1149" s="187"/>
      <c r="V1149" s="187"/>
      <c r="W1149" s="187"/>
      <c r="X1149" s="187"/>
      <c r="Y1149" s="187"/>
      <c r="Z1149" s="187"/>
      <c r="AA1149" s="187"/>
      <c r="AB1149" s="187"/>
      <c r="AC1149" s="187"/>
      <c r="AD1149" s="187"/>
      <c r="AE1149" s="187"/>
      <c r="AF1149" s="187"/>
      <c r="AG1149" s="187"/>
      <c r="AH1149" s="187"/>
      <c r="AI1149" s="187"/>
      <c r="AJ1149" s="187"/>
      <c r="AK1149" s="187"/>
      <c r="AL1149" s="187"/>
      <c r="AM1149" s="187"/>
      <c r="AN1149" s="187"/>
      <c r="AO1149" s="187"/>
      <c r="AP1149" s="187"/>
      <c r="AQ1149" s="187"/>
      <c r="AR1149" s="187"/>
      <c r="AS1149" s="187"/>
      <c r="AT1149" s="187"/>
      <c r="AU1149" s="187"/>
      <c r="AV1149" s="187"/>
      <c r="AW1149" s="187"/>
      <c r="AX1149" s="187"/>
      <c r="AY1149" s="187"/>
      <c r="AZ1149" s="187"/>
      <c r="BA1149" s="187"/>
      <c r="BB1149" s="187"/>
      <c r="BC1149" s="187"/>
      <c r="BD1149" s="187"/>
      <c r="BE1149" s="187"/>
      <c r="BF1149" s="187"/>
      <c r="BG1149" s="187"/>
      <c r="BH1149" s="187"/>
      <c r="BI1149" s="187"/>
      <c r="BJ1149" s="187"/>
      <c r="BK1149" s="187"/>
      <c r="BL1149" s="187"/>
      <c r="BM1149" s="187"/>
    </row>
    <row r="1150" spans="1:65">
      <c r="A1150" s="110"/>
      <c r="B1150" s="110"/>
      <c r="C1150" s="110"/>
      <c r="D1150" s="187"/>
      <c r="E1150" s="187"/>
      <c r="F1150" s="187"/>
      <c r="G1150" s="187"/>
      <c r="H1150" s="187"/>
      <c r="I1150" s="187"/>
      <c r="J1150" s="187"/>
      <c r="K1150" s="187"/>
      <c r="L1150" s="187"/>
      <c r="M1150" s="187"/>
      <c r="N1150" s="187"/>
      <c r="O1150" s="187"/>
      <c r="P1150" s="187"/>
      <c r="Q1150" s="187"/>
      <c r="R1150" s="187"/>
      <c r="S1150" s="187"/>
      <c r="T1150" s="187"/>
      <c r="U1150" s="187"/>
      <c r="V1150" s="187"/>
      <c r="W1150" s="187"/>
      <c r="X1150" s="187"/>
      <c r="Y1150" s="187"/>
      <c r="Z1150" s="187"/>
      <c r="AA1150" s="187"/>
      <c r="AB1150" s="187"/>
      <c r="AC1150" s="187"/>
      <c r="AD1150" s="187"/>
      <c r="AE1150" s="187"/>
      <c r="AF1150" s="187"/>
      <c r="AG1150" s="187"/>
      <c r="AH1150" s="187"/>
      <c r="AI1150" s="187"/>
      <c r="AJ1150" s="187"/>
      <c r="AK1150" s="187"/>
      <c r="AL1150" s="187"/>
      <c r="AM1150" s="187"/>
      <c r="AN1150" s="187"/>
      <c r="AO1150" s="187"/>
      <c r="AP1150" s="187"/>
      <c r="AQ1150" s="187"/>
      <c r="AR1150" s="187"/>
      <c r="AS1150" s="187"/>
      <c r="AT1150" s="187"/>
      <c r="AU1150" s="187"/>
      <c r="AV1150" s="187"/>
      <c r="AW1150" s="187"/>
      <c r="AX1150" s="187"/>
      <c r="AY1150" s="187"/>
      <c r="AZ1150" s="187"/>
      <c r="BA1150" s="187"/>
      <c r="BB1150" s="187"/>
      <c r="BC1150" s="187"/>
      <c r="BD1150" s="187"/>
      <c r="BE1150" s="187"/>
      <c r="BF1150" s="187"/>
      <c r="BG1150" s="187"/>
      <c r="BH1150" s="187"/>
      <c r="BI1150" s="187"/>
      <c r="BJ1150" s="187"/>
      <c r="BK1150" s="187"/>
      <c r="BL1150" s="187"/>
      <c r="BM1150" s="187"/>
    </row>
    <row r="1151" spans="1:65">
      <c r="A1151" s="110"/>
      <c r="B1151" s="110"/>
      <c r="C1151" s="110"/>
      <c r="D1151" s="187"/>
      <c r="E1151" s="187"/>
      <c r="F1151" s="187"/>
      <c r="G1151" s="187"/>
      <c r="H1151" s="187"/>
      <c r="I1151" s="187"/>
      <c r="J1151" s="187"/>
      <c r="K1151" s="187"/>
      <c r="L1151" s="187"/>
      <c r="M1151" s="187"/>
      <c r="N1151" s="187"/>
      <c r="O1151" s="187"/>
      <c r="P1151" s="187"/>
      <c r="Q1151" s="187"/>
      <c r="R1151" s="187"/>
      <c r="S1151" s="187"/>
      <c r="T1151" s="187"/>
      <c r="U1151" s="187"/>
      <c r="V1151" s="187"/>
      <c r="W1151" s="187"/>
      <c r="X1151" s="187"/>
      <c r="Y1151" s="187"/>
      <c r="Z1151" s="187"/>
      <c r="AA1151" s="187"/>
      <c r="AB1151" s="187"/>
      <c r="AC1151" s="187"/>
      <c r="AD1151" s="187"/>
      <c r="AE1151" s="187"/>
      <c r="AF1151" s="187"/>
      <c r="AG1151" s="187"/>
      <c r="AH1151" s="187"/>
      <c r="AI1151" s="187"/>
      <c r="AJ1151" s="187"/>
      <c r="AK1151" s="187"/>
      <c r="AL1151" s="187"/>
      <c r="AM1151" s="187"/>
      <c r="AN1151" s="187"/>
      <c r="AO1151" s="187"/>
      <c r="AP1151" s="187"/>
      <c r="AQ1151" s="187"/>
      <c r="AR1151" s="187"/>
      <c r="AS1151" s="187"/>
      <c r="AT1151" s="187"/>
      <c r="AU1151" s="187"/>
      <c r="AV1151" s="187"/>
      <c r="AW1151" s="187"/>
      <c r="AX1151" s="187"/>
      <c r="AY1151" s="187"/>
      <c r="AZ1151" s="187"/>
      <c r="BA1151" s="187"/>
      <c r="BB1151" s="187"/>
      <c r="BC1151" s="187"/>
      <c r="BD1151" s="187"/>
      <c r="BE1151" s="187"/>
      <c r="BF1151" s="187"/>
      <c r="BG1151" s="187"/>
      <c r="BH1151" s="187"/>
      <c r="BI1151" s="187"/>
      <c r="BJ1151" s="187"/>
      <c r="BK1151" s="187"/>
      <c r="BL1151" s="187"/>
      <c r="BM1151" s="187"/>
    </row>
    <row r="1152" spans="1:65">
      <c r="A1152" s="110"/>
      <c r="B1152" s="110"/>
      <c r="C1152" s="110"/>
      <c r="D1152" s="187"/>
      <c r="E1152" s="187"/>
      <c r="F1152" s="187"/>
      <c r="G1152" s="187"/>
      <c r="H1152" s="187"/>
      <c r="I1152" s="187"/>
      <c r="J1152" s="187"/>
      <c r="K1152" s="187"/>
      <c r="L1152" s="187"/>
      <c r="M1152" s="187"/>
      <c r="N1152" s="187"/>
      <c r="O1152" s="187"/>
      <c r="P1152" s="187"/>
      <c r="Q1152" s="187"/>
      <c r="R1152" s="187"/>
      <c r="S1152" s="187"/>
      <c r="T1152" s="187"/>
      <c r="U1152" s="187"/>
      <c r="V1152" s="187"/>
      <c r="W1152" s="187"/>
      <c r="X1152" s="187"/>
      <c r="Y1152" s="187"/>
      <c r="Z1152" s="187"/>
      <c r="AA1152" s="187"/>
      <c r="AB1152" s="187"/>
      <c r="AC1152" s="187"/>
      <c r="AD1152" s="187"/>
      <c r="AE1152" s="187"/>
      <c r="AF1152" s="187"/>
      <c r="AG1152" s="187"/>
      <c r="AH1152" s="187"/>
      <c r="AI1152" s="187"/>
      <c r="AJ1152" s="187"/>
      <c r="AK1152" s="187"/>
      <c r="AL1152" s="187"/>
      <c r="AM1152" s="187"/>
      <c r="AN1152" s="187"/>
      <c r="AO1152" s="187"/>
      <c r="AP1152" s="187"/>
      <c r="AQ1152" s="187"/>
      <c r="AR1152" s="187"/>
      <c r="AS1152" s="187"/>
      <c r="AT1152" s="187"/>
      <c r="AU1152" s="187"/>
      <c r="AV1152" s="187"/>
      <c r="AW1152" s="187"/>
      <c r="AX1152" s="187"/>
      <c r="AY1152" s="187"/>
      <c r="AZ1152" s="187"/>
      <c r="BA1152" s="187"/>
      <c r="BB1152" s="187"/>
      <c r="BC1152" s="187"/>
      <c r="BD1152" s="187"/>
      <c r="BE1152" s="187"/>
      <c r="BF1152" s="187"/>
      <c r="BG1152" s="187"/>
      <c r="BH1152" s="187"/>
      <c r="BI1152" s="187"/>
      <c r="BJ1152" s="187"/>
      <c r="BK1152" s="187"/>
      <c r="BL1152" s="187"/>
      <c r="BM1152" s="187"/>
    </row>
    <row r="1153" spans="1:65">
      <c r="A1153" s="110"/>
      <c r="B1153" s="110"/>
      <c r="C1153" s="110"/>
      <c r="D1153" s="187"/>
      <c r="E1153" s="187"/>
      <c r="F1153" s="187"/>
      <c r="G1153" s="187"/>
      <c r="H1153" s="187"/>
      <c r="I1153" s="187"/>
      <c r="J1153" s="187"/>
      <c r="K1153" s="187"/>
      <c r="L1153" s="187"/>
      <c r="M1153" s="187"/>
      <c r="N1153" s="187"/>
      <c r="O1153" s="187"/>
      <c r="P1153" s="187"/>
      <c r="Q1153" s="187"/>
      <c r="R1153" s="187"/>
      <c r="S1153" s="187"/>
      <c r="T1153" s="187"/>
      <c r="U1153" s="187"/>
      <c r="V1153" s="187"/>
      <c r="W1153" s="187"/>
      <c r="X1153" s="187"/>
      <c r="Y1153" s="187"/>
      <c r="Z1153" s="187"/>
      <c r="AA1153" s="187"/>
      <c r="AB1153" s="187"/>
      <c r="AC1153" s="187"/>
      <c r="AD1153" s="187"/>
      <c r="AE1153" s="187"/>
      <c r="AF1153" s="187"/>
      <c r="AG1153" s="187"/>
      <c r="AH1153" s="187"/>
      <c r="AI1153" s="187"/>
      <c r="AJ1153" s="187"/>
      <c r="AK1153" s="187"/>
      <c r="AL1153" s="187"/>
      <c r="AM1153" s="187"/>
      <c r="AN1153" s="187"/>
      <c r="AO1153" s="187"/>
      <c r="AP1153" s="187"/>
      <c r="AQ1153" s="187"/>
      <c r="AR1153" s="187"/>
      <c r="AS1153" s="187"/>
      <c r="AT1153" s="187"/>
      <c r="AU1153" s="187"/>
      <c r="AV1153" s="187"/>
      <c r="AW1153" s="187"/>
      <c r="AX1153" s="187"/>
      <c r="AY1153" s="187"/>
      <c r="AZ1153" s="187"/>
      <c r="BA1153" s="187"/>
      <c r="BB1153" s="187"/>
      <c r="BC1153" s="187"/>
      <c r="BD1153" s="187"/>
      <c r="BE1153" s="187"/>
      <c r="BF1153" s="187"/>
      <c r="BG1153" s="187"/>
      <c r="BH1153" s="187"/>
      <c r="BI1153" s="187"/>
      <c r="BJ1153" s="187"/>
      <c r="BK1153" s="187"/>
      <c r="BL1153" s="187"/>
      <c r="BM1153" s="187"/>
    </row>
    <row r="1154" spans="1:65">
      <c r="A1154" s="110"/>
      <c r="B1154" s="110"/>
      <c r="C1154" s="110"/>
      <c r="D1154" s="187"/>
      <c r="E1154" s="187"/>
      <c r="F1154" s="187"/>
      <c r="G1154" s="187"/>
      <c r="H1154" s="187"/>
      <c r="I1154" s="187"/>
      <c r="J1154" s="187"/>
      <c r="K1154" s="187"/>
      <c r="L1154" s="187"/>
      <c r="M1154" s="187"/>
      <c r="N1154" s="187"/>
      <c r="O1154" s="187"/>
      <c r="P1154" s="187"/>
      <c r="Q1154" s="187"/>
      <c r="R1154" s="187"/>
      <c r="S1154" s="187"/>
      <c r="T1154" s="187"/>
      <c r="U1154" s="187"/>
      <c r="V1154" s="187"/>
      <c r="W1154" s="187"/>
      <c r="X1154" s="187"/>
      <c r="Y1154" s="187"/>
      <c r="Z1154" s="187"/>
      <c r="AA1154" s="187"/>
      <c r="AB1154" s="187"/>
      <c r="AC1154" s="187"/>
      <c r="AD1154" s="187"/>
      <c r="AE1154" s="187"/>
      <c r="AF1154" s="187"/>
      <c r="AG1154" s="187"/>
      <c r="AH1154" s="187"/>
      <c r="AI1154" s="187"/>
      <c r="AJ1154" s="187"/>
      <c r="AK1154" s="187"/>
      <c r="AL1154" s="187"/>
      <c r="AM1154" s="187"/>
      <c r="AN1154" s="187"/>
      <c r="AO1154" s="187"/>
      <c r="AP1154" s="187"/>
      <c r="AQ1154" s="187"/>
      <c r="AR1154" s="187"/>
      <c r="AS1154" s="187"/>
      <c r="AT1154" s="187"/>
      <c r="AU1154" s="187"/>
      <c r="AV1154" s="187"/>
      <c r="AW1154" s="187"/>
      <c r="AX1154" s="187"/>
      <c r="AY1154" s="187"/>
      <c r="AZ1154" s="187"/>
      <c r="BA1154" s="187"/>
      <c r="BB1154" s="187"/>
      <c r="BC1154" s="187"/>
      <c r="BD1154" s="187"/>
      <c r="BE1154" s="187"/>
      <c r="BF1154" s="187"/>
      <c r="BG1154" s="187"/>
      <c r="BH1154" s="187"/>
      <c r="BI1154" s="187"/>
      <c r="BJ1154" s="187"/>
      <c r="BK1154" s="187"/>
      <c r="BL1154" s="187"/>
      <c r="BM1154" s="187"/>
    </row>
    <row r="1155" spans="1:65">
      <c r="A1155" s="110"/>
      <c r="B1155" s="110"/>
      <c r="C1155" s="110"/>
      <c r="D1155" s="187"/>
      <c r="E1155" s="187"/>
      <c r="F1155" s="187"/>
      <c r="G1155" s="187"/>
      <c r="H1155" s="187"/>
      <c r="I1155" s="187"/>
      <c r="J1155" s="187"/>
      <c r="K1155" s="187"/>
      <c r="L1155" s="187"/>
      <c r="M1155" s="187"/>
      <c r="N1155" s="187"/>
      <c r="O1155" s="187"/>
      <c r="P1155" s="187"/>
      <c r="Q1155" s="187"/>
      <c r="R1155" s="187"/>
      <c r="S1155" s="187"/>
      <c r="T1155" s="187"/>
      <c r="U1155" s="187"/>
      <c r="V1155" s="187"/>
      <c r="W1155" s="187"/>
      <c r="X1155" s="187"/>
      <c r="Y1155" s="187"/>
      <c r="Z1155" s="187"/>
      <c r="AA1155" s="187"/>
      <c r="AB1155" s="187"/>
      <c r="AC1155" s="187"/>
      <c r="AD1155" s="187"/>
      <c r="AE1155" s="187"/>
      <c r="AF1155" s="187"/>
      <c r="AG1155" s="187"/>
      <c r="AH1155" s="187"/>
      <c r="AI1155" s="187"/>
      <c r="AJ1155" s="187"/>
      <c r="AK1155" s="187"/>
      <c r="AL1155" s="187"/>
      <c r="AM1155" s="187"/>
      <c r="AN1155" s="187"/>
      <c r="AO1155" s="187"/>
      <c r="AP1155" s="187"/>
      <c r="AQ1155" s="187"/>
      <c r="AR1155" s="187"/>
      <c r="AS1155" s="187"/>
      <c r="AT1155" s="187"/>
      <c r="AU1155" s="187"/>
      <c r="AV1155" s="187"/>
      <c r="AW1155" s="187"/>
      <c r="AX1155" s="187"/>
      <c r="AY1155" s="187"/>
      <c r="AZ1155" s="187"/>
      <c r="BA1155" s="187"/>
      <c r="BB1155" s="187"/>
      <c r="BC1155" s="187"/>
      <c r="BD1155" s="187"/>
      <c r="BE1155" s="187"/>
      <c r="BF1155" s="187"/>
      <c r="BG1155" s="187"/>
      <c r="BH1155" s="187"/>
      <c r="BI1155" s="187"/>
      <c r="BJ1155" s="187"/>
      <c r="BK1155" s="187"/>
      <c r="BL1155" s="187"/>
      <c r="BM1155" s="187"/>
    </row>
    <row r="1156" spans="1:65">
      <c r="A1156" s="110"/>
      <c r="B1156" s="110"/>
      <c r="C1156" s="110"/>
      <c r="D1156" s="187"/>
      <c r="E1156" s="187"/>
      <c r="F1156" s="187"/>
      <c r="G1156" s="187"/>
      <c r="H1156" s="187"/>
      <c r="I1156" s="187"/>
      <c r="J1156" s="187"/>
      <c r="K1156" s="187"/>
      <c r="L1156" s="187"/>
      <c r="M1156" s="187"/>
      <c r="N1156" s="187"/>
      <c r="O1156" s="187"/>
      <c r="P1156" s="187"/>
      <c r="Q1156" s="187"/>
      <c r="R1156" s="187"/>
      <c r="S1156" s="187"/>
      <c r="T1156" s="187"/>
      <c r="U1156" s="187"/>
      <c r="V1156" s="187"/>
      <c r="W1156" s="187"/>
      <c r="X1156" s="187"/>
      <c r="Y1156" s="187"/>
      <c r="Z1156" s="187"/>
      <c r="AA1156" s="187"/>
      <c r="AB1156" s="187"/>
      <c r="AC1156" s="187"/>
      <c r="AD1156" s="187"/>
      <c r="AE1156" s="187"/>
      <c r="AF1156" s="187"/>
      <c r="AG1156" s="187"/>
      <c r="AH1156" s="187"/>
      <c r="AI1156" s="187"/>
      <c r="AJ1156" s="187"/>
      <c r="AK1156" s="187"/>
      <c r="AL1156" s="187"/>
      <c r="AM1156" s="187"/>
      <c r="AN1156" s="187"/>
      <c r="AO1156" s="187"/>
      <c r="AP1156" s="187"/>
      <c r="AQ1156" s="187"/>
      <c r="AR1156" s="187"/>
      <c r="AS1156" s="187"/>
      <c r="AT1156" s="187"/>
      <c r="AU1156" s="187"/>
      <c r="AV1156" s="187"/>
      <c r="AW1156" s="187"/>
      <c r="AX1156" s="187"/>
      <c r="AY1156" s="187"/>
      <c r="AZ1156" s="187"/>
      <c r="BA1156" s="187"/>
      <c r="BB1156" s="187"/>
      <c r="BC1156" s="187"/>
      <c r="BD1156" s="187"/>
      <c r="BE1156" s="187"/>
      <c r="BF1156" s="187"/>
      <c r="BG1156" s="187"/>
      <c r="BH1156" s="187"/>
      <c r="BI1156" s="187"/>
      <c r="BJ1156" s="187"/>
      <c r="BK1156" s="187"/>
      <c r="BL1156" s="187"/>
      <c r="BM1156" s="187"/>
    </row>
    <row r="1157" spans="1:65">
      <c r="A1157" s="110"/>
      <c r="B1157" s="110"/>
      <c r="C1157" s="110"/>
      <c r="D1157" s="187"/>
      <c r="E1157" s="187"/>
      <c r="F1157" s="187"/>
      <c r="G1157" s="187"/>
      <c r="H1157" s="187"/>
      <c r="I1157" s="187"/>
      <c r="J1157" s="187"/>
      <c r="K1157" s="187"/>
      <c r="L1157" s="187"/>
      <c r="M1157" s="187"/>
      <c r="N1157" s="187"/>
      <c r="O1157" s="187"/>
      <c r="P1157" s="187"/>
      <c r="Q1157" s="187"/>
      <c r="R1157" s="187"/>
      <c r="S1157" s="187"/>
      <c r="T1157" s="187"/>
      <c r="U1157" s="187"/>
      <c r="V1157" s="187"/>
      <c r="W1157" s="187"/>
      <c r="X1157" s="187"/>
      <c r="Y1157" s="187"/>
      <c r="Z1157" s="187"/>
      <c r="AA1157" s="187"/>
      <c r="AB1157" s="187"/>
      <c r="AC1157" s="187"/>
      <c r="AD1157" s="187"/>
      <c r="AE1157" s="187"/>
      <c r="AF1157" s="187"/>
      <c r="AG1157" s="187"/>
      <c r="AH1157" s="187"/>
      <c r="AI1157" s="187"/>
      <c r="AJ1157" s="187"/>
      <c r="AK1157" s="187"/>
      <c r="AL1157" s="187"/>
      <c r="AM1157" s="187"/>
      <c r="AN1157" s="187"/>
      <c r="AO1157" s="187"/>
      <c r="AP1157" s="187"/>
      <c r="AQ1157" s="187"/>
      <c r="AR1157" s="187"/>
      <c r="AS1157" s="187"/>
      <c r="AT1157" s="187"/>
      <c r="AU1157" s="187"/>
      <c r="AV1157" s="187"/>
      <c r="AW1157" s="187"/>
      <c r="AX1157" s="187"/>
      <c r="AY1157" s="187"/>
      <c r="AZ1157" s="187"/>
      <c r="BA1157" s="187"/>
      <c r="BB1157" s="187"/>
      <c r="BC1157" s="187"/>
      <c r="BD1157" s="187"/>
      <c r="BE1157" s="187"/>
      <c r="BF1157" s="187"/>
      <c r="BG1157" s="187"/>
      <c r="BH1157" s="187"/>
      <c r="BI1157" s="187"/>
      <c r="BJ1157" s="187"/>
      <c r="BK1157" s="187"/>
      <c r="BL1157" s="187"/>
      <c r="BM1157" s="187"/>
    </row>
    <row r="1158" spans="1:65">
      <c r="A1158" s="110"/>
      <c r="B1158" s="110"/>
      <c r="C1158" s="110"/>
      <c r="D1158" s="187"/>
      <c r="E1158" s="187"/>
      <c r="F1158" s="187"/>
      <c r="G1158" s="187"/>
      <c r="H1158" s="187"/>
      <c r="I1158" s="187"/>
      <c r="J1158" s="187"/>
      <c r="K1158" s="187"/>
      <c r="L1158" s="187"/>
      <c r="M1158" s="187"/>
      <c r="N1158" s="187"/>
      <c r="O1158" s="187"/>
      <c r="P1158" s="187"/>
      <c r="Q1158" s="187"/>
      <c r="R1158" s="187"/>
      <c r="S1158" s="187"/>
      <c r="T1158" s="187"/>
      <c r="U1158" s="187"/>
      <c r="V1158" s="187"/>
      <c r="W1158" s="187"/>
      <c r="X1158" s="187"/>
      <c r="Y1158" s="187"/>
      <c r="Z1158" s="187"/>
      <c r="AA1158" s="187"/>
      <c r="AB1158" s="187"/>
      <c r="AC1158" s="187"/>
      <c r="AD1158" s="187"/>
      <c r="AE1158" s="187"/>
      <c r="AF1158" s="187"/>
      <c r="AG1158" s="187"/>
      <c r="AH1158" s="187"/>
      <c r="AI1158" s="187"/>
      <c r="AJ1158" s="187"/>
      <c r="AK1158" s="187"/>
      <c r="AL1158" s="187"/>
      <c r="AM1158" s="187"/>
      <c r="AN1158" s="187"/>
      <c r="AO1158" s="187"/>
      <c r="AP1158" s="187"/>
      <c r="AQ1158" s="187"/>
      <c r="AR1158" s="187"/>
      <c r="AS1158" s="187"/>
      <c r="AT1158" s="187"/>
      <c r="AU1158" s="187"/>
      <c r="AV1158" s="187"/>
      <c r="AW1158" s="187"/>
      <c r="AX1158" s="187"/>
      <c r="AY1158" s="187"/>
      <c r="AZ1158" s="187"/>
      <c r="BA1158" s="187"/>
      <c r="BB1158" s="187"/>
      <c r="BC1158" s="187"/>
      <c r="BD1158" s="187"/>
      <c r="BE1158" s="187"/>
      <c r="BF1158" s="187"/>
      <c r="BG1158" s="187"/>
      <c r="BH1158" s="187"/>
      <c r="BI1158" s="187"/>
      <c r="BJ1158" s="187"/>
      <c r="BK1158" s="187"/>
      <c r="BL1158" s="187"/>
      <c r="BM1158" s="187"/>
    </row>
    <row r="1159" spans="1:65">
      <c r="A1159" s="110"/>
      <c r="B1159" s="110"/>
      <c r="C1159" s="110"/>
      <c r="D1159" s="187"/>
      <c r="E1159" s="187"/>
      <c r="F1159" s="187"/>
      <c r="G1159" s="187"/>
      <c r="H1159" s="187"/>
      <c r="I1159" s="187"/>
      <c r="J1159" s="187"/>
      <c r="K1159" s="187"/>
      <c r="L1159" s="187"/>
      <c r="M1159" s="187"/>
      <c r="N1159" s="187"/>
      <c r="O1159" s="187"/>
      <c r="P1159" s="187"/>
      <c r="Q1159" s="187"/>
      <c r="R1159" s="187"/>
      <c r="S1159" s="187"/>
      <c r="T1159" s="187"/>
      <c r="U1159" s="187"/>
      <c r="V1159" s="187"/>
      <c r="W1159" s="187"/>
      <c r="X1159" s="187"/>
      <c r="Y1159" s="187"/>
      <c r="Z1159" s="187"/>
      <c r="AA1159" s="187"/>
      <c r="AB1159" s="187"/>
      <c r="AC1159" s="187"/>
      <c r="AD1159" s="187"/>
      <c r="AE1159" s="187"/>
      <c r="AF1159" s="187"/>
      <c r="AG1159" s="187"/>
      <c r="AH1159" s="187"/>
      <c r="AI1159" s="187"/>
      <c r="AJ1159" s="187"/>
      <c r="AK1159" s="187"/>
      <c r="AL1159" s="187"/>
      <c r="AM1159" s="187"/>
      <c r="AN1159" s="187"/>
      <c r="AO1159" s="187"/>
      <c r="AP1159" s="187"/>
      <c r="AQ1159" s="187"/>
      <c r="AR1159" s="187"/>
      <c r="AS1159" s="187"/>
      <c r="AT1159" s="187"/>
      <c r="AU1159" s="187"/>
      <c r="AV1159" s="187"/>
      <c r="AW1159" s="187"/>
      <c r="AX1159" s="187"/>
      <c r="AY1159" s="187"/>
      <c r="AZ1159" s="187"/>
      <c r="BA1159" s="187"/>
      <c r="BB1159" s="187"/>
      <c r="BC1159" s="187"/>
      <c r="BD1159" s="187"/>
      <c r="BE1159" s="187"/>
      <c r="BF1159" s="187"/>
      <c r="BG1159" s="187"/>
      <c r="BH1159" s="187"/>
      <c r="BI1159" s="187"/>
      <c r="BJ1159" s="187"/>
      <c r="BK1159" s="187"/>
      <c r="BL1159" s="187"/>
      <c r="BM1159" s="187"/>
    </row>
    <row r="1160" spans="1:65">
      <c r="A1160" s="110"/>
      <c r="B1160" s="110"/>
      <c r="C1160" s="110"/>
      <c r="D1160" s="187"/>
      <c r="E1160" s="187"/>
      <c r="F1160" s="187"/>
      <c r="G1160" s="187"/>
      <c r="H1160" s="187"/>
      <c r="I1160" s="187"/>
      <c r="J1160" s="187"/>
      <c r="K1160" s="187"/>
      <c r="L1160" s="187"/>
      <c r="M1160" s="187"/>
      <c r="N1160" s="187"/>
      <c r="O1160" s="187"/>
      <c r="P1160" s="187"/>
      <c r="Q1160" s="187"/>
      <c r="R1160" s="187"/>
      <c r="S1160" s="187"/>
      <c r="T1160" s="187"/>
      <c r="U1160" s="187"/>
      <c r="V1160" s="187"/>
      <c r="W1160" s="187"/>
      <c r="X1160" s="187"/>
      <c r="Y1160" s="187"/>
      <c r="Z1160" s="187"/>
      <c r="AA1160" s="187"/>
      <c r="AB1160" s="187"/>
      <c r="AC1160" s="187"/>
      <c r="AD1160" s="187"/>
      <c r="AE1160" s="187"/>
      <c r="AF1160" s="187"/>
      <c r="AG1160" s="187"/>
      <c r="AH1160" s="187"/>
      <c r="AI1160" s="187"/>
      <c r="AJ1160" s="187"/>
      <c r="AK1160" s="187"/>
      <c r="AL1160" s="187"/>
      <c r="AM1160" s="187"/>
      <c r="AN1160" s="187"/>
      <c r="AO1160" s="187"/>
      <c r="AP1160" s="187"/>
      <c r="AQ1160" s="187"/>
      <c r="AR1160" s="187"/>
      <c r="AS1160" s="187"/>
      <c r="AT1160" s="187"/>
      <c r="AU1160" s="187"/>
      <c r="AV1160" s="187"/>
      <c r="AW1160" s="187"/>
      <c r="AX1160" s="187"/>
      <c r="AY1160" s="187"/>
      <c r="AZ1160" s="187"/>
      <c r="BA1160" s="187"/>
      <c r="BB1160" s="187"/>
      <c r="BC1160" s="187"/>
      <c r="BD1160" s="187"/>
      <c r="BE1160" s="187"/>
      <c r="BF1160" s="187"/>
      <c r="BG1160" s="187"/>
      <c r="BH1160" s="187"/>
      <c r="BI1160" s="187"/>
      <c r="BJ1160" s="187"/>
      <c r="BK1160" s="187"/>
      <c r="BL1160" s="187"/>
      <c r="BM1160" s="187"/>
    </row>
    <row r="1161" spans="1:65">
      <c r="A1161" s="110"/>
      <c r="B1161" s="110"/>
      <c r="C1161" s="110"/>
      <c r="D1161" s="187"/>
      <c r="E1161" s="187"/>
      <c r="F1161" s="187"/>
      <c r="G1161" s="187"/>
      <c r="H1161" s="187"/>
      <c r="I1161" s="187"/>
      <c r="J1161" s="187"/>
      <c r="K1161" s="187"/>
      <c r="L1161" s="187"/>
      <c r="M1161" s="187"/>
      <c r="N1161" s="187"/>
      <c r="O1161" s="187"/>
      <c r="P1161" s="187"/>
      <c r="Q1161" s="187"/>
      <c r="R1161" s="187"/>
      <c r="S1161" s="187"/>
      <c r="T1161" s="187"/>
      <c r="U1161" s="187"/>
      <c r="V1161" s="187"/>
      <c r="W1161" s="187"/>
      <c r="X1161" s="187"/>
      <c r="Y1161" s="187"/>
      <c r="Z1161" s="187"/>
      <c r="AA1161" s="187"/>
      <c r="AB1161" s="187"/>
      <c r="AC1161" s="187"/>
      <c r="AD1161" s="187"/>
      <c r="AE1161" s="187"/>
      <c r="AF1161" s="187"/>
      <c r="AG1161" s="187"/>
      <c r="AH1161" s="187"/>
      <c r="AI1161" s="187"/>
      <c r="AJ1161" s="187"/>
      <c r="AK1161" s="187"/>
      <c r="AL1161" s="187"/>
      <c r="AM1161" s="187"/>
      <c r="AN1161" s="187"/>
      <c r="AO1161" s="187"/>
      <c r="AP1161" s="187"/>
      <c r="AQ1161" s="187"/>
      <c r="AR1161" s="187"/>
      <c r="AS1161" s="187"/>
      <c r="AT1161" s="187"/>
      <c r="AU1161" s="187"/>
      <c r="AV1161" s="187"/>
      <c r="AW1161" s="187"/>
      <c r="AX1161" s="187"/>
      <c r="AY1161" s="187"/>
      <c r="AZ1161" s="187"/>
      <c r="BA1161" s="187"/>
      <c r="BB1161" s="187"/>
      <c r="BC1161" s="187"/>
      <c r="BD1161" s="187"/>
      <c r="BE1161" s="187"/>
      <c r="BF1161" s="187"/>
      <c r="BG1161" s="187"/>
      <c r="BH1161" s="187"/>
      <c r="BI1161" s="187"/>
      <c r="BJ1161" s="187"/>
      <c r="BK1161" s="187"/>
      <c r="BL1161" s="187"/>
      <c r="BM1161" s="187"/>
    </row>
    <row r="1162" spans="1:65">
      <c r="A1162" s="110"/>
      <c r="B1162" s="110"/>
      <c r="C1162" s="110"/>
      <c r="D1162" s="187"/>
      <c r="E1162" s="187"/>
      <c r="F1162" s="187"/>
      <c r="G1162" s="187"/>
      <c r="H1162" s="187"/>
      <c r="I1162" s="187"/>
      <c r="J1162" s="187"/>
      <c r="K1162" s="187"/>
      <c r="L1162" s="187"/>
      <c r="M1162" s="187"/>
      <c r="N1162" s="187"/>
      <c r="O1162" s="187"/>
      <c r="P1162" s="187"/>
      <c r="Q1162" s="187"/>
      <c r="R1162" s="187"/>
      <c r="S1162" s="187"/>
      <c r="T1162" s="187"/>
      <c r="U1162" s="187"/>
      <c r="V1162" s="187"/>
      <c r="W1162" s="187"/>
      <c r="X1162" s="187"/>
      <c r="Y1162" s="187"/>
      <c r="Z1162" s="187"/>
      <c r="AA1162" s="187"/>
      <c r="AB1162" s="187"/>
      <c r="AC1162" s="187"/>
      <c r="AD1162" s="187"/>
      <c r="AE1162" s="187"/>
      <c r="AF1162" s="187"/>
      <c r="AG1162" s="187"/>
      <c r="AH1162" s="187"/>
      <c r="AI1162" s="187"/>
      <c r="AJ1162" s="187"/>
      <c r="AK1162" s="187"/>
      <c r="AL1162" s="187"/>
      <c r="AM1162" s="187"/>
      <c r="AN1162" s="187"/>
      <c r="AO1162" s="187"/>
      <c r="AP1162" s="187"/>
      <c r="AQ1162" s="187"/>
      <c r="AR1162" s="187"/>
      <c r="AS1162" s="187"/>
      <c r="AT1162" s="187"/>
      <c r="AU1162" s="187"/>
      <c r="AV1162" s="187"/>
      <c r="AW1162" s="187"/>
      <c r="AX1162" s="187"/>
      <c r="AY1162" s="187"/>
      <c r="AZ1162" s="187"/>
      <c r="BA1162" s="187"/>
      <c r="BB1162" s="187"/>
      <c r="BC1162" s="187"/>
      <c r="BD1162" s="187"/>
      <c r="BE1162" s="187"/>
      <c r="BF1162" s="187"/>
      <c r="BG1162" s="187"/>
      <c r="BH1162" s="187"/>
      <c r="BI1162" s="187"/>
      <c r="BJ1162" s="187"/>
      <c r="BK1162" s="187"/>
      <c r="BL1162" s="187"/>
      <c r="BM1162" s="187"/>
    </row>
    <row r="1163" spans="1:65">
      <c r="A1163" s="110"/>
      <c r="B1163" s="110"/>
      <c r="C1163" s="110"/>
      <c r="D1163" s="187"/>
      <c r="E1163" s="187"/>
      <c r="F1163" s="187"/>
      <c r="G1163" s="187"/>
      <c r="H1163" s="187"/>
      <c r="I1163" s="187"/>
      <c r="J1163" s="187"/>
      <c r="K1163" s="187"/>
      <c r="L1163" s="187"/>
      <c r="M1163" s="187"/>
      <c r="N1163" s="187"/>
      <c r="O1163" s="187"/>
      <c r="P1163" s="187"/>
      <c r="Q1163" s="187"/>
      <c r="R1163" s="187"/>
      <c r="S1163" s="187"/>
      <c r="T1163" s="187"/>
      <c r="U1163" s="187"/>
      <c r="V1163" s="187"/>
      <c r="W1163" s="187"/>
      <c r="X1163" s="187"/>
      <c r="Y1163" s="187"/>
      <c r="Z1163" s="187"/>
      <c r="AA1163" s="187"/>
      <c r="AB1163" s="187"/>
      <c r="AC1163" s="187"/>
      <c r="AD1163" s="187"/>
      <c r="AE1163" s="187"/>
      <c r="AF1163" s="187"/>
      <c r="AG1163" s="187"/>
      <c r="AH1163" s="187"/>
      <c r="AI1163" s="187"/>
      <c r="AJ1163" s="187"/>
      <c r="AK1163" s="187"/>
      <c r="AL1163" s="187"/>
      <c r="AM1163" s="187"/>
      <c r="AN1163" s="187"/>
      <c r="AO1163" s="187"/>
      <c r="AP1163" s="187"/>
      <c r="AQ1163" s="187"/>
      <c r="AR1163" s="187"/>
      <c r="AS1163" s="187"/>
      <c r="AT1163" s="187"/>
      <c r="AU1163" s="187"/>
      <c r="AV1163" s="187"/>
      <c r="AW1163" s="187"/>
      <c r="AX1163" s="187"/>
      <c r="AY1163" s="187"/>
      <c r="AZ1163" s="187"/>
      <c r="BA1163" s="187"/>
      <c r="BB1163" s="187"/>
      <c r="BC1163" s="187"/>
      <c r="BD1163" s="187"/>
      <c r="BE1163" s="187"/>
      <c r="BF1163" s="187"/>
      <c r="BG1163" s="187"/>
      <c r="BH1163" s="187"/>
      <c r="BI1163" s="187"/>
      <c r="BJ1163" s="187"/>
      <c r="BK1163" s="187"/>
      <c r="BL1163" s="187"/>
      <c r="BM1163" s="187"/>
    </row>
    <row r="1164" spans="1:65">
      <c r="A1164" s="110"/>
      <c r="B1164" s="110"/>
      <c r="C1164" s="110"/>
      <c r="D1164" s="187"/>
      <c r="E1164" s="187"/>
      <c r="F1164" s="187"/>
      <c r="G1164" s="187"/>
      <c r="H1164" s="187"/>
      <c r="I1164" s="187"/>
      <c r="J1164" s="187"/>
      <c r="K1164" s="187"/>
      <c r="L1164" s="187"/>
      <c r="M1164" s="187"/>
      <c r="N1164" s="187"/>
      <c r="O1164" s="187"/>
      <c r="P1164" s="187"/>
      <c r="Q1164" s="187"/>
      <c r="R1164" s="187"/>
      <c r="S1164" s="187"/>
      <c r="T1164" s="187"/>
      <c r="U1164" s="187"/>
      <c r="V1164" s="187"/>
      <c r="W1164" s="187"/>
      <c r="X1164" s="187"/>
      <c r="Y1164" s="187"/>
      <c r="Z1164" s="187"/>
      <c r="AA1164" s="187"/>
      <c r="AB1164" s="187"/>
      <c r="AC1164" s="187"/>
      <c r="AD1164" s="187"/>
      <c r="AE1164" s="187"/>
      <c r="AF1164" s="187"/>
      <c r="AG1164" s="187"/>
      <c r="AH1164" s="187"/>
      <c r="AI1164" s="187"/>
      <c r="AJ1164" s="187"/>
      <c r="AK1164" s="187"/>
      <c r="AL1164" s="187"/>
      <c r="AM1164" s="187"/>
      <c r="AN1164" s="187"/>
      <c r="AO1164" s="187"/>
      <c r="AP1164" s="187"/>
      <c r="AQ1164" s="187"/>
      <c r="AR1164" s="187"/>
      <c r="AS1164" s="187"/>
      <c r="AT1164" s="187"/>
      <c r="AU1164" s="187"/>
      <c r="AV1164" s="187"/>
      <c r="AW1164" s="187"/>
      <c r="AX1164" s="187"/>
      <c r="AY1164" s="187"/>
      <c r="AZ1164" s="187"/>
      <c r="BA1164" s="187"/>
      <c r="BB1164" s="187"/>
      <c r="BC1164" s="187"/>
      <c r="BD1164" s="187"/>
      <c r="BE1164" s="187"/>
      <c r="BF1164" s="187"/>
      <c r="BG1164" s="187"/>
      <c r="BH1164" s="187"/>
      <c r="BI1164" s="187"/>
      <c r="BJ1164" s="187"/>
      <c r="BK1164" s="187"/>
      <c r="BL1164" s="187"/>
      <c r="BM1164" s="187"/>
    </row>
    <row r="1165" spans="1:65">
      <c r="A1165" s="110"/>
      <c r="B1165" s="110"/>
      <c r="C1165" s="110"/>
      <c r="D1165" s="187"/>
      <c r="E1165" s="187"/>
      <c r="F1165" s="187"/>
      <c r="G1165" s="187"/>
      <c r="H1165" s="187"/>
      <c r="I1165" s="187"/>
      <c r="J1165" s="187"/>
      <c r="K1165" s="187"/>
      <c r="L1165" s="187"/>
      <c r="M1165" s="187"/>
      <c r="N1165" s="187"/>
      <c r="O1165" s="187"/>
      <c r="P1165" s="187"/>
      <c r="Q1165" s="187"/>
      <c r="R1165" s="187"/>
      <c r="S1165" s="187"/>
      <c r="T1165" s="187"/>
      <c r="U1165" s="187"/>
      <c r="V1165" s="187"/>
      <c r="W1165" s="187"/>
      <c r="X1165" s="187"/>
      <c r="Y1165" s="187"/>
      <c r="Z1165" s="187"/>
      <c r="AA1165" s="187"/>
      <c r="AB1165" s="187"/>
      <c r="AC1165" s="187"/>
      <c r="AD1165" s="187"/>
      <c r="AE1165" s="187"/>
      <c r="AF1165" s="187"/>
      <c r="AG1165" s="187"/>
      <c r="AH1165" s="187"/>
      <c r="AI1165" s="187"/>
      <c r="AJ1165" s="187"/>
      <c r="AK1165" s="187"/>
      <c r="AL1165" s="187"/>
      <c r="AM1165" s="187"/>
      <c r="AN1165" s="187"/>
      <c r="AO1165" s="187"/>
      <c r="AP1165" s="187"/>
      <c r="AQ1165" s="187"/>
      <c r="AR1165" s="187"/>
      <c r="AS1165" s="187"/>
      <c r="AT1165" s="187"/>
      <c r="AU1165" s="187"/>
      <c r="AV1165" s="187"/>
      <c r="AW1165" s="187"/>
      <c r="AX1165" s="187"/>
      <c r="AY1165" s="187"/>
      <c r="AZ1165" s="187"/>
      <c r="BA1165" s="187"/>
      <c r="BB1165" s="187"/>
      <c r="BC1165" s="187"/>
      <c r="BD1165" s="187"/>
      <c r="BE1165" s="187"/>
      <c r="BF1165" s="187"/>
      <c r="BG1165" s="187"/>
      <c r="BH1165" s="187"/>
      <c r="BI1165" s="187"/>
      <c r="BJ1165" s="187"/>
      <c r="BK1165" s="187"/>
      <c r="BL1165" s="187"/>
      <c r="BM1165" s="187"/>
    </row>
    <row r="1166" spans="1:65">
      <c r="A1166" s="110"/>
      <c r="B1166" s="110"/>
      <c r="C1166" s="110"/>
      <c r="D1166" s="187"/>
      <c r="E1166" s="187"/>
      <c r="F1166" s="187"/>
      <c r="G1166" s="187"/>
      <c r="H1166" s="187"/>
      <c r="I1166" s="187"/>
      <c r="J1166" s="187"/>
      <c r="K1166" s="187"/>
      <c r="L1166" s="187"/>
      <c r="M1166" s="187"/>
      <c r="N1166" s="187"/>
      <c r="O1166" s="187"/>
      <c r="P1166" s="187"/>
      <c r="Q1166" s="187"/>
      <c r="R1166" s="187"/>
      <c r="S1166" s="187"/>
      <c r="T1166" s="187"/>
      <c r="U1166" s="187"/>
      <c r="V1166" s="187"/>
      <c r="W1166" s="187"/>
      <c r="X1166" s="187"/>
      <c r="Y1166" s="187"/>
      <c r="Z1166" s="187"/>
      <c r="AA1166" s="187"/>
      <c r="AB1166" s="187"/>
      <c r="AC1166" s="187"/>
      <c r="AD1166" s="187"/>
      <c r="AE1166" s="187"/>
      <c r="AF1166" s="187"/>
      <c r="AG1166" s="187"/>
      <c r="AH1166" s="187"/>
      <c r="AI1166" s="187"/>
      <c r="AJ1166" s="187"/>
      <c r="AK1166" s="187"/>
      <c r="AL1166" s="187"/>
      <c r="AM1166" s="187"/>
      <c r="AN1166" s="187"/>
      <c r="AO1166" s="187"/>
      <c r="AP1166" s="187"/>
      <c r="AQ1166" s="187"/>
      <c r="AR1166" s="187"/>
      <c r="AS1166" s="187"/>
      <c r="AT1166" s="187"/>
      <c r="AU1166" s="187"/>
      <c r="AV1166" s="187"/>
      <c r="AW1166" s="187"/>
      <c r="AX1166" s="187"/>
      <c r="AY1166" s="187"/>
      <c r="AZ1166" s="187"/>
      <c r="BA1166" s="187"/>
      <c r="BB1166" s="187"/>
      <c r="BC1166" s="187"/>
      <c r="BD1166" s="187"/>
      <c r="BE1166" s="187"/>
      <c r="BF1166" s="187"/>
      <c r="BG1166" s="187"/>
      <c r="BH1166" s="187"/>
      <c r="BI1166" s="187"/>
      <c r="BJ1166" s="187"/>
      <c r="BK1166" s="187"/>
      <c r="BL1166" s="187"/>
      <c r="BM1166" s="187"/>
    </row>
    <row r="1167" spans="1:65">
      <c r="A1167" s="110"/>
      <c r="B1167" s="110"/>
      <c r="C1167" s="110"/>
      <c r="D1167" s="187"/>
      <c r="E1167" s="187"/>
      <c r="F1167" s="187"/>
      <c r="G1167" s="187"/>
      <c r="H1167" s="187"/>
      <c r="I1167" s="187"/>
      <c r="J1167" s="187"/>
      <c r="K1167" s="187"/>
      <c r="L1167" s="187"/>
      <c r="M1167" s="187"/>
      <c r="N1167" s="187"/>
      <c r="O1167" s="187"/>
      <c r="P1167" s="187"/>
      <c r="Q1167" s="187"/>
      <c r="R1167" s="187"/>
      <c r="S1167" s="187"/>
      <c r="T1167" s="187"/>
      <c r="U1167" s="187"/>
      <c r="V1167" s="187"/>
      <c r="W1167" s="187"/>
      <c r="X1167" s="187"/>
      <c r="Y1167" s="187"/>
      <c r="Z1167" s="187"/>
      <c r="AA1167" s="187"/>
      <c r="AB1167" s="187"/>
      <c r="AC1167" s="187"/>
      <c r="AD1167" s="187"/>
      <c r="AE1167" s="187"/>
      <c r="AF1167" s="187"/>
      <c r="AG1167" s="187"/>
      <c r="AH1167" s="187"/>
      <c r="AI1167" s="187"/>
      <c r="AJ1167" s="187"/>
      <c r="AK1167" s="187"/>
      <c r="AL1167" s="187"/>
      <c r="AM1167" s="187"/>
      <c r="AN1167" s="187"/>
      <c r="AO1167" s="187"/>
      <c r="AP1167" s="187"/>
      <c r="AQ1167" s="187"/>
      <c r="AR1167" s="187"/>
      <c r="AS1167" s="187"/>
      <c r="AT1167" s="187"/>
      <c r="AU1167" s="187"/>
      <c r="AV1167" s="187"/>
      <c r="AW1167" s="187"/>
      <c r="AX1167" s="187"/>
      <c r="AY1167" s="187"/>
      <c r="AZ1167" s="187"/>
      <c r="BA1167" s="187"/>
      <c r="BB1167" s="187"/>
      <c r="BC1167" s="187"/>
      <c r="BD1167" s="187"/>
      <c r="BE1167" s="187"/>
      <c r="BF1167" s="187"/>
      <c r="BG1167" s="187"/>
      <c r="BH1167" s="187"/>
      <c r="BI1167" s="187"/>
      <c r="BJ1167" s="187"/>
      <c r="BK1167" s="187"/>
      <c r="BL1167" s="187"/>
      <c r="BM1167" s="187"/>
    </row>
    <row r="1168" spans="1:65">
      <c r="A1168" s="110"/>
      <c r="B1168" s="110"/>
      <c r="C1168" s="110"/>
      <c r="D1168" s="187"/>
      <c r="E1168" s="187"/>
      <c r="F1168" s="187"/>
      <c r="G1168" s="187"/>
      <c r="H1168" s="187"/>
      <c r="I1168" s="187"/>
      <c r="J1168" s="187"/>
      <c r="K1168" s="187"/>
      <c r="L1168" s="187"/>
      <c r="M1168" s="187"/>
      <c r="N1168" s="187"/>
      <c r="O1168" s="187"/>
      <c r="P1168" s="187"/>
      <c r="Q1168" s="187"/>
      <c r="R1168" s="187"/>
      <c r="S1168" s="187"/>
      <c r="T1168" s="187"/>
      <c r="U1168" s="187"/>
      <c r="V1168" s="187"/>
      <c r="W1168" s="187"/>
      <c r="X1168" s="187"/>
      <c r="Y1168" s="187"/>
      <c r="Z1168" s="187"/>
      <c r="AA1168" s="187"/>
      <c r="AB1168" s="187"/>
      <c r="AC1168" s="187"/>
      <c r="AD1168" s="187"/>
      <c r="AE1168" s="187"/>
      <c r="AF1168" s="187"/>
      <c r="AG1168" s="187"/>
      <c r="AH1168" s="187"/>
      <c r="AI1168" s="187"/>
      <c r="AJ1168" s="187"/>
      <c r="AK1168" s="187"/>
      <c r="AL1168" s="187"/>
      <c r="AM1168" s="187"/>
      <c r="AN1168" s="187"/>
      <c r="AO1168" s="187"/>
      <c r="AP1168" s="187"/>
      <c r="AQ1168" s="187"/>
      <c r="AR1168" s="187"/>
      <c r="AS1168" s="187"/>
      <c r="AT1168" s="187"/>
      <c r="AU1168" s="187"/>
      <c r="AV1168" s="187"/>
      <c r="AW1168" s="187"/>
      <c r="AX1168" s="187"/>
      <c r="AY1168" s="187"/>
      <c r="AZ1168" s="187"/>
      <c r="BA1168" s="187"/>
      <c r="BB1168" s="187"/>
      <c r="BC1168" s="187"/>
      <c r="BD1168" s="187"/>
      <c r="BE1168" s="187"/>
      <c r="BF1168" s="187"/>
      <c r="BG1168" s="187"/>
      <c r="BH1168" s="187"/>
      <c r="BI1168" s="187"/>
      <c r="BJ1168" s="187"/>
      <c r="BK1168" s="187"/>
      <c r="BL1168" s="187"/>
      <c r="BM1168" s="187"/>
    </row>
    <row r="1169" spans="1:65">
      <c r="A1169" s="110"/>
      <c r="B1169" s="110"/>
      <c r="C1169" s="110"/>
      <c r="D1169" s="187"/>
      <c r="E1169" s="187"/>
      <c r="F1169" s="187"/>
      <c r="G1169" s="187"/>
      <c r="H1169" s="187"/>
      <c r="I1169" s="187"/>
      <c r="J1169" s="187"/>
      <c r="K1169" s="187"/>
      <c r="L1169" s="187"/>
      <c r="M1169" s="187"/>
      <c r="N1169" s="187"/>
      <c r="O1169" s="187"/>
      <c r="P1169" s="187"/>
      <c r="Q1169" s="187"/>
      <c r="R1169" s="187"/>
      <c r="S1169" s="187"/>
      <c r="T1169" s="187"/>
      <c r="U1169" s="187"/>
      <c r="V1169" s="187"/>
      <c r="W1169" s="187"/>
      <c r="X1169" s="187"/>
      <c r="Y1169" s="187"/>
      <c r="Z1169" s="187"/>
      <c r="AA1169" s="187"/>
      <c r="AB1169" s="187"/>
      <c r="AC1169" s="187"/>
      <c r="AD1169" s="187"/>
      <c r="AE1169" s="187"/>
      <c r="AF1169" s="187"/>
      <c r="AG1169" s="187"/>
      <c r="AH1169" s="187"/>
      <c r="AI1169" s="187"/>
      <c r="AJ1169" s="187"/>
      <c r="AK1169" s="187"/>
      <c r="AL1169" s="187"/>
      <c r="AM1169" s="187"/>
      <c r="AN1169" s="187"/>
      <c r="AO1169" s="187"/>
      <c r="AP1169" s="187"/>
      <c r="AQ1169" s="187"/>
      <c r="AR1169" s="187"/>
      <c r="AS1169" s="187"/>
      <c r="AT1169" s="187"/>
      <c r="AU1169" s="187"/>
      <c r="AV1169" s="187"/>
      <c r="AW1169" s="187"/>
      <c r="AX1169" s="187"/>
      <c r="AY1169" s="187"/>
      <c r="AZ1169" s="187"/>
      <c r="BA1169" s="187"/>
      <c r="BB1169" s="187"/>
      <c r="BC1169" s="187"/>
      <c r="BD1169" s="187"/>
      <c r="BE1169" s="187"/>
      <c r="BF1169" s="187"/>
      <c r="BG1169" s="187"/>
      <c r="BH1169" s="187"/>
      <c r="BI1169" s="187"/>
      <c r="BJ1169" s="187"/>
      <c r="BK1169" s="187"/>
      <c r="BL1169" s="187"/>
      <c r="BM1169" s="187"/>
    </row>
    <row r="1170" spans="1:65">
      <c r="A1170" s="110"/>
      <c r="B1170" s="110"/>
      <c r="C1170" s="110"/>
      <c r="D1170" s="187"/>
      <c r="E1170" s="187"/>
      <c r="F1170" s="187"/>
      <c r="G1170" s="187"/>
      <c r="H1170" s="187"/>
      <c r="I1170" s="187"/>
      <c r="J1170" s="187"/>
      <c r="K1170" s="187"/>
      <c r="L1170" s="187"/>
      <c r="M1170" s="187"/>
      <c r="N1170" s="187"/>
      <c r="O1170" s="187"/>
      <c r="P1170" s="187"/>
      <c r="Q1170" s="187"/>
      <c r="R1170" s="187"/>
      <c r="S1170" s="187"/>
      <c r="T1170" s="187"/>
      <c r="U1170" s="187"/>
      <c r="V1170" s="187"/>
      <c r="W1170" s="187"/>
      <c r="X1170" s="187"/>
      <c r="Y1170" s="187"/>
      <c r="Z1170" s="187"/>
      <c r="AA1170" s="187"/>
      <c r="AB1170" s="187"/>
      <c r="AC1170" s="187"/>
      <c r="AD1170" s="187"/>
      <c r="AE1170" s="187"/>
      <c r="AF1170" s="187"/>
      <c r="AG1170" s="187"/>
      <c r="AH1170" s="187"/>
      <c r="AI1170" s="187"/>
      <c r="AJ1170" s="187"/>
      <c r="AK1170" s="187"/>
      <c r="AL1170" s="187"/>
      <c r="AM1170" s="187"/>
      <c r="AN1170" s="187"/>
      <c r="AO1170" s="187"/>
      <c r="AP1170" s="187"/>
      <c r="AQ1170" s="187"/>
      <c r="AR1170" s="187"/>
      <c r="AS1170" s="187"/>
      <c r="AT1170" s="187"/>
      <c r="AU1170" s="187"/>
      <c r="AV1170" s="187"/>
      <c r="AW1170" s="187"/>
      <c r="AX1170" s="187"/>
      <c r="AY1170" s="187"/>
      <c r="AZ1170" s="187"/>
      <c r="BA1170" s="187"/>
      <c r="BB1170" s="187"/>
      <c r="BC1170" s="187"/>
      <c r="BD1170" s="187"/>
      <c r="BE1170" s="187"/>
      <c r="BF1170" s="187"/>
      <c r="BG1170" s="187"/>
      <c r="BH1170" s="187"/>
      <c r="BI1170" s="187"/>
      <c r="BJ1170" s="187"/>
      <c r="BK1170" s="187"/>
      <c r="BL1170" s="187"/>
      <c r="BM1170" s="187"/>
    </row>
    <row r="1171" spans="1:65">
      <c r="A1171" s="110"/>
      <c r="B1171" s="110"/>
      <c r="C1171" s="110"/>
      <c r="D1171" s="187"/>
      <c r="E1171" s="187"/>
      <c r="F1171" s="187"/>
      <c r="G1171" s="187"/>
      <c r="H1171" s="187"/>
      <c r="I1171" s="187"/>
      <c r="J1171" s="187"/>
      <c r="K1171" s="187"/>
      <c r="L1171" s="187"/>
      <c r="M1171" s="187"/>
      <c r="N1171" s="187"/>
      <c r="O1171" s="187"/>
      <c r="P1171" s="187"/>
      <c r="Q1171" s="187"/>
      <c r="R1171" s="187"/>
      <c r="S1171" s="187"/>
      <c r="T1171" s="187"/>
      <c r="U1171" s="187"/>
      <c r="V1171" s="187"/>
      <c r="W1171" s="187"/>
      <c r="X1171" s="187"/>
      <c r="Y1171" s="187"/>
      <c r="Z1171" s="187"/>
      <c r="AA1171" s="187"/>
      <c r="AB1171" s="187"/>
      <c r="AC1171" s="187"/>
      <c r="AD1171" s="187"/>
      <c r="AE1171" s="187"/>
      <c r="AF1171" s="187"/>
      <c r="AG1171" s="187"/>
      <c r="AH1171" s="187"/>
      <c r="AI1171" s="187"/>
      <c r="AJ1171" s="187"/>
      <c r="AK1171" s="187"/>
      <c r="AL1171" s="187"/>
      <c r="AM1171" s="187"/>
      <c r="AN1171" s="187"/>
      <c r="AO1171" s="187"/>
      <c r="AP1171" s="187"/>
      <c r="AQ1171" s="187"/>
      <c r="AR1171" s="187"/>
      <c r="AS1171" s="187"/>
      <c r="AT1171" s="187"/>
      <c r="AU1171" s="187"/>
      <c r="AV1171" s="187"/>
      <c r="AW1171" s="187"/>
      <c r="AX1171" s="187"/>
      <c r="AY1171" s="187"/>
      <c r="AZ1171" s="187"/>
      <c r="BA1171" s="187"/>
      <c r="BB1171" s="187"/>
      <c r="BC1171" s="187"/>
      <c r="BD1171" s="187"/>
      <c r="BE1171" s="187"/>
      <c r="BF1171" s="187"/>
      <c r="BG1171" s="187"/>
      <c r="BH1171" s="187"/>
      <c r="BI1171" s="187"/>
      <c r="BJ1171" s="187"/>
      <c r="BK1171" s="187"/>
      <c r="BL1171" s="187"/>
      <c r="BM1171" s="187"/>
    </row>
    <row r="1172" spans="1:65">
      <c r="A1172" s="110"/>
      <c r="B1172" s="110"/>
      <c r="C1172" s="110"/>
      <c r="D1172" s="187"/>
      <c r="E1172" s="187"/>
      <c r="F1172" s="187"/>
      <c r="G1172" s="187"/>
      <c r="H1172" s="187"/>
      <c r="I1172" s="187"/>
      <c r="J1172" s="187"/>
      <c r="K1172" s="187"/>
      <c r="L1172" s="187"/>
      <c r="M1172" s="187"/>
      <c r="N1172" s="187"/>
      <c r="O1172" s="187"/>
      <c r="P1172" s="187"/>
      <c r="Q1172" s="187"/>
      <c r="R1172" s="187"/>
      <c r="S1172" s="187"/>
      <c r="T1172" s="187"/>
      <c r="U1172" s="187"/>
      <c r="V1172" s="187"/>
      <c r="W1172" s="187"/>
      <c r="X1172" s="187"/>
      <c r="Y1172" s="187"/>
      <c r="Z1172" s="187"/>
      <c r="AA1172" s="187"/>
      <c r="AB1172" s="187"/>
      <c r="AC1172" s="187"/>
      <c r="AD1172" s="187"/>
      <c r="AE1172" s="187"/>
      <c r="AF1172" s="187"/>
      <c r="AG1172" s="187"/>
      <c r="AH1172" s="187"/>
      <c r="AI1172" s="187"/>
      <c r="AJ1172" s="187"/>
      <c r="AK1172" s="187"/>
      <c r="AL1172" s="187"/>
      <c r="AM1172" s="187"/>
      <c r="AN1172" s="187"/>
      <c r="AO1172" s="187"/>
      <c r="AP1172" s="187"/>
      <c r="AQ1172" s="187"/>
      <c r="AR1172" s="187"/>
      <c r="AS1172" s="187"/>
      <c r="AT1172" s="187"/>
      <c r="AU1172" s="187"/>
      <c r="AV1172" s="187"/>
      <c r="AW1172" s="187"/>
      <c r="AX1172" s="187"/>
      <c r="AY1172" s="187"/>
      <c r="AZ1172" s="187"/>
      <c r="BA1172" s="187"/>
      <c r="BB1172" s="187"/>
      <c r="BC1172" s="187"/>
      <c r="BD1172" s="187"/>
      <c r="BE1172" s="187"/>
      <c r="BF1172" s="187"/>
      <c r="BG1172" s="187"/>
      <c r="BH1172" s="187"/>
      <c r="BI1172" s="187"/>
      <c r="BJ1172" s="187"/>
      <c r="BK1172" s="187"/>
      <c r="BL1172" s="187"/>
      <c r="BM1172" s="187"/>
    </row>
    <row r="1173" spans="1:65">
      <c r="A1173" s="110"/>
      <c r="B1173" s="110"/>
      <c r="C1173" s="110"/>
      <c r="D1173" s="187"/>
      <c r="E1173" s="187"/>
      <c r="F1173" s="187"/>
      <c r="G1173" s="187"/>
      <c r="H1173" s="187"/>
      <c r="I1173" s="187"/>
      <c r="J1173" s="187"/>
      <c r="K1173" s="187"/>
      <c r="L1173" s="187"/>
      <c r="M1173" s="187"/>
      <c r="N1173" s="187"/>
      <c r="O1173" s="187"/>
      <c r="P1173" s="187"/>
      <c r="Q1173" s="187"/>
      <c r="R1173" s="187"/>
      <c r="S1173" s="187"/>
      <c r="T1173" s="187"/>
      <c r="U1173" s="187"/>
      <c r="V1173" s="187"/>
      <c r="W1173" s="187"/>
      <c r="X1173" s="187"/>
      <c r="Y1173" s="187"/>
      <c r="Z1173" s="187"/>
      <c r="AA1173" s="187"/>
      <c r="AB1173" s="187"/>
      <c r="AC1173" s="187"/>
      <c r="AD1173" s="187"/>
      <c r="AE1173" s="187"/>
      <c r="AF1173" s="187"/>
      <c r="AG1173" s="187"/>
      <c r="AH1173" s="187"/>
      <c r="AI1173" s="187"/>
      <c r="AJ1173" s="187"/>
      <c r="AK1173" s="187"/>
      <c r="AL1173" s="187"/>
      <c r="AM1173" s="187"/>
      <c r="AN1173" s="187"/>
      <c r="AO1173" s="187"/>
      <c r="AP1173" s="187"/>
      <c r="AQ1173" s="187"/>
      <c r="AR1173" s="187"/>
      <c r="AS1173" s="187"/>
      <c r="AT1173" s="187"/>
      <c r="AU1173" s="187"/>
      <c r="AV1173" s="187"/>
      <c r="AW1173" s="187"/>
      <c r="AX1173" s="187"/>
      <c r="AY1173" s="187"/>
      <c r="AZ1173" s="187"/>
      <c r="BA1173" s="187"/>
      <c r="BB1173" s="187"/>
      <c r="BC1173" s="187"/>
      <c r="BD1173" s="187"/>
      <c r="BE1173" s="187"/>
      <c r="BF1173" s="187"/>
      <c r="BG1173" s="187"/>
      <c r="BH1173" s="187"/>
      <c r="BI1173" s="187"/>
      <c r="BJ1173" s="187"/>
      <c r="BK1173" s="187"/>
      <c r="BL1173" s="187"/>
      <c r="BM1173" s="187"/>
    </row>
    <row r="1174" spans="1:65">
      <c r="A1174" s="110"/>
      <c r="B1174" s="110"/>
      <c r="C1174" s="110"/>
      <c r="D1174" s="187"/>
      <c r="E1174" s="187"/>
      <c r="F1174" s="187"/>
      <c r="G1174" s="187"/>
      <c r="H1174" s="187"/>
      <c r="I1174" s="187"/>
      <c r="J1174" s="187"/>
      <c r="K1174" s="187"/>
      <c r="L1174" s="187"/>
      <c r="M1174" s="187"/>
      <c r="N1174" s="187"/>
      <c r="O1174" s="187"/>
      <c r="P1174" s="187"/>
      <c r="Q1174" s="187"/>
      <c r="R1174" s="187"/>
      <c r="S1174" s="187"/>
      <c r="T1174" s="187"/>
      <c r="U1174" s="187"/>
      <c r="V1174" s="187"/>
      <c r="W1174" s="187"/>
      <c r="X1174" s="187"/>
      <c r="Y1174" s="187"/>
      <c r="Z1174" s="187"/>
      <c r="AA1174" s="187"/>
      <c r="AB1174" s="187"/>
      <c r="AC1174" s="187"/>
      <c r="AD1174" s="187"/>
      <c r="AE1174" s="187"/>
      <c r="AF1174" s="187"/>
      <c r="AG1174" s="187"/>
      <c r="AH1174" s="187"/>
      <c r="AI1174" s="187"/>
      <c r="AJ1174" s="187"/>
      <c r="AK1174" s="187"/>
      <c r="AL1174" s="187"/>
      <c r="AM1174" s="187"/>
      <c r="AN1174" s="187"/>
      <c r="AO1174" s="187"/>
      <c r="AP1174" s="187"/>
      <c r="AQ1174" s="187"/>
      <c r="AR1174" s="187"/>
      <c r="AS1174" s="187"/>
      <c r="AT1174" s="187"/>
      <c r="AU1174" s="187"/>
      <c r="AV1174" s="187"/>
      <c r="AW1174" s="187"/>
      <c r="AX1174" s="187"/>
      <c r="AY1174" s="187"/>
      <c r="AZ1174" s="187"/>
      <c r="BA1174" s="187"/>
      <c r="BB1174" s="187"/>
      <c r="BC1174" s="187"/>
      <c r="BD1174" s="187"/>
      <c r="BE1174" s="187"/>
      <c r="BF1174" s="187"/>
      <c r="BG1174" s="187"/>
      <c r="BH1174" s="187"/>
      <c r="BI1174" s="187"/>
      <c r="BJ1174" s="187"/>
      <c r="BK1174" s="187"/>
      <c r="BL1174" s="187"/>
      <c r="BM1174" s="187"/>
    </row>
    <row r="1175" spans="1:65">
      <c r="A1175" s="110"/>
      <c r="B1175" s="110"/>
      <c r="C1175" s="110"/>
      <c r="D1175" s="187"/>
      <c r="E1175" s="187"/>
      <c r="F1175" s="187"/>
      <c r="G1175" s="187"/>
      <c r="H1175" s="187"/>
      <c r="I1175" s="187"/>
      <c r="J1175" s="187"/>
      <c r="K1175" s="187"/>
      <c r="L1175" s="187"/>
      <c r="M1175" s="187"/>
      <c r="N1175" s="187"/>
      <c r="O1175" s="187"/>
      <c r="P1175" s="187"/>
      <c r="Q1175" s="187"/>
      <c r="R1175" s="187"/>
      <c r="S1175" s="187"/>
      <c r="T1175" s="187"/>
      <c r="U1175" s="187"/>
      <c r="V1175" s="187"/>
      <c r="W1175" s="187"/>
      <c r="X1175" s="187"/>
      <c r="Y1175" s="187"/>
      <c r="Z1175" s="187"/>
      <c r="AA1175" s="187"/>
      <c r="AB1175" s="187"/>
      <c r="AC1175" s="187"/>
      <c r="AD1175" s="187"/>
      <c r="AE1175" s="187"/>
      <c r="AF1175" s="187"/>
      <c r="AG1175" s="187"/>
      <c r="AH1175" s="187"/>
      <c r="AI1175" s="187"/>
      <c r="AJ1175" s="187"/>
      <c r="AK1175" s="187"/>
      <c r="AL1175" s="187"/>
      <c r="AM1175" s="187"/>
      <c r="AN1175" s="187"/>
      <c r="AO1175" s="187"/>
      <c r="AP1175" s="187"/>
      <c r="AQ1175" s="187"/>
      <c r="AR1175" s="187"/>
      <c r="AS1175" s="187"/>
      <c r="AT1175" s="187"/>
      <c r="AU1175" s="187"/>
      <c r="AV1175" s="187"/>
      <c r="AW1175" s="187"/>
      <c r="AX1175" s="187"/>
      <c r="AY1175" s="187"/>
      <c r="AZ1175" s="187"/>
      <c r="BA1175" s="187"/>
      <c r="BB1175" s="187"/>
      <c r="BC1175" s="187"/>
      <c r="BD1175" s="187"/>
      <c r="BE1175" s="187"/>
      <c r="BF1175" s="187"/>
      <c r="BG1175" s="187"/>
      <c r="BH1175" s="187"/>
      <c r="BI1175" s="187"/>
      <c r="BJ1175" s="187"/>
      <c r="BK1175" s="187"/>
      <c r="BL1175" s="187"/>
      <c r="BM1175" s="187"/>
    </row>
    <row r="1176" spans="1:65">
      <c r="A1176" s="110"/>
      <c r="B1176" s="110"/>
      <c r="C1176" s="110"/>
      <c r="D1176" s="187"/>
      <c r="E1176" s="187"/>
      <c r="F1176" s="187"/>
      <c r="G1176" s="187"/>
      <c r="H1176" s="187"/>
      <c r="I1176" s="187"/>
      <c r="J1176" s="187"/>
      <c r="K1176" s="187"/>
      <c r="L1176" s="187"/>
      <c r="M1176" s="187"/>
      <c r="N1176" s="187"/>
      <c r="O1176" s="187"/>
      <c r="P1176" s="187"/>
      <c r="Q1176" s="187"/>
      <c r="R1176" s="187"/>
      <c r="S1176" s="187"/>
      <c r="T1176" s="187"/>
      <c r="U1176" s="187"/>
      <c r="V1176" s="187"/>
      <c r="W1176" s="187"/>
      <c r="X1176" s="187"/>
      <c r="Y1176" s="187"/>
      <c r="Z1176" s="187"/>
      <c r="AA1176" s="187"/>
      <c r="AB1176" s="187"/>
      <c r="AC1176" s="187"/>
      <c r="AD1176" s="187"/>
      <c r="AE1176" s="187"/>
      <c r="AF1176" s="187"/>
      <c r="AG1176" s="187"/>
      <c r="AH1176" s="187"/>
      <c r="AI1176" s="187"/>
      <c r="AJ1176" s="187"/>
      <c r="AK1176" s="187"/>
      <c r="AL1176" s="187"/>
      <c r="AM1176" s="187"/>
      <c r="AN1176" s="187"/>
      <c r="AO1176" s="187"/>
      <c r="AP1176" s="187"/>
      <c r="AQ1176" s="187"/>
      <c r="AR1176" s="187"/>
      <c r="AS1176" s="187"/>
      <c r="AT1176" s="187"/>
      <c r="AU1176" s="187"/>
      <c r="AV1176" s="187"/>
      <c r="AW1176" s="187"/>
      <c r="AX1176" s="187"/>
      <c r="AY1176" s="187"/>
      <c r="AZ1176" s="187"/>
      <c r="BA1176" s="187"/>
      <c r="BB1176" s="187"/>
      <c r="BC1176" s="187"/>
      <c r="BD1176" s="187"/>
      <c r="BE1176" s="187"/>
      <c r="BF1176" s="187"/>
      <c r="BG1176" s="187"/>
      <c r="BH1176" s="187"/>
      <c r="BI1176" s="187"/>
      <c r="BJ1176" s="187"/>
      <c r="BK1176" s="187"/>
      <c r="BL1176" s="187"/>
      <c r="BM1176" s="187"/>
    </row>
    <row r="1177" spans="1:65">
      <c r="A1177" s="110"/>
      <c r="B1177" s="110"/>
      <c r="C1177" s="110"/>
      <c r="D1177" s="187"/>
      <c r="E1177" s="187"/>
      <c r="F1177" s="187"/>
      <c r="G1177" s="187"/>
      <c r="H1177" s="187"/>
      <c r="I1177" s="187"/>
      <c r="J1177" s="187"/>
      <c r="K1177" s="187"/>
      <c r="L1177" s="187"/>
      <c r="M1177" s="187"/>
      <c r="N1177" s="187"/>
      <c r="O1177" s="187"/>
      <c r="P1177" s="187"/>
      <c r="Q1177" s="187"/>
      <c r="R1177" s="187"/>
      <c r="S1177" s="187"/>
      <c r="T1177" s="187"/>
      <c r="U1177" s="187"/>
      <c r="V1177" s="187"/>
      <c r="W1177" s="187"/>
      <c r="X1177" s="187"/>
      <c r="Y1177" s="187"/>
      <c r="Z1177" s="187"/>
      <c r="AA1177" s="187"/>
      <c r="AB1177" s="187"/>
      <c r="AC1177" s="187"/>
      <c r="AD1177" s="187"/>
      <c r="AE1177" s="187"/>
      <c r="AF1177" s="187"/>
      <c r="AG1177" s="187"/>
      <c r="AH1177" s="187"/>
      <c r="AI1177" s="187"/>
      <c r="AJ1177" s="187"/>
      <c r="AK1177" s="187"/>
      <c r="AL1177" s="187"/>
      <c r="AM1177" s="187"/>
      <c r="AN1177" s="187"/>
      <c r="AO1177" s="187"/>
      <c r="AP1177" s="187"/>
      <c r="AQ1177" s="187"/>
      <c r="AR1177" s="187"/>
      <c r="AS1177" s="187"/>
      <c r="AT1177" s="187"/>
      <c r="AU1177" s="187"/>
      <c r="AV1177" s="187"/>
      <c r="AW1177" s="187"/>
      <c r="AX1177" s="187"/>
      <c r="AY1177" s="187"/>
      <c r="AZ1177" s="187"/>
      <c r="BA1177" s="187"/>
      <c r="BB1177" s="187"/>
      <c r="BC1177" s="187"/>
      <c r="BD1177" s="187"/>
      <c r="BE1177" s="187"/>
      <c r="BF1177" s="187"/>
      <c r="BG1177" s="187"/>
      <c r="BH1177" s="187"/>
      <c r="BI1177" s="187"/>
      <c r="BJ1177" s="187"/>
      <c r="BK1177" s="187"/>
      <c r="BL1177" s="187"/>
      <c r="BM1177" s="187"/>
    </row>
    <row r="1178" spans="1:65">
      <c r="A1178" s="110"/>
      <c r="B1178" s="110"/>
      <c r="C1178" s="110"/>
      <c r="D1178" s="187"/>
      <c r="E1178" s="187"/>
      <c r="F1178" s="187"/>
      <c r="G1178" s="187"/>
      <c r="H1178" s="187"/>
      <c r="I1178" s="187"/>
      <c r="J1178" s="187"/>
      <c r="K1178" s="187"/>
      <c r="L1178" s="187"/>
      <c r="M1178" s="187"/>
      <c r="N1178" s="187"/>
      <c r="O1178" s="187"/>
      <c r="P1178" s="187"/>
      <c r="Q1178" s="187"/>
      <c r="R1178" s="187"/>
      <c r="S1178" s="187"/>
      <c r="T1178" s="187"/>
      <c r="U1178" s="187"/>
      <c r="V1178" s="187"/>
      <c r="W1178" s="187"/>
      <c r="X1178" s="187"/>
      <c r="Y1178" s="187"/>
      <c r="Z1178" s="187"/>
      <c r="AA1178" s="187"/>
      <c r="AB1178" s="187"/>
      <c r="AC1178" s="187"/>
      <c r="AD1178" s="187"/>
      <c r="AE1178" s="187"/>
      <c r="AF1178" s="187"/>
      <c r="AG1178" s="187"/>
      <c r="AH1178" s="187"/>
      <c r="AI1178" s="187"/>
      <c r="AJ1178" s="187"/>
      <c r="AK1178" s="187"/>
      <c r="AL1178" s="187"/>
      <c r="AM1178" s="187"/>
      <c r="AN1178" s="187"/>
      <c r="AO1178" s="187"/>
      <c r="AP1178" s="187"/>
      <c r="AQ1178" s="187"/>
      <c r="AR1178" s="187"/>
      <c r="AS1178" s="187"/>
      <c r="AT1178" s="187"/>
      <c r="AU1178" s="187"/>
      <c r="AV1178" s="187"/>
      <c r="AW1178" s="187"/>
      <c r="AX1178" s="187"/>
      <c r="AY1178" s="187"/>
      <c r="AZ1178" s="187"/>
      <c r="BA1178" s="187"/>
      <c r="BB1178" s="187"/>
      <c r="BC1178" s="187"/>
      <c r="BD1178" s="187"/>
      <c r="BE1178" s="187"/>
      <c r="BF1178" s="187"/>
      <c r="BG1178" s="187"/>
      <c r="BH1178" s="187"/>
      <c r="BI1178" s="187"/>
      <c r="BJ1178" s="187"/>
      <c r="BK1178" s="187"/>
      <c r="BL1178" s="187"/>
      <c r="BM1178" s="187"/>
    </row>
    <row r="1179" spans="1:65">
      <c r="A1179" s="110"/>
      <c r="B1179" s="110"/>
      <c r="C1179" s="110"/>
      <c r="D1179" s="187"/>
      <c r="E1179" s="187"/>
      <c r="F1179" s="187"/>
      <c r="G1179" s="187"/>
      <c r="H1179" s="187"/>
      <c r="I1179" s="187"/>
      <c r="J1179" s="187"/>
      <c r="K1179" s="187"/>
      <c r="L1179" s="187"/>
      <c r="M1179" s="187"/>
      <c r="N1179" s="187"/>
      <c r="O1179" s="187"/>
      <c r="P1179" s="187"/>
      <c r="Q1179" s="187"/>
      <c r="R1179" s="187"/>
      <c r="S1179" s="187"/>
      <c r="T1179" s="187"/>
      <c r="U1179" s="187"/>
      <c r="V1179" s="187"/>
      <c r="W1179" s="187"/>
      <c r="X1179" s="187"/>
      <c r="Y1179" s="187"/>
      <c r="Z1179" s="187"/>
      <c r="AA1179" s="187"/>
      <c r="AB1179" s="187"/>
      <c r="AC1179" s="187"/>
      <c r="AD1179" s="187"/>
      <c r="AE1179" s="187"/>
      <c r="AF1179" s="187"/>
      <c r="AG1179" s="187"/>
      <c r="AH1179" s="187"/>
      <c r="AI1179" s="187"/>
      <c r="AJ1179" s="187"/>
      <c r="AK1179" s="187"/>
      <c r="AL1179" s="187"/>
      <c r="AM1179" s="187"/>
      <c r="AN1179" s="187"/>
      <c r="AO1179" s="187"/>
      <c r="AP1179" s="187"/>
      <c r="AQ1179" s="187"/>
      <c r="AR1179" s="187"/>
      <c r="AS1179" s="187"/>
      <c r="AT1179" s="187"/>
      <c r="AU1179" s="187"/>
      <c r="AV1179" s="187"/>
      <c r="AW1179" s="187"/>
      <c r="AX1179" s="187"/>
      <c r="AY1179" s="187"/>
      <c r="AZ1179" s="187"/>
      <c r="BA1179" s="187"/>
      <c r="BB1179" s="187"/>
      <c r="BC1179" s="187"/>
      <c r="BD1179" s="187"/>
      <c r="BE1179" s="187"/>
      <c r="BF1179" s="187"/>
      <c r="BG1179" s="187"/>
      <c r="BH1179" s="187"/>
      <c r="BI1179" s="187"/>
      <c r="BJ1179" s="187"/>
      <c r="BK1179" s="187"/>
      <c r="BL1179" s="187"/>
      <c r="BM1179" s="187"/>
    </row>
    <row r="1180" spans="1:65">
      <c r="A1180" s="110"/>
      <c r="B1180" s="110"/>
      <c r="C1180" s="110"/>
      <c r="D1180" s="187"/>
      <c r="E1180" s="187"/>
      <c r="F1180" s="187"/>
      <c r="G1180" s="187"/>
      <c r="H1180" s="187"/>
      <c r="I1180" s="187"/>
      <c r="J1180" s="187"/>
      <c r="K1180" s="187"/>
      <c r="L1180" s="187"/>
      <c r="M1180" s="187"/>
      <c r="N1180" s="187"/>
      <c r="O1180" s="187"/>
      <c r="P1180" s="187"/>
      <c r="Q1180" s="187"/>
      <c r="R1180" s="187"/>
      <c r="S1180" s="187"/>
      <c r="T1180" s="187"/>
      <c r="U1180" s="187"/>
      <c r="V1180" s="187"/>
      <c r="W1180" s="187"/>
      <c r="X1180" s="187"/>
      <c r="Y1180" s="187"/>
      <c r="Z1180" s="187"/>
      <c r="AA1180" s="187"/>
      <c r="AB1180" s="187"/>
      <c r="AC1180" s="187"/>
      <c r="AD1180" s="187"/>
      <c r="AE1180" s="187"/>
      <c r="AF1180" s="187"/>
      <c r="AG1180" s="187"/>
      <c r="AH1180" s="187"/>
      <c r="AI1180" s="187"/>
      <c r="AJ1180" s="187"/>
      <c r="AK1180" s="187"/>
      <c r="AL1180" s="187"/>
      <c r="AM1180" s="187"/>
      <c r="AN1180" s="187"/>
      <c r="AO1180" s="187"/>
      <c r="AP1180" s="187"/>
      <c r="AQ1180" s="187"/>
      <c r="AR1180" s="187"/>
      <c r="AS1180" s="187"/>
      <c r="AT1180" s="187"/>
      <c r="AU1180" s="187"/>
      <c r="AV1180" s="187"/>
      <c r="AW1180" s="187"/>
      <c r="AX1180" s="187"/>
      <c r="AY1180" s="187"/>
      <c r="AZ1180" s="187"/>
      <c r="BA1180" s="187"/>
      <c r="BB1180" s="187"/>
      <c r="BC1180" s="187"/>
      <c r="BD1180" s="187"/>
      <c r="BE1180" s="187"/>
      <c r="BF1180" s="187"/>
      <c r="BG1180" s="187"/>
      <c r="BH1180" s="187"/>
      <c r="BI1180" s="187"/>
      <c r="BJ1180" s="187"/>
      <c r="BK1180" s="187"/>
      <c r="BL1180" s="187"/>
      <c r="BM1180" s="187"/>
    </row>
    <row r="1181" spans="1:65">
      <c r="A1181" s="110"/>
      <c r="B1181" s="110"/>
      <c r="C1181" s="110"/>
      <c r="D1181" s="187"/>
      <c r="E1181" s="187"/>
      <c r="F1181" s="187"/>
      <c r="G1181" s="187"/>
      <c r="H1181" s="187"/>
      <c r="I1181" s="187"/>
      <c r="J1181" s="187"/>
      <c r="K1181" s="187"/>
      <c r="L1181" s="187"/>
      <c r="M1181" s="187"/>
      <c r="N1181" s="187"/>
      <c r="O1181" s="187"/>
      <c r="P1181" s="187"/>
      <c r="Q1181" s="187"/>
      <c r="R1181" s="187"/>
      <c r="S1181" s="187"/>
      <c r="T1181" s="187"/>
      <c r="U1181" s="187"/>
      <c r="V1181" s="187"/>
      <c r="W1181" s="187"/>
      <c r="X1181" s="187"/>
      <c r="Y1181" s="187"/>
      <c r="Z1181" s="187"/>
      <c r="AA1181" s="187"/>
      <c r="AB1181" s="187"/>
      <c r="AC1181" s="187"/>
      <c r="AD1181" s="187"/>
      <c r="AE1181" s="187"/>
      <c r="AF1181" s="187"/>
      <c r="AG1181" s="187"/>
      <c r="AH1181" s="187"/>
      <c r="AI1181" s="187"/>
      <c r="AJ1181" s="187"/>
      <c r="AK1181" s="187"/>
      <c r="AL1181" s="187"/>
      <c r="AM1181" s="187"/>
      <c r="AN1181" s="187"/>
      <c r="AO1181" s="187"/>
      <c r="AP1181" s="187"/>
      <c r="AQ1181" s="187"/>
      <c r="AR1181" s="187"/>
      <c r="AS1181" s="187"/>
      <c r="AT1181" s="187"/>
      <c r="AU1181" s="187"/>
      <c r="AV1181" s="187"/>
      <c r="AW1181" s="187"/>
      <c r="AX1181" s="187"/>
      <c r="AY1181" s="187"/>
      <c r="AZ1181" s="187"/>
      <c r="BA1181" s="187"/>
      <c r="BB1181" s="187"/>
      <c r="BC1181" s="187"/>
      <c r="BD1181" s="187"/>
      <c r="BE1181" s="187"/>
      <c r="BF1181" s="187"/>
      <c r="BG1181" s="187"/>
      <c r="BH1181" s="187"/>
      <c r="BI1181" s="187"/>
      <c r="BJ1181" s="187"/>
      <c r="BK1181" s="187"/>
      <c r="BL1181" s="187"/>
      <c r="BM1181" s="187"/>
    </row>
    <row r="1182" spans="1:65">
      <c r="A1182" s="110"/>
      <c r="B1182" s="110"/>
      <c r="C1182" s="110"/>
      <c r="D1182" s="187"/>
      <c r="E1182" s="187"/>
      <c r="F1182" s="187"/>
      <c r="G1182" s="187"/>
      <c r="H1182" s="187"/>
      <c r="I1182" s="187"/>
      <c r="J1182" s="187"/>
      <c r="K1182" s="187"/>
      <c r="L1182" s="187"/>
      <c r="M1182" s="187"/>
      <c r="N1182" s="187"/>
      <c r="O1182" s="187"/>
      <c r="P1182" s="187"/>
      <c r="Q1182" s="187"/>
      <c r="R1182" s="187"/>
      <c r="S1182" s="187"/>
      <c r="T1182" s="187"/>
      <c r="U1182" s="187"/>
      <c r="V1182" s="187"/>
      <c r="W1182" s="187"/>
      <c r="X1182" s="187"/>
      <c r="Y1182" s="187"/>
      <c r="Z1182" s="187"/>
      <c r="AA1182" s="187"/>
      <c r="AB1182" s="187"/>
      <c r="AC1182" s="187"/>
      <c r="AD1182" s="187"/>
      <c r="AE1182" s="187"/>
      <c r="AF1182" s="187"/>
      <c r="AG1182" s="187"/>
      <c r="AH1182" s="187"/>
      <c r="AI1182" s="187"/>
      <c r="AJ1182" s="187"/>
      <c r="AK1182" s="187"/>
      <c r="AL1182" s="187"/>
      <c r="AM1182" s="187"/>
      <c r="AN1182" s="187"/>
      <c r="AO1182" s="187"/>
      <c r="AP1182" s="187"/>
      <c r="AQ1182" s="187"/>
      <c r="AR1182" s="187"/>
      <c r="AS1182" s="187"/>
      <c r="AT1182" s="187"/>
      <c r="AU1182" s="187"/>
      <c r="AV1182" s="187"/>
      <c r="AW1182" s="187"/>
      <c r="AX1182" s="187"/>
      <c r="AY1182" s="187"/>
      <c r="AZ1182" s="187"/>
      <c r="BA1182" s="187"/>
      <c r="BB1182" s="187"/>
      <c r="BC1182" s="187"/>
      <c r="BD1182" s="187"/>
      <c r="BE1182" s="187"/>
      <c r="BF1182" s="187"/>
      <c r="BG1182" s="187"/>
      <c r="BH1182" s="187"/>
      <c r="BI1182" s="187"/>
      <c r="BJ1182" s="187"/>
      <c r="BK1182" s="187"/>
      <c r="BL1182" s="187"/>
      <c r="BM1182" s="187"/>
    </row>
    <row r="1183" spans="1:65">
      <c r="A1183" s="110"/>
      <c r="B1183" s="110"/>
      <c r="C1183" s="110"/>
      <c r="D1183" s="187"/>
      <c r="E1183" s="187"/>
      <c r="F1183" s="187"/>
      <c r="G1183" s="187"/>
      <c r="H1183" s="187"/>
      <c r="I1183" s="187"/>
      <c r="J1183" s="187"/>
      <c r="K1183" s="187"/>
      <c r="L1183" s="187"/>
      <c r="M1183" s="187"/>
      <c r="N1183" s="187"/>
      <c r="O1183" s="187"/>
      <c r="P1183" s="187"/>
      <c r="Q1183" s="187"/>
      <c r="R1183" s="187"/>
      <c r="S1183" s="187"/>
      <c r="T1183" s="187"/>
      <c r="U1183" s="187"/>
      <c r="V1183" s="187"/>
      <c r="W1183" s="187"/>
      <c r="X1183" s="187"/>
      <c r="Y1183" s="187"/>
      <c r="Z1183" s="187"/>
      <c r="AA1183" s="187"/>
      <c r="AB1183" s="187"/>
      <c r="AC1183" s="187"/>
      <c r="AD1183" s="187"/>
      <c r="AE1183" s="187"/>
      <c r="AF1183" s="187"/>
      <c r="AG1183" s="187"/>
      <c r="AH1183" s="187"/>
      <c r="AI1183" s="187"/>
      <c r="AJ1183" s="187"/>
      <c r="AK1183" s="187"/>
      <c r="AL1183" s="187"/>
      <c r="AM1183" s="187"/>
      <c r="AN1183" s="187"/>
      <c r="AO1183" s="187"/>
      <c r="AP1183" s="187"/>
      <c r="AQ1183" s="187"/>
      <c r="AR1183" s="187"/>
      <c r="AS1183" s="187"/>
      <c r="AT1183" s="187"/>
      <c r="AU1183" s="187"/>
      <c r="AV1183" s="187"/>
      <c r="AW1183" s="187"/>
      <c r="AX1183" s="187"/>
      <c r="AY1183" s="187"/>
      <c r="AZ1183" s="187"/>
      <c r="BA1183" s="187"/>
      <c r="BB1183" s="187"/>
      <c r="BC1183" s="187"/>
      <c r="BD1183" s="187"/>
      <c r="BE1183" s="187"/>
      <c r="BF1183" s="187"/>
      <c r="BG1183" s="187"/>
      <c r="BH1183" s="187"/>
      <c r="BI1183" s="187"/>
      <c r="BJ1183" s="187"/>
      <c r="BK1183" s="187"/>
      <c r="BL1183" s="187"/>
      <c r="BM1183" s="187"/>
    </row>
    <row r="1184" spans="1:65">
      <c r="A1184" s="110"/>
      <c r="B1184" s="110"/>
      <c r="C1184" s="110"/>
      <c r="D1184" s="187"/>
      <c r="E1184" s="187"/>
      <c r="F1184" s="187"/>
      <c r="G1184" s="187"/>
      <c r="H1184" s="187"/>
      <c r="I1184" s="187"/>
      <c r="J1184" s="187"/>
      <c r="K1184" s="187"/>
      <c r="L1184" s="187"/>
      <c r="M1184" s="187"/>
      <c r="N1184" s="187"/>
      <c r="O1184" s="187"/>
      <c r="P1184" s="187"/>
      <c r="Q1184" s="187"/>
      <c r="R1184" s="187"/>
      <c r="S1184" s="187"/>
      <c r="T1184" s="187"/>
      <c r="U1184" s="187"/>
      <c r="V1184" s="187"/>
      <c r="W1184" s="187"/>
      <c r="X1184" s="187"/>
      <c r="Y1184" s="187"/>
      <c r="Z1184" s="187"/>
      <c r="AA1184" s="187"/>
      <c r="AB1184" s="187"/>
      <c r="AC1184" s="187"/>
      <c r="AD1184" s="187"/>
      <c r="AE1184" s="187"/>
      <c r="AF1184" s="187"/>
      <c r="AG1184" s="187"/>
      <c r="AH1184" s="187"/>
      <c r="AI1184" s="187"/>
      <c r="AJ1184" s="187"/>
      <c r="AK1184" s="187"/>
      <c r="AL1184" s="187"/>
      <c r="AM1184" s="187"/>
      <c r="AN1184" s="187"/>
      <c r="AO1184" s="187"/>
      <c r="AP1184" s="187"/>
      <c r="AQ1184" s="187"/>
      <c r="AR1184" s="187"/>
      <c r="AS1184" s="187"/>
      <c r="AT1184" s="187"/>
      <c r="AU1184" s="187"/>
      <c r="AV1184" s="187"/>
      <c r="AW1184" s="187"/>
      <c r="AX1184" s="187"/>
      <c r="AY1184" s="187"/>
      <c r="AZ1184" s="187"/>
      <c r="BA1184" s="187"/>
      <c r="BB1184" s="187"/>
      <c r="BC1184" s="187"/>
      <c r="BD1184" s="187"/>
      <c r="BE1184" s="187"/>
      <c r="BF1184" s="187"/>
      <c r="BG1184" s="187"/>
      <c r="BH1184" s="187"/>
      <c r="BI1184" s="187"/>
      <c r="BJ1184" s="187"/>
      <c r="BK1184" s="187"/>
      <c r="BL1184" s="187"/>
      <c r="BM1184" s="187"/>
    </row>
    <row r="1185" spans="1:65">
      <c r="A1185" s="110"/>
      <c r="B1185" s="110"/>
      <c r="C1185" s="110"/>
      <c r="D1185" s="187"/>
      <c r="E1185" s="187"/>
      <c r="F1185" s="187"/>
      <c r="G1185" s="187"/>
      <c r="H1185" s="187"/>
      <c r="I1185" s="187"/>
      <c r="J1185" s="187"/>
      <c r="K1185" s="187"/>
      <c r="L1185" s="187"/>
      <c r="M1185" s="187"/>
      <c r="N1185" s="187"/>
      <c r="O1185" s="187"/>
      <c r="P1185" s="187"/>
      <c r="Q1185" s="187"/>
      <c r="R1185" s="187"/>
      <c r="S1185" s="187"/>
      <c r="T1185" s="187"/>
      <c r="U1185" s="187"/>
      <c r="V1185" s="187"/>
      <c r="W1185" s="187"/>
      <c r="X1185" s="187"/>
      <c r="Y1185" s="187"/>
      <c r="Z1185" s="187"/>
      <c r="AA1185" s="187"/>
      <c r="AB1185" s="187"/>
      <c r="AC1185" s="187"/>
      <c r="AD1185" s="187"/>
      <c r="AE1185" s="187"/>
      <c r="AF1185" s="187"/>
      <c r="AG1185" s="187"/>
      <c r="AH1185" s="187"/>
      <c r="AI1185" s="187"/>
      <c r="AJ1185" s="187"/>
      <c r="AK1185" s="187"/>
      <c r="AL1185" s="187"/>
      <c r="AM1185" s="187"/>
      <c r="AN1185" s="187"/>
      <c r="AO1185" s="187"/>
      <c r="AP1185" s="187"/>
      <c r="AQ1185" s="187"/>
      <c r="AR1185" s="187"/>
      <c r="AS1185" s="187"/>
      <c r="AT1185" s="187"/>
      <c r="AU1185" s="187"/>
      <c r="AV1185" s="187"/>
      <c r="AW1185" s="187"/>
      <c r="AX1185" s="187"/>
      <c r="AY1185" s="187"/>
      <c r="AZ1185" s="187"/>
      <c r="BA1185" s="187"/>
      <c r="BB1185" s="187"/>
      <c r="BC1185" s="187"/>
      <c r="BD1185" s="187"/>
      <c r="BE1185" s="187"/>
      <c r="BF1185" s="187"/>
      <c r="BG1185" s="187"/>
      <c r="BH1185" s="187"/>
      <c r="BI1185" s="187"/>
      <c r="BJ1185" s="187"/>
      <c r="BK1185" s="187"/>
      <c r="BL1185" s="187"/>
      <c r="BM1185" s="187"/>
    </row>
    <row r="1186" spans="1:65">
      <c r="A1186" s="110"/>
      <c r="B1186" s="110"/>
      <c r="C1186" s="110"/>
      <c r="D1186" s="187"/>
      <c r="E1186" s="187"/>
      <c r="F1186" s="187"/>
      <c r="G1186" s="187"/>
      <c r="H1186" s="187"/>
      <c r="I1186" s="187"/>
      <c r="J1186" s="187"/>
      <c r="K1186" s="187"/>
      <c r="L1186" s="187"/>
      <c r="M1186" s="187"/>
      <c r="N1186" s="187"/>
      <c r="O1186" s="187"/>
      <c r="P1186" s="187"/>
      <c r="Q1186" s="187"/>
      <c r="R1186" s="187"/>
      <c r="S1186" s="187"/>
      <c r="T1186" s="187"/>
      <c r="U1186" s="187"/>
      <c r="V1186" s="187"/>
      <c r="W1186" s="187"/>
      <c r="X1186" s="187"/>
      <c r="Y1186" s="187"/>
      <c r="Z1186" s="187"/>
      <c r="AA1186" s="187"/>
      <c r="AB1186" s="187"/>
      <c r="AC1186" s="187"/>
      <c r="AD1186" s="187"/>
      <c r="AE1186" s="187"/>
      <c r="AF1186" s="187"/>
      <c r="AG1186" s="187"/>
      <c r="AH1186" s="187"/>
      <c r="AI1186" s="187"/>
      <c r="AJ1186" s="187"/>
      <c r="AK1186" s="187"/>
      <c r="AL1186" s="187"/>
      <c r="AM1186" s="187"/>
      <c r="AN1186" s="187"/>
      <c r="AO1186" s="187"/>
      <c r="AP1186" s="187"/>
      <c r="AQ1186" s="187"/>
      <c r="AR1186" s="187"/>
      <c r="AS1186" s="187"/>
      <c r="AT1186" s="187"/>
      <c r="AU1186" s="187"/>
      <c r="AV1186" s="187"/>
      <c r="AW1186" s="187"/>
      <c r="AX1186" s="187"/>
      <c r="AY1186" s="187"/>
      <c r="AZ1186" s="187"/>
      <c r="BA1186" s="187"/>
      <c r="BB1186" s="187"/>
      <c r="BC1186" s="187"/>
      <c r="BD1186" s="187"/>
      <c r="BE1186" s="187"/>
      <c r="BF1186" s="187"/>
      <c r="BG1186" s="187"/>
      <c r="BH1186" s="187"/>
      <c r="BI1186" s="187"/>
      <c r="BJ1186" s="187"/>
      <c r="BK1186" s="187"/>
      <c r="BL1186" s="187"/>
      <c r="BM1186" s="187"/>
    </row>
    <row r="1187" spans="1:65">
      <c r="A1187" s="110"/>
      <c r="B1187" s="110"/>
      <c r="C1187" s="110"/>
      <c r="D1187" s="187"/>
      <c r="E1187" s="187"/>
      <c r="F1187" s="187"/>
      <c r="G1187" s="187"/>
      <c r="H1187" s="187"/>
      <c r="I1187" s="187"/>
      <c r="J1187" s="187"/>
      <c r="K1187" s="187"/>
      <c r="L1187" s="187"/>
      <c r="M1187" s="187"/>
      <c r="N1187" s="187"/>
      <c r="O1187" s="187"/>
      <c r="P1187" s="187"/>
      <c r="Q1187" s="187"/>
      <c r="R1187" s="187"/>
      <c r="S1187" s="187"/>
      <c r="T1187" s="187"/>
      <c r="U1187" s="187"/>
      <c r="V1187" s="187"/>
      <c r="W1187" s="187"/>
      <c r="X1187" s="187"/>
      <c r="Y1187" s="187"/>
      <c r="Z1187" s="187"/>
      <c r="AA1187" s="187"/>
      <c r="AB1187" s="187"/>
      <c r="AC1187" s="187"/>
      <c r="AD1187" s="187"/>
      <c r="AE1187" s="187"/>
      <c r="AF1187" s="187"/>
      <c r="AG1187" s="187"/>
      <c r="AH1187" s="187"/>
      <c r="AI1187" s="187"/>
      <c r="AJ1187" s="187"/>
      <c r="AK1187" s="187"/>
      <c r="AL1187" s="187"/>
      <c r="AM1187" s="187"/>
      <c r="AN1187" s="187"/>
      <c r="AO1187" s="187"/>
      <c r="AP1187" s="187"/>
      <c r="AQ1187" s="187"/>
      <c r="AR1187" s="187"/>
      <c r="AS1187" s="187"/>
      <c r="AT1187" s="187"/>
      <c r="AU1187" s="187"/>
      <c r="AV1187" s="187"/>
      <c r="AW1187" s="187"/>
      <c r="AX1187" s="187"/>
      <c r="AY1187" s="187"/>
      <c r="AZ1187" s="187"/>
      <c r="BA1187" s="187"/>
      <c r="BB1187" s="187"/>
      <c r="BC1187" s="187"/>
      <c r="BD1187" s="187"/>
      <c r="BE1187" s="187"/>
      <c r="BF1187" s="187"/>
      <c r="BG1187" s="187"/>
      <c r="BH1187" s="187"/>
      <c r="BI1187" s="187"/>
      <c r="BJ1187" s="187"/>
      <c r="BK1187" s="187"/>
      <c r="BL1187" s="187"/>
      <c r="BM1187" s="187"/>
    </row>
    <row r="1188" spans="1:65">
      <c r="A1188" s="110"/>
      <c r="B1188" s="110"/>
      <c r="C1188" s="110"/>
      <c r="D1188" s="187"/>
      <c r="E1188" s="187"/>
      <c r="F1188" s="187"/>
      <c r="G1188" s="187"/>
      <c r="H1188" s="187"/>
      <c r="I1188" s="187"/>
      <c r="J1188" s="187"/>
      <c r="K1188" s="187"/>
      <c r="L1188" s="187"/>
      <c r="M1188" s="187"/>
      <c r="N1188" s="187"/>
      <c r="O1188" s="187"/>
      <c r="P1188" s="187"/>
      <c r="Q1188" s="187"/>
      <c r="R1188" s="187"/>
      <c r="S1188" s="187"/>
      <c r="T1188" s="187"/>
      <c r="U1188" s="187"/>
      <c r="V1188" s="187"/>
      <c r="W1188" s="187"/>
      <c r="X1188" s="187"/>
      <c r="Y1188" s="187"/>
      <c r="Z1188" s="187"/>
      <c r="AA1188" s="187"/>
      <c r="AB1188" s="187"/>
      <c r="AC1188" s="187"/>
      <c r="AD1188" s="187"/>
      <c r="AE1188" s="187"/>
      <c r="AF1188" s="187"/>
      <c r="AG1188" s="187"/>
      <c r="AH1188" s="187"/>
      <c r="AI1188" s="187"/>
      <c r="AJ1188" s="187"/>
      <c r="AK1188" s="187"/>
      <c r="AL1188" s="187"/>
      <c r="AM1188" s="187"/>
      <c r="AN1188" s="187"/>
      <c r="AO1188" s="187"/>
      <c r="AP1188" s="187"/>
      <c r="AQ1188" s="187"/>
      <c r="AR1188" s="187"/>
      <c r="AS1188" s="187"/>
      <c r="AT1188" s="187"/>
      <c r="AU1188" s="187"/>
      <c r="AV1188" s="187"/>
      <c r="AW1188" s="187"/>
      <c r="AX1188" s="187"/>
      <c r="AY1188" s="187"/>
      <c r="AZ1188" s="187"/>
      <c r="BA1188" s="187"/>
      <c r="BB1188" s="187"/>
      <c r="BC1188" s="187"/>
      <c r="BD1188" s="187"/>
      <c r="BE1188" s="187"/>
      <c r="BF1188" s="187"/>
      <c r="BG1188" s="187"/>
      <c r="BH1188" s="187"/>
      <c r="BI1188" s="187"/>
      <c r="BJ1188" s="187"/>
      <c r="BK1188" s="187"/>
      <c r="BL1188" s="187"/>
      <c r="BM1188" s="187"/>
    </row>
    <row r="1189" spans="1:65">
      <c r="A1189" s="110"/>
      <c r="B1189" s="110"/>
      <c r="C1189" s="110"/>
      <c r="D1189" s="187"/>
      <c r="E1189" s="187"/>
      <c r="F1189" s="187"/>
      <c r="G1189" s="187"/>
      <c r="H1189" s="187"/>
      <c r="I1189" s="187"/>
      <c r="J1189" s="187"/>
      <c r="K1189" s="187"/>
      <c r="L1189" s="187"/>
      <c r="M1189" s="187"/>
      <c r="N1189" s="187"/>
      <c r="O1189" s="187"/>
      <c r="P1189" s="187"/>
      <c r="Q1189" s="187"/>
      <c r="R1189" s="187"/>
      <c r="S1189" s="187"/>
      <c r="T1189" s="187"/>
      <c r="U1189" s="187"/>
      <c r="V1189" s="187"/>
      <c r="W1189" s="187"/>
      <c r="X1189" s="187"/>
      <c r="Y1189" s="187"/>
      <c r="Z1189" s="187"/>
      <c r="AA1189" s="187"/>
      <c r="AB1189" s="187"/>
      <c r="AC1189" s="187"/>
      <c r="AD1189" s="187"/>
      <c r="AE1189" s="187"/>
      <c r="AF1189" s="187"/>
      <c r="AG1189" s="187"/>
      <c r="AH1189" s="187"/>
      <c r="AI1189" s="187"/>
      <c r="AJ1189" s="187"/>
      <c r="AK1189" s="187"/>
      <c r="AL1189" s="187"/>
      <c r="AM1189" s="187"/>
      <c r="AN1189" s="187"/>
      <c r="AO1189" s="187"/>
      <c r="AP1189" s="187"/>
      <c r="AQ1189" s="187"/>
      <c r="AR1189" s="187"/>
      <c r="AS1189" s="187"/>
      <c r="AT1189" s="187"/>
      <c r="AU1189" s="187"/>
      <c r="AV1189" s="187"/>
      <c r="AW1189" s="187"/>
      <c r="AX1189" s="187"/>
      <c r="AY1189" s="187"/>
      <c r="AZ1189" s="187"/>
      <c r="BA1189" s="187"/>
      <c r="BB1189" s="187"/>
      <c r="BC1189" s="187"/>
      <c r="BD1189" s="187"/>
      <c r="BE1189" s="187"/>
      <c r="BF1189" s="187"/>
      <c r="BG1189" s="187"/>
      <c r="BH1189" s="187"/>
      <c r="BI1189" s="187"/>
      <c r="BJ1189" s="187"/>
      <c r="BK1189" s="187"/>
      <c r="BL1189" s="187"/>
      <c r="BM1189" s="187"/>
    </row>
    <row r="1190" spans="1:65">
      <c r="A1190" s="110"/>
      <c r="B1190" s="110"/>
      <c r="C1190" s="110"/>
      <c r="D1190" s="187"/>
      <c r="E1190" s="187"/>
      <c r="F1190" s="187"/>
      <c r="G1190" s="187"/>
      <c r="H1190" s="187"/>
      <c r="I1190" s="187"/>
      <c r="J1190" s="187"/>
      <c r="K1190" s="187"/>
      <c r="L1190" s="187"/>
      <c r="M1190" s="187"/>
      <c r="N1190" s="187"/>
      <c r="O1190" s="187"/>
      <c r="P1190" s="187"/>
      <c r="Q1190" s="187"/>
      <c r="R1190" s="187"/>
      <c r="S1190" s="187"/>
      <c r="T1190" s="187"/>
      <c r="U1190" s="187"/>
      <c r="V1190" s="187"/>
      <c r="W1190" s="187"/>
      <c r="X1190" s="187"/>
      <c r="Y1190" s="187"/>
      <c r="Z1190" s="187"/>
      <c r="AA1190" s="187"/>
      <c r="AB1190" s="187"/>
      <c r="AC1190" s="187"/>
      <c r="AD1190" s="187"/>
      <c r="AE1190" s="187"/>
      <c r="AF1190" s="187"/>
      <c r="AG1190" s="187"/>
      <c r="AH1190" s="187"/>
      <c r="AI1190" s="187"/>
      <c r="AJ1190" s="187"/>
      <c r="AK1190" s="187"/>
      <c r="AL1190" s="187"/>
      <c r="AM1190" s="187"/>
      <c r="AN1190" s="187"/>
      <c r="AO1190" s="187"/>
      <c r="AP1190" s="187"/>
      <c r="AQ1190" s="187"/>
      <c r="AR1190" s="187"/>
      <c r="AS1190" s="187"/>
      <c r="AT1190" s="187"/>
      <c r="AU1190" s="187"/>
      <c r="AV1190" s="187"/>
      <c r="AW1190" s="187"/>
      <c r="AX1190" s="187"/>
      <c r="AY1190" s="187"/>
      <c r="AZ1190" s="187"/>
      <c r="BA1190" s="187"/>
      <c r="BB1190" s="187"/>
      <c r="BC1190" s="187"/>
      <c r="BD1190" s="187"/>
      <c r="BE1190" s="187"/>
      <c r="BF1190" s="187"/>
      <c r="BG1190" s="187"/>
      <c r="BH1190" s="187"/>
      <c r="BI1190" s="187"/>
      <c r="BJ1190" s="187"/>
      <c r="BK1190" s="187"/>
      <c r="BL1190" s="187"/>
      <c r="BM1190" s="187"/>
    </row>
    <row r="1191" spans="1:65">
      <c r="A1191" s="110"/>
      <c r="B1191" s="110"/>
      <c r="C1191" s="110"/>
      <c r="D1191" s="187"/>
      <c r="E1191" s="187"/>
      <c r="F1191" s="187"/>
      <c r="G1191" s="187"/>
      <c r="H1191" s="187"/>
      <c r="I1191" s="187"/>
      <c r="J1191" s="187"/>
      <c r="K1191" s="187"/>
      <c r="L1191" s="187"/>
      <c r="M1191" s="187"/>
      <c r="N1191" s="187"/>
      <c r="O1191" s="187"/>
      <c r="P1191" s="187"/>
      <c r="Q1191" s="187"/>
      <c r="R1191" s="187"/>
      <c r="S1191" s="187"/>
      <c r="T1191" s="187"/>
      <c r="U1191" s="187"/>
      <c r="V1191" s="187"/>
      <c r="W1191" s="187"/>
      <c r="X1191" s="187"/>
      <c r="Y1191" s="187"/>
      <c r="Z1191" s="187"/>
      <c r="AA1191" s="187"/>
      <c r="AB1191" s="187"/>
      <c r="AC1191" s="187"/>
      <c r="AD1191" s="187"/>
      <c r="AE1191" s="187"/>
      <c r="AF1191" s="187"/>
      <c r="AG1191" s="187"/>
      <c r="AH1191" s="187"/>
      <c r="AI1191" s="187"/>
      <c r="AJ1191" s="187"/>
      <c r="AK1191" s="187"/>
      <c r="AL1191" s="187"/>
      <c r="AM1191" s="187"/>
      <c r="AN1191" s="187"/>
      <c r="AO1191" s="187"/>
      <c r="AP1191" s="187"/>
      <c r="AQ1191" s="187"/>
      <c r="AR1191" s="187"/>
      <c r="AS1191" s="187"/>
      <c r="AT1191" s="187"/>
      <c r="AU1191" s="187"/>
      <c r="AV1191" s="187"/>
      <c r="AW1191" s="187"/>
      <c r="AX1191" s="187"/>
      <c r="AY1191" s="187"/>
      <c r="AZ1191" s="187"/>
      <c r="BA1191" s="187"/>
      <c r="BB1191" s="187"/>
      <c r="BC1191" s="187"/>
      <c r="BD1191" s="187"/>
      <c r="BE1191" s="187"/>
      <c r="BF1191" s="187"/>
      <c r="BG1191" s="187"/>
      <c r="BH1191" s="187"/>
      <c r="BI1191" s="187"/>
      <c r="BJ1191" s="187"/>
      <c r="BK1191" s="187"/>
      <c r="BL1191" s="187"/>
      <c r="BM1191" s="187"/>
    </row>
    <row r="1192" spans="1:65">
      <c r="A1192" s="110"/>
      <c r="B1192" s="110"/>
      <c r="C1192" s="110"/>
      <c r="D1192" s="187"/>
      <c r="E1192" s="187"/>
      <c r="F1192" s="187"/>
      <c r="G1192" s="187"/>
      <c r="H1192" s="187"/>
      <c r="I1192" s="187"/>
      <c r="J1192" s="187"/>
      <c r="K1192" s="187"/>
      <c r="L1192" s="187"/>
      <c r="M1192" s="187"/>
      <c r="N1192" s="187"/>
      <c r="O1192" s="187"/>
      <c r="P1192" s="187"/>
      <c r="Q1192" s="187"/>
      <c r="R1192" s="187"/>
      <c r="S1192" s="187"/>
      <c r="T1192" s="187"/>
      <c r="U1192" s="187"/>
      <c r="V1192" s="187"/>
      <c r="W1192" s="187"/>
      <c r="X1192" s="187"/>
      <c r="Y1192" s="187"/>
      <c r="Z1192" s="187"/>
      <c r="AA1192" s="187"/>
      <c r="AB1192" s="187"/>
      <c r="AC1192" s="187"/>
      <c r="AD1192" s="187"/>
      <c r="AE1192" s="187"/>
      <c r="AF1192" s="187"/>
      <c r="AG1192" s="187"/>
      <c r="AH1192" s="187"/>
      <c r="AI1192" s="187"/>
      <c r="AJ1192" s="187"/>
      <c r="AK1192" s="187"/>
      <c r="AL1192" s="187"/>
      <c r="AM1192" s="187"/>
      <c r="AN1192" s="187"/>
      <c r="AO1192" s="187"/>
      <c r="AP1192" s="187"/>
      <c r="AQ1192" s="187"/>
      <c r="AR1192" s="187"/>
      <c r="AS1192" s="187"/>
      <c r="AT1192" s="187"/>
      <c r="AU1192" s="187"/>
      <c r="AV1192" s="187"/>
      <c r="AW1192" s="187"/>
      <c r="AX1192" s="187"/>
      <c r="AY1192" s="187"/>
      <c r="AZ1192" s="187"/>
      <c r="BA1192" s="187"/>
      <c r="BB1192" s="187"/>
      <c r="BC1192" s="187"/>
      <c r="BD1192" s="187"/>
      <c r="BE1192" s="187"/>
      <c r="BF1192" s="187"/>
      <c r="BG1192" s="187"/>
      <c r="BH1192" s="187"/>
      <c r="BI1192" s="187"/>
      <c r="BJ1192" s="187"/>
      <c r="BK1192" s="187"/>
      <c r="BL1192" s="187"/>
      <c r="BM1192" s="187"/>
    </row>
    <row r="1193" spans="1:65">
      <c r="A1193" s="110"/>
      <c r="B1193" s="110"/>
      <c r="C1193" s="110"/>
      <c r="D1193" s="187"/>
      <c r="E1193" s="187"/>
      <c r="F1193" s="187"/>
      <c r="G1193" s="187"/>
      <c r="H1193" s="187"/>
      <c r="I1193" s="187"/>
      <c r="J1193" s="187"/>
      <c r="K1193" s="187"/>
      <c r="L1193" s="187"/>
      <c r="M1193" s="187"/>
      <c r="N1193" s="187"/>
      <c r="O1193" s="187"/>
      <c r="P1193" s="187"/>
      <c r="Q1193" s="187"/>
      <c r="R1193" s="187"/>
      <c r="S1193" s="187"/>
      <c r="T1193" s="187"/>
      <c r="U1193" s="187"/>
      <c r="V1193" s="187"/>
      <c r="W1193" s="187"/>
      <c r="X1193" s="187"/>
      <c r="Y1193" s="187"/>
      <c r="Z1193" s="187"/>
      <c r="AA1193" s="187"/>
      <c r="AB1193" s="187"/>
      <c r="AC1193" s="187"/>
      <c r="AD1193" s="187"/>
      <c r="AE1193" s="187"/>
      <c r="AF1193" s="187"/>
      <c r="AG1193" s="187"/>
      <c r="AH1193" s="187"/>
      <c r="AI1193" s="187"/>
      <c r="AJ1193" s="187"/>
      <c r="AK1193" s="187"/>
      <c r="AL1193" s="187"/>
      <c r="AM1193" s="187"/>
      <c r="AN1193" s="187"/>
      <c r="AO1193" s="187"/>
      <c r="AP1193" s="187"/>
      <c r="AQ1193" s="187"/>
      <c r="AR1193" s="187"/>
      <c r="AS1193" s="187"/>
      <c r="AT1193" s="187"/>
      <c r="AU1193" s="187"/>
      <c r="AV1193" s="187"/>
      <c r="AW1193" s="187"/>
      <c r="AX1193" s="187"/>
      <c r="AY1193" s="187"/>
      <c r="AZ1193" s="187"/>
      <c r="BA1193" s="187"/>
      <c r="BB1193" s="187"/>
      <c r="BC1193" s="187"/>
      <c r="BD1193" s="187"/>
      <c r="BE1193" s="187"/>
      <c r="BF1193" s="187"/>
      <c r="BG1193" s="187"/>
      <c r="BH1193" s="187"/>
      <c r="BI1193" s="187"/>
      <c r="BJ1193" s="187"/>
      <c r="BK1193" s="187"/>
      <c r="BL1193" s="187"/>
      <c r="BM1193" s="187"/>
    </row>
    <row r="1194" spans="1:65">
      <c r="A1194" s="110"/>
      <c r="B1194" s="110"/>
      <c r="C1194" s="110"/>
      <c r="D1194" s="187"/>
      <c r="E1194" s="187"/>
      <c r="F1194" s="187"/>
      <c r="G1194" s="187"/>
      <c r="H1194" s="187"/>
      <c r="I1194" s="187"/>
      <c r="J1194" s="187"/>
      <c r="K1194" s="187"/>
      <c r="L1194" s="187"/>
      <c r="M1194" s="187"/>
      <c r="N1194" s="187"/>
      <c r="O1194" s="187"/>
      <c r="P1194" s="187"/>
      <c r="Q1194" s="187"/>
      <c r="R1194" s="187"/>
      <c r="S1194" s="187"/>
      <c r="T1194" s="187"/>
      <c r="U1194" s="187"/>
      <c r="V1194" s="187"/>
      <c r="W1194" s="187"/>
      <c r="X1194" s="187"/>
      <c r="Y1194" s="187"/>
      <c r="Z1194" s="187"/>
      <c r="AA1194" s="187"/>
      <c r="AB1194" s="187"/>
      <c r="AC1194" s="187"/>
      <c r="AD1194" s="187"/>
      <c r="AE1194" s="187"/>
      <c r="AF1194" s="187"/>
      <c r="AG1194" s="187"/>
      <c r="AH1194" s="187"/>
      <c r="AI1194" s="187"/>
      <c r="AJ1194" s="187"/>
      <c r="AK1194" s="187"/>
      <c r="AL1194" s="187"/>
      <c r="AM1194" s="187"/>
      <c r="AN1194" s="187"/>
      <c r="AO1194" s="187"/>
      <c r="AP1194" s="187"/>
      <c r="AQ1194" s="187"/>
      <c r="AR1194" s="187"/>
      <c r="AS1194" s="187"/>
      <c r="AT1194" s="187"/>
      <c r="AU1194" s="187"/>
      <c r="AV1194" s="187"/>
      <c r="AW1194" s="187"/>
      <c r="AX1194" s="187"/>
      <c r="AY1194" s="187"/>
      <c r="AZ1194" s="187"/>
      <c r="BA1194" s="187"/>
      <c r="BB1194" s="187"/>
      <c r="BC1194" s="187"/>
      <c r="BD1194" s="187"/>
      <c r="BE1194" s="187"/>
      <c r="BF1194" s="187"/>
      <c r="BG1194" s="187"/>
      <c r="BH1194" s="187"/>
      <c r="BI1194" s="187"/>
      <c r="BJ1194" s="187"/>
      <c r="BK1194" s="187"/>
      <c r="BL1194" s="187"/>
      <c r="BM1194" s="187"/>
    </row>
    <row r="1195" spans="1:65">
      <c r="A1195" s="110"/>
      <c r="B1195" s="110"/>
      <c r="C1195" s="110"/>
      <c r="D1195" s="187"/>
      <c r="E1195" s="187"/>
      <c r="F1195" s="187"/>
      <c r="G1195" s="187"/>
      <c r="H1195" s="187"/>
      <c r="I1195" s="187"/>
      <c r="J1195" s="187"/>
      <c r="K1195" s="187"/>
      <c r="L1195" s="187"/>
      <c r="M1195" s="187"/>
      <c r="N1195" s="187"/>
      <c r="O1195" s="187"/>
      <c r="P1195" s="187"/>
      <c r="Q1195" s="187"/>
      <c r="R1195" s="187"/>
      <c r="S1195" s="187"/>
      <c r="T1195" s="187"/>
      <c r="U1195" s="187"/>
      <c r="V1195" s="187"/>
      <c r="W1195" s="187"/>
      <c r="X1195" s="187"/>
      <c r="Y1195" s="187"/>
      <c r="Z1195" s="187"/>
      <c r="AA1195" s="187"/>
      <c r="AB1195" s="187"/>
      <c r="AC1195" s="187"/>
      <c r="AD1195" s="187"/>
      <c r="AE1195" s="187"/>
      <c r="AF1195" s="187"/>
      <c r="AG1195" s="187"/>
      <c r="AH1195" s="187"/>
      <c r="AI1195" s="187"/>
      <c r="AJ1195" s="187"/>
      <c r="AK1195" s="187"/>
      <c r="AL1195" s="187"/>
      <c r="AM1195" s="187"/>
      <c r="AN1195" s="187"/>
      <c r="AO1195" s="187"/>
      <c r="AP1195" s="187"/>
      <c r="AQ1195" s="187"/>
      <c r="AR1195" s="187"/>
      <c r="AS1195" s="187"/>
      <c r="AT1195" s="187"/>
      <c r="AU1195" s="187"/>
      <c r="AV1195" s="187"/>
      <c r="AW1195" s="187"/>
      <c r="AX1195" s="187"/>
      <c r="AY1195" s="187"/>
      <c r="AZ1195" s="187"/>
      <c r="BA1195" s="187"/>
      <c r="BB1195" s="187"/>
      <c r="BC1195" s="187"/>
      <c r="BD1195" s="187"/>
      <c r="BE1195" s="187"/>
      <c r="BF1195" s="187"/>
      <c r="BG1195" s="187"/>
      <c r="BH1195" s="187"/>
      <c r="BI1195" s="187"/>
      <c r="BJ1195" s="187"/>
      <c r="BK1195" s="187"/>
      <c r="BL1195" s="187"/>
      <c r="BM1195" s="187"/>
    </row>
    <row r="1196" spans="1:65">
      <c r="A1196" s="110"/>
      <c r="B1196" s="110"/>
      <c r="C1196" s="110"/>
      <c r="D1196" s="187"/>
      <c r="E1196" s="187"/>
      <c r="F1196" s="187"/>
      <c r="G1196" s="187"/>
      <c r="H1196" s="187"/>
      <c r="I1196" s="187"/>
      <c r="J1196" s="187"/>
      <c r="K1196" s="187"/>
      <c r="L1196" s="187"/>
      <c r="M1196" s="187"/>
      <c r="N1196" s="187"/>
      <c r="O1196" s="187"/>
      <c r="P1196" s="187"/>
      <c r="Q1196" s="187"/>
      <c r="R1196" s="187"/>
      <c r="S1196" s="187"/>
      <c r="T1196" s="187"/>
      <c r="U1196" s="187"/>
      <c r="V1196" s="187"/>
      <c r="W1196" s="187"/>
      <c r="X1196" s="187"/>
      <c r="Y1196" s="187"/>
      <c r="Z1196" s="187"/>
      <c r="AA1196" s="187"/>
      <c r="AB1196" s="187"/>
      <c r="AC1196" s="187"/>
      <c r="AD1196" s="187"/>
      <c r="AE1196" s="187"/>
      <c r="AF1196" s="187"/>
      <c r="AG1196" s="187"/>
      <c r="AH1196" s="187"/>
      <c r="AI1196" s="187"/>
      <c r="AJ1196" s="187"/>
      <c r="AK1196" s="187"/>
      <c r="AL1196" s="187"/>
      <c r="AM1196" s="187"/>
      <c r="AN1196" s="187"/>
      <c r="AO1196" s="187"/>
      <c r="AP1196" s="187"/>
      <c r="AQ1196" s="187"/>
      <c r="AR1196" s="187"/>
      <c r="AS1196" s="187"/>
      <c r="AT1196" s="187"/>
      <c r="AU1196" s="187"/>
      <c r="AV1196" s="187"/>
      <c r="AW1196" s="187"/>
      <c r="AX1196" s="187"/>
      <c r="AY1196" s="187"/>
      <c r="AZ1196" s="187"/>
      <c r="BA1196" s="187"/>
      <c r="BB1196" s="187"/>
      <c r="BC1196" s="187"/>
      <c r="BD1196" s="187"/>
      <c r="BE1196" s="187"/>
      <c r="BF1196" s="187"/>
      <c r="BG1196" s="187"/>
      <c r="BH1196" s="187"/>
      <c r="BI1196" s="187"/>
      <c r="BJ1196" s="187"/>
      <c r="BK1196" s="187"/>
      <c r="BL1196" s="187"/>
      <c r="BM1196" s="187"/>
    </row>
    <row r="1197" spans="1:65">
      <c r="A1197" s="110"/>
      <c r="B1197" s="110"/>
      <c r="C1197" s="110"/>
      <c r="D1197" s="187"/>
      <c r="E1197" s="187"/>
      <c r="F1197" s="187"/>
      <c r="G1197" s="187"/>
      <c r="H1197" s="187"/>
      <c r="I1197" s="187"/>
      <c r="J1197" s="187"/>
      <c r="K1197" s="187"/>
      <c r="L1197" s="187"/>
      <c r="M1197" s="187"/>
      <c r="N1197" s="187"/>
      <c r="O1197" s="187"/>
      <c r="P1197" s="187"/>
      <c r="Q1197" s="187"/>
      <c r="R1197" s="187"/>
      <c r="S1197" s="187"/>
      <c r="T1197" s="187"/>
      <c r="U1197" s="187"/>
      <c r="V1197" s="187"/>
      <c r="W1197" s="187"/>
      <c r="X1197" s="187"/>
      <c r="Y1197" s="187"/>
      <c r="Z1197" s="187"/>
      <c r="AA1197" s="187"/>
      <c r="AB1197" s="187"/>
      <c r="AC1197" s="187"/>
      <c r="AD1197" s="187"/>
      <c r="AE1197" s="187"/>
      <c r="AF1197" s="187"/>
      <c r="AG1197" s="187"/>
      <c r="AH1197" s="187"/>
      <c r="AI1197" s="187"/>
      <c r="AJ1197" s="187"/>
      <c r="AK1197" s="187"/>
      <c r="AL1197" s="187"/>
      <c r="AM1197" s="187"/>
      <c r="AN1197" s="187"/>
      <c r="AO1197" s="187"/>
      <c r="AP1197" s="187"/>
      <c r="AQ1197" s="187"/>
      <c r="AR1197" s="187"/>
      <c r="AS1197" s="187"/>
      <c r="AT1197" s="187"/>
      <c r="AU1197" s="187"/>
      <c r="AV1197" s="187"/>
      <c r="AW1197" s="187"/>
      <c r="AX1197" s="187"/>
      <c r="AY1197" s="187"/>
      <c r="AZ1197" s="187"/>
      <c r="BA1197" s="187"/>
      <c r="BB1197" s="187"/>
      <c r="BC1197" s="187"/>
      <c r="BD1197" s="187"/>
      <c r="BE1197" s="187"/>
      <c r="BF1197" s="187"/>
      <c r="BG1197" s="187"/>
      <c r="BH1197" s="187"/>
      <c r="BI1197" s="187"/>
      <c r="BJ1197" s="187"/>
      <c r="BK1197" s="187"/>
      <c r="BL1197" s="187"/>
      <c r="BM1197" s="187"/>
    </row>
    <row r="1198" spans="1:65">
      <c r="A1198" s="110"/>
      <c r="B1198" s="110"/>
      <c r="C1198" s="110"/>
      <c r="D1198" s="187"/>
      <c r="E1198" s="187"/>
      <c r="F1198" s="187"/>
      <c r="G1198" s="187"/>
      <c r="H1198" s="187"/>
      <c r="I1198" s="187"/>
      <c r="J1198" s="187"/>
      <c r="K1198" s="187"/>
      <c r="L1198" s="187"/>
      <c r="M1198" s="187"/>
      <c r="N1198" s="187"/>
      <c r="O1198" s="187"/>
      <c r="P1198" s="187"/>
      <c r="Q1198" s="187"/>
      <c r="R1198" s="187"/>
      <c r="S1198" s="187"/>
      <c r="T1198" s="187"/>
      <c r="U1198" s="187"/>
      <c r="V1198" s="187"/>
      <c r="W1198" s="187"/>
      <c r="X1198" s="187"/>
      <c r="Y1198" s="187"/>
      <c r="Z1198" s="187"/>
      <c r="AA1198" s="187"/>
      <c r="AB1198" s="187"/>
      <c r="AC1198" s="187"/>
      <c r="AD1198" s="187"/>
      <c r="AE1198" s="187"/>
      <c r="AF1198" s="187"/>
      <c r="AG1198" s="187"/>
      <c r="AH1198" s="187"/>
      <c r="AI1198" s="187"/>
      <c r="AJ1198" s="187"/>
      <c r="AK1198" s="187"/>
      <c r="AL1198" s="187"/>
      <c r="AM1198" s="187"/>
      <c r="AN1198" s="187"/>
      <c r="AO1198" s="187"/>
      <c r="AP1198" s="187"/>
      <c r="AQ1198" s="187"/>
      <c r="AR1198" s="187"/>
      <c r="AS1198" s="187"/>
      <c r="AT1198" s="187"/>
      <c r="AU1198" s="187"/>
      <c r="AV1198" s="187"/>
      <c r="AW1198" s="187"/>
      <c r="AX1198" s="187"/>
      <c r="AY1198" s="187"/>
      <c r="AZ1198" s="187"/>
      <c r="BA1198" s="187"/>
      <c r="BB1198" s="187"/>
      <c r="BC1198" s="187"/>
      <c r="BD1198" s="187"/>
      <c r="BE1198" s="187"/>
      <c r="BF1198" s="187"/>
      <c r="BG1198" s="187"/>
      <c r="BH1198" s="187"/>
      <c r="BI1198" s="187"/>
      <c r="BJ1198" s="187"/>
      <c r="BK1198" s="187"/>
      <c r="BL1198" s="187"/>
      <c r="BM1198" s="187"/>
    </row>
    <row r="1199" spans="1:65">
      <c r="A1199" s="110"/>
      <c r="B1199" s="110"/>
      <c r="C1199" s="110"/>
      <c r="D1199" s="187"/>
      <c r="E1199" s="187"/>
      <c r="F1199" s="187"/>
      <c r="G1199" s="187"/>
      <c r="H1199" s="187"/>
      <c r="I1199" s="187"/>
      <c r="J1199" s="187"/>
      <c r="K1199" s="187"/>
      <c r="L1199" s="187"/>
      <c r="M1199" s="187"/>
      <c r="N1199" s="187"/>
      <c r="O1199" s="187"/>
      <c r="P1199" s="187"/>
      <c r="Q1199" s="187"/>
      <c r="R1199" s="187"/>
      <c r="S1199" s="187"/>
      <c r="T1199" s="187"/>
      <c r="U1199" s="187"/>
      <c r="V1199" s="187"/>
      <c r="W1199" s="187"/>
      <c r="X1199" s="187"/>
      <c r="Y1199" s="187"/>
      <c r="Z1199" s="187"/>
      <c r="AA1199" s="187"/>
      <c r="AB1199" s="187"/>
      <c r="AC1199" s="187"/>
      <c r="AD1199" s="187"/>
      <c r="AE1199" s="187"/>
      <c r="AF1199" s="187"/>
      <c r="AG1199" s="187"/>
      <c r="AH1199" s="187"/>
      <c r="AI1199" s="187"/>
      <c r="AJ1199" s="187"/>
      <c r="AK1199" s="187"/>
      <c r="AL1199" s="187"/>
      <c r="AM1199" s="187"/>
      <c r="AN1199" s="187"/>
      <c r="AO1199" s="187"/>
      <c r="AP1199" s="187"/>
      <c r="AQ1199" s="187"/>
      <c r="AR1199" s="187"/>
      <c r="AS1199" s="187"/>
      <c r="AT1199" s="187"/>
      <c r="AU1199" s="187"/>
      <c r="AV1199" s="187"/>
      <c r="AW1199" s="187"/>
      <c r="AX1199" s="187"/>
      <c r="AY1199" s="187"/>
      <c r="AZ1199" s="187"/>
      <c r="BA1199" s="187"/>
      <c r="BB1199" s="187"/>
      <c r="BC1199" s="187"/>
      <c r="BD1199" s="187"/>
      <c r="BE1199" s="187"/>
      <c r="BF1199" s="187"/>
      <c r="BG1199" s="187"/>
      <c r="BH1199" s="187"/>
      <c r="BI1199" s="187"/>
      <c r="BJ1199" s="187"/>
      <c r="BK1199" s="187"/>
      <c r="BL1199" s="187"/>
      <c r="BM1199" s="187"/>
    </row>
    <row r="1200" spans="1:65">
      <c r="A1200" s="110"/>
      <c r="B1200" s="110"/>
      <c r="C1200" s="110"/>
      <c r="D1200" s="187"/>
      <c r="E1200" s="187"/>
      <c r="F1200" s="187"/>
      <c r="G1200" s="187"/>
      <c r="H1200" s="187"/>
      <c r="I1200" s="187"/>
      <c r="J1200" s="187"/>
      <c r="K1200" s="187"/>
      <c r="L1200" s="187"/>
      <c r="M1200" s="187"/>
      <c r="N1200" s="187"/>
      <c r="O1200" s="187"/>
      <c r="P1200" s="187"/>
      <c r="Q1200" s="187"/>
      <c r="R1200" s="187"/>
      <c r="S1200" s="187"/>
      <c r="T1200" s="187"/>
      <c r="U1200" s="187"/>
      <c r="V1200" s="187"/>
      <c r="W1200" s="187"/>
      <c r="X1200" s="187"/>
      <c r="Y1200" s="187"/>
      <c r="Z1200" s="187"/>
      <c r="AA1200" s="187"/>
      <c r="AB1200" s="187"/>
      <c r="AC1200" s="187"/>
      <c r="AD1200" s="187"/>
      <c r="AE1200" s="187"/>
      <c r="AF1200" s="187"/>
      <c r="AG1200" s="187"/>
      <c r="AH1200" s="187"/>
      <c r="AI1200" s="187"/>
      <c r="AJ1200" s="187"/>
      <c r="AK1200" s="187"/>
      <c r="AL1200" s="187"/>
      <c r="AM1200" s="187"/>
      <c r="AN1200" s="187"/>
      <c r="AO1200" s="187"/>
      <c r="AP1200" s="187"/>
      <c r="AQ1200" s="187"/>
      <c r="AR1200" s="187"/>
      <c r="AS1200" s="187"/>
      <c r="AT1200" s="187"/>
      <c r="AU1200" s="187"/>
      <c r="AV1200" s="187"/>
      <c r="AW1200" s="187"/>
      <c r="AX1200" s="187"/>
      <c r="AY1200" s="187"/>
      <c r="AZ1200" s="187"/>
      <c r="BA1200" s="187"/>
      <c r="BB1200" s="187"/>
      <c r="BC1200" s="187"/>
      <c r="BD1200" s="187"/>
      <c r="BE1200" s="187"/>
      <c r="BF1200" s="187"/>
      <c r="BG1200" s="187"/>
      <c r="BH1200" s="187"/>
      <c r="BI1200" s="187"/>
      <c r="BJ1200" s="187"/>
      <c r="BK1200" s="187"/>
      <c r="BL1200" s="187"/>
      <c r="BM1200" s="187"/>
    </row>
    <row r="1201" spans="1:65">
      <c r="A1201" s="110"/>
      <c r="B1201" s="110"/>
      <c r="C1201" s="110"/>
      <c r="D1201" s="187"/>
      <c r="E1201" s="187"/>
      <c r="F1201" s="187"/>
      <c r="G1201" s="187"/>
      <c r="H1201" s="187"/>
      <c r="I1201" s="187"/>
      <c r="J1201" s="187"/>
      <c r="K1201" s="187"/>
      <c r="L1201" s="187"/>
      <c r="M1201" s="187"/>
      <c r="N1201" s="187"/>
      <c r="O1201" s="187"/>
      <c r="P1201" s="187"/>
      <c r="Q1201" s="187"/>
      <c r="R1201" s="187"/>
      <c r="S1201" s="187"/>
      <c r="T1201" s="187"/>
      <c r="U1201" s="187"/>
      <c r="V1201" s="187"/>
      <c r="W1201" s="187"/>
      <c r="X1201" s="187"/>
      <c r="Y1201" s="187"/>
      <c r="Z1201" s="187"/>
      <c r="AA1201" s="187"/>
      <c r="AB1201" s="187"/>
      <c r="AC1201" s="187"/>
      <c r="AD1201" s="187"/>
      <c r="AE1201" s="187"/>
      <c r="AF1201" s="187"/>
      <c r="AG1201" s="187"/>
      <c r="AH1201" s="187"/>
      <c r="AI1201" s="187"/>
      <c r="AJ1201" s="187"/>
      <c r="AK1201" s="187"/>
      <c r="AL1201" s="187"/>
      <c r="AM1201" s="187"/>
      <c r="AN1201" s="187"/>
      <c r="AO1201" s="187"/>
      <c r="AP1201" s="187"/>
      <c r="AQ1201" s="187"/>
      <c r="AR1201" s="187"/>
      <c r="AS1201" s="187"/>
      <c r="AT1201" s="187"/>
      <c r="AU1201" s="187"/>
      <c r="AV1201" s="187"/>
      <c r="AW1201" s="187"/>
      <c r="AX1201" s="187"/>
      <c r="AY1201" s="187"/>
      <c r="AZ1201" s="187"/>
      <c r="BA1201" s="187"/>
      <c r="BB1201" s="187"/>
      <c r="BC1201" s="187"/>
      <c r="BD1201" s="187"/>
      <c r="BE1201" s="187"/>
      <c r="BF1201" s="187"/>
      <c r="BG1201" s="187"/>
      <c r="BH1201" s="187"/>
      <c r="BI1201" s="187"/>
      <c r="BJ1201" s="187"/>
      <c r="BK1201" s="187"/>
      <c r="BL1201" s="187"/>
      <c r="BM1201" s="187"/>
    </row>
    <row r="1202" spans="1:65">
      <c r="A1202" s="110"/>
      <c r="B1202" s="110"/>
      <c r="C1202" s="110"/>
      <c r="D1202" s="187"/>
      <c r="E1202" s="187"/>
      <c r="F1202" s="187"/>
      <c r="G1202" s="187"/>
      <c r="H1202" s="187"/>
      <c r="I1202" s="187"/>
      <c r="J1202" s="187"/>
      <c r="K1202" s="187"/>
      <c r="L1202" s="187"/>
      <c r="M1202" s="187"/>
      <c r="N1202" s="187"/>
      <c r="O1202" s="187"/>
      <c r="P1202" s="187"/>
      <c r="Q1202" s="187"/>
      <c r="R1202" s="187"/>
      <c r="S1202" s="187"/>
      <c r="T1202" s="187"/>
      <c r="U1202" s="187"/>
      <c r="V1202" s="187"/>
      <c r="W1202" s="187"/>
      <c r="X1202" s="187"/>
      <c r="Y1202" s="187"/>
      <c r="Z1202" s="187"/>
      <c r="AA1202" s="187"/>
      <c r="AB1202" s="187"/>
      <c r="AC1202" s="187"/>
      <c r="AD1202" s="187"/>
      <c r="AE1202" s="187"/>
      <c r="AF1202" s="187"/>
      <c r="AG1202" s="187"/>
      <c r="AH1202" s="187"/>
      <c r="AI1202" s="187"/>
      <c r="AJ1202" s="187"/>
      <c r="AK1202" s="187"/>
      <c r="AL1202" s="187"/>
      <c r="AM1202" s="187"/>
      <c r="AN1202" s="187"/>
      <c r="AO1202" s="187"/>
      <c r="AP1202" s="187"/>
      <c r="AQ1202" s="187"/>
      <c r="AR1202" s="187"/>
      <c r="AS1202" s="187"/>
      <c r="AT1202" s="187"/>
      <c r="AU1202" s="187"/>
      <c r="AV1202" s="187"/>
      <c r="AW1202" s="187"/>
      <c r="AX1202" s="187"/>
      <c r="AY1202" s="187"/>
      <c r="AZ1202" s="187"/>
      <c r="BA1202" s="187"/>
      <c r="BB1202" s="187"/>
      <c r="BC1202" s="187"/>
      <c r="BD1202" s="187"/>
      <c r="BE1202" s="187"/>
      <c r="BF1202" s="187"/>
      <c r="BG1202" s="187"/>
      <c r="BH1202" s="187"/>
      <c r="BI1202" s="187"/>
      <c r="BJ1202" s="187"/>
      <c r="BK1202" s="187"/>
      <c r="BL1202" s="187"/>
      <c r="BM1202" s="187"/>
    </row>
    <row r="1203" spans="1:65">
      <c r="A1203" s="110"/>
      <c r="B1203" s="110"/>
      <c r="C1203" s="110"/>
      <c r="D1203" s="187"/>
      <c r="E1203" s="187"/>
      <c r="F1203" s="187"/>
      <c r="G1203" s="187"/>
      <c r="H1203" s="187"/>
      <c r="I1203" s="187"/>
      <c r="J1203" s="187"/>
      <c r="K1203" s="187"/>
      <c r="L1203" s="187"/>
      <c r="M1203" s="187"/>
      <c r="N1203" s="187"/>
      <c r="O1203" s="187"/>
      <c r="P1203" s="187"/>
      <c r="Q1203" s="187"/>
      <c r="R1203" s="187"/>
      <c r="S1203" s="187"/>
      <c r="T1203" s="187"/>
      <c r="U1203" s="187"/>
      <c r="V1203" s="187"/>
      <c r="W1203" s="187"/>
      <c r="X1203" s="187"/>
      <c r="Y1203" s="187"/>
      <c r="Z1203" s="187"/>
      <c r="AA1203" s="187"/>
      <c r="AB1203" s="187"/>
      <c r="AC1203" s="187"/>
      <c r="AD1203" s="187"/>
      <c r="AE1203" s="187"/>
      <c r="AF1203" s="187"/>
      <c r="AG1203" s="187"/>
      <c r="AH1203" s="187"/>
      <c r="AI1203" s="187"/>
      <c r="AJ1203" s="187"/>
      <c r="AK1203" s="187"/>
      <c r="AL1203" s="187"/>
      <c r="AM1203" s="187"/>
      <c r="AN1203" s="187"/>
      <c r="AO1203" s="187"/>
      <c r="AP1203" s="187"/>
      <c r="AQ1203" s="187"/>
      <c r="AR1203" s="187"/>
      <c r="AS1203" s="187"/>
      <c r="AT1203" s="187"/>
      <c r="AU1203" s="187"/>
      <c r="AV1203" s="187"/>
      <c r="AW1203" s="187"/>
      <c r="AX1203" s="187"/>
      <c r="AY1203" s="187"/>
      <c r="AZ1203" s="187"/>
      <c r="BA1203" s="187"/>
      <c r="BB1203" s="187"/>
      <c r="BC1203" s="187"/>
      <c r="BD1203" s="187"/>
      <c r="BE1203" s="187"/>
      <c r="BF1203" s="187"/>
      <c r="BG1203" s="187"/>
      <c r="BH1203" s="187"/>
      <c r="BI1203" s="187"/>
      <c r="BJ1203" s="187"/>
      <c r="BK1203" s="187"/>
      <c r="BL1203" s="187"/>
      <c r="BM1203" s="187"/>
    </row>
    <row r="1204" spans="1:65">
      <c r="A1204" s="110"/>
      <c r="B1204" s="110"/>
      <c r="C1204" s="110"/>
      <c r="D1204" s="187"/>
      <c r="E1204" s="187"/>
      <c r="F1204" s="187"/>
      <c r="G1204" s="187"/>
      <c r="H1204" s="187"/>
      <c r="I1204" s="187"/>
      <c r="J1204" s="187"/>
      <c r="K1204" s="187"/>
      <c r="L1204" s="187"/>
      <c r="M1204" s="187"/>
      <c r="N1204" s="187"/>
      <c r="O1204" s="187"/>
      <c r="P1204" s="187"/>
      <c r="Q1204" s="187"/>
      <c r="R1204" s="187"/>
      <c r="S1204" s="187"/>
      <c r="T1204" s="187"/>
      <c r="U1204" s="187"/>
      <c r="V1204" s="187"/>
      <c r="W1204" s="187"/>
      <c r="X1204" s="187"/>
      <c r="Y1204" s="187"/>
      <c r="Z1204" s="187"/>
      <c r="AA1204" s="187"/>
      <c r="AB1204" s="187"/>
      <c r="AC1204" s="187"/>
      <c r="AD1204" s="187"/>
      <c r="AE1204" s="187"/>
      <c r="AF1204" s="187"/>
      <c r="AG1204" s="187"/>
      <c r="AH1204" s="187"/>
      <c r="AI1204" s="187"/>
      <c r="AJ1204" s="187"/>
      <c r="AK1204" s="187"/>
      <c r="AL1204" s="187"/>
      <c r="AM1204" s="187"/>
      <c r="AN1204" s="187"/>
      <c r="AO1204" s="187"/>
      <c r="AP1204" s="187"/>
      <c r="AQ1204" s="187"/>
      <c r="AR1204" s="187"/>
      <c r="AS1204" s="187"/>
      <c r="AT1204" s="187"/>
      <c r="AU1204" s="187"/>
      <c r="AV1204" s="187"/>
      <c r="AW1204" s="187"/>
      <c r="AX1204" s="187"/>
      <c r="AY1204" s="187"/>
      <c r="AZ1204" s="187"/>
      <c r="BA1204" s="187"/>
      <c r="BB1204" s="187"/>
      <c r="BC1204" s="187"/>
      <c r="BD1204" s="187"/>
      <c r="BE1204" s="187"/>
      <c r="BF1204" s="187"/>
      <c r="BG1204" s="187"/>
      <c r="BH1204" s="187"/>
      <c r="BI1204" s="187"/>
      <c r="BJ1204" s="187"/>
      <c r="BK1204" s="187"/>
      <c r="BL1204" s="187"/>
      <c r="BM1204" s="187"/>
    </row>
    <row r="1205" spans="1:65">
      <c r="A1205" s="110"/>
      <c r="B1205" s="110"/>
      <c r="C1205" s="110"/>
      <c r="D1205" s="187"/>
      <c r="E1205" s="187"/>
      <c r="F1205" s="187"/>
      <c r="G1205" s="187"/>
      <c r="H1205" s="187"/>
      <c r="I1205" s="187"/>
      <c r="J1205" s="187"/>
      <c r="K1205" s="187"/>
      <c r="L1205" s="187"/>
      <c r="M1205" s="187"/>
      <c r="N1205" s="187"/>
      <c r="O1205" s="187"/>
      <c r="P1205" s="187"/>
      <c r="Q1205" s="187"/>
      <c r="R1205" s="187"/>
      <c r="S1205" s="187"/>
      <c r="T1205" s="187"/>
      <c r="U1205" s="187"/>
      <c r="V1205" s="187"/>
      <c r="W1205" s="187"/>
      <c r="X1205" s="187"/>
      <c r="Y1205" s="187"/>
      <c r="Z1205" s="187"/>
      <c r="AA1205" s="187"/>
      <c r="AB1205" s="187"/>
      <c r="AC1205" s="187"/>
      <c r="AD1205" s="187"/>
      <c r="AE1205" s="187"/>
      <c r="AF1205" s="187"/>
      <c r="AG1205" s="187"/>
      <c r="AH1205" s="187"/>
      <c r="AI1205" s="187"/>
      <c r="AJ1205" s="187"/>
      <c r="AK1205" s="187"/>
      <c r="AL1205" s="187"/>
      <c r="AM1205" s="187"/>
      <c r="AN1205" s="187"/>
      <c r="AO1205" s="187"/>
      <c r="AP1205" s="187"/>
      <c r="AQ1205" s="187"/>
      <c r="AR1205" s="187"/>
      <c r="AS1205" s="187"/>
      <c r="AT1205" s="187"/>
      <c r="AU1205" s="187"/>
      <c r="AV1205" s="187"/>
      <c r="AW1205" s="187"/>
      <c r="AX1205" s="187"/>
      <c r="AY1205" s="187"/>
      <c r="AZ1205" s="187"/>
      <c r="BA1205" s="187"/>
      <c r="BB1205" s="187"/>
      <c r="BC1205" s="187"/>
      <c r="BD1205" s="187"/>
      <c r="BE1205" s="187"/>
      <c r="BF1205" s="187"/>
      <c r="BG1205" s="187"/>
      <c r="BH1205" s="187"/>
      <c r="BI1205" s="187"/>
      <c r="BJ1205" s="187"/>
      <c r="BK1205" s="187"/>
      <c r="BL1205" s="187"/>
      <c r="BM1205" s="187"/>
    </row>
    <row r="1206" spans="1:65">
      <c r="A1206" s="110"/>
      <c r="B1206" s="110"/>
      <c r="C1206" s="110"/>
      <c r="D1206" s="187"/>
      <c r="E1206" s="187"/>
      <c r="F1206" s="187"/>
      <c r="G1206" s="187"/>
      <c r="H1206" s="187"/>
      <c r="I1206" s="187"/>
      <c r="J1206" s="187"/>
      <c r="K1206" s="187"/>
      <c r="L1206" s="187"/>
      <c r="M1206" s="187"/>
      <c r="N1206" s="187"/>
      <c r="O1206" s="187"/>
      <c r="P1206" s="187"/>
      <c r="Q1206" s="187"/>
      <c r="R1206" s="187"/>
      <c r="S1206" s="187"/>
      <c r="T1206" s="187"/>
      <c r="U1206" s="187"/>
      <c r="V1206" s="187"/>
      <c r="W1206" s="187"/>
      <c r="X1206" s="187"/>
      <c r="Y1206" s="187"/>
      <c r="Z1206" s="187"/>
      <c r="AA1206" s="187"/>
      <c r="AB1206" s="187"/>
      <c r="AC1206" s="187"/>
      <c r="AD1206" s="187"/>
      <c r="AE1206" s="187"/>
      <c r="AF1206" s="187"/>
      <c r="AG1206" s="187"/>
      <c r="AH1206" s="187"/>
      <c r="AI1206" s="187"/>
      <c r="AJ1206" s="187"/>
      <c r="AK1206" s="187"/>
      <c r="AL1206" s="187"/>
      <c r="AM1206" s="187"/>
      <c r="AN1206" s="187"/>
      <c r="AO1206" s="187"/>
      <c r="AP1206" s="187"/>
      <c r="AQ1206" s="187"/>
      <c r="AR1206" s="187"/>
      <c r="AS1206" s="187"/>
      <c r="AT1206" s="187"/>
      <c r="AU1206" s="187"/>
      <c r="AV1206" s="187"/>
      <c r="AW1206" s="187"/>
      <c r="AX1206" s="187"/>
      <c r="AY1206" s="187"/>
      <c r="AZ1206" s="187"/>
      <c r="BA1206" s="187"/>
      <c r="BB1206" s="187"/>
      <c r="BC1206" s="187"/>
      <c r="BD1206" s="187"/>
      <c r="BE1206" s="187"/>
      <c r="BF1206" s="187"/>
      <c r="BG1206" s="187"/>
      <c r="BH1206" s="187"/>
      <c r="BI1206" s="187"/>
      <c r="BJ1206" s="187"/>
      <c r="BK1206" s="187"/>
      <c r="BL1206" s="187"/>
      <c r="BM1206" s="187"/>
    </row>
    <row r="1207" spans="1:65">
      <c r="A1207" s="110"/>
      <c r="B1207" s="110"/>
      <c r="C1207" s="110"/>
      <c r="D1207" s="187"/>
      <c r="E1207" s="187"/>
      <c r="F1207" s="187"/>
      <c r="G1207" s="187"/>
      <c r="H1207" s="187"/>
      <c r="I1207" s="187"/>
      <c r="J1207" s="187"/>
      <c r="K1207" s="187"/>
      <c r="L1207" s="187"/>
      <c r="M1207" s="187"/>
      <c r="N1207" s="187"/>
      <c r="O1207" s="187"/>
      <c r="P1207" s="187"/>
      <c r="Q1207" s="187"/>
      <c r="R1207" s="187"/>
      <c r="S1207" s="187"/>
      <c r="T1207" s="187"/>
      <c r="U1207" s="187"/>
      <c r="V1207" s="187"/>
      <c r="W1207" s="187"/>
      <c r="X1207" s="187"/>
      <c r="Y1207" s="187"/>
      <c r="Z1207" s="187"/>
      <c r="AA1207" s="187"/>
      <c r="AB1207" s="187"/>
      <c r="AC1207" s="187"/>
      <c r="AD1207" s="187"/>
      <c r="AE1207" s="187"/>
      <c r="AF1207" s="187"/>
      <c r="AG1207" s="187"/>
      <c r="AH1207" s="187"/>
      <c r="AI1207" s="187"/>
      <c r="AJ1207" s="187"/>
      <c r="AK1207" s="187"/>
      <c r="AL1207" s="187"/>
      <c r="AM1207" s="187"/>
      <c r="AN1207" s="187"/>
      <c r="AO1207" s="187"/>
      <c r="AP1207" s="187"/>
      <c r="AQ1207" s="187"/>
      <c r="AR1207" s="187"/>
      <c r="AS1207" s="187"/>
      <c r="AT1207" s="187"/>
      <c r="AU1207" s="187"/>
      <c r="AV1207" s="187"/>
      <c r="AW1207" s="187"/>
      <c r="AX1207" s="187"/>
      <c r="AY1207" s="187"/>
      <c r="AZ1207" s="187"/>
      <c r="BA1207" s="187"/>
      <c r="BB1207" s="187"/>
      <c r="BC1207" s="187"/>
      <c r="BD1207" s="187"/>
      <c r="BE1207" s="187"/>
      <c r="BF1207" s="187"/>
      <c r="BG1207" s="187"/>
      <c r="BH1207" s="187"/>
      <c r="BI1207" s="187"/>
      <c r="BJ1207" s="187"/>
      <c r="BK1207" s="187"/>
      <c r="BL1207" s="187"/>
      <c r="BM1207" s="187"/>
    </row>
    <row r="1208" spans="1:65">
      <c r="A1208" s="110"/>
      <c r="B1208" s="110"/>
      <c r="C1208" s="110"/>
      <c r="D1208" s="187"/>
      <c r="E1208" s="187"/>
      <c r="F1208" s="187"/>
      <c r="G1208" s="187"/>
      <c r="H1208" s="187"/>
      <c r="I1208" s="187"/>
      <c r="J1208" s="187"/>
      <c r="K1208" s="187"/>
      <c r="L1208" s="187"/>
      <c r="M1208" s="187"/>
      <c r="N1208" s="187"/>
      <c r="O1208" s="187"/>
      <c r="P1208" s="187"/>
      <c r="Q1208" s="187"/>
      <c r="R1208" s="187"/>
      <c r="S1208" s="187"/>
      <c r="T1208" s="187"/>
      <c r="U1208" s="187"/>
      <c r="V1208" s="187"/>
      <c r="W1208" s="187"/>
      <c r="X1208" s="187"/>
      <c r="Y1208" s="187"/>
      <c r="Z1208" s="187"/>
      <c r="AA1208" s="187"/>
      <c r="AB1208" s="187"/>
      <c r="AC1208" s="187"/>
      <c r="AD1208" s="187"/>
      <c r="AE1208" s="187"/>
      <c r="AF1208" s="187"/>
      <c r="AG1208" s="187"/>
      <c r="AH1208" s="187"/>
      <c r="AI1208" s="187"/>
      <c r="AJ1208" s="187"/>
      <c r="AK1208" s="187"/>
      <c r="AL1208" s="187"/>
      <c r="AM1208" s="187"/>
      <c r="AN1208" s="187"/>
      <c r="AO1208" s="187"/>
      <c r="AP1208" s="187"/>
      <c r="AQ1208" s="187"/>
      <c r="AR1208" s="187"/>
      <c r="AS1208" s="187"/>
      <c r="AT1208" s="187"/>
      <c r="AU1208" s="187"/>
      <c r="AV1208" s="187"/>
      <c r="AW1208" s="187"/>
      <c r="AX1208" s="187"/>
      <c r="AY1208" s="187"/>
      <c r="AZ1208" s="187"/>
      <c r="BA1208" s="187"/>
      <c r="BB1208" s="187"/>
      <c r="BC1208" s="187"/>
      <c r="BD1208" s="187"/>
      <c r="BE1208" s="187"/>
      <c r="BF1208" s="187"/>
      <c r="BG1208" s="187"/>
      <c r="BH1208" s="187"/>
      <c r="BI1208" s="187"/>
      <c r="BJ1208" s="187"/>
      <c r="BK1208" s="187"/>
      <c r="BL1208" s="187"/>
      <c r="BM1208" s="187"/>
    </row>
    <row r="1209" spans="1:65">
      <c r="A1209" s="110"/>
      <c r="B1209" s="110"/>
      <c r="C1209" s="110"/>
      <c r="D1209" s="187"/>
      <c r="E1209" s="187"/>
      <c r="F1209" s="187"/>
      <c r="G1209" s="187"/>
      <c r="H1209" s="187"/>
      <c r="I1209" s="187"/>
      <c r="J1209" s="187"/>
      <c r="K1209" s="187"/>
      <c r="L1209" s="187"/>
      <c r="M1209" s="187"/>
      <c r="N1209" s="187"/>
      <c r="O1209" s="187"/>
      <c r="P1209" s="187"/>
      <c r="Q1209" s="187"/>
      <c r="R1209" s="187"/>
      <c r="S1209" s="187"/>
      <c r="T1209" s="187"/>
      <c r="U1209" s="187"/>
      <c r="V1209" s="187"/>
      <c r="W1209" s="187"/>
      <c r="X1209" s="187"/>
      <c r="Y1209" s="187"/>
      <c r="Z1209" s="187"/>
      <c r="AA1209" s="187"/>
      <c r="AB1209" s="187"/>
      <c r="AC1209" s="187"/>
      <c r="AD1209" s="187"/>
      <c r="AE1209" s="187"/>
      <c r="AF1209" s="187"/>
      <c r="AG1209" s="187"/>
      <c r="AH1209" s="187"/>
      <c r="AI1209" s="187"/>
      <c r="AJ1209" s="187"/>
      <c r="AK1209" s="187"/>
      <c r="AL1209" s="187"/>
      <c r="AM1209" s="187"/>
      <c r="AN1209" s="187"/>
      <c r="AO1209" s="187"/>
      <c r="AP1209" s="187"/>
      <c r="AQ1209" s="187"/>
      <c r="AR1209" s="187"/>
      <c r="AS1209" s="187"/>
      <c r="AT1209" s="187"/>
      <c r="AU1209" s="187"/>
      <c r="AV1209" s="187"/>
      <c r="AW1209" s="187"/>
      <c r="AX1209" s="187"/>
      <c r="AY1209" s="187"/>
      <c r="AZ1209" s="187"/>
      <c r="BA1209" s="187"/>
      <c r="BB1209" s="187"/>
      <c r="BC1209" s="187"/>
      <c r="BD1209" s="187"/>
      <c r="BE1209" s="187"/>
      <c r="BF1209" s="187"/>
      <c r="BG1209" s="187"/>
      <c r="BH1209" s="187"/>
      <c r="BI1209" s="187"/>
      <c r="BJ1209" s="187"/>
      <c r="BK1209" s="187"/>
      <c r="BL1209" s="187"/>
      <c r="BM1209" s="187"/>
    </row>
    <row r="1210" spans="1:65">
      <c r="A1210" s="110"/>
      <c r="B1210" s="110"/>
      <c r="C1210" s="110"/>
      <c r="D1210" s="187"/>
      <c r="E1210" s="187"/>
      <c r="F1210" s="187"/>
      <c r="G1210" s="187"/>
      <c r="H1210" s="187"/>
      <c r="I1210" s="187"/>
      <c r="J1210" s="187"/>
      <c r="K1210" s="187"/>
      <c r="L1210" s="187"/>
      <c r="M1210" s="187"/>
      <c r="N1210" s="187"/>
      <c r="O1210" s="187"/>
      <c r="P1210" s="187"/>
      <c r="Q1210" s="187"/>
      <c r="R1210" s="187"/>
      <c r="S1210" s="187"/>
      <c r="T1210" s="187"/>
      <c r="U1210" s="187"/>
      <c r="V1210" s="187"/>
      <c r="W1210" s="187"/>
      <c r="X1210" s="187"/>
      <c r="Y1210" s="187"/>
      <c r="Z1210" s="187"/>
      <c r="AA1210" s="187"/>
      <c r="AB1210" s="187"/>
      <c r="AC1210" s="187"/>
      <c r="AD1210" s="187"/>
      <c r="AE1210" s="187"/>
      <c r="AF1210" s="187"/>
      <c r="AG1210" s="187"/>
      <c r="AH1210" s="187"/>
      <c r="AI1210" s="187"/>
      <c r="AJ1210" s="187"/>
      <c r="AK1210" s="187"/>
      <c r="AL1210" s="187"/>
      <c r="AM1210" s="187"/>
      <c r="AN1210" s="187"/>
      <c r="AO1210" s="187"/>
      <c r="AP1210" s="187"/>
      <c r="AQ1210" s="187"/>
      <c r="AR1210" s="187"/>
      <c r="AS1210" s="187"/>
      <c r="AT1210" s="187"/>
      <c r="AU1210" s="187"/>
      <c r="AV1210" s="187"/>
      <c r="AW1210" s="187"/>
      <c r="AX1210" s="187"/>
      <c r="AY1210" s="187"/>
      <c r="AZ1210" s="187"/>
      <c r="BA1210" s="187"/>
      <c r="BB1210" s="187"/>
      <c r="BC1210" s="187"/>
      <c r="BD1210" s="187"/>
      <c r="BE1210" s="187"/>
      <c r="BF1210" s="187"/>
      <c r="BG1210" s="187"/>
      <c r="BH1210" s="187"/>
      <c r="BI1210" s="187"/>
      <c r="BJ1210" s="187"/>
      <c r="BK1210" s="187"/>
      <c r="BL1210" s="187"/>
      <c r="BM1210" s="187"/>
    </row>
    <row r="1211" spans="1:65">
      <c r="A1211" s="110"/>
      <c r="B1211" s="110"/>
      <c r="C1211" s="110"/>
      <c r="D1211" s="187"/>
      <c r="E1211" s="187"/>
      <c r="F1211" s="187"/>
      <c r="G1211" s="187"/>
      <c r="H1211" s="187"/>
      <c r="I1211" s="187"/>
      <c r="J1211" s="187"/>
      <c r="K1211" s="187"/>
      <c r="L1211" s="187"/>
      <c r="M1211" s="187"/>
      <c r="N1211" s="187"/>
      <c r="O1211" s="187"/>
      <c r="P1211" s="187"/>
      <c r="Q1211" s="187"/>
      <c r="R1211" s="187"/>
      <c r="S1211" s="187"/>
      <c r="T1211" s="187"/>
      <c r="U1211" s="187"/>
      <c r="V1211" s="187"/>
      <c r="W1211" s="187"/>
      <c r="X1211" s="187"/>
      <c r="Y1211" s="187"/>
      <c r="Z1211" s="187"/>
      <c r="AA1211" s="187"/>
      <c r="AB1211" s="187"/>
      <c r="AC1211" s="187"/>
      <c r="AD1211" s="187"/>
      <c r="AE1211" s="187"/>
      <c r="AF1211" s="187"/>
      <c r="AG1211" s="187"/>
      <c r="AH1211" s="187"/>
      <c r="AI1211" s="187"/>
      <c r="AJ1211" s="187"/>
      <c r="AK1211" s="187"/>
      <c r="AL1211" s="187"/>
      <c r="AM1211" s="187"/>
      <c r="AN1211" s="187"/>
      <c r="AO1211" s="187"/>
      <c r="AP1211" s="187"/>
      <c r="AQ1211" s="187"/>
      <c r="AR1211" s="187"/>
      <c r="AS1211" s="187"/>
      <c r="AT1211" s="187"/>
      <c r="AU1211" s="187"/>
      <c r="AV1211" s="187"/>
      <c r="AW1211" s="187"/>
      <c r="AX1211" s="187"/>
      <c r="AY1211" s="187"/>
      <c r="AZ1211" s="187"/>
      <c r="BA1211" s="187"/>
      <c r="BB1211" s="187"/>
      <c r="BC1211" s="187"/>
      <c r="BD1211" s="187"/>
      <c r="BE1211" s="187"/>
      <c r="BF1211" s="187"/>
      <c r="BG1211" s="187"/>
      <c r="BH1211" s="187"/>
      <c r="BI1211" s="187"/>
      <c r="BJ1211" s="187"/>
      <c r="BK1211" s="187"/>
      <c r="BL1211" s="187"/>
      <c r="BM1211" s="187"/>
    </row>
    <row r="1212" spans="1:65">
      <c r="A1212" s="110"/>
      <c r="B1212" s="110"/>
      <c r="C1212" s="110"/>
      <c r="D1212" s="187"/>
      <c r="E1212" s="187"/>
      <c r="F1212" s="187"/>
      <c r="G1212" s="187"/>
      <c r="H1212" s="187"/>
      <c r="I1212" s="187"/>
      <c r="J1212" s="187"/>
      <c r="K1212" s="187"/>
      <c r="L1212" s="187"/>
      <c r="M1212" s="187"/>
      <c r="N1212" s="187"/>
      <c r="O1212" s="187"/>
      <c r="P1212" s="187"/>
      <c r="Q1212" s="187"/>
      <c r="R1212" s="187"/>
      <c r="S1212" s="187"/>
      <c r="T1212" s="187"/>
      <c r="U1212" s="187"/>
      <c r="V1212" s="187"/>
      <c r="W1212" s="187"/>
      <c r="X1212" s="187"/>
      <c r="Y1212" s="187"/>
      <c r="Z1212" s="187"/>
      <c r="AA1212" s="187"/>
      <c r="AB1212" s="187"/>
      <c r="AC1212" s="187"/>
      <c r="AD1212" s="187"/>
      <c r="AE1212" s="187"/>
      <c r="AF1212" s="187"/>
      <c r="AG1212" s="187"/>
      <c r="AH1212" s="187"/>
      <c r="AI1212" s="187"/>
      <c r="AJ1212" s="187"/>
      <c r="AK1212" s="187"/>
      <c r="AL1212" s="187"/>
      <c r="AM1212" s="187"/>
      <c r="AN1212" s="187"/>
      <c r="AO1212" s="187"/>
      <c r="AP1212" s="187"/>
      <c r="AQ1212" s="187"/>
      <c r="AR1212" s="187"/>
      <c r="AS1212" s="187"/>
      <c r="AT1212" s="187"/>
      <c r="AU1212" s="187"/>
      <c r="AV1212" s="187"/>
      <c r="AW1212" s="187"/>
      <c r="AX1212" s="187"/>
      <c r="AY1212" s="187"/>
      <c r="AZ1212" s="187"/>
      <c r="BA1212" s="187"/>
      <c r="BB1212" s="187"/>
      <c r="BC1212" s="187"/>
      <c r="BD1212" s="187"/>
      <c r="BE1212" s="187"/>
      <c r="BF1212" s="187"/>
      <c r="BG1212" s="187"/>
      <c r="BH1212" s="187"/>
      <c r="BI1212" s="187"/>
      <c r="BJ1212" s="187"/>
      <c r="BK1212" s="187"/>
      <c r="BL1212" s="187"/>
      <c r="BM1212" s="187"/>
    </row>
    <row r="1213" spans="1:65">
      <c r="A1213" s="110"/>
      <c r="B1213" s="110"/>
      <c r="C1213" s="110"/>
      <c r="D1213" s="187"/>
      <c r="E1213" s="187"/>
      <c r="F1213" s="187"/>
      <c r="G1213" s="187"/>
      <c r="H1213" s="187"/>
      <c r="I1213" s="187"/>
      <c r="J1213" s="187"/>
      <c r="K1213" s="187"/>
      <c r="L1213" s="187"/>
      <c r="M1213" s="187"/>
      <c r="N1213" s="187"/>
      <c r="O1213" s="187"/>
      <c r="P1213" s="187"/>
      <c r="Q1213" s="187"/>
      <c r="R1213" s="187"/>
      <c r="S1213" s="187"/>
      <c r="T1213" s="187"/>
      <c r="U1213" s="187"/>
      <c r="V1213" s="187"/>
      <c r="W1213" s="187"/>
      <c r="X1213" s="187"/>
      <c r="Y1213" s="187"/>
      <c r="Z1213" s="187"/>
      <c r="AA1213" s="187"/>
      <c r="AB1213" s="187"/>
      <c r="AC1213" s="187"/>
      <c r="AD1213" s="187"/>
      <c r="AE1213" s="187"/>
      <c r="AF1213" s="187"/>
      <c r="AG1213" s="187"/>
      <c r="AH1213" s="187"/>
      <c r="AI1213" s="187"/>
      <c r="AJ1213" s="187"/>
      <c r="AK1213" s="187"/>
      <c r="AL1213" s="187"/>
      <c r="AM1213" s="187"/>
      <c r="AN1213" s="187"/>
      <c r="AO1213" s="187"/>
      <c r="AP1213" s="187"/>
      <c r="AQ1213" s="187"/>
      <c r="AR1213" s="187"/>
      <c r="AS1213" s="187"/>
      <c r="AT1213" s="187"/>
      <c r="AU1213" s="187"/>
      <c r="AV1213" s="187"/>
      <c r="AW1213" s="187"/>
      <c r="AX1213" s="187"/>
      <c r="AY1213" s="187"/>
      <c r="AZ1213" s="187"/>
      <c r="BA1213" s="187"/>
      <c r="BB1213" s="187"/>
      <c r="BC1213" s="187"/>
      <c r="BD1213" s="187"/>
      <c r="BE1213" s="187"/>
      <c r="BF1213" s="187"/>
      <c r="BG1213" s="187"/>
      <c r="BH1213" s="187"/>
      <c r="BI1213" s="187"/>
      <c r="BJ1213" s="187"/>
      <c r="BK1213" s="187"/>
      <c r="BL1213" s="187"/>
      <c r="BM1213" s="187"/>
    </row>
    <row r="1214" spans="1:65">
      <c r="A1214" s="110"/>
      <c r="B1214" s="110"/>
      <c r="C1214" s="110"/>
      <c r="D1214" s="187"/>
      <c r="E1214" s="187"/>
      <c r="F1214" s="187"/>
      <c r="G1214" s="187"/>
      <c r="H1214" s="187"/>
      <c r="I1214" s="187"/>
      <c r="J1214" s="187"/>
      <c r="K1214" s="187"/>
      <c r="L1214" s="187"/>
      <c r="M1214" s="187"/>
      <c r="N1214" s="187"/>
      <c r="O1214" s="187"/>
      <c r="P1214" s="187"/>
      <c r="Q1214" s="187"/>
      <c r="R1214" s="187"/>
      <c r="S1214" s="187"/>
      <c r="T1214" s="187"/>
      <c r="U1214" s="187"/>
      <c r="V1214" s="187"/>
      <c r="W1214" s="187"/>
      <c r="X1214" s="187"/>
      <c r="Y1214" s="187"/>
      <c r="Z1214" s="187"/>
      <c r="AA1214" s="187"/>
      <c r="AB1214" s="187"/>
      <c r="AC1214" s="187"/>
      <c r="AD1214" s="187"/>
      <c r="AE1214" s="187"/>
      <c r="AF1214" s="187"/>
      <c r="AG1214" s="187"/>
      <c r="AH1214" s="187"/>
      <c r="AI1214" s="187"/>
      <c r="AJ1214" s="187"/>
      <c r="AK1214" s="187"/>
      <c r="AL1214" s="187"/>
      <c r="AM1214" s="187"/>
      <c r="AN1214" s="187"/>
      <c r="AO1214" s="187"/>
      <c r="AP1214" s="187"/>
      <c r="AQ1214" s="187"/>
      <c r="AR1214" s="187"/>
      <c r="AS1214" s="187"/>
      <c r="AT1214" s="187"/>
      <c r="AU1214" s="187"/>
      <c r="AV1214" s="187"/>
      <c r="AW1214" s="187"/>
      <c r="AX1214" s="187"/>
      <c r="AY1214" s="187"/>
      <c r="AZ1214" s="187"/>
      <c r="BA1214" s="187"/>
      <c r="BB1214" s="187"/>
      <c r="BC1214" s="187"/>
      <c r="BD1214" s="187"/>
      <c r="BE1214" s="187"/>
      <c r="BF1214" s="187"/>
      <c r="BG1214" s="187"/>
      <c r="BH1214" s="187"/>
      <c r="BI1214" s="187"/>
      <c r="BJ1214" s="187"/>
      <c r="BK1214" s="187"/>
      <c r="BL1214" s="187"/>
      <c r="BM1214" s="187"/>
    </row>
    <row r="1215" spans="1:65">
      <c r="A1215" s="110"/>
      <c r="B1215" s="110"/>
      <c r="C1215" s="110"/>
      <c r="D1215" s="187"/>
      <c r="E1215" s="187"/>
      <c r="F1215" s="187"/>
      <c r="G1215" s="187"/>
      <c r="H1215" s="187"/>
      <c r="I1215" s="187"/>
      <c r="J1215" s="187"/>
      <c r="K1215" s="187"/>
      <c r="L1215" s="187"/>
      <c r="M1215" s="187"/>
      <c r="N1215" s="187"/>
      <c r="O1215" s="187"/>
      <c r="P1215" s="187"/>
      <c r="Q1215" s="187"/>
      <c r="R1215" s="187"/>
      <c r="S1215" s="187"/>
      <c r="T1215" s="187"/>
      <c r="U1215" s="187"/>
      <c r="V1215" s="187"/>
      <c r="W1215" s="187"/>
      <c r="X1215" s="187"/>
      <c r="Y1215" s="187"/>
      <c r="Z1215" s="187"/>
      <c r="AA1215" s="187"/>
      <c r="AB1215" s="187"/>
      <c r="AC1215" s="187"/>
      <c r="AD1215" s="187"/>
      <c r="AE1215" s="187"/>
      <c r="AF1215" s="187"/>
      <c r="AG1215" s="187"/>
      <c r="AH1215" s="187"/>
      <c r="AI1215" s="187"/>
      <c r="AJ1215" s="187"/>
      <c r="AK1215" s="187"/>
      <c r="AL1215" s="187"/>
      <c r="AM1215" s="187"/>
      <c r="AN1215" s="187"/>
      <c r="AO1215" s="187"/>
      <c r="AP1215" s="187"/>
      <c r="AQ1215" s="187"/>
      <c r="AR1215" s="187"/>
      <c r="AS1215" s="187"/>
      <c r="AT1215" s="187"/>
      <c r="AU1215" s="187"/>
      <c r="AV1215" s="187"/>
      <c r="AW1215" s="187"/>
      <c r="AX1215" s="187"/>
      <c r="AY1215" s="187"/>
      <c r="AZ1215" s="187"/>
      <c r="BA1215" s="187"/>
      <c r="BB1215" s="187"/>
      <c r="BC1215" s="187"/>
      <c r="BD1215" s="187"/>
      <c r="BE1215" s="187"/>
      <c r="BF1215" s="187"/>
      <c r="BG1215" s="187"/>
      <c r="BH1215" s="187"/>
      <c r="BI1215" s="187"/>
      <c r="BJ1215" s="187"/>
      <c r="BK1215" s="187"/>
      <c r="BL1215" s="187"/>
      <c r="BM1215" s="187"/>
    </row>
    <row r="1216" spans="1:65">
      <c r="A1216" s="110"/>
      <c r="B1216" s="110"/>
      <c r="C1216" s="110"/>
      <c r="D1216" s="187"/>
      <c r="E1216" s="187"/>
      <c r="F1216" s="187"/>
      <c r="G1216" s="187"/>
      <c r="H1216" s="187"/>
      <c r="I1216" s="187"/>
      <c r="J1216" s="187"/>
      <c r="K1216" s="187"/>
      <c r="L1216" s="187"/>
      <c r="M1216" s="187"/>
      <c r="N1216" s="187"/>
      <c r="O1216" s="187"/>
      <c r="P1216" s="187"/>
      <c r="Q1216" s="187"/>
      <c r="R1216" s="187"/>
      <c r="S1216" s="187"/>
      <c r="T1216" s="187"/>
      <c r="U1216" s="187"/>
      <c r="V1216" s="187"/>
      <c r="W1216" s="187"/>
      <c r="X1216" s="187"/>
      <c r="Y1216" s="187"/>
      <c r="Z1216" s="187"/>
      <c r="AA1216" s="187"/>
      <c r="AB1216" s="187"/>
      <c r="AC1216" s="187"/>
      <c r="AD1216" s="187"/>
      <c r="AE1216" s="187"/>
      <c r="AF1216" s="187"/>
      <c r="AG1216" s="187"/>
      <c r="AH1216" s="187"/>
      <c r="AI1216" s="187"/>
      <c r="AJ1216" s="187"/>
      <c r="AK1216" s="187"/>
      <c r="AL1216" s="187"/>
      <c r="AM1216" s="187"/>
      <c r="AN1216" s="187"/>
      <c r="AO1216" s="187"/>
      <c r="AP1216" s="187"/>
      <c r="AQ1216" s="187"/>
      <c r="AR1216" s="187"/>
      <c r="AS1216" s="187"/>
      <c r="AT1216" s="187"/>
      <c r="AU1216" s="187"/>
      <c r="AV1216" s="187"/>
      <c r="AW1216" s="187"/>
      <c r="AX1216" s="187"/>
      <c r="AY1216" s="187"/>
      <c r="AZ1216" s="187"/>
      <c r="BA1216" s="187"/>
      <c r="BB1216" s="187"/>
      <c r="BC1216" s="187"/>
      <c r="BD1216" s="187"/>
      <c r="BE1216" s="187"/>
      <c r="BF1216" s="187"/>
      <c r="BG1216" s="187"/>
      <c r="BH1216" s="187"/>
      <c r="BI1216" s="187"/>
      <c r="BJ1216" s="187"/>
      <c r="BK1216" s="187"/>
      <c r="BL1216" s="187"/>
      <c r="BM1216" s="187"/>
    </row>
    <row r="1217" spans="1:65">
      <c r="A1217" s="110"/>
      <c r="B1217" s="110"/>
      <c r="C1217" s="110"/>
      <c r="D1217" s="187"/>
      <c r="E1217" s="187"/>
      <c r="F1217" s="187"/>
      <c r="G1217" s="187"/>
      <c r="H1217" s="187"/>
      <c r="I1217" s="187"/>
      <c r="J1217" s="187"/>
      <c r="K1217" s="187"/>
      <c r="L1217" s="187"/>
      <c r="M1217" s="187"/>
      <c r="N1217" s="187"/>
      <c r="O1217" s="187"/>
      <c r="P1217" s="187"/>
      <c r="Q1217" s="187"/>
      <c r="R1217" s="187"/>
      <c r="S1217" s="187"/>
      <c r="T1217" s="187"/>
      <c r="U1217" s="187"/>
      <c r="V1217" s="187"/>
      <c r="W1217" s="187"/>
      <c r="X1217" s="187"/>
      <c r="Y1217" s="187"/>
      <c r="Z1217" s="187"/>
      <c r="AA1217" s="187"/>
      <c r="AB1217" s="187"/>
      <c r="AC1217" s="187"/>
      <c r="AD1217" s="187"/>
      <c r="AE1217" s="187"/>
      <c r="AF1217" s="187"/>
      <c r="AG1217" s="187"/>
      <c r="AH1217" s="187"/>
      <c r="AI1217" s="187"/>
      <c r="AJ1217" s="187"/>
      <c r="AK1217" s="187"/>
      <c r="AL1217" s="187"/>
      <c r="AM1217" s="187"/>
      <c r="AN1217" s="187"/>
      <c r="AO1217" s="187"/>
      <c r="AP1217" s="187"/>
      <c r="AQ1217" s="187"/>
      <c r="AR1217" s="187"/>
      <c r="AS1217" s="187"/>
      <c r="AT1217" s="187"/>
      <c r="AU1217" s="187"/>
      <c r="AV1217" s="187"/>
      <c r="AW1217" s="187"/>
      <c r="AX1217" s="187"/>
      <c r="AY1217" s="187"/>
      <c r="AZ1217" s="187"/>
      <c r="BA1217" s="187"/>
      <c r="BB1217" s="187"/>
      <c r="BC1217" s="187"/>
      <c r="BD1217" s="187"/>
      <c r="BE1217" s="187"/>
      <c r="BF1217" s="187"/>
      <c r="BG1217" s="187"/>
      <c r="BH1217" s="187"/>
      <c r="BI1217" s="187"/>
      <c r="BJ1217" s="187"/>
      <c r="BK1217" s="187"/>
      <c r="BL1217" s="187"/>
      <c r="BM1217" s="187"/>
    </row>
    <row r="1218" spans="1:65">
      <c r="A1218" s="110"/>
      <c r="B1218" s="110"/>
      <c r="C1218" s="110"/>
      <c r="D1218" s="187"/>
      <c r="E1218" s="187"/>
      <c r="F1218" s="187"/>
      <c r="G1218" s="187"/>
      <c r="H1218" s="187"/>
      <c r="I1218" s="187"/>
      <c r="J1218" s="187"/>
      <c r="K1218" s="187"/>
      <c r="L1218" s="187"/>
      <c r="M1218" s="187"/>
      <c r="N1218" s="187"/>
      <c r="O1218" s="187"/>
      <c r="P1218" s="187"/>
      <c r="Q1218" s="187"/>
      <c r="R1218" s="187"/>
      <c r="S1218" s="187"/>
      <c r="T1218" s="187"/>
      <c r="U1218" s="187"/>
      <c r="V1218" s="187"/>
      <c r="W1218" s="187"/>
      <c r="X1218" s="187"/>
      <c r="Y1218" s="187"/>
      <c r="Z1218" s="187"/>
      <c r="AA1218" s="187"/>
      <c r="AB1218" s="187"/>
      <c r="AC1218" s="187"/>
      <c r="AD1218" s="187"/>
      <c r="AE1218" s="187"/>
      <c r="AF1218" s="187"/>
      <c r="AG1218" s="187"/>
      <c r="AH1218" s="187"/>
      <c r="AI1218" s="187"/>
      <c r="AJ1218" s="187"/>
      <c r="AK1218" s="187"/>
      <c r="AL1218" s="187"/>
      <c r="AM1218" s="187"/>
      <c r="AN1218" s="187"/>
      <c r="AO1218" s="187"/>
      <c r="AP1218" s="187"/>
      <c r="AQ1218" s="187"/>
      <c r="AR1218" s="187"/>
      <c r="AS1218" s="187"/>
      <c r="AT1218" s="187"/>
      <c r="AU1218" s="187"/>
      <c r="AV1218" s="187"/>
      <c r="AW1218" s="187"/>
      <c r="AX1218" s="187"/>
      <c r="AY1218" s="187"/>
      <c r="AZ1218" s="187"/>
      <c r="BA1218" s="187"/>
      <c r="BB1218" s="187"/>
      <c r="BC1218" s="187"/>
      <c r="BD1218" s="187"/>
      <c r="BE1218" s="187"/>
      <c r="BF1218" s="187"/>
      <c r="BG1218" s="187"/>
      <c r="BH1218" s="187"/>
      <c r="BI1218" s="187"/>
      <c r="BJ1218" s="187"/>
      <c r="BK1218" s="187"/>
      <c r="BL1218" s="187"/>
      <c r="BM1218" s="187"/>
    </row>
    <row r="1219" spans="1:65">
      <c r="A1219" s="110"/>
      <c r="B1219" s="110"/>
      <c r="C1219" s="110"/>
      <c r="D1219" s="187"/>
      <c r="E1219" s="187"/>
      <c r="F1219" s="187"/>
      <c r="G1219" s="187"/>
      <c r="H1219" s="187"/>
      <c r="I1219" s="187"/>
      <c r="J1219" s="187"/>
      <c r="K1219" s="187"/>
      <c r="L1219" s="187"/>
      <c r="M1219" s="187"/>
      <c r="N1219" s="187"/>
      <c r="O1219" s="187"/>
      <c r="P1219" s="187"/>
      <c r="Q1219" s="187"/>
      <c r="R1219" s="187"/>
      <c r="S1219" s="187"/>
      <c r="T1219" s="187"/>
      <c r="U1219" s="187"/>
      <c r="V1219" s="187"/>
      <c r="W1219" s="187"/>
      <c r="X1219" s="187"/>
      <c r="Y1219" s="187"/>
      <c r="Z1219" s="187"/>
      <c r="AA1219" s="187"/>
      <c r="AB1219" s="187"/>
      <c r="AC1219" s="187"/>
      <c r="AD1219" s="187"/>
      <c r="AE1219" s="187"/>
      <c r="AF1219" s="187"/>
      <c r="AG1219" s="187"/>
      <c r="AH1219" s="187"/>
      <c r="AI1219" s="187"/>
      <c r="AJ1219" s="187"/>
      <c r="AK1219" s="187"/>
      <c r="AL1219" s="187"/>
      <c r="AM1219" s="187"/>
      <c r="AN1219" s="187"/>
      <c r="AO1219" s="187"/>
      <c r="AP1219" s="187"/>
      <c r="AQ1219" s="187"/>
      <c r="AR1219" s="187"/>
      <c r="AS1219" s="187"/>
      <c r="AT1219" s="187"/>
      <c r="AU1219" s="187"/>
      <c r="AV1219" s="187"/>
      <c r="AW1219" s="187"/>
      <c r="AX1219" s="187"/>
      <c r="AY1219" s="187"/>
      <c r="AZ1219" s="187"/>
      <c r="BA1219" s="187"/>
      <c r="BB1219" s="187"/>
      <c r="BC1219" s="187"/>
      <c r="BD1219" s="187"/>
      <c r="BE1219" s="187"/>
      <c r="BF1219" s="187"/>
      <c r="BG1219" s="187"/>
      <c r="BH1219" s="187"/>
      <c r="BI1219" s="187"/>
      <c r="BJ1219" s="187"/>
      <c r="BK1219" s="187"/>
      <c r="BL1219" s="187"/>
      <c r="BM1219" s="187"/>
    </row>
    <row r="1220" spans="1:65">
      <c r="A1220" s="110"/>
      <c r="B1220" s="110"/>
      <c r="C1220" s="110"/>
      <c r="D1220" s="187"/>
      <c r="E1220" s="187"/>
      <c r="F1220" s="187"/>
      <c r="G1220" s="187"/>
      <c r="H1220" s="187"/>
      <c r="I1220" s="187"/>
      <c r="J1220" s="187"/>
      <c r="K1220" s="187"/>
      <c r="L1220" s="187"/>
      <c r="M1220" s="187"/>
      <c r="N1220" s="187"/>
      <c r="O1220" s="187"/>
      <c r="P1220" s="187"/>
      <c r="Q1220" s="187"/>
      <c r="R1220" s="187"/>
      <c r="S1220" s="187"/>
      <c r="T1220" s="187"/>
      <c r="U1220" s="187"/>
      <c r="V1220" s="187"/>
      <c r="W1220" s="187"/>
      <c r="X1220" s="187"/>
      <c r="Y1220" s="187"/>
      <c r="Z1220" s="187"/>
      <c r="AA1220" s="187"/>
      <c r="AB1220" s="187"/>
      <c r="AC1220" s="187"/>
      <c r="AD1220" s="187"/>
      <c r="AE1220" s="187"/>
      <c r="AF1220" s="187"/>
      <c r="AG1220" s="187"/>
      <c r="AH1220" s="187"/>
      <c r="AI1220" s="187"/>
      <c r="AJ1220" s="187"/>
      <c r="AK1220" s="187"/>
      <c r="AL1220" s="187"/>
      <c r="AM1220" s="187"/>
      <c r="AN1220" s="187"/>
      <c r="AO1220" s="187"/>
      <c r="AP1220" s="187"/>
      <c r="AQ1220" s="187"/>
      <c r="AR1220" s="187"/>
      <c r="AS1220" s="187"/>
      <c r="AT1220" s="187"/>
      <c r="AU1220" s="187"/>
      <c r="AV1220" s="187"/>
      <c r="AW1220" s="187"/>
      <c r="AX1220" s="187"/>
      <c r="AY1220" s="187"/>
      <c r="AZ1220" s="187"/>
      <c r="BA1220" s="187"/>
      <c r="BB1220" s="187"/>
      <c r="BC1220" s="187"/>
      <c r="BD1220" s="187"/>
      <c r="BE1220" s="187"/>
      <c r="BF1220" s="187"/>
      <c r="BG1220" s="187"/>
      <c r="BH1220" s="187"/>
      <c r="BI1220" s="187"/>
      <c r="BJ1220" s="187"/>
      <c r="BK1220" s="187"/>
      <c r="BL1220" s="187"/>
      <c r="BM1220" s="187"/>
    </row>
    <row r="1221" spans="1:65">
      <c r="A1221" s="110"/>
      <c r="B1221" s="110"/>
      <c r="C1221" s="110"/>
      <c r="D1221" s="187"/>
      <c r="E1221" s="187"/>
      <c r="F1221" s="187"/>
      <c r="G1221" s="187"/>
      <c r="H1221" s="187"/>
      <c r="I1221" s="187"/>
      <c r="J1221" s="187"/>
      <c r="K1221" s="187"/>
      <c r="L1221" s="187"/>
      <c r="M1221" s="187"/>
      <c r="N1221" s="187"/>
      <c r="O1221" s="187"/>
      <c r="P1221" s="187"/>
      <c r="Q1221" s="187"/>
      <c r="R1221" s="187"/>
      <c r="S1221" s="187"/>
      <c r="T1221" s="187"/>
      <c r="U1221" s="187"/>
      <c r="V1221" s="187"/>
      <c r="W1221" s="187"/>
      <c r="X1221" s="187"/>
      <c r="Y1221" s="187"/>
      <c r="Z1221" s="187"/>
      <c r="AA1221" s="187"/>
      <c r="AB1221" s="187"/>
      <c r="AC1221" s="187"/>
      <c r="AD1221" s="187"/>
      <c r="AE1221" s="187"/>
      <c r="AF1221" s="187"/>
      <c r="AG1221" s="187"/>
      <c r="AH1221" s="187"/>
      <c r="AI1221" s="187"/>
      <c r="AJ1221" s="187"/>
      <c r="AK1221" s="187"/>
      <c r="AL1221" s="187"/>
      <c r="AM1221" s="187"/>
      <c r="AN1221" s="187"/>
      <c r="AO1221" s="187"/>
      <c r="AP1221" s="187"/>
      <c r="AQ1221" s="187"/>
      <c r="AR1221" s="187"/>
      <c r="AS1221" s="187"/>
      <c r="AT1221" s="187"/>
      <c r="AU1221" s="187"/>
      <c r="AV1221" s="187"/>
      <c r="AW1221" s="187"/>
      <c r="AX1221" s="187"/>
      <c r="AY1221" s="187"/>
      <c r="AZ1221" s="187"/>
      <c r="BA1221" s="187"/>
      <c r="BB1221" s="187"/>
      <c r="BC1221" s="187"/>
      <c r="BD1221" s="187"/>
      <c r="BE1221" s="187"/>
      <c r="BF1221" s="187"/>
      <c r="BG1221" s="187"/>
      <c r="BH1221" s="187"/>
      <c r="BI1221" s="187"/>
      <c r="BJ1221" s="187"/>
      <c r="BK1221" s="187"/>
      <c r="BL1221" s="187"/>
      <c r="BM1221" s="187"/>
    </row>
    <row r="1222" spans="1:65">
      <c r="A1222" s="110"/>
      <c r="B1222" s="110"/>
      <c r="C1222" s="110"/>
      <c r="D1222" s="187"/>
      <c r="E1222" s="187"/>
      <c r="F1222" s="187"/>
      <c r="G1222" s="187"/>
      <c r="H1222" s="187"/>
      <c r="I1222" s="187"/>
      <c r="J1222" s="187"/>
      <c r="K1222" s="187"/>
      <c r="L1222" s="187"/>
      <c r="M1222" s="187"/>
      <c r="N1222" s="187"/>
      <c r="O1222" s="187"/>
      <c r="P1222" s="187"/>
      <c r="Q1222" s="187"/>
      <c r="R1222" s="187"/>
      <c r="S1222" s="187"/>
      <c r="T1222" s="187"/>
      <c r="U1222" s="187"/>
      <c r="V1222" s="187"/>
      <c r="W1222" s="187"/>
      <c r="X1222" s="187"/>
      <c r="Y1222" s="187"/>
      <c r="Z1222" s="187"/>
      <c r="AA1222" s="187"/>
      <c r="AB1222" s="187"/>
      <c r="AC1222" s="187"/>
      <c r="AD1222" s="187"/>
      <c r="AE1222" s="187"/>
      <c r="AF1222" s="187"/>
      <c r="AG1222" s="187"/>
      <c r="AH1222" s="187"/>
      <c r="AI1222" s="187"/>
      <c r="AJ1222" s="187"/>
      <c r="AK1222" s="187"/>
      <c r="AL1222" s="187"/>
      <c r="AM1222" s="187"/>
      <c r="AN1222" s="187"/>
      <c r="AO1222" s="187"/>
      <c r="AP1222" s="187"/>
      <c r="AQ1222" s="187"/>
      <c r="AR1222" s="187"/>
      <c r="AS1222" s="187"/>
      <c r="AT1222" s="187"/>
      <c r="AU1222" s="187"/>
      <c r="AV1222" s="187"/>
      <c r="AW1222" s="187"/>
      <c r="AX1222" s="187"/>
      <c r="AY1222" s="187"/>
      <c r="AZ1222" s="187"/>
      <c r="BA1222" s="187"/>
      <c r="BB1222" s="187"/>
      <c r="BC1222" s="187"/>
      <c r="BD1222" s="187"/>
      <c r="BE1222" s="187"/>
      <c r="BF1222" s="187"/>
      <c r="BG1222" s="187"/>
      <c r="BH1222" s="187"/>
      <c r="BI1222" s="187"/>
      <c r="BJ1222" s="187"/>
      <c r="BK1222" s="187"/>
      <c r="BL1222" s="187"/>
      <c r="BM1222" s="187"/>
    </row>
    <row r="1223" spans="1:65">
      <c r="A1223" s="110"/>
      <c r="B1223" s="110"/>
      <c r="C1223" s="110"/>
      <c r="D1223" s="187"/>
      <c r="E1223" s="187"/>
      <c r="F1223" s="187"/>
      <c r="G1223" s="187"/>
      <c r="H1223" s="187"/>
      <c r="I1223" s="187"/>
      <c r="J1223" s="187"/>
      <c r="K1223" s="187"/>
      <c r="L1223" s="187"/>
      <c r="M1223" s="187"/>
      <c r="N1223" s="187"/>
      <c r="O1223" s="187"/>
      <c r="P1223" s="187"/>
      <c r="Q1223" s="187"/>
      <c r="R1223" s="187"/>
      <c r="S1223" s="187"/>
      <c r="T1223" s="187"/>
      <c r="U1223" s="187"/>
      <c r="V1223" s="187"/>
      <c r="W1223" s="187"/>
      <c r="X1223" s="187"/>
      <c r="Y1223" s="187"/>
      <c r="Z1223" s="187"/>
      <c r="AA1223" s="187"/>
      <c r="AB1223" s="187"/>
      <c r="AC1223" s="187"/>
      <c r="AD1223" s="187"/>
      <c r="AE1223" s="187"/>
      <c r="AF1223" s="187"/>
      <c r="AG1223" s="187"/>
      <c r="AH1223" s="187"/>
      <c r="AI1223" s="187"/>
      <c r="AJ1223" s="187"/>
      <c r="AK1223" s="187"/>
      <c r="AL1223" s="187"/>
      <c r="AM1223" s="187"/>
      <c r="AN1223" s="187"/>
      <c r="AO1223" s="187"/>
      <c r="AP1223" s="187"/>
      <c r="AQ1223" s="187"/>
      <c r="AR1223" s="187"/>
      <c r="AS1223" s="187"/>
      <c r="AT1223" s="187"/>
      <c r="AU1223" s="187"/>
      <c r="AV1223" s="187"/>
      <c r="AW1223" s="187"/>
      <c r="AX1223" s="187"/>
      <c r="AY1223" s="187"/>
      <c r="AZ1223" s="187"/>
      <c r="BA1223" s="187"/>
      <c r="BB1223" s="187"/>
      <c r="BC1223" s="187"/>
      <c r="BD1223" s="187"/>
      <c r="BE1223" s="187"/>
      <c r="BF1223" s="187"/>
      <c r="BG1223" s="187"/>
      <c r="BH1223" s="187"/>
      <c r="BI1223" s="187"/>
      <c r="BJ1223" s="187"/>
      <c r="BK1223" s="187"/>
      <c r="BL1223" s="187"/>
      <c r="BM1223" s="187"/>
    </row>
    <row r="1224" spans="1:65">
      <c r="A1224" s="110"/>
      <c r="B1224" s="110"/>
      <c r="C1224" s="110"/>
      <c r="D1224" s="187"/>
      <c r="E1224" s="187"/>
      <c r="F1224" s="187"/>
      <c r="G1224" s="187"/>
      <c r="H1224" s="187"/>
      <c r="I1224" s="187"/>
      <c r="J1224" s="187"/>
      <c r="K1224" s="187"/>
      <c r="L1224" s="187"/>
      <c r="M1224" s="187"/>
      <c r="N1224" s="187"/>
      <c r="O1224" s="187"/>
      <c r="P1224" s="187"/>
      <c r="Q1224" s="187"/>
      <c r="R1224" s="187"/>
      <c r="S1224" s="187"/>
      <c r="T1224" s="187"/>
      <c r="U1224" s="187"/>
      <c r="V1224" s="187"/>
      <c r="W1224" s="187"/>
      <c r="X1224" s="187"/>
      <c r="Y1224" s="187"/>
      <c r="Z1224" s="187"/>
      <c r="AA1224" s="187"/>
      <c r="AB1224" s="187"/>
      <c r="AC1224" s="187"/>
      <c r="AD1224" s="187"/>
      <c r="AE1224" s="187"/>
      <c r="AF1224" s="187"/>
      <c r="AG1224" s="187"/>
      <c r="AH1224" s="187"/>
      <c r="AI1224" s="187"/>
      <c r="AJ1224" s="187"/>
      <c r="AK1224" s="187"/>
      <c r="AL1224" s="187"/>
      <c r="AM1224" s="187"/>
      <c r="AN1224" s="187"/>
      <c r="AO1224" s="187"/>
      <c r="AP1224" s="187"/>
      <c r="AQ1224" s="187"/>
      <c r="AR1224" s="187"/>
      <c r="AS1224" s="187"/>
      <c r="AT1224" s="187"/>
      <c r="AU1224" s="187"/>
      <c r="AV1224" s="187"/>
      <c r="AW1224" s="187"/>
      <c r="AX1224" s="187"/>
      <c r="AY1224" s="187"/>
      <c r="AZ1224" s="187"/>
      <c r="BA1224" s="187"/>
      <c r="BB1224" s="187"/>
      <c r="BC1224" s="187"/>
      <c r="BD1224" s="187"/>
      <c r="BE1224" s="187"/>
      <c r="BF1224" s="187"/>
      <c r="BG1224" s="187"/>
      <c r="BH1224" s="187"/>
      <c r="BI1224" s="187"/>
      <c r="BJ1224" s="187"/>
      <c r="BK1224" s="187"/>
      <c r="BL1224" s="187"/>
      <c r="BM1224" s="187"/>
    </row>
    <row r="1225" spans="1:65">
      <c r="A1225" s="110"/>
      <c r="B1225" s="110"/>
      <c r="C1225" s="110"/>
      <c r="D1225" s="187"/>
      <c r="E1225" s="187"/>
      <c r="F1225" s="187"/>
      <c r="G1225" s="187"/>
      <c r="H1225" s="187"/>
      <c r="I1225" s="187"/>
      <c r="J1225" s="187"/>
      <c r="K1225" s="187"/>
      <c r="L1225" s="187"/>
      <c r="M1225" s="187"/>
      <c r="N1225" s="187"/>
      <c r="O1225" s="187"/>
      <c r="P1225" s="187"/>
      <c r="Q1225" s="187"/>
      <c r="R1225" s="187"/>
      <c r="S1225" s="187"/>
      <c r="T1225" s="187"/>
      <c r="U1225" s="187"/>
      <c r="V1225" s="187"/>
      <c r="W1225" s="187"/>
      <c r="X1225" s="187"/>
      <c r="Y1225" s="187"/>
      <c r="Z1225" s="187"/>
      <c r="AA1225" s="187"/>
      <c r="AB1225" s="187"/>
      <c r="AC1225" s="187"/>
      <c r="AD1225" s="187"/>
      <c r="AE1225" s="187"/>
      <c r="AF1225" s="187"/>
      <c r="AG1225" s="187"/>
      <c r="AH1225" s="187"/>
      <c r="AI1225" s="187"/>
      <c r="AJ1225" s="187"/>
      <c r="AK1225" s="187"/>
      <c r="AL1225" s="187"/>
      <c r="AM1225" s="187"/>
      <c r="AN1225" s="187"/>
      <c r="AO1225" s="187"/>
      <c r="AP1225" s="187"/>
      <c r="AQ1225" s="187"/>
      <c r="AR1225" s="187"/>
      <c r="AS1225" s="187"/>
      <c r="AT1225" s="187"/>
      <c r="AU1225" s="187"/>
      <c r="AV1225" s="187"/>
      <c r="AW1225" s="187"/>
      <c r="AX1225" s="187"/>
      <c r="AY1225" s="187"/>
      <c r="AZ1225" s="187"/>
      <c r="BA1225" s="187"/>
      <c r="BB1225" s="187"/>
      <c r="BC1225" s="187"/>
      <c r="BD1225" s="187"/>
      <c r="BE1225" s="187"/>
      <c r="BF1225" s="187"/>
      <c r="BG1225" s="187"/>
      <c r="BH1225" s="187"/>
      <c r="BI1225" s="187"/>
      <c r="BJ1225" s="187"/>
      <c r="BK1225" s="187"/>
      <c r="BL1225" s="187"/>
      <c r="BM1225" s="187"/>
    </row>
    <row r="1226" spans="1:65">
      <c r="A1226" s="110"/>
      <c r="B1226" s="110"/>
      <c r="C1226" s="110"/>
      <c r="D1226" s="187"/>
      <c r="E1226" s="187"/>
      <c r="F1226" s="187"/>
      <c r="G1226" s="187"/>
      <c r="H1226" s="187"/>
      <c r="I1226" s="187"/>
      <c r="J1226" s="187"/>
      <c r="K1226" s="187"/>
      <c r="L1226" s="187"/>
      <c r="M1226" s="187"/>
      <c r="N1226" s="187"/>
      <c r="O1226" s="187"/>
      <c r="P1226" s="187"/>
      <c r="Q1226" s="187"/>
      <c r="R1226" s="187"/>
      <c r="S1226" s="187"/>
      <c r="T1226" s="187"/>
      <c r="U1226" s="187"/>
      <c r="V1226" s="187"/>
      <c r="W1226" s="187"/>
      <c r="X1226" s="187"/>
      <c r="Y1226" s="187"/>
      <c r="Z1226" s="187"/>
      <c r="AA1226" s="187"/>
      <c r="AB1226" s="187"/>
      <c r="AC1226" s="187"/>
      <c r="AD1226" s="187"/>
      <c r="AE1226" s="187"/>
      <c r="AF1226" s="187"/>
      <c r="AG1226" s="187"/>
      <c r="AH1226" s="187"/>
      <c r="AI1226" s="187"/>
      <c r="AJ1226" s="187"/>
      <c r="AK1226" s="187"/>
      <c r="AL1226" s="187"/>
      <c r="AM1226" s="187"/>
      <c r="AN1226" s="187"/>
      <c r="AO1226" s="187"/>
      <c r="AP1226" s="187"/>
      <c r="AQ1226" s="187"/>
      <c r="AR1226" s="187"/>
      <c r="AS1226" s="187"/>
      <c r="AT1226" s="187"/>
      <c r="AU1226" s="187"/>
      <c r="AV1226" s="187"/>
      <c r="AW1226" s="187"/>
      <c r="AX1226" s="187"/>
      <c r="AY1226" s="187"/>
      <c r="AZ1226" s="187"/>
      <c r="BA1226" s="187"/>
      <c r="BB1226" s="187"/>
      <c r="BC1226" s="187"/>
      <c r="BD1226" s="187"/>
      <c r="BE1226" s="187"/>
      <c r="BF1226" s="187"/>
      <c r="BG1226" s="187"/>
      <c r="BH1226" s="187"/>
      <c r="BI1226" s="187"/>
      <c r="BJ1226" s="187"/>
      <c r="BK1226" s="187"/>
      <c r="BL1226" s="187"/>
      <c r="BM1226" s="187"/>
    </row>
    <row r="1227" spans="1:65">
      <c r="A1227" s="110"/>
      <c r="B1227" s="110"/>
      <c r="C1227" s="110"/>
      <c r="D1227" s="187"/>
      <c r="E1227" s="187"/>
      <c r="F1227" s="187"/>
      <c r="G1227" s="187"/>
      <c r="H1227" s="187"/>
      <c r="I1227" s="187"/>
      <c r="J1227" s="187"/>
      <c r="K1227" s="187"/>
      <c r="L1227" s="187"/>
      <c r="M1227" s="187"/>
      <c r="N1227" s="187"/>
      <c r="O1227" s="187"/>
      <c r="P1227" s="187"/>
      <c r="Q1227" s="187"/>
      <c r="R1227" s="187"/>
      <c r="S1227" s="187"/>
      <c r="T1227" s="187"/>
      <c r="U1227" s="187"/>
      <c r="V1227" s="187"/>
      <c r="W1227" s="187"/>
      <c r="X1227" s="187"/>
      <c r="Y1227" s="187"/>
      <c r="Z1227" s="187"/>
      <c r="AA1227" s="187"/>
      <c r="AB1227" s="187"/>
      <c r="AC1227" s="187"/>
      <c r="AD1227" s="187"/>
      <c r="AE1227" s="187"/>
      <c r="AF1227" s="187"/>
      <c r="AG1227" s="187"/>
      <c r="AH1227" s="187"/>
      <c r="AI1227" s="187"/>
      <c r="AJ1227" s="187"/>
      <c r="AK1227" s="187"/>
      <c r="AL1227" s="187"/>
      <c r="AM1227" s="187"/>
      <c r="AN1227" s="187"/>
      <c r="AO1227" s="187"/>
      <c r="AP1227" s="187"/>
      <c r="AQ1227" s="187"/>
      <c r="AR1227" s="187"/>
      <c r="AS1227" s="187"/>
      <c r="AT1227" s="187"/>
      <c r="AU1227" s="187"/>
      <c r="AV1227" s="187"/>
      <c r="AW1227" s="187"/>
      <c r="AX1227" s="187"/>
      <c r="AY1227" s="187"/>
      <c r="AZ1227" s="187"/>
      <c r="BA1227" s="187"/>
      <c r="BB1227" s="187"/>
      <c r="BC1227" s="187"/>
      <c r="BD1227" s="187"/>
      <c r="BE1227" s="187"/>
      <c r="BF1227" s="187"/>
      <c r="BG1227" s="187"/>
      <c r="BH1227" s="187"/>
      <c r="BI1227" s="187"/>
      <c r="BJ1227" s="187"/>
      <c r="BK1227" s="187"/>
      <c r="BL1227" s="187"/>
      <c r="BM1227" s="187"/>
    </row>
    <row r="1228" spans="1:65">
      <c r="A1228" s="110"/>
      <c r="B1228" s="110"/>
      <c r="C1228" s="110"/>
      <c r="D1228" s="187"/>
      <c r="E1228" s="187"/>
      <c r="F1228" s="187"/>
      <c r="G1228" s="187"/>
      <c r="H1228" s="187"/>
      <c r="I1228" s="187"/>
      <c r="J1228" s="187"/>
      <c r="K1228" s="187"/>
      <c r="L1228" s="187"/>
      <c r="M1228" s="187"/>
      <c r="N1228" s="187"/>
      <c r="O1228" s="187"/>
      <c r="P1228" s="187"/>
      <c r="Q1228" s="187"/>
      <c r="R1228" s="187"/>
      <c r="S1228" s="187"/>
      <c r="T1228" s="187"/>
      <c r="U1228" s="187"/>
      <c r="V1228" s="187"/>
      <c r="W1228" s="187"/>
      <c r="X1228" s="187"/>
      <c r="Y1228" s="187"/>
      <c r="Z1228" s="187"/>
      <c r="AA1228" s="187"/>
      <c r="AB1228" s="187"/>
      <c r="AC1228" s="187"/>
      <c r="AD1228" s="187"/>
      <c r="AE1228" s="187"/>
      <c r="AF1228" s="187"/>
      <c r="AG1228" s="187"/>
      <c r="AH1228" s="187"/>
      <c r="AI1228" s="187"/>
      <c r="AJ1228" s="187"/>
      <c r="AK1228" s="187"/>
      <c r="AL1228" s="187"/>
      <c r="AM1228" s="187"/>
      <c r="AN1228" s="187"/>
      <c r="AO1228" s="187"/>
      <c r="AP1228" s="187"/>
      <c r="AQ1228" s="187"/>
      <c r="AR1228" s="187"/>
      <c r="AS1228" s="187"/>
      <c r="AT1228" s="187"/>
      <c r="AU1228" s="187"/>
      <c r="AV1228" s="187"/>
      <c r="AW1228" s="187"/>
      <c r="AX1228" s="187"/>
      <c r="AY1228" s="187"/>
      <c r="AZ1228" s="187"/>
      <c r="BA1228" s="187"/>
      <c r="BB1228" s="187"/>
      <c r="BC1228" s="187"/>
      <c r="BD1228" s="187"/>
      <c r="BE1228" s="187"/>
      <c r="BF1228" s="187"/>
      <c r="BG1228" s="187"/>
      <c r="BH1228" s="187"/>
      <c r="BI1228" s="187"/>
      <c r="BJ1228" s="187"/>
      <c r="BK1228" s="187"/>
      <c r="BL1228" s="187"/>
      <c r="BM1228" s="187"/>
    </row>
    <row r="1229" spans="1:65">
      <c r="A1229" s="110"/>
      <c r="B1229" s="110"/>
      <c r="C1229" s="110"/>
      <c r="D1229" s="187"/>
      <c r="E1229" s="187"/>
      <c r="F1229" s="187"/>
      <c r="G1229" s="187"/>
      <c r="H1229" s="187"/>
      <c r="I1229" s="187"/>
      <c r="J1229" s="187"/>
      <c r="K1229" s="187"/>
      <c r="L1229" s="187"/>
      <c r="M1229" s="187"/>
      <c r="N1229" s="187"/>
      <c r="O1229" s="187"/>
      <c r="P1229" s="187"/>
      <c r="Q1229" s="187"/>
      <c r="R1229" s="187"/>
      <c r="S1229" s="187"/>
      <c r="T1229" s="187"/>
      <c r="U1229" s="187"/>
      <c r="V1229" s="187"/>
      <c r="W1229" s="187"/>
      <c r="X1229" s="187"/>
      <c r="Y1229" s="187"/>
      <c r="Z1229" s="187"/>
      <c r="AA1229" s="187"/>
      <c r="AB1229" s="187"/>
      <c r="AC1229" s="187"/>
      <c r="AD1229" s="187"/>
      <c r="AE1229" s="187"/>
      <c r="AF1229" s="187"/>
      <c r="AG1229" s="187"/>
      <c r="AH1229" s="187"/>
      <c r="AI1229" s="187"/>
      <c r="AJ1229" s="187"/>
      <c r="AK1229" s="187"/>
      <c r="AL1229" s="187"/>
      <c r="AM1229" s="187"/>
      <c r="AN1229" s="187"/>
      <c r="AO1229" s="187"/>
      <c r="AP1229" s="187"/>
      <c r="AQ1229" s="187"/>
      <c r="AR1229" s="187"/>
      <c r="AS1229" s="187"/>
      <c r="AT1229" s="187"/>
      <c r="AU1229" s="187"/>
      <c r="AV1229" s="187"/>
      <c r="AW1229" s="187"/>
      <c r="AX1229" s="187"/>
      <c r="AY1229" s="187"/>
      <c r="AZ1229" s="187"/>
      <c r="BA1229" s="187"/>
      <c r="BB1229" s="187"/>
      <c r="BC1229" s="187"/>
      <c r="BD1229" s="187"/>
      <c r="BE1229" s="187"/>
      <c r="BF1229" s="187"/>
      <c r="BG1229" s="187"/>
      <c r="BH1229" s="187"/>
      <c r="BI1229" s="187"/>
      <c r="BJ1229" s="187"/>
      <c r="BK1229" s="187"/>
      <c r="BL1229" s="187"/>
      <c r="BM1229" s="187"/>
    </row>
    <row r="1230" spans="1:65">
      <c r="A1230" s="110"/>
      <c r="B1230" s="110"/>
      <c r="C1230" s="110"/>
      <c r="D1230" s="187"/>
      <c r="E1230" s="187"/>
      <c r="F1230" s="187"/>
      <c r="G1230" s="187"/>
      <c r="H1230" s="187"/>
      <c r="I1230" s="187"/>
      <c r="J1230" s="187"/>
      <c r="K1230" s="187"/>
      <c r="L1230" s="187"/>
      <c r="M1230" s="187"/>
      <c r="N1230" s="187"/>
      <c r="O1230" s="187"/>
      <c r="P1230" s="187"/>
      <c r="Q1230" s="187"/>
      <c r="R1230" s="187"/>
      <c r="S1230" s="187"/>
      <c r="T1230" s="187"/>
      <c r="U1230" s="187"/>
      <c r="V1230" s="187"/>
      <c r="W1230" s="187"/>
      <c r="X1230" s="187"/>
      <c r="Y1230" s="187"/>
      <c r="Z1230" s="187"/>
      <c r="AA1230" s="187"/>
      <c r="AB1230" s="187"/>
      <c r="AC1230" s="187"/>
      <c r="AD1230" s="187"/>
      <c r="AE1230" s="187"/>
      <c r="AF1230" s="187"/>
      <c r="AG1230" s="187"/>
      <c r="AH1230" s="187"/>
      <c r="AI1230" s="187"/>
      <c r="AJ1230" s="187"/>
      <c r="AK1230" s="187"/>
      <c r="AL1230" s="187"/>
      <c r="AM1230" s="187"/>
      <c r="AN1230" s="187"/>
      <c r="AO1230" s="187"/>
      <c r="AP1230" s="187"/>
      <c r="AQ1230" s="187"/>
      <c r="AR1230" s="187"/>
      <c r="AS1230" s="187"/>
      <c r="AT1230" s="187"/>
      <c r="AU1230" s="187"/>
      <c r="AV1230" s="187"/>
      <c r="AW1230" s="187"/>
      <c r="AX1230" s="187"/>
      <c r="AY1230" s="187"/>
      <c r="AZ1230" s="187"/>
      <c r="BA1230" s="187"/>
      <c r="BB1230" s="187"/>
      <c r="BC1230" s="187"/>
      <c r="BD1230" s="187"/>
      <c r="BE1230" s="187"/>
      <c r="BF1230" s="187"/>
      <c r="BG1230" s="187"/>
      <c r="BH1230" s="187"/>
      <c r="BI1230" s="187"/>
      <c r="BJ1230" s="187"/>
      <c r="BK1230" s="187"/>
      <c r="BL1230" s="187"/>
      <c r="BM1230" s="187"/>
    </row>
    <row r="1231" spans="1:65">
      <c r="A1231" s="110"/>
      <c r="B1231" s="110"/>
      <c r="C1231" s="110"/>
      <c r="D1231" s="187"/>
      <c r="E1231" s="187"/>
      <c r="F1231" s="187"/>
      <c r="G1231" s="187"/>
      <c r="H1231" s="187"/>
      <c r="I1231" s="187"/>
      <c r="J1231" s="187"/>
      <c r="K1231" s="187"/>
      <c r="L1231" s="187"/>
      <c r="M1231" s="187"/>
      <c r="N1231" s="187"/>
      <c r="O1231" s="187"/>
      <c r="P1231" s="187"/>
      <c r="Q1231" s="187"/>
      <c r="R1231" s="187"/>
      <c r="S1231" s="187"/>
      <c r="T1231" s="187"/>
      <c r="U1231" s="187"/>
      <c r="V1231" s="187"/>
      <c r="W1231" s="187"/>
      <c r="X1231" s="187"/>
      <c r="Y1231" s="187"/>
      <c r="Z1231" s="187"/>
      <c r="AA1231" s="187"/>
      <c r="AB1231" s="187"/>
      <c r="AC1231" s="187"/>
      <c r="AD1231" s="187"/>
      <c r="AE1231" s="187"/>
      <c r="AF1231" s="187"/>
      <c r="AG1231" s="187"/>
      <c r="AH1231" s="187"/>
      <c r="AI1231" s="187"/>
      <c r="AJ1231" s="187"/>
      <c r="AK1231" s="187"/>
      <c r="AL1231" s="187"/>
      <c r="AM1231" s="187"/>
      <c r="AN1231" s="187"/>
      <c r="AO1231" s="187"/>
      <c r="AP1231" s="187"/>
      <c r="AQ1231" s="187"/>
      <c r="AR1231" s="187"/>
      <c r="AS1231" s="187"/>
      <c r="AT1231" s="187"/>
      <c r="AU1231" s="187"/>
      <c r="AV1231" s="187"/>
      <c r="AW1231" s="187"/>
      <c r="AX1231" s="187"/>
      <c r="AY1231" s="187"/>
      <c r="AZ1231" s="187"/>
      <c r="BA1231" s="187"/>
      <c r="BB1231" s="187"/>
      <c r="BC1231" s="187"/>
      <c r="BD1231" s="187"/>
      <c r="BE1231" s="187"/>
      <c r="BF1231" s="187"/>
      <c r="BG1231" s="187"/>
      <c r="BH1231" s="187"/>
      <c r="BI1231" s="187"/>
      <c r="BJ1231" s="187"/>
      <c r="BK1231" s="187"/>
      <c r="BL1231" s="187"/>
      <c r="BM1231" s="187"/>
    </row>
    <row r="1232" spans="1:65">
      <c r="A1232" s="110"/>
      <c r="B1232" s="110"/>
      <c r="C1232" s="110"/>
      <c r="D1232" s="187"/>
      <c r="E1232" s="187"/>
      <c r="F1232" s="187"/>
      <c r="G1232" s="187"/>
      <c r="H1232" s="187"/>
      <c r="I1232" s="187"/>
      <c r="J1232" s="187"/>
      <c r="K1232" s="187"/>
      <c r="L1232" s="187"/>
      <c r="M1232" s="187"/>
      <c r="N1232" s="187"/>
      <c r="O1232" s="187"/>
      <c r="P1232" s="187"/>
      <c r="Q1232" s="187"/>
      <c r="R1232" s="187"/>
      <c r="S1232" s="187"/>
      <c r="T1232" s="187"/>
      <c r="U1232" s="187"/>
      <c r="V1232" s="187"/>
      <c r="W1232" s="187"/>
      <c r="X1232" s="187"/>
      <c r="Y1232" s="187"/>
      <c r="Z1232" s="187"/>
      <c r="AA1232" s="187"/>
      <c r="AB1232" s="187"/>
      <c r="AC1232" s="187"/>
      <c r="AD1232" s="187"/>
      <c r="AE1232" s="187"/>
      <c r="AF1232" s="187"/>
      <c r="AG1232" s="187"/>
      <c r="AH1232" s="187"/>
      <c r="AI1232" s="187"/>
      <c r="AJ1232" s="187"/>
      <c r="AK1232" s="187"/>
      <c r="AL1232" s="187"/>
      <c r="AM1232" s="187"/>
      <c r="AN1232" s="187"/>
      <c r="AO1232" s="187"/>
      <c r="AP1232" s="187"/>
      <c r="AQ1232" s="187"/>
      <c r="AR1232" s="187"/>
      <c r="AS1232" s="187"/>
      <c r="AT1232" s="187"/>
      <c r="AU1232" s="187"/>
      <c r="AV1232" s="187"/>
      <c r="AW1232" s="187"/>
      <c r="AX1232" s="187"/>
      <c r="AY1232" s="187"/>
      <c r="AZ1232" s="187"/>
      <c r="BA1232" s="187"/>
      <c r="BB1232" s="187"/>
      <c r="BC1232" s="187"/>
      <c r="BD1232" s="187"/>
      <c r="BE1232" s="187"/>
      <c r="BF1232" s="187"/>
      <c r="BG1232" s="187"/>
      <c r="BH1232" s="187"/>
      <c r="BI1232" s="187"/>
      <c r="BJ1232" s="187"/>
      <c r="BK1232" s="187"/>
      <c r="BL1232" s="187"/>
      <c r="BM1232" s="187"/>
    </row>
    <row r="1233" spans="1:65">
      <c r="A1233" s="110"/>
      <c r="B1233" s="110"/>
      <c r="C1233" s="110"/>
      <c r="D1233" s="187"/>
      <c r="E1233" s="187"/>
      <c r="F1233" s="187"/>
      <c r="G1233" s="187"/>
      <c r="H1233" s="187"/>
      <c r="I1233" s="187"/>
      <c r="J1233" s="187"/>
      <c r="K1233" s="187"/>
      <c r="L1233" s="187"/>
      <c r="M1233" s="187"/>
      <c r="N1233" s="187"/>
      <c r="O1233" s="187"/>
      <c r="P1233" s="187"/>
      <c r="Q1233" s="187"/>
      <c r="R1233" s="187"/>
      <c r="S1233" s="187"/>
      <c r="T1233" s="187"/>
      <c r="U1233" s="187"/>
      <c r="V1233" s="187"/>
      <c r="W1233" s="187"/>
      <c r="X1233" s="187"/>
      <c r="Y1233" s="187"/>
      <c r="Z1233" s="187"/>
      <c r="AA1233" s="187"/>
      <c r="AB1233" s="187"/>
      <c r="AC1233" s="187"/>
      <c r="AD1233" s="187"/>
      <c r="AE1233" s="187"/>
      <c r="AF1233" s="187"/>
      <c r="AG1233" s="187"/>
      <c r="AH1233" s="187"/>
      <c r="AI1233" s="187"/>
      <c r="AJ1233" s="187"/>
      <c r="AK1233" s="187"/>
      <c r="AL1233" s="187"/>
      <c r="AM1233" s="187"/>
      <c r="AN1233" s="187"/>
      <c r="AO1233" s="187"/>
      <c r="AP1233" s="187"/>
      <c r="AQ1233" s="187"/>
      <c r="AR1233" s="187"/>
      <c r="AS1233" s="187"/>
      <c r="AT1233" s="187"/>
      <c r="AU1233" s="187"/>
      <c r="AV1233" s="187"/>
      <c r="AW1233" s="187"/>
      <c r="AX1233" s="187"/>
      <c r="AY1233" s="187"/>
      <c r="AZ1233" s="187"/>
      <c r="BA1233" s="187"/>
      <c r="BB1233" s="187"/>
      <c r="BC1233" s="187"/>
      <c r="BD1233" s="187"/>
      <c r="BE1233" s="187"/>
      <c r="BF1233" s="187"/>
      <c r="BG1233" s="187"/>
      <c r="BH1233" s="187"/>
      <c r="BI1233" s="187"/>
      <c r="BJ1233" s="187"/>
      <c r="BK1233" s="187"/>
      <c r="BL1233" s="187"/>
      <c r="BM1233" s="187"/>
    </row>
    <row r="1234" spans="1:65">
      <c r="A1234" s="110"/>
      <c r="B1234" s="110"/>
      <c r="C1234" s="110"/>
      <c r="D1234" s="187"/>
      <c r="E1234" s="187"/>
      <c r="F1234" s="187"/>
      <c r="G1234" s="187"/>
      <c r="H1234" s="187"/>
      <c r="I1234" s="187"/>
      <c r="J1234" s="187"/>
      <c r="K1234" s="187"/>
      <c r="L1234" s="187"/>
      <c r="M1234" s="187"/>
      <c r="N1234" s="187"/>
      <c r="O1234" s="187"/>
      <c r="P1234" s="187"/>
      <c r="Q1234" s="187"/>
      <c r="R1234" s="187"/>
      <c r="S1234" s="187"/>
      <c r="T1234" s="187"/>
      <c r="U1234" s="187"/>
      <c r="V1234" s="187"/>
      <c r="W1234" s="187"/>
      <c r="X1234" s="187"/>
      <c r="Y1234" s="187"/>
      <c r="Z1234" s="187"/>
      <c r="AA1234" s="187"/>
      <c r="AB1234" s="187"/>
      <c r="AC1234" s="187"/>
      <c r="AD1234" s="187"/>
      <c r="AE1234" s="187"/>
      <c r="AF1234" s="187"/>
      <c r="AG1234" s="187"/>
      <c r="AH1234" s="187"/>
      <c r="AI1234" s="187"/>
      <c r="AJ1234" s="187"/>
      <c r="AK1234" s="187"/>
      <c r="AL1234" s="187"/>
      <c r="AM1234" s="187"/>
      <c r="AN1234" s="187"/>
      <c r="AO1234" s="187"/>
      <c r="AP1234" s="187"/>
      <c r="AQ1234" s="187"/>
      <c r="AR1234" s="187"/>
      <c r="AS1234" s="187"/>
      <c r="AT1234" s="187"/>
      <c r="AU1234" s="187"/>
      <c r="AV1234" s="187"/>
      <c r="AW1234" s="187"/>
      <c r="AX1234" s="187"/>
      <c r="AY1234" s="187"/>
      <c r="AZ1234" s="187"/>
      <c r="BA1234" s="187"/>
      <c r="BB1234" s="187"/>
      <c r="BC1234" s="187"/>
      <c r="BD1234" s="187"/>
      <c r="BE1234" s="187"/>
      <c r="BF1234" s="187"/>
      <c r="BG1234" s="187"/>
      <c r="BH1234" s="187"/>
      <c r="BI1234" s="187"/>
      <c r="BJ1234" s="187"/>
      <c r="BK1234" s="187"/>
      <c r="BL1234" s="187"/>
      <c r="BM1234" s="187"/>
    </row>
    <row r="1235" spans="1:65">
      <c r="A1235" s="110"/>
      <c r="B1235" s="110"/>
      <c r="C1235" s="110"/>
      <c r="D1235" s="187"/>
      <c r="E1235" s="187"/>
      <c r="F1235" s="187"/>
      <c r="G1235" s="187"/>
      <c r="H1235" s="187"/>
      <c r="I1235" s="187"/>
      <c r="J1235" s="187"/>
      <c r="K1235" s="187"/>
      <c r="L1235" s="187"/>
      <c r="M1235" s="187"/>
      <c r="N1235" s="187"/>
      <c r="O1235" s="187"/>
      <c r="P1235" s="187"/>
      <c r="Q1235" s="187"/>
      <c r="R1235" s="187"/>
      <c r="S1235" s="187"/>
      <c r="T1235" s="187"/>
      <c r="U1235" s="187"/>
      <c r="V1235" s="187"/>
      <c r="W1235" s="187"/>
      <c r="X1235" s="187"/>
      <c r="Y1235" s="187"/>
      <c r="Z1235" s="187"/>
      <c r="AA1235" s="187"/>
      <c r="AB1235" s="187"/>
      <c r="AC1235" s="187"/>
      <c r="AD1235" s="187"/>
      <c r="AE1235" s="187"/>
      <c r="AF1235" s="187"/>
      <c r="AG1235" s="187"/>
      <c r="AH1235" s="187"/>
      <c r="AI1235" s="187"/>
      <c r="AJ1235" s="187"/>
      <c r="AK1235" s="187"/>
      <c r="AL1235" s="187"/>
      <c r="AM1235" s="187"/>
      <c r="AN1235" s="187"/>
      <c r="AO1235" s="187"/>
      <c r="AP1235" s="187"/>
      <c r="AQ1235" s="187"/>
      <c r="AR1235" s="187"/>
      <c r="AS1235" s="187"/>
      <c r="AT1235" s="187"/>
      <c r="AU1235" s="187"/>
      <c r="AV1235" s="187"/>
      <c r="AW1235" s="187"/>
      <c r="AX1235" s="187"/>
      <c r="AY1235" s="187"/>
      <c r="AZ1235" s="187"/>
      <c r="BA1235" s="187"/>
      <c r="BB1235" s="187"/>
      <c r="BC1235" s="187"/>
      <c r="BD1235" s="187"/>
      <c r="BE1235" s="187"/>
      <c r="BF1235" s="187"/>
      <c r="BG1235" s="187"/>
      <c r="BH1235" s="187"/>
      <c r="BI1235" s="187"/>
      <c r="BJ1235" s="187"/>
      <c r="BK1235" s="187"/>
      <c r="BL1235" s="187"/>
      <c r="BM1235" s="187"/>
    </row>
    <row r="1236" spans="1:65">
      <c r="A1236" s="110"/>
      <c r="B1236" s="110"/>
      <c r="C1236" s="110"/>
      <c r="D1236" s="187"/>
      <c r="E1236" s="187"/>
      <c r="F1236" s="187"/>
      <c r="G1236" s="187"/>
      <c r="H1236" s="187"/>
      <c r="I1236" s="187"/>
      <c r="J1236" s="187"/>
      <c r="K1236" s="187"/>
      <c r="L1236" s="187"/>
      <c r="M1236" s="187"/>
      <c r="N1236" s="187"/>
      <c r="O1236" s="187"/>
      <c r="P1236" s="187"/>
      <c r="Q1236" s="187"/>
      <c r="R1236" s="187"/>
      <c r="S1236" s="187"/>
      <c r="T1236" s="187"/>
      <c r="U1236" s="187"/>
      <c r="V1236" s="187"/>
      <c r="W1236" s="187"/>
      <c r="X1236" s="187"/>
      <c r="Y1236" s="187"/>
      <c r="Z1236" s="187"/>
      <c r="AA1236" s="187"/>
      <c r="AB1236" s="187"/>
      <c r="AC1236" s="187"/>
      <c r="AD1236" s="187"/>
      <c r="AE1236" s="187"/>
      <c r="AF1236" s="187"/>
      <c r="AG1236" s="187"/>
      <c r="AH1236" s="187"/>
      <c r="AI1236" s="187"/>
      <c r="AJ1236" s="187"/>
      <c r="AK1236" s="187"/>
      <c r="AL1236" s="187"/>
      <c r="AM1236" s="187"/>
      <c r="AN1236" s="187"/>
      <c r="AO1236" s="187"/>
      <c r="AP1236" s="187"/>
      <c r="AQ1236" s="187"/>
      <c r="AR1236" s="187"/>
      <c r="AS1236" s="187"/>
      <c r="AT1236" s="187"/>
      <c r="AU1236" s="187"/>
      <c r="AV1236" s="187"/>
      <c r="AW1236" s="187"/>
      <c r="AX1236" s="187"/>
      <c r="AY1236" s="187"/>
      <c r="AZ1236" s="187"/>
      <c r="BA1236" s="187"/>
      <c r="BB1236" s="187"/>
      <c r="BC1236" s="187"/>
      <c r="BD1236" s="187"/>
      <c r="BE1236" s="187"/>
      <c r="BF1236" s="187"/>
      <c r="BG1236" s="187"/>
      <c r="BH1236" s="187"/>
      <c r="BI1236" s="187"/>
      <c r="BJ1236" s="187"/>
      <c r="BK1236" s="187"/>
      <c r="BL1236" s="187"/>
      <c r="BM1236" s="187"/>
    </row>
    <row r="1237" spans="1:65">
      <c r="A1237" s="110"/>
      <c r="B1237" s="110"/>
      <c r="C1237" s="110"/>
      <c r="D1237" s="187"/>
      <c r="E1237" s="187"/>
      <c r="F1237" s="187"/>
      <c r="G1237" s="187"/>
      <c r="H1237" s="187"/>
      <c r="I1237" s="187"/>
      <c r="J1237" s="187"/>
      <c r="K1237" s="187"/>
      <c r="L1237" s="187"/>
      <c r="M1237" s="187"/>
      <c r="N1237" s="187"/>
      <c r="O1237" s="187"/>
      <c r="P1237" s="187"/>
      <c r="Q1237" s="187"/>
      <c r="R1237" s="187"/>
      <c r="S1237" s="187"/>
      <c r="T1237" s="187"/>
      <c r="U1237" s="187"/>
      <c r="V1237" s="187"/>
      <c r="W1237" s="187"/>
      <c r="X1237" s="187"/>
      <c r="Y1237" s="187"/>
      <c r="Z1237" s="187"/>
      <c r="AA1237" s="187"/>
      <c r="AB1237" s="187"/>
      <c r="AC1237" s="187"/>
      <c r="AD1237" s="187"/>
      <c r="AE1237" s="187"/>
      <c r="AF1237" s="187"/>
      <c r="AG1237" s="187"/>
      <c r="AH1237" s="187"/>
      <c r="AI1237" s="187"/>
      <c r="AJ1237" s="187"/>
      <c r="AK1237" s="187"/>
      <c r="AL1237" s="187"/>
      <c r="AM1237" s="187"/>
      <c r="AN1237" s="187"/>
      <c r="AO1237" s="187"/>
      <c r="AP1237" s="187"/>
      <c r="AQ1237" s="187"/>
      <c r="AR1237" s="187"/>
      <c r="AS1237" s="187"/>
      <c r="AT1237" s="187"/>
      <c r="AU1237" s="187"/>
      <c r="AV1237" s="187"/>
      <c r="AW1237" s="187"/>
      <c r="AX1237" s="187"/>
      <c r="AY1237" s="187"/>
      <c r="AZ1237" s="187"/>
      <c r="BA1237" s="187"/>
      <c r="BB1237" s="187"/>
      <c r="BC1237" s="187"/>
      <c r="BD1237" s="187"/>
      <c r="BE1237" s="187"/>
      <c r="BF1237" s="187"/>
      <c r="BG1237" s="187"/>
      <c r="BH1237" s="187"/>
      <c r="BI1237" s="187"/>
      <c r="BJ1237" s="187"/>
      <c r="BK1237" s="187"/>
      <c r="BL1237" s="187"/>
      <c r="BM1237" s="187"/>
    </row>
    <row r="1238" spans="1:65">
      <c r="A1238" s="110"/>
      <c r="B1238" s="110"/>
      <c r="C1238" s="110"/>
      <c r="D1238" s="187"/>
      <c r="E1238" s="187"/>
      <c r="F1238" s="187"/>
      <c r="G1238" s="187"/>
      <c r="H1238" s="187"/>
      <c r="I1238" s="187"/>
      <c r="J1238" s="187"/>
      <c r="K1238" s="187"/>
      <c r="L1238" s="187"/>
      <c r="M1238" s="187"/>
      <c r="N1238" s="187"/>
      <c r="O1238" s="187"/>
      <c r="P1238" s="187"/>
      <c r="Q1238" s="187"/>
      <c r="R1238" s="187"/>
      <c r="S1238" s="187"/>
      <c r="T1238" s="187"/>
      <c r="U1238" s="187"/>
      <c r="V1238" s="187"/>
      <c r="W1238" s="187"/>
      <c r="X1238" s="187"/>
      <c r="Y1238" s="187"/>
      <c r="Z1238" s="187"/>
      <c r="AA1238" s="187"/>
      <c r="AB1238" s="187"/>
      <c r="AC1238" s="187"/>
      <c r="AD1238" s="187"/>
      <c r="AE1238" s="187"/>
      <c r="AF1238" s="187"/>
      <c r="AG1238" s="187"/>
      <c r="AH1238" s="187"/>
      <c r="AI1238" s="187"/>
      <c r="AJ1238" s="187"/>
      <c r="AK1238" s="187"/>
      <c r="AL1238" s="187"/>
      <c r="AM1238" s="187"/>
      <c r="AN1238" s="187"/>
      <c r="AO1238" s="187"/>
      <c r="AP1238" s="187"/>
      <c r="AQ1238" s="187"/>
      <c r="AR1238" s="187"/>
      <c r="AS1238" s="187"/>
      <c r="AT1238" s="187"/>
      <c r="AU1238" s="187"/>
      <c r="AV1238" s="187"/>
      <c r="AW1238" s="187"/>
      <c r="AX1238" s="187"/>
      <c r="AY1238" s="187"/>
      <c r="AZ1238" s="187"/>
      <c r="BA1238" s="187"/>
      <c r="BB1238" s="187"/>
      <c r="BC1238" s="187"/>
      <c r="BD1238" s="187"/>
      <c r="BE1238" s="187"/>
      <c r="BF1238" s="187"/>
      <c r="BG1238" s="187"/>
      <c r="BH1238" s="187"/>
      <c r="BI1238" s="187"/>
      <c r="BJ1238" s="187"/>
      <c r="BK1238" s="187"/>
      <c r="BL1238" s="187"/>
      <c r="BM1238" s="187"/>
    </row>
    <row r="1239" spans="1:65">
      <c r="A1239" s="110"/>
      <c r="B1239" s="110"/>
      <c r="C1239" s="110"/>
      <c r="D1239" s="187"/>
      <c r="E1239" s="187"/>
      <c r="F1239" s="187"/>
      <c r="G1239" s="187"/>
      <c r="H1239" s="187"/>
      <c r="I1239" s="187"/>
      <c r="J1239" s="187"/>
      <c r="K1239" s="187"/>
      <c r="L1239" s="187"/>
      <c r="M1239" s="187"/>
      <c r="N1239" s="187"/>
      <c r="O1239" s="187"/>
      <c r="P1239" s="187"/>
      <c r="Q1239" s="187"/>
      <c r="R1239" s="187"/>
      <c r="S1239" s="187"/>
      <c r="T1239" s="187"/>
      <c r="U1239" s="187"/>
      <c r="V1239" s="187"/>
      <c r="W1239" s="187"/>
      <c r="X1239" s="187"/>
      <c r="Y1239" s="187"/>
      <c r="Z1239" s="187"/>
      <c r="AA1239" s="187"/>
      <c r="AB1239" s="187"/>
      <c r="AC1239" s="187"/>
      <c r="AD1239" s="187"/>
      <c r="AE1239" s="187"/>
      <c r="AF1239" s="187"/>
      <c r="AG1239" s="187"/>
      <c r="AH1239" s="187"/>
      <c r="AI1239" s="187"/>
      <c r="AJ1239" s="187"/>
      <c r="AK1239" s="187"/>
      <c r="AL1239" s="187"/>
      <c r="AM1239" s="187"/>
      <c r="AN1239" s="187"/>
      <c r="AO1239" s="187"/>
      <c r="AP1239" s="187"/>
      <c r="AQ1239" s="187"/>
      <c r="AR1239" s="187"/>
      <c r="AS1239" s="187"/>
      <c r="AT1239" s="187"/>
      <c r="AU1239" s="187"/>
      <c r="AV1239" s="187"/>
      <c r="AW1239" s="187"/>
      <c r="AX1239" s="187"/>
      <c r="AY1239" s="187"/>
      <c r="AZ1239" s="187"/>
      <c r="BA1239" s="187"/>
      <c r="BB1239" s="187"/>
      <c r="BC1239" s="187"/>
      <c r="BD1239" s="187"/>
      <c r="BE1239" s="187"/>
      <c r="BF1239" s="187"/>
      <c r="BG1239" s="187"/>
      <c r="BH1239" s="187"/>
      <c r="BI1239" s="187"/>
      <c r="BJ1239" s="187"/>
      <c r="BK1239" s="187"/>
      <c r="BL1239" s="187"/>
      <c r="BM1239" s="187"/>
    </row>
    <row r="1240" spans="1:65">
      <c r="A1240" s="110"/>
      <c r="B1240" s="110"/>
      <c r="C1240" s="110"/>
      <c r="D1240" s="187"/>
      <c r="E1240" s="187"/>
      <c r="F1240" s="187"/>
      <c r="G1240" s="187"/>
      <c r="H1240" s="187"/>
      <c r="I1240" s="187"/>
      <c r="J1240" s="187"/>
      <c r="K1240" s="187"/>
      <c r="L1240" s="187"/>
      <c r="M1240" s="187"/>
      <c r="N1240" s="187"/>
      <c r="O1240" s="187"/>
      <c r="P1240" s="187"/>
      <c r="Q1240" s="187"/>
      <c r="R1240" s="187"/>
      <c r="S1240" s="187"/>
      <c r="T1240" s="187"/>
      <c r="U1240" s="187"/>
      <c r="V1240" s="187"/>
      <c r="W1240" s="187"/>
      <c r="X1240" s="187"/>
      <c r="Y1240" s="187"/>
      <c r="Z1240" s="187"/>
      <c r="AA1240" s="187"/>
      <c r="AB1240" s="187"/>
      <c r="AC1240" s="187"/>
      <c r="AD1240" s="187"/>
      <c r="AE1240" s="187"/>
      <c r="AF1240" s="187"/>
      <c r="AG1240" s="187"/>
      <c r="AH1240" s="187"/>
      <c r="AI1240" s="187"/>
      <c r="AJ1240" s="187"/>
      <c r="AK1240" s="187"/>
      <c r="AL1240" s="187"/>
      <c r="AM1240" s="187"/>
      <c r="AN1240" s="187"/>
      <c r="AO1240" s="187"/>
      <c r="AP1240" s="187"/>
      <c r="AQ1240" s="187"/>
      <c r="AR1240" s="187"/>
      <c r="AS1240" s="187"/>
      <c r="AT1240" s="187"/>
      <c r="AU1240" s="187"/>
      <c r="AV1240" s="187"/>
      <c r="AW1240" s="187"/>
      <c r="AX1240" s="187"/>
      <c r="AY1240" s="187"/>
      <c r="AZ1240" s="187"/>
      <c r="BA1240" s="187"/>
      <c r="BB1240" s="187"/>
      <c r="BC1240" s="187"/>
      <c r="BD1240" s="187"/>
      <c r="BE1240" s="187"/>
      <c r="BF1240" s="187"/>
      <c r="BG1240" s="187"/>
      <c r="BH1240" s="187"/>
      <c r="BI1240" s="187"/>
      <c r="BJ1240" s="187"/>
      <c r="BK1240" s="187"/>
      <c r="BL1240" s="187"/>
      <c r="BM1240" s="187"/>
    </row>
    <row r="1241" spans="1:65">
      <c r="A1241" s="110"/>
      <c r="B1241" s="110"/>
      <c r="C1241" s="110"/>
      <c r="D1241" s="187"/>
      <c r="E1241" s="187"/>
      <c r="F1241" s="187"/>
      <c r="G1241" s="187"/>
      <c r="H1241" s="187"/>
      <c r="I1241" s="187"/>
      <c r="J1241" s="187"/>
      <c r="K1241" s="187"/>
      <c r="L1241" s="187"/>
      <c r="M1241" s="187"/>
      <c r="N1241" s="187"/>
      <c r="O1241" s="187"/>
      <c r="P1241" s="187"/>
      <c r="Q1241" s="187"/>
      <c r="R1241" s="187"/>
      <c r="S1241" s="187"/>
      <c r="T1241" s="187"/>
      <c r="U1241" s="187"/>
      <c r="V1241" s="187"/>
      <c r="W1241" s="187"/>
      <c r="X1241" s="187"/>
      <c r="Y1241" s="187"/>
      <c r="Z1241" s="187"/>
      <c r="AA1241" s="187"/>
      <c r="AB1241" s="187"/>
      <c r="AC1241" s="187"/>
      <c r="AD1241" s="187"/>
      <c r="AE1241" s="187"/>
      <c r="AF1241" s="187"/>
      <c r="AG1241" s="187"/>
      <c r="AH1241" s="187"/>
      <c r="AI1241" s="187"/>
      <c r="AJ1241" s="187"/>
      <c r="AK1241" s="187"/>
      <c r="AL1241" s="187"/>
      <c r="AM1241" s="187"/>
      <c r="AN1241" s="187"/>
      <c r="AO1241" s="187"/>
      <c r="AP1241" s="187"/>
      <c r="AQ1241" s="187"/>
      <c r="AR1241" s="187"/>
      <c r="AS1241" s="187"/>
      <c r="AT1241" s="187"/>
      <c r="AU1241" s="187"/>
      <c r="AV1241" s="187"/>
      <c r="AW1241" s="187"/>
      <c r="AX1241" s="187"/>
      <c r="AY1241" s="187"/>
      <c r="AZ1241" s="187"/>
      <c r="BA1241" s="187"/>
      <c r="BB1241" s="187"/>
      <c r="BC1241" s="187"/>
      <c r="BD1241" s="187"/>
      <c r="BE1241" s="187"/>
      <c r="BF1241" s="187"/>
      <c r="BG1241" s="187"/>
      <c r="BH1241" s="187"/>
      <c r="BI1241" s="187"/>
      <c r="BJ1241" s="187"/>
      <c r="BK1241" s="187"/>
      <c r="BL1241" s="187"/>
      <c r="BM1241" s="187"/>
    </row>
    <row r="1242" spans="1:65">
      <c r="A1242" s="110"/>
      <c r="B1242" s="110"/>
      <c r="C1242" s="110"/>
      <c r="D1242" s="187"/>
      <c r="E1242" s="187"/>
      <c r="F1242" s="187"/>
      <c r="G1242" s="187"/>
      <c r="H1242" s="187"/>
      <c r="I1242" s="187"/>
      <c r="J1242" s="187"/>
      <c r="K1242" s="187"/>
      <c r="L1242" s="187"/>
      <c r="M1242" s="187"/>
      <c r="N1242" s="187"/>
      <c r="O1242" s="187"/>
      <c r="P1242" s="187"/>
      <c r="Q1242" s="187"/>
      <c r="R1242" s="187"/>
      <c r="S1242" s="187"/>
      <c r="T1242" s="187"/>
      <c r="U1242" s="187"/>
      <c r="V1242" s="187"/>
      <c r="W1242" s="187"/>
      <c r="X1242" s="187"/>
      <c r="Y1242" s="187"/>
      <c r="Z1242" s="187"/>
      <c r="AA1242" s="187"/>
      <c r="AB1242" s="187"/>
      <c r="AC1242" s="187"/>
      <c r="AD1242" s="187"/>
      <c r="AE1242" s="187"/>
      <c r="AF1242" s="187"/>
      <c r="AG1242" s="187"/>
      <c r="AH1242" s="187"/>
      <c r="AI1242" s="187"/>
      <c r="AJ1242" s="187"/>
      <c r="AK1242" s="187"/>
      <c r="AL1242" s="187"/>
      <c r="AM1242" s="187"/>
      <c r="AN1242" s="187"/>
      <c r="AO1242" s="187"/>
      <c r="AP1242" s="187"/>
      <c r="AQ1242" s="187"/>
      <c r="AR1242" s="187"/>
      <c r="AS1242" s="187"/>
      <c r="AT1242" s="187"/>
      <c r="AU1242" s="187"/>
      <c r="AV1242" s="187"/>
      <c r="AW1242" s="187"/>
      <c r="AX1242" s="187"/>
      <c r="AY1242" s="187"/>
      <c r="AZ1242" s="187"/>
      <c r="BA1242" s="187"/>
      <c r="BB1242" s="187"/>
      <c r="BC1242" s="187"/>
      <c r="BD1242" s="187"/>
      <c r="BE1242" s="187"/>
      <c r="BF1242" s="187"/>
      <c r="BG1242" s="187"/>
      <c r="BH1242" s="187"/>
      <c r="BI1242" s="187"/>
      <c r="BJ1242" s="187"/>
      <c r="BK1242" s="187"/>
      <c r="BL1242" s="187"/>
      <c r="BM1242" s="187"/>
    </row>
    <row r="1243" spans="1:65">
      <c r="A1243" s="110"/>
      <c r="B1243" s="110"/>
      <c r="C1243" s="110"/>
      <c r="D1243" s="187"/>
      <c r="E1243" s="187"/>
      <c r="F1243" s="187"/>
      <c r="G1243" s="187"/>
      <c r="H1243" s="187"/>
      <c r="I1243" s="187"/>
      <c r="J1243" s="187"/>
      <c r="K1243" s="187"/>
      <c r="L1243" s="187"/>
      <c r="M1243" s="187"/>
      <c r="N1243" s="187"/>
      <c r="O1243" s="187"/>
      <c r="P1243" s="187"/>
      <c r="Q1243" s="187"/>
      <c r="R1243" s="187"/>
      <c r="S1243" s="187"/>
      <c r="T1243" s="187"/>
      <c r="U1243" s="187"/>
      <c r="V1243" s="187"/>
      <c r="W1243" s="187"/>
      <c r="X1243" s="187"/>
      <c r="Y1243" s="187"/>
      <c r="Z1243" s="187"/>
      <c r="AA1243" s="187"/>
      <c r="AB1243" s="187"/>
      <c r="AC1243" s="187"/>
      <c r="AD1243" s="187"/>
      <c r="AE1243" s="187"/>
      <c r="AF1243" s="187"/>
      <c r="AG1243" s="187"/>
      <c r="AH1243" s="187"/>
      <c r="AI1243" s="187"/>
      <c r="AJ1243" s="187"/>
      <c r="AK1243" s="187"/>
      <c r="AL1243" s="187"/>
      <c r="AM1243" s="187"/>
      <c r="AN1243" s="187"/>
      <c r="AO1243" s="187"/>
      <c r="AP1243" s="187"/>
      <c r="AQ1243" s="187"/>
      <c r="AR1243" s="187"/>
      <c r="AS1243" s="187"/>
      <c r="AT1243" s="187"/>
      <c r="AU1243" s="187"/>
      <c r="AV1243" s="187"/>
      <c r="AW1243" s="187"/>
      <c r="AX1243" s="187"/>
      <c r="AY1243" s="187"/>
      <c r="AZ1243" s="187"/>
      <c r="BA1243" s="187"/>
      <c r="BB1243" s="187"/>
      <c r="BC1243" s="187"/>
      <c r="BD1243" s="187"/>
      <c r="BE1243" s="187"/>
      <c r="BF1243" s="187"/>
      <c r="BG1243" s="187"/>
      <c r="BH1243" s="187"/>
      <c r="BI1243" s="187"/>
      <c r="BJ1243" s="187"/>
      <c r="BK1243" s="187"/>
      <c r="BL1243" s="187"/>
      <c r="BM1243" s="187"/>
    </row>
    <row r="1244" spans="1:65">
      <c r="A1244" s="110"/>
      <c r="B1244" s="110"/>
      <c r="C1244" s="110"/>
      <c r="D1244" s="187"/>
      <c r="E1244" s="187"/>
      <c r="F1244" s="187"/>
      <c r="G1244" s="187"/>
      <c r="H1244" s="187"/>
      <c r="I1244" s="187"/>
      <c r="J1244" s="187"/>
      <c r="K1244" s="187"/>
      <c r="L1244" s="187"/>
      <c r="M1244" s="187"/>
      <c r="N1244" s="187"/>
      <c r="O1244" s="187"/>
      <c r="P1244" s="187"/>
      <c r="Q1244" s="187"/>
      <c r="R1244" s="187"/>
      <c r="S1244" s="187"/>
      <c r="T1244" s="187"/>
      <c r="U1244" s="187"/>
      <c r="V1244" s="187"/>
      <c r="W1244" s="187"/>
      <c r="X1244" s="187"/>
      <c r="Y1244" s="187"/>
      <c r="Z1244" s="187"/>
      <c r="AA1244" s="187"/>
      <c r="AB1244" s="187"/>
      <c r="AC1244" s="187"/>
      <c r="AD1244" s="187"/>
      <c r="AE1244" s="187"/>
      <c r="AF1244" s="187"/>
      <c r="AG1244" s="187"/>
      <c r="AH1244" s="187"/>
      <c r="AI1244" s="187"/>
      <c r="AJ1244" s="187"/>
      <c r="AK1244" s="187"/>
      <c r="AL1244" s="187"/>
      <c r="AM1244" s="187"/>
      <c r="AN1244" s="187"/>
      <c r="AO1244" s="187"/>
      <c r="AP1244" s="187"/>
      <c r="AQ1244" s="187"/>
      <c r="AR1244" s="187"/>
      <c r="AS1244" s="187"/>
      <c r="AT1244" s="187"/>
      <c r="AU1244" s="187"/>
      <c r="AV1244" s="187"/>
      <c r="AW1244" s="187"/>
      <c r="AX1244" s="187"/>
      <c r="AY1244" s="187"/>
      <c r="AZ1244" s="187"/>
      <c r="BA1244" s="187"/>
      <c r="BB1244" s="187"/>
      <c r="BC1244" s="187"/>
      <c r="BD1244" s="187"/>
      <c r="BE1244" s="187"/>
      <c r="BF1244" s="187"/>
      <c r="BG1244" s="187"/>
      <c r="BH1244" s="187"/>
      <c r="BI1244" s="187"/>
      <c r="BJ1244" s="187"/>
      <c r="BK1244" s="187"/>
      <c r="BL1244" s="187"/>
      <c r="BM1244" s="187"/>
    </row>
    <row r="1245" spans="1:65">
      <c r="A1245" s="110"/>
      <c r="B1245" s="110"/>
      <c r="C1245" s="110"/>
      <c r="D1245" s="187"/>
      <c r="E1245" s="187"/>
      <c r="F1245" s="187"/>
      <c r="G1245" s="187"/>
      <c r="H1245" s="187"/>
      <c r="I1245" s="187"/>
      <c r="J1245" s="187"/>
      <c r="K1245" s="187"/>
      <c r="L1245" s="187"/>
      <c r="M1245" s="187"/>
      <c r="N1245" s="187"/>
      <c r="O1245" s="187"/>
      <c r="P1245" s="187"/>
      <c r="Q1245" s="187"/>
      <c r="R1245" s="187"/>
      <c r="S1245" s="187"/>
      <c r="T1245" s="187"/>
      <c r="U1245" s="187"/>
      <c r="V1245" s="187"/>
      <c r="W1245" s="187"/>
      <c r="X1245" s="187"/>
      <c r="Y1245" s="187"/>
      <c r="Z1245" s="187"/>
      <c r="AA1245" s="187"/>
      <c r="AB1245" s="187"/>
      <c r="AC1245" s="187"/>
      <c r="AD1245" s="187"/>
      <c r="AE1245" s="187"/>
      <c r="AF1245" s="187"/>
      <c r="AG1245" s="187"/>
      <c r="AH1245" s="187"/>
      <c r="AI1245" s="187"/>
      <c r="AJ1245" s="187"/>
      <c r="AK1245" s="187"/>
      <c r="AL1245" s="187"/>
      <c r="AM1245" s="187"/>
      <c r="AN1245" s="187"/>
      <c r="AO1245" s="187"/>
      <c r="AP1245" s="187"/>
      <c r="AQ1245" s="187"/>
      <c r="AR1245" s="187"/>
      <c r="AS1245" s="187"/>
      <c r="AT1245" s="187"/>
      <c r="AU1245" s="187"/>
      <c r="AV1245" s="187"/>
      <c r="AW1245" s="187"/>
      <c r="AX1245" s="187"/>
      <c r="AY1245" s="187"/>
      <c r="AZ1245" s="187"/>
      <c r="BA1245" s="187"/>
      <c r="BB1245" s="187"/>
      <c r="BC1245" s="187"/>
      <c r="BD1245" s="187"/>
      <c r="BE1245" s="187"/>
      <c r="BF1245" s="187"/>
      <c r="BG1245" s="187"/>
      <c r="BH1245" s="187"/>
      <c r="BI1245" s="187"/>
      <c r="BJ1245" s="187"/>
      <c r="BK1245" s="187"/>
      <c r="BL1245" s="187"/>
      <c r="BM1245" s="187"/>
    </row>
    <row r="1246" spans="1:65">
      <c r="A1246" s="110"/>
      <c r="B1246" s="110"/>
      <c r="C1246" s="110"/>
      <c r="D1246" s="187"/>
      <c r="E1246" s="187"/>
      <c r="F1246" s="187"/>
      <c r="G1246" s="187"/>
      <c r="H1246" s="187"/>
      <c r="I1246" s="187"/>
      <c r="J1246" s="187"/>
      <c r="K1246" s="187"/>
      <c r="L1246" s="187"/>
      <c r="M1246" s="187"/>
      <c r="N1246" s="187"/>
      <c r="O1246" s="187"/>
      <c r="P1246" s="187"/>
      <c r="Q1246" s="187"/>
      <c r="R1246" s="187"/>
      <c r="S1246" s="187"/>
      <c r="T1246" s="187"/>
      <c r="U1246" s="187"/>
      <c r="V1246" s="187"/>
      <c r="W1246" s="187"/>
      <c r="X1246" s="187"/>
      <c r="Y1246" s="187"/>
      <c r="Z1246" s="187"/>
      <c r="AA1246" s="187"/>
      <c r="AB1246" s="187"/>
      <c r="AC1246" s="187"/>
      <c r="AD1246" s="187"/>
      <c r="AE1246" s="187"/>
      <c r="AF1246" s="187"/>
      <c r="AG1246" s="187"/>
      <c r="AH1246" s="187"/>
      <c r="AI1246" s="187"/>
      <c r="AJ1246" s="187"/>
      <c r="AK1246" s="187"/>
      <c r="AL1246" s="187"/>
      <c r="AM1246" s="187"/>
      <c r="AN1246" s="187"/>
      <c r="AO1246" s="187"/>
      <c r="AP1246" s="187"/>
      <c r="AQ1246" s="187"/>
      <c r="AR1246" s="187"/>
      <c r="AS1246" s="187"/>
      <c r="AT1246" s="187"/>
      <c r="AU1246" s="187"/>
      <c r="AV1246" s="187"/>
      <c r="AW1246" s="187"/>
      <c r="AX1246" s="187"/>
      <c r="AY1246" s="187"/>
      <c r="AZ1246" s="187"/>
      <c r="BA1246" s="187"/>
      <c r="BB1246" s="187"/>
      <c r="BC1246" s="187"/>
      <c r="BD1246" s="187"/>
      <c r="BE1246" s="187"/>
      <c r="BF1246" s="187"/>
      <c r="BG1246" s="187"/>
      <c r="BH1246" s="187"/>
      <c r="BI1246" s="187"/>
      <c r="BJ1246" s="187"/>
      <c r="BK1246" s="187"/>
      <c r="BL1246" s="187"/>
      <c r="BM1246" s="187"/>
    </row>
    <row r="1247" spans="1:65">
      <c r="A1247" s="110"/>
      <c r="B1247" s="110"/>
      <c r="C1247" s="110"/>
      <c r="D1247" s="187"/>
      <c r="E1247" s="187"/>
      <c r="F1247" s="187"/>
      <c r="G1247" s="187"/>
      <c r="H1247" s="187"/>
      <c r="I1247" s="187"/>
      <c r="J1247" s="187"/>
      <c r="K1247" s="187"/>
      <c r="L1247" s="187"/>
      <c r="M1247" s="187"/>
      <c r="N1247" s="187"/>
      <c r="O1247" s="187"/>
      <c r="P1247" s="187"/>
      <c r="Q1247" s="187"/>
      <c r="R1247" s="187"/>
      <c r="S1247" s="187"/>
      <c r="T1247" s="187"/>
      <c r="U1247" s="187"/>
      <c r="V1247" s="187"/>
      <c r="W1247" s="187"/>
      <c r="X1247" s="187"/>
      <c r="Y1247" s="187"/>
      <c r="Z1247" s="187"/>
      <c r="AA1247" s="187"/>
      <c r="AB1247" s="187"/>
      <c r="AC1247" s="187"/>
      <c r="AD1247" s="187"/>
      <c r="AE1247" s="187"/>
      <c r="AF1247" s="187"/>
      <c r="AG1247" s="187"/>
      <c r="AH1247" s="187"/>
      <c r="AI1247" s="187"/>
      <c r="AJ1247" s="187"/>
      <c r="AK1247" s="187"/>
      <c r="AL1247" s="187"/>
      <c r="AM1247" s="187"/>
      <c r="AN1247" s="187"/>
      <c r="AO1247" s="187"/>
      <c r="AP1247" s="187"/>
      <c r="AQ1247" s="187"/>
      <c r="AR1247" s="187"/>
      <c r="AS1247" s="187"/>
      <c r="AT1247" s="187"/>
      <c r="AU1247" s="187"/>
      <c r="AV1247" s="187"/>
      <c r="AW1247" s="187"/>
      <c r="AX1247" s="187"/>
      <c r="AY1247" s="187"/>
      <c r="AZ1247" s="187"/>
      <c r="BA1247" s="187"/>
      <c r="BB1247" s="187"/>
      <c r="BC1247" s="187"/>
      <c r="BD1247" s="187"/>
      <c r="BE1247" s="187"/>
      <c r="BF1247" s="187"/>
      <c r="BG1247" s="187"/>
      <c r="BH1247" s="187"/>
      <c r="BI1247" s="187"/>
      <c r="BJ1247" s="187"/>
      <c r="BK1247" s="187"/>
      <c r="BL1247" s="187"/>
      <c r="BM1247" s="187"/>
    </row>
    <row r="1248" spans="1:65">
      <c r="A1248" s="110"/>
      <c r="B1248" s="110"/>
      <c r="C1248" s="110"/>
      <c r="D1248" s="187"/>
      <c r="E1248" s="187"/>
      <c r="F1248" s="187"/>
      <c r="G1248" s="187"/>
      <c r="H1248" s="187"/>
      <c r="I1248" s="187"/>
      <c r="J1248" s="187"/>
      <c r="K1248" s="187"/>
      <c r="L1248" s="187"/>
      <c r="M1248" s="187"/>
      <c r="N1248" s="187"/>
      <c r="O1248" s="187"/>
      <c r="P1248" s="187"/>
      <c r="Q1248" s="187"/>
      <c r="R1248" s="187"/>
      <c r="S1248" s="187"/>
      <c r="T1248" s="187"/>
      <c r="U1248" s="187"/>
      <c r="V1248" s="187"/>
      <c r="W1248" s="187"/>
      <c r="X1248" s="187"/>
      <c r="Y1248" s="187"/>
      <c r="Z1248" s="187"/>
      <c r="AA1248" s="187"/>
      <c r="AB1248" s="187"/>
      <c r="AC1248" s="187"/>
      <c r="AD1248" s="187"/>
      <c r="AE1248" s="187"/>
      <c r="AF1248" s="187"/>
      <c r="AG1248" s="187"/>
      <c r="AH1248" s="187"/>
      <c r="AI1248" s="187"/>
      <c r="AJ1248" s="187"/>
      <c r="AK1248" s="187"/>
      <c r="AL1248" s="187"/>
      <c r="AM1248" s="187"/>
      <c r="AN1248" s="187"/>
      <c r="AO1248" s="187"/>
      <c r="AP1248" s="187"/>
      <c r="AQ1248" s="187"/>
      <c r="AR1248" s="187"/>
      <c r="AS1248" s="187"/>
      <c r="AT1248" s="187"/>
      <c r="AU1248" s="187"/>
      <c r="AV1248" s="187"/>
      <c r="AW1248" s="187"/>
      <c r="AX1248" s="187"/>
      <c r="AY1248" s="187"/>
      <c r="AZ1248" s="187"/>
      <c r="BA1248" s="187"/>
      <c r="BB1248" s="187"/>
      <c r="BC1248" s="187"/>
      <c r="BD1248" s="187"/>
      <c r="BE1248" s="187"/>
      <c r="BF1248" s="187"/>
      <c r="BG1248" s="187"/>
      <c r="BH1248" s="187"/>
      <c r="BI1248" s="187"/>
      <c r="BJ1248" s="187"/>
      <c r="BK1248" s="187"/>
      <c r="BL1248" s="187"/>
      <c r="BM1248" s="187"/>
    </row>
    <row r="1249" spans="1:65">
      <c r="A1249" s="110"/>
      <c r="B1249" s="110"/>
      <c r="C1249" s="110"/>
      <c r="D1249" s="187"/>
      <c r="E1249" s="187"/>
      <c r="F1249" s="187"/>
      <c r="G1249" s="187"/>
      <c r="H1249" s="187"/>
      <c r="I1249" s="187"/>
      <c r="J1249" s="187"/>
      <c r="K1249" s="187"/>
      <c r="L1249" s="187"/>
      <c r="M1249" s="187"/>
      <c r="N1249" s="187"/>
      <c r="O1249" s="187"/>
      <c r="P1249" s="187"/>
      <c r="Q1249" s="187"/>
      <c r="R1249" s="187"/>
      <c r="S1249" s="187"/>
      <c r="T1249" s="187"/>
      <c r="U1249" s="187"/>
      <c r="V1249" s="187"/>
      <c r="W1249" s="187"/>
      <c r="X1249" s="187"/>
      <c r="Y1249" s="187"/>
      <c r="Z1249" s="187"/>
      <c r="AA1249" s="187"/>
      <c r="AB1249" s="187"/>
      <c r="AC1249" s="187"/>
      <c r="AD1249" s="187"/>
      <c r="AE1249" s="187"/>
      <c r="AF1249" s="187"/>
      <c r="AG1249" s="187"/>
      <c r="AH1249" s="187"/>
      <c r="AI1249" s="187"/>
      <c r="AJ1249" s="187"/>
      <c r="AK1249" s="187"/>
      <c r="AL1249" s="187"/>
      <c r="AM1249" s="187"/>
      <c r="AN1249" s="187"/>
      <c r="AO1249" s="187"/>
      <c r="AP1249" s="187"/>
      <c r="AQ1249" s="187"/>
      <c r="AR1249" s="187"/>
      <c r="AS1249" s="187"/>
      <c r="AT1249" s="187"/>
      <c r="AU1249" s="187"/>
      <c r="AV1249" s="187"/>
      <c r="AW1249" s="187"/>
      <c r="AX1249" s="187"/>
      <c r="AY1249" s="187"/>
      <c r="AZ1249" s="187"/>
      <c r="BA1249" s="187"/>
      <c r="BB1249" s="187"/>
      <c r="BC1249" s="187"/>
      <c r="BD1249" s="187"/>
      <c r="BE1249" s="187"/>
      <c r="BF1249" s="187"/>
      <c r="BG1249" s="187"/>
      <c r="BH1249" s="187"/>
      <c r="BI1249" s="187"/>
      <c r="BJ1249" s="187"/>
      <c r="BK1249" s="187"/>
      <c r="BL1249" s="187"/>
      <c r="BM1249" s="187"/>
    </row>
    <row r="1250" spans="1:65">
      <c r="A1250" s="110"/>
      <c r="B1250" s="110"/>
      <c r="C1250" s="110"/>
      <c r="D1250" s="187"/>
      <c r="E1250" s="187"/>
      <c r="F1250" s="187"/>
      <c r="G1250" s="187"/>
      <c r="H1250" s="187"/>
      <c r="I1250" s="187"/>
      <c r="J1250" s="187"/>
      <c r="K1250" s="187"/>
      <c r="L1250" s="187"/>
      <c r="M1250" s="187"/>
      <c r="N1250" s="187"/>
      <c r="O1250" s="187"/>
      <c r="P1250" s="187"/>
      <c r="Q1250" s="187"/>
      <c r="R1250" s="187"/>
      <c r="S1250" s="187"/>
      <c r="T1250" s="187"/>
      <c r="U1250" s="187"/>
      <c r="V1250" s="187"/>
      <c r="W1250" s="187"/>
      <c r="X1250" s="187"/>
      <c r="Y1250" s="187"/>
      <c r="Z1250" s="187"/>
      <c r="AA1250" s="187"/>
      <c r="AB1250" s="187"/>
      <c r="AC1250" s="187"/>
      <c r="AD1250" s="187"/>
      <c r="AE1250" s="187"/>
      <c r="AF1250" s="187"/>
      <c r="AG1250" s="187"/>
      <c r="AH1250" s="187"/>
      <c r="AI1250" s="187"/>
      <c r="AJ1250" s="187"/>
      <c r="AK1250" s="187"/>
      <c r="AL1250" s="187"/>
      <c r="AM1250" s="187"/>
      <c r="AN1250" s="187"/>
      <c r="AO1250" s="187"/>
      <c r="AP1250" s="187"/>
      <c r="AQ1250" s="187"/>
      <c r="AR1250" s="187"/>
      <c r="AS1250" s="187"/>
      <c r="AT1250" s="187"/>
      <c r="AU1250" s="187"/>
      <c r="AV1250" s="187"/>
      <c r="AW1250" s="187"/>
      <c r="AX1250" s="187"/>
      <c r="AY1250" s="187"/>
      <c r="AZ1250" s="187"/>
      <c r="BA1250" s="187"/>
      <c r="BB1250" s="187"/>
      <c r="BC1250" s="187"/>
      <c r="BD1250" s="187"/>
      <c r="BE1250" s="187"/>
      <c r="BF1250" s="187"/>
      <c r="BG1250" s="187"/>
      <c r="BH1250" s="187"/>
      <c r="BI1250" s="187"/>
      <c r="BJ1250" s="187"/>
      <c r="BK1250" s="187"/>
      <c r="BL1250" s="187"/>
      <c r="BM1250" s="187"/>
    </row>
    <row r="1251" spans="1:65">
      <c r="A1251" s="110"/>
      <c r="B1251" s="110"/>
      <c r="C1251" s="110"/>
      <c r="D1251" s="187"/>
      <c r="E1251" s="187"/>
      <c r="F1251" s="187"/>
      <c r="G1251" s="187"/>
      <c r="H1251" s="187"/>
      <c r="I1251" s="187"/>
      <c r="J1251" s="187"/>
      <c r="K1251" s="187"/>
      <c r="L1251" s="187"/>
      <c r="M1251" s="187"/>
      <c r="N1251" s="187"/>
      <c r="O1251" s="187"/>
      <c r="P1251" s="187"/>
      <c r="Q1251" s="187"/>
      <c r="R1251" s="187"/>
      <c r="S1251" s="187"/>
      <c r="T1251" s="187"/>
      <c r="U1251" s="187"/>
      <c r="V1251" s="187"/>
      <c r="W1251" s="187"/>
      <c r="X1251" s="187"/>
      <c r="Y1251" s="187"/>
      <c r="Z1251" s="187"/>
      <c r="AA1251" s="187"/>
      <c r="AB1251" s="187"/>
      <c r="AC1251" s="187"/>
      <c r="AD1251" s="187"/>
      <c r="AE1251" s="187"/>
      <c r="AF1251" s="187"/>
      <c r="AG1251" s="187"/>
      <c r="AH1251" s="187"/>
      <c r="AI1251" s="187"/>
      <c r="AJ1251" s="187"/>
      <c r="AK1251" s="187"/>
      <c r="AL1251" s="187"/>
      <c r="AM1251" s="187"/>
      <c r="AN1251" s="187"/>
      <c r="AO1251" s="187"/>
      <c r="AP1251" s="187"/>
      <c r="AQ1251" s="187"/>
      <c r="AR1251" s="187"/>
      <c r="AS1251" s="187"/>
      <c r="AT1251" s="187"/>
      <c r="AU1251" s="187"/>
      <c r="AV1251" s="187"/>
      <c r="AW1251" s="187"/>
      <c r="AX1251" s="187"/>
      <c r="AY1251" s="187"/>
      <c r="AZ1251" s="187"/>
      <c r="BA1251" s="187"/>
      <c r="BB1251" s="187"/>
      <c r="BC1251" s="187"/>
      <c r="BD1251" s="187"/>
      <c r="BE1251" s="187"/>
      <c r="BF1251" s="187"/>
      <c r="BG1251" s="187"/>
      <c r="BH1251" s="187"/>
      <c r="BI1251" s="187"/>
      <c r="BJ1251" s="187"/>
      <c r="BK1251" s="187"/>
      <c r="BL1251" s="187"/>
      <c r="BM1251" s="187"/>
    </row>
    <row r="1252" spans="1:65">
      <c r="A1252" s="110"/>
      <c r="B1252" s="110"/>
      <c r="C1252" s="110"/>
      <c r="D1252" s="187"/>
      <c r="E1252" s="187"/>
      <c r="F1252" s="187"/>
      <c r="G1252" s="187"/>
      <c r="H1252" s="187"/>
      <c r="I1252" s="187"/>
      <c r="J1252" s="187"/>
      <c r="K1252" s="187"/>
      <c r="L1252" s="187"/>
      <c r="M1252" s="187"/>
      <c r="N1252" s="187"/>
      <c r="O1252" s="187"/>
      <c r="P1252" s="187"/>
      <c r="Q1252" s="187"/>
      <c r="R1252" s="187"/>
      <c r="S1252" s="187"/>
      <c r="T1252" s="187"/>
      <c r="U1252" s="187"/>
      <c r="V1252" s="187"/>
      <c r="W1252" s="187"/>
      <c r="X1252" s="187"/>
      <c r="Y1252" s="187"/>
      <c r="Z1252" s="187"/>
      <c r="AA1252" s="187"/>
      <c r="AB1252" s="187"/>
      <c r="AC1252" s="187"/>
      <c r="AD1252" s="187"/>
      <c r="AE1252" s="187"/>
      <c r="AF1252" s="187"/>
      <c r="AG1252" s="187"/>
      <c r="AH1252" s="187"/>
      <c r="AI1252" s="187"/>
      <c r="AJ1252" s="187"/>
      <c r="AK1252" s="187"/>
      <c r="AL1252" s="187"/>
      <c r="AM1252" s="187"/>
      <c r="AN1252" s="187"/>
      <c r="AO1252" s="187"/>
      <c r="AP1252" s="187"/>
      <c r="AQ1252" s="187"/>
      <c r="AR1252" s="187"/>
      <c r="AS1252" s="187"/>
      <c r="AT1252" s="187"/>
      <c r="AU1252" s="187"/>
      <c r="AV1252" s="187"/>
      <c r="AW1252" s="187"/>
      <c r="AX1252" s="187"/>
      <c r="AY1252" s="187"/>
      <c r="AZ1252" s="187"/>
      <c r="BA1252" s="187"/>
      <c r="BB1252" s="187"/>
      <c r="BC1252" s="187"/>
      <c r="BD1252" s="187"/>
      <c r="BE1252" s="187"/>
      <c r="BF1252" s="187"/>
      <c r="BG1252" s="187"/>
      <c r="BH1252" s="187"/>
      <c r="BI1252" s="187"/>
      <c r="BJ1252" s="187"/>
      <c r="BK1252" s="187"/>
      <c r="BL1252" s="187"/>
      <c r="BM1252" s="187"/>
    </row>
    <row r="1253" spans="1:65">
      <c r="A1253" s="110"/>
      <c r="B1253" s="110"/>
      <c r="C1253" s="110"/>
      <c r="D1253" s="187"/>
      <c r="E1253" s="187"/>
      <c r="F1253" s="187"/>
      <c r="G1253" s="187"/>
      <c r="H1253" s="187"/>
      <c r="I1253" s="187"/>
      <c r="J1253" s="187"/>
      <c r="K1253" s="187"/>
      <c r="L1253" s="187"/>
      <c r="M1253" s="187"/>
      <c r="N1253" s="187"/>
      <c r="O1253" s="187"/>
      <c r="P1253" s="187"/>
      <c r="Q1253" s="187"/>
      <c r="R1253" s="187"/>
      <c r="S1253" s="187"/>
      <c r="T1253" s="187"/>
      <c r="U1253" s="187"/>
      <c r="V1253" s="187"/>
      <c r="W1253" s="187"/>
      <c r="X1253" s="187"/>
      <c r="Y1253" s="187"/>
      <c r="Z1253" s="187"/>
      <c r="AA1253" s="187"/>
      <c r="AB1253" s="187"/>
      <c r="AC1253" s="187"/>
      <c r="AD1253" s="187"/>
      <c r="AE1253" s="187"/>
      <c r="AF1253" s="187"/>
      <c r="AG1253" s="187"/>
      <c r="AH1253" s="187"/>
      <c r="AI1253" s="187"/>
      <c r="AJ1253" s="187"/>
      <c r="AK1253" s="187"/>
      <c r="AL1253" s="187"/>
      <c r="AM1253" s="187"/>
      <c r="AN1253" s="187"/>
      <c r="AO1253" s="187"/>
      <c r="AP1253" s="187"/>
      <c r="AQ1253" s="187"/>
      <c r="AR1253" s="187"/>
      <c r="AS1253" s="187"/>
      <c r="AT1253" s="187"/>
      <c r="AU1253" s="187"/>
      <c r="AV1253" s="187"/>
      <c r="AW1253" s="187"/>
      <c r="AX1253" s="187"/>
      <c r="AY1253" s="187"/>
      <c r="AZ1253" s="187"/>
      <c r="BA1253" s="187"/>
      <c r="BB1253" s="187"/>
      <c r="BC1253" s="187"/>
      <c r="BD1253" s="187"/>
      <c r="BE1253" s="187"/>
      <c r="BF1253" s="187"/>
      <c r="BG1253" s="187"/>
      <c r="BH1253" s="187"/>
      <c r="BI1253" s="187"/>
      <c r="BJ1253" s="187"/>
      <c r="BK1253" s="187"/>
      <c r="BL1253" s="187"/>
      <c r="BM1253" s="187"/>
    </row>
    <row r="1254" spans="1:65">
      <c r="A1254" s="110"/>
      <c r="B1254" s="110"/>
      <c r="C1254" s="110"/>
      <c r="D1254" s="187"/>
      <c r="E1254" s="187"/>
      <c r="F1254" s="187"/>
      <c r="G1254" s="187"/>
      <c r="H1254" s="187"/>
      <c r="I1254" s="187"/>
      <c r="J1254" s="187"/>
      <c r="K1254" s="187"/>
      <c r="L1254" s="187"/>
      <c r="M1254" s="187"/>
      <c r="N1254" s="187"/>
      <c r="O1254" s="187"/>
      <c r="P1254" s="187"/>
      <c r="Q1254" s="187"/>
      <c r="R1254" s="187"/>
      <c r="S1254" s="187"/>
      <c r="T1254" s="187"/>
      <c r="U1254" s="187"/>
      <c r="V1254" s="187"/>
      <c r="W1254" s="187"/>
      <c r="X1254" s="187"/>
      <c r="Y1254" s="187"/>
      <c r="Z1254" s="187"/>
      <c r="AA1254" s="187"/>
      <c r="AB1254" s="187"/>
      <c r="AC1254" s="187"/>
      <c r="AD1254" s="187"/>
      <c r="AE1254" s="187"/>
      <c r="AF1254" s="187"/>
      <c r="AG1254" s="187"/>
      <c r="AH1254" s="187"/>
      <c r="AI1254" s="187"/>
      <c r="AJ1254" s="187"/>
      <c r="AK1254" s="187"/>
      <c r="AL1254" s="187"/>
      <c r="AM1254" s="187"/>
      <c r="AN1254" s="187"/>
      <c r="AO1254" s="187"/>
      <c r="AP1254" s="187"/>
      <c r="AQ1254" s="187"/>
      <c r="AR1254" s="187"/>
      <c r="AS1254" s="187"/>
      <c r="AT1254" s="187"/>
      <c r="AU1254" s="187"/>
      <c r="AV1254" s="187"/>
      <c r="AW1254" s="187"/>
      <c r="AX1254" s="187"/>
      <c r="AY1254" s="187"/>
      <c r="AZ1254" s="187"/>
      <c r="BA1254" s="187"/>
      <c r="BB1254" s="187"/>
      <c r="BC1254" s="187"/>
      <c r="BD1254" s="187"/>
      <c r="BE1254" s="187"/>
      <c r="BF1254" s="187"/>
      <c r="BG1254" s="187"/>
      <c r="BH1254" s="187"/>
      <c r="BI1254" s="187"/>
      <c r="BJ1254" s="187"/>
      <c r="BK1254" s="187"/>
      <c r="BL1254" s="187"/>
      <c r="BM1254" s="187"/>
    </row>
    <row r="1255" spans="1:65">
      <c r="A1255" s="110"/>
      <c r="B1255" s="110"/>
      <c r="C1255" s="110"/>
      <c r="D1255" s="187"/>
      <c r="E1255" s="187"/>
      <c r="F1255" s="187"/>
      <c r="G1255" s="187"/>
      <c r="H1255" s="187"/>
      <c r="I1255" s="187"/>
      <c r="J1255" s="187"/>
      <c r="K1255" s="187"/>
      <c r="L1255" s="187"/>
      <c r="M1255" s="187"/>
      <c r="N1255" s="187"/>
      <c r="O1255" s="187"/>
      <c r="P1255" s="187"/>
      <c r="Q1255" s="187"/>
      <c r="R1255" s="187"/>
      <c r="S1255" s="187"/>
      <c r="T1255" s="187"/>
      <c r="U1255" s="187"/>
      <c r="V1255" s="187"/>
      <c r="W1255" s="187"/>
      <c r="X1255" s="187"/>
      <c r="Y1255" s="187"/>
      <c r="Z1255" s="187"/>
      <c r="AA1255" s="187"/>
      <c r="AB1255" s="187"/>
      <c r="AC1255" s="187"/>
      <c r="AD1255" s="187"/>
      <c r="AE1255" s="187"/>
      <c r="AF1255" s="187"/>
      <c r="AG1255" s="187"/>
      <c r="AH1255" s="187"/>
      <c r="AI1255" s="187"/>
      <c r="AJ1255" s="187"/>
      <c r="AK1255" s="187"/>
      <c r="AL1255" s="187"/>
      <c r="AM1255" s="187"/>
      <c r="AN1255" s="187"/>
      <c r="AO1255" s="187"/>
      <c r="AP1255" s="187"/>
      <c r="AQ1255" s="187"/>
      <c r="AR1255" s="187"/>
      <c r="AS1255" s="187"/>
      <c r="AT1255" s="187"/>
      <c r="AU1255" s="187"/>
      <c r="AV1255" s="187"/>
      <c r="AW1255" s="187"/>
      <c r="AX1255" s="187"/>
      <c r="AY1255" s="187"/>
      <c r="AZ1255" s="187"/>
      <c r="BA1255" s="187"/>
      <c r="BB1255" s="187"/>
      <c r="BC1255" s="187"/>
      <c r="BD1255" s="187"/>
      <c r="BE1255" s="187"/>
      <c r="BF1255" s="187"/>
      <c r="BG1255" s="187"/>
      <c r="BH1255" s="187"/>
      <c r="BI1255" s="187"/>
      <c r="BJ1255" s="187"/>
      <c r="BK1255" s="187"/>
      <c r="BL1255" s="187"/>
      <c r="BM1255" s="187"/>
    </row>
    <row r="1256" spans="1:65">
      <c r="A1256" s="110"/>
      <c r="B1256" s="110"/>
      <c r="C1256" s="110"/>
      <c r="D1256" s="187"/>
      <c r="E1256" s="187"/>
      <c r="F1256" s="187"/>
      <c r="G1256" s="187"/>
      <c r="H1256" s="187"/>
      <c r="I1256" s="187"/>
      <c r="J1256" s="187"/>
      <c r="K1256" s="187"/>
      <c r="L1256" s="187"/>
      <c r="M1256" s="187"/>
      <c r="N1256" s="187"/>
      <c r="O1256" s="187"/>
      <c r="P1256" s="187"/>
      <c r="Q1256" s="187"/>
      <c r="R1256" s="187"/>
      <c r="S1256" s="187"/>
      <c r="T1256" s="187"/>
      <c r="U1256" s="187"/>
      <c r="V1256" s="187"/>
      <c r="W1256" s="187"/>
      <c r="X1256" s="187"/>
      <c r="Y1256" s="187"/>
      <c r="Z1256" s="187"/>
      <c r="AA1256" s="187"/>
      <c r="AB1256" s="187"/>
      <c r="AC1256" s="187"/>
      <c r="AD1256" s="187"/>
      <c r="AE1256" s="187"/>
      <c r="AF1256" s="187"/>
      <c r="AG1256" s="187"/>
      <c r="AH1256" s="187"/>
      <c r="AI1256" s="187"/>
      <c r="AJ1256" s="187"/>
      <c r="AK1256" s="187"/>
      <c r="AL1256" s="187"/>
      <c r="AM1256" s="187"/>
      <c r="AN1256" s="187"/>
      <c r="AO1256" s="187"/>
      <c r="AP1256" s="187"/>
      <c r="AQ1256" s="187"/>
      <c r="AR1256" s="187"/>
      <c r="AS1256" s="187"/>
      <c r="AT1256" s="187"/>
      <c r="AU1256" s="187"/>
      <c r="AV1256" s="187"/>
      <c r="AW1256" s="187"/>
      <c r="AX1256" s="187"/>
      <c r="AY1256" s="187"/>
      <c r="AZ1256" s="187"/>
      <c r="BA1256" s="187"/>
      <c r="BB1256" s="187"/>
      <c r="BC1256" s="187"/>
      <c r="BD1256" s="187"/>
      <c r="BE1256" s="187"/>
      <c r="BF1256" s="187"/>
      <c r="BG1256" s="187"/>
      <c r="BH1256" s="187"/>
      <c r="BI1256" s="187"/>
      <c r="BJ1256" s="187"/>
      <c r="BK1256" s="187"/>
      <c r="BL1256" s="187"/>
      <c r="BM1256" s="187"/>
    </row>
    <row r="1257" spans="1:65">
      <c r="A1257" s="110"/>
      <c r="B1257" s="110"/>
      <c r="C1257" s="110"/>
      <c r="D1257" s="187"/>
      <c r="E1257" s="187"/>
      <c r="F1257" s="187"/>
      <c r="G1257" s="187"/>
      <c r="H1257" s="187"/>
      <c r="I1257" s="187"/>
      <c r="J1257" s="187"/>
      <c r="K1257" s="187"/>
      <c r="L1257" s="187"/>
      <c r="M1257" s="187"/>
      <c r="N1257" s="187"/>
      <c r="O1257" s="187"/>
      <c r="P1257" s="187"/>
      <c r="Q1257" s="187"/>
      <c r="R1257" s="187"/>
      <c r="S1257" s="187"/>
      <c r="T1257" s="187"/>
      <c r="U1257" s="187"/>
      <c r="V1257" s="187"/>
      <c r="W1257" s="187"/>
      <c r="X1257" s="187"/>
      <c r="Y1257" s="187"/>
      <c r="Z1257" s="187"/>
      <c r="AA1257" s="187"/>
      <c r="AB1257" s="187"/>
      <c r="AC1257" s="187"/>
      <c r="AD1257" s="187"/>
      <c r="AE1257" s="187"/>
      <c r="AF1257" s="187"/>
      <c r="AG1257" s="187"/>
      <c r="AH1257" s="187"/>
      <c r="AI1257" s="187"/>
      <c r="AJ1257" s="187"/>
      <c r="AK1257" s="187"/>
      <c r="AL1257" s="187"/>
      <c r="AM1257" s="187"/>
      <c r="AN1257" s="187"/>
      <c r="AO1257" s="187"/>
      <c r="AP1257" s="187"/>
      <c r="AQ1257" s="187"/>
      <c r="AR1257" s="187"/>
      <c r="AS1257" s="187"/>
      <c r="AT1257" s="187"/>
      <c r="AU1257" s="187"/>
      <c r="AV1257" s="187"/>
      <c r="AW1257" s="187"/>
      <c r="AX1257" s="187"/>
      <c r="AY1257" s="187"/>
      <c r="AZ1257" s="187"/>
      <c r="BA1257" s="187"/>
      <c r="BB1257" s="187"/>
      <c r="BC1257" s="187"/>
      <c r="BD1257" s="187"/>
      <c r="BE1257" s="187"/>
      <c r="BF1257" s="187"/>
      <c r="BG1257" s="187"/>
      <c r="BH1257" s="187"/>
      <c r="BI1257" s="187"/>
      <c r="BJ1257" s="187"/>
      <c r="BK1257" s="187"/>
      <c r="BL1257" s="187"/>
      <c r="BM1257" s="187"/>
    </row>
    <row r="1258" spans="1:65">
      <c r="A1258" s="110"/>
      <c r="B1258" s="110"/>
      <c r="C1258" s="110"/>
      <c r="D1258" s="187"/>
      <c r="E1258" s="187"/>
      <c r="F1258" s="187"/>
      <c r="G1258" s="187"/>
      <c r="H1258" s="187"/>
      <c r="I1258" s="187"/>
      <c r="J1258" s="187"/>
      <c r="K1258" s="187"/>
      <c r="L1258" s="187"/>
      <c r="M1258" s="187"/>
      <c r="N1258" s="187"/>
      <c r="O1258" s="187"/>
      <c r="P1258" s="187"/>
      <c r="Q1258" s="187"/>
      <c r="R1258" s="187"/>
      <c r="S1258" s="187"/>
      <c r="T1258" s="187"/>
      <c r="U1258" s="187"/>
      <c r="V1258" s="187"/>
      <c r="W1258" s="187"/>
      <c r="X1258" s="187"/>
      <c r="Y1258" s="187"/>
      <c r="Z1258" s="187"/>
      <c r="AA1258" s="187"/>
      <c r="AB1258" s="187"/>
      <c r="AC1258" s="187"/>
      <c r="AD1258" s="187"/>
      <c r="AE1258" s="187"/>
      <c r="AF1258" s="187"/>
      <c r="AG1258" s="187"/>
      <c r="AH1258" s="187"/>
      <c r="AI1258" s="187"/>
      <c r="AJ1258" s="187"/>
      <c r="AK1258" s="187"/>
      <c r="AL1258" s="187"/>
      <c r="AM1258" s="187"/>
      <c r="AN1258" s="187"/>
      <c r="AO1258" s="187"/>
      <c r="AP1258" s="187"/>
      <c r="AQ1258" s="187"/>
      <c r="AR1258" s="187"/>
      <c r="AS1258" s="187"/>
      <c r="AT1258" s="187"/>
      <c r="AU1258" s="187"/>
      <c r="AV1258" s="187"/>
      <c r="AW1258" s="187"/>
      <c r="AX1258" s="187"/>
      <c r="AY1258" s="187"/>
      <c r="AZ1258" s="187"/>
      <c r="BA1258" s="187"/>
      <c r="BB1258" s="187"/>
      <c r="BC1258" s="187"/>
      <c r="BD1258" s="187"/>
      <c r="BE1258" s="187"/>
      <c r="BF1258" s="187"/>
      <c r="BG1258" s="187"/>
      <c r="BH1258" s="187"/>
      <c r="BI1258" s="187"/>
      <c r="BJ1258" s="187"/>
      <c r="BK1258" s="187"/>
      <c r="BL1258" s="187"/>
      <c r="BM1258" s="187"/>
    </row>
    <row r="1259" spans="1:65">
      <c r="A1259" s="110"/>
      <c r="B1259" s="110"/>
      <c r="C1259" s="110"/>
      <c r="D1259" s="187"/>
      <c r="E1259" s="187"/>
      <c r="F1259" s="187"/>
      <c r="G1259" s="187"/>
      <c r="H1259" s="187"/>
      <c r="I1259" s="187"/>
      <c r="J1259" s="187"/>
      <c r="K1259" s="187"/>
      <c r="L1259" s="187"/>
      <c r="M1259" s="187"/>
      <c r="N1259" s="187"/>
      <c r="O1259" s="187"/>
      <c r="P1259" s="187"/>
      <c r="Q1259" s="187"/>
      <c r="R1259" s="187"/>
      <c r="S1259" s="187"/>
      <c r="T1259" s="187"/>
      <c r="U1259" s="187"/>
      <c r="V1259" s="187"/>
      <c r="W1259" s="187"/>
      <c r="X1259" s="187"/>
      <c r="Y1259" s="187"/>
      <c r="Z1259" s="187"/>
      <c r="AA1259" s="187"/>
      <c r="AB1259" s="187"/>
      <c r="AC1259" s="187"/>
      <c r="AD1259" s="187"/>
      <c r="AE1259" s="187"/>
      <c r="AF1259" s="187"/>
      <c r="AG1259" s="187"/>
      <c r="AH1259" s="187"/>
      <c r="AI1259" s="187"/>
      <c r="AJ1259" s="187"/>
      <c r="AK1259" s="187"/>
      <c r="AL1259" s="187"/>
      <c r="AM1259" s="187"/>
      <c r="AN1259" s="187"/>
      <c r="AO1259" s="187"/>
      <c r="AP1259" s="187"/>
      <c r="AQ1259" s="187"/>
      <c r="AR1259" s="187"/>
      <c r="AS1259" s="187"/>
      <c r="AT1259" s="187"/>
      <c r="AU1259" s="187"/>
      <c r="AV1259" s="187"/>
      <c r="AW1259" s="187"/>
      <c r="AX1259" s="187"/>
      <c r="AY1259" s="187"/>
      <c r="AZ1259" s="187"/>
      <c r="BA1259" s="187"/>
      <c r="BB1259" s="187"/>
      <c r="BC1259" s="187"/>
      <c r="BD1259" s="187"/>
      <c r="BE1259" s="187"/>
      <c r="BF1259" s="187"/>
      <c r="BG1259" s="187"/>
      <c r="BH1259" s="187"/>
      <c r="BI1259" s="187"/>
      <c r="BJ1259" s="187"/>
      <c r="BK1259" s="187"/>
      <c r="BL1259" s="187"/>
      <c r="BM1259" s="187"/>
    </row>
    <row r="1260" spans="1:65">
      <c r="A1260" s="110"/>
      <c r="B1260" s="110"/>
      <c r="C1260" s="110"/>
      <c r="D1260" s="187"/>
      <c r="E1260" s="187"/>
      <c r="F1260" s="187"/>
      <c r="G1260" s="187"/>
      <c r="H1260" s="187"/>
      <c r="I1260" s="187"/>
      <c r="J1260" s="187"/>
      <c r="K1260" s="187"/>
      <c r="L1260" s="187"/>
      <c r="M1260" s="187"/>
      <c r="N1260" s="187"/>
      <c r="O1260" s="187"/>
      <c r="P1260" s="187"/>
      <c r="Q1260" s="187"/>
      <c r="R1260" s="187"/>
      <c r="S1260" s="187"/>
      <c r="T1260" s="187"/>
      <c r="U1260" s="187"/>
      <c r="V1260" s="187"/>
      <c r="W1260" s="187"/>
      <c r="X1260" s="187"/>
      <c r="Y1260" s="187"/>
      <c r="Z1260" s="187"/>
      <c r="AA1260" s="187"/>
      <c r="AB1260" s="187"/>
      <c r="AC1260" s="187"/>
      <c r="AD1260" s="187"/>
      <c r="AE1260" s="187"/>
      <c r="AF1260" s="187"/>
      <c r="AG1260" s="187"/>
      <c r="AH1260" s="187"/>
      <c r="AI1260" s="187"/>
      <c r="AJ1260" s="187"/>
      <c r="AK1260" s="187"/>
      <c r="AL1260" s="187"/>
      <c r="AM1260" s="187"/>
      <c r="AN1260" s="187"/>
      <c r="AO1260" s="187"/>
      <c r="AP1260" s="187"/>
      <c r="AQ1260" s="187"/>
      <c r="AR1260" s="187"/>
      <c r="AS1260" s="187"/>
      <c r="AT1260" s="187"/>
      <c r="AU1260" s="187"/>
      <c r="AV1260" s="187"/>
      <c r="AW1260" s="187"/>
      <c r="AX1260" s="187"/>
      <c r="AY1260" s="187"/>
      <c r="AZ1260" s="187"/>
      <c r="BA1260" s="187"/>
      <c r="BB1260" s="187"/>
      <c r="BC1260" s="187"/>
      <c r="BD1260" s="187"/>
      <c r="BE1260" s="187"/>
      <c r="BF1260" s="187"/>
      <c r="BG1260" s="187"/>
      <c r="BH1260" s="187"/>
      <c r="BI1260" s="187"/>
      <c r="BJ1260" s="187"/>
      <c r="BK1260" s="187"/>
      <c r="BL1260" s="187"/>
      <c r="BM1260" s="187"/>
    </row>
    <row r="1261" spans="1:65">
      <c r="A1261" s="110"/>
      <c r="B1261" s="110"/>
      <c r="C1261" s="110"/>
      <c r="D1261" s="187"/>
      <c r="E1261" s="187"/>
      <c r="F1261" s="187"/>
      <c r="G1261" s="187"/>
      <c r="H1261" s="187"/>
      <c r="I1261" s="187"/>
      <c r="J1261" s="187"/>
      <c r="K1261" s="187"/>
      <c r="L1261" s="187"/>
      <c r="M1261" s="187"/>
      <c r="N1261" s="187"/>
      <c r="O1261" s="187"/>
      <c r="P1261" s="187"/>
      <c r="Q1261" s="187"/>
      <c r="R1261" s="187"/>
      <c r="S1261" s="187"/>
      <c r="T1261" s="187"/>
      <c r="U1261" s="187"/>
      <c r="V1261" s="187"/>
      <c r="W1261" s="187"/>
      <c r="X1261" s="187"/>
      <c r="Y1261" s="187"/>
      <c r="Z1261" s="187"/>
      <c r="AA1261" s="187"/>
      <c r="AB1261" s="187"/>
      <c r="AC1261" s="187"/>
      <c r="AD1261" s="187"/>
      <c r="AE1261" s="187"/>
      <c r="AF1261" s="187"/>
      <c r="AG1261" s="187"/>
      <c r="AH1261" s="187"/>
      <c r="AI1261" s="187"/>
      <c r="AJ1261" s="187"/>
      <c r="AK1261" s="187"/>
      <c r="AL1261" s="187"/>
      <c r="AM1261" s="187"/>
      <c r="AN1261" s="187"/>
      <c r="AO1261" s="187"/>
      <c r="AP1261" s="187"/>
      <c r="AQ1261" s="187"/>
      <c r="AR1261" s="187"/>
      <c r="AS1261" s="187"/>
      <c r="AT1261" s="187"/>
      <c r="AU1261" s="187"/>
      <c r="AV1261" s="187"/>
      <c r="AW1261" s="187"/>
      <c r="AX1261" s="187"/>
      <c r="AY1261" s="187"/>
      <c r="AZ1261" s="187"/>
      <c r="BA1261" s="187"/>
      <c r="BB1261" s="187"/>
      <c r="BC1261" s="187"/>
      <c r="BD1261" s="187"/>
      <c r="BE1261" s="187"/>
      <c r="BF1261" s="187"/>
      <c r="BG1261" s="187"/>
      <c r="BH1261" s="187"/>
      <c r="BI1261" s="187"/>
      <c r="BJ1261" s="187"/>
      <c r="BK1261" s="187"/>
      <c r="BL1261" s="187"/>
      <c r="BM1261" s="187"/>
    </row>
    <row r="1262" spans="1:65">
      <c r="A1262" s="110"/>
      <c r="B1262" s="110"/>
      <c r="C1262" s="110"/>
      <c r="D1262" s="187"/>
      <c r="E1262" s="187"/>
      <c r="F1262" s="187"/>
      <c r="G1262" s="187"/>
      <c r="H1262" s="187"/>
      <c r="I1262" s="187"/>
      <c r="J1262" s="187"/>
      <c r="K1262" s="187"/>
      <c r="L1262" s="187"/>
      <c r="M1262" s="187"/>
      <c r="N1262" s="187"/>
      <c r="O1262" s="187"/>
      <c r="P1262" s="187"/>
      <c r="Q1262" s="187"/>
      <c r="R1262" s="187"/>
      <c r="S1262" s="187"/>
      <c r="T1262" s="187"/>
      <c r="U1262" s="187"/>
      <c r="V1262" s="187"/>
      <c r="W1262" s="187"/>
      <c r="X1262" s="187"/>
      <c r="Y1262" s="187"/>
      <c r="Z1262" s="187"/>
      <c r="AA1262" s="187"/>
      <c r="AB1262" s="187"/>
      <c r="AC1262" s="187"/>
      <c r="AD1262" s="187"/>
      <c r="AE1262" s="187"/>
      <c r="AF1262" s="187"/>
      <c r="AG1262" s="187"/>
      <c r="AH1262" s="187"/>
      <c r="AI1262" s="187"/>
      <c r="AJ1262" s="187"/>
      <c r="AK1262" s="187"/>
      <c r="AL1262" s="187"/>
      <c r="AM1262" s="187"/>
      <c r="AN1262" s="187"/>
      <c r="AO1262" s="187"/>
      <c r="AP1262" s="187"/>
      <c r="AQ1262" s="187"/>
      <c r="AR1262" s="187"/>
      <c r="AS1262" s="187"/>
      <c r="AT1262" s="187"/>
      <c r="AU1262" s="187"/>
      <c r="AV1262" s="187"/>
      <c r="AW1262" s="187"/>
      <c r="AX1262" s="187"/>
      <c r="AY1262" s="187"/>
      <c r="AZ1262" s="187"/>
      <c r="BA1262" s="187"/>
      <c r="BB1262" s="187"/>
      <c r="BC1262" s="187"/>
      <c r="BD1262" s="187"/>
      <c r="BE1262" s="187"/>
      <c r="BF1262" s="187"/>
      <c r="BG1262" s="187"/>
      <c r="BH1262" s="187"/>
      <c r="BI1262" s="187"/>
      <c r="BJ1262" s="187"/>
      <c r="BK1262" s="187"/>
      <c r="BL1262" s="187"/>
      <c r="BM1262" s="187"/>
    </row>
    <row r="1263" spans="1:65">
      <c r="A1263" s="110"/>
      <c r="B1263" s="110"/>
      <c r="C1263" s="110"/>
      <c r="D1263" s="187"/>
      <c r="E1263" s="187"/>
      <c r="F1263" s="187"/>
      <c r="G1263" s="187"/>
      <c r="H1263" s="187"/>
      <c r="I1263" s="187"/>
      <c r="J1263" s="187"/>
      <c r="K1263" s="187"/>
      <c r="L1263" s="187"/>
      <c r="M1263" s="187"/>
      <c r="N1263" s="187"/>
      <c r="O1263" s="187"/>
      <c r="P1263" s="187"/>
      <c r="Q1263" s="187"/>
      <c r="R1263" s="187"/>
      <c r="S1263" s="187"/>
      <c r="T1263" s="187"/>
      <c r="U1263" s="187"/>
      <c r="V1263" s="187"/>
      <c r="W1263" s="187"/>
      <c r="X1263" s="187"/>
      <c r="Y1263" s="187"/>
      <c r="Z1263" s="187"/>
      <c r="AA1263" s="187"/>
      <c r="AB1263" s="187"/>
      <c r="AC1263" s="187"/>
      <c r="AD1263" s="187"/>
      <c r="AE1263" s="187"/>
      <c r="AF1263" s="187"/>
      <c r="AG1263" s="187"/>
      <c r="AH1263" s="187"/>
      <c r="AI1263" s="187"/>
      <c r="AJ1263" s="187"/>
      <c r="AK1263" s="187"/>
      <c r="AL1263" s="187"/>
      <c r="AM1263" s="187"/>
      <c r="AN1263" s="187"/>
      <c r="AO1263" s="187"/>
      <c r="AP1263" s="187"/>
      <c r="AQ1263" s="187"/>
      <c r="AR1263" s="187"/>
      <c r="AS1263" s="187"/>
      <c r="AT1263" s="187"/>
      <c r="AU1263" s="187"/>
      <c r="AV1263" s="187"/>
      <c r="AW1263" s="187"/>
      <c r="AX1263" s="187"/>
      <c r="AY1263" s="187"/>
      <c r="AZ1263" s="187"/>
      <c r="BA1263" s="187"/>
      <c r="BB1263" s="187"/>
      <c r="BC1263" s="187"/>
      <c r="BD1263" s="187"/>
      <c r="BE1263" s="187"/>
      <c r="BF1263" s="187"/>
      <c r="BG1263" s="187"/>
      <c r="BH1263" s="187"/>
      <c r="BI1263" s="187"/>
      <c r="BJ1263" s="187"/>
      <c r="BK1263" s="187"/>
      <c r="BL1263" s="187"/>
      <c r="BM1263" s="187"/>
    </row>
    <row r="1264" spans="1:65">
      <c r="A1264" s="110"/>
      <c r="B1264" s="110"/>
      <c r="C1264" s="110"/>
      <c r="D1264" s="187"/>
      <c r="E1264" s="187"/>
      <c r="F1264" s="187"/>
      <c r="G1264" s="187"/>
      <c r="H1264" s="187"/>
      <c r="I1264" s="187"/>
      <c r="J1264" s="187"/>
      <c r="K1264" s="187"/>
      <c r="L1264" s="187"/>
      <c r="M1264" s="187"/>
      <c r="N1264" s="187"/>
      <c r="O1264" s="187"/>
      <c r="P1264" s="187"/>
      <c r="Q1264" s="187"/>
      <c r="R1264" s="187"/>
      <c r="S1264" s="187"/>
      <c r="T1264" s="187"/>
      <c r="U1264" s="187"/>
      <c r="V1264" s="187"/>
      <c r="W1264" s="187"/>
      <c r="X1264" s="187"/>
      <c r="Y1264" s="187"/>
      <c r="Z1264" s="187"/>
      <c r="AA1264" s="187"/>
      <c r="AB1264" s="187"/>
      <c r="AC1264" s="187"/>
      <c r="AD1264" s="187"/>
      <c r="AE1264" s="187"/>
      <c r="AF1264" s="187"/>
      <c r="AG1264" s="187"/>
      <c r="AH1264" s="187"/>
      <c r="AI1264" s="187"/>
      <c r="AJ1264" s="187"/>
      <c r="AK1264" s="187"/>
      <c r="AL1264" s="187"/>
      <c r="AM1264" s="187"/>
      <c r="AN1264" s="187"/>
      <c r="AO1264" s="187"/>
      <c r="AP1264" s="187"/>
      <c r="AQ1264" s="187"/>
      <c r="AR1264" s="187"/>
      <c r="AS1264" s="187"/>
      <c r="AT1264" s="187"/>
      <c r="AU1264" s="187"/>
      <c r="AV1264" s="187"/>
      <c r="AW1264" s="187"/>
      <c r="AX1264" s="187"/>
      <c r="AY1264" s="187"/>
      <c r="AZ1264" s="187"/>
      <c r="BA1264" s="187"/>
      <c r="BB1264" s="187"/>
      <c r="BC1264" s="187"/>
      <c r="BD1264" s="187"/>
      <c r="BE1264" s="187"/>
      <c r="BF1264" s="187"/>
      <c r="BG1264" s="187"/>
      <c r="BH1264" s="187"/>
      <c r="BI1264" s="187"/>
      <c r="BJ1264" s="187"/>
      <c r="BK1264" s="187"/>
      <c r="BL1264" s="187"/>
      <c r="BM1264" s="187"/>
    </row>
    <row r="1265" spans="1:65">
      <c r="A1265" s="110"/>
      <c r="B1265" s="110"/>
      <c r="C1265" s="110"/>
      <c r="D1265" s="187"/>
      <c r="E1265" s="187"/>
      <c r="F1265" s="187"/>
      <c r="G1265" s="187"/>
      <c r="H1265" s="187"/>
      <c r="I1265" s="187"/>
      <c r="J1265" s="187"/>
      <c r="K1265" s="187"/>
      <c r="L1265" s="187"/>
      <c r="M1265" s="187"/>
      <c r="N1265" s="187"/>
      <c r="O1265" s="187"/>
      <c r="P1265" s="187"/>
      <c r="Q1265" s="187"/>
      <c r="R1265" s="187"/>
      <c r="S1265" s="187"/>
      <c r="T1265" s="187"/>
      <c r="U1265" s="187"/>
      <c r="V1265" s="187"/>
      <c r="W1265" s="187"/>
      <c r="X1265" s="187"/>
      <c r="Y1265" s="187"/>
      <c r="Z1265" s="187"/>
      <c r="AA1265" s="187"/>
      <c r="AB1265" s="187"/>
      <c r="AC1265" s="187"/>
      <c r="AD1265" s="187"/>
      <c r="AE1265" s="187"/>
      <c r="AF1265" s="187"/>
      <c r="AG1265" s="187"/>
      <c r="AH1265" s="187"/>
      <c r="AI1265" s="187"/>
      <c r="AJ1265" s="187"/>
      <c r="AK1265" s="187"/>
      <c r="AL1265" s="187"/>
      <c r="AM1265" s="187"/>
      <c r="AN1265" s="187"/>
      <c r="AO1265" s="187"/>
      <c r="AP1265" s="187"/>
      <c r="AQ1265" s="187"/>
      <c r="AR1265" s="187"/>
      <c r="AS1265" s="187"/>
      <c r="AT1265" s="187"/>
      <c r="AU1265" s="187"/>
      <c r="AV1265" s="187"/>
      <c r="AW1265" s="187"/>
      <c r="AX1265" s="187"/>
      <c r="AY1265" s="187"/>
      <c r="AZ1265" s="187"/>
      <c r="BA1265" s="187"/>
      <c r="BB1265" s="187"/>
      <c r="BC1265" s="187"/>
      <c r="BD1265" s="187"/>
      <c r="BE1265" s="187"/>
      <c r="BF1265" s="187"/>
      <c r="BG1265" s="187"/>
      <c r="BH1265" s="187"/>
      <c r="BI1265" s="187"/>
      <c r="BJ1265" s="187"/>
      <c r="BK1265" s="187"/>
      <c r="BL1265" s="187"/>
      <c r="BM1265" s="187"/>
    </row>
    <row r="1266" spans="1:65">
      <c r="A1266" s="110"/>
      <c r="B1266" s="110"/>
      <c r="C1266" s="110"/>
      <c r="D1266" s="187"/>
      <c r="E1266" s="187"/>
      <c r="F1266" s="187"/>
      <c r="G1266" s="187"/>
      <c r="H1266" s="187"/>
      <c r="I1266" s="187"/>
      <c r="J1266" s="187"/>
      <c r="K1266" s="187"/>
      <c r="L1266" s="187"/>
      <c r="M1266" s="187"/>
      <c r="N1266" s="187"/>
      <c r="O1266" s="187"/>
      <c r="P1266" s="187"/>
      <c r="Q1266" s="187"/>
      <c r="R1266" s="187"/>
      <c r="S1266" s="187"/>
      <c r="T1266" s="187"/>
      <c r="U1266" s="187"/>
      <c r="V1266" s="187"/>
      <c r="W1266" s="187"/>
      <c r="X1266" s="187"/>
      <c r="Y1266" s="187"/>
      <c r="Z1266" s="187"/>
      <c r="AA1266" s="187"/>
      <c r="AB1266" s="187"/>
      <c r="AC1266" s="187"/>
      <c r="AD1266" s="187"/>
      <c r="AE1266" s="187"/>
      <c r="AF1266" s="187"/>
      <c r="AG1266" s="187"/>
      <c r="AH1266" s="187"/>
      <c r="AI1266" s="187"/>
      <c r="AJ1266" s="187"/>
      <c r="AK1266" s="187"/>
      <c r="AL1266" s="187"/>
      <c r="AM1266" s="187"/>
      <c r="AN1266" s="187"/>
      <c r="AO1266" s="187"/>
      <c r="AP1266" s="187"/>
      <c r="AQ1266" s="187"/>
      <c r="AR1266" s="187"/>
      <c r="AS1266" s="187"/>
      <c r="AT1266" s="187"/>
      <c r="AU1266" s="187"/>
      <c r="AV1266" s="187"/>
      <c r="AW1266" s="187"/>
      <c r="AX1266" s="187"/>
      <c r="AY1266" s="187"/>
      <c r="AZ1266" s="187"/>
      <c r="BA1266" s="187"/>
      <c r="BB1266" s="187"/>
      <c r="BC1266" s="187"/>
      <c r="BD1266" s="187"/>
      <c r="BE1266" s="187"/>
      <c r="BF1266" s="187"/>
      <c r="BG1266" s="187"/>
      <c r="BH1266" s="187"/>
      <c r="BI1266" s="187"/>
      <c r="BJ1266" s="187"/>
      <c r="BK1266" s="187"/>
      <c r="BL1266" s="187"/>
      <c r="BM1266" s="187"/>
    </row>
    <row r="1267" spans="1:65">
      <c r="A1267" s="110"/>
      <c r="B1267" s="110"/>
      <c r="C1267" s="110"/>
      <c r="D1267" s="187"/>
      <c r="E1267" s="187"/>
      <c r="F1267" s="187"/>
      <c r="G1267" s="187"/>
      <c r="H1267" s="187"/>
      <c r="I1267" s="187"/>
      <c r="J1267" s="187"/>
      <c r="K1267" s="187"/>
      <c r="L1267" s="187"/>
      <c r="M1267" s="187"/>
      <c r="N1267" s="187"/>
      <c r="O1267" s="187"/>
      <c r="P1267" s="187"/>
      <c r="Q1267" s="187"/>
      <c r="R1267" s="187"/>
      <c r="S1267" s="187"/>
      <c r="T1267" s="187"/>
      <c r="U1267" s="187"/>
      <c r="V1267" s="187"/>
      <c r="W1267" s="187"/>
      <c r="X1267" s="187"/>
      <c r="Y1267" s="187"/>
      <c r="Z1267" s="187"/>
      <c r="AA1267" s="187"/>
      <c r="AB1267" s="187"/>
      <c r="AC1267" s="187"/>
      <c r="AD1267" s="187"/>
      <c r="AE1267" s="187"/>
      <c r="AF1267" s="187"/>
      <c r="AG1267" s="187"/>
      <c r="AH1267" s="187"/>
      <c r="AI1267" s="187"/>
      <c r="AJ1267" s="187"/>
      <c r="AK1267" s="187"/>
      <c r="AL1267" s="187"/>
      <c r="AM1267" s="187"/>
      <c r="AN1267" s="187"/>
      <c r="AO1267" s="187"/>
      <c r="AP1267" s="187"/>
      <c r="AQ1267" s="187"/>
      <c r="AR1267" s="187"/>
      <c r="AS1267" s="187"/>
      <c r="AT1267" s="187"/>
      <c r="AU1267" s="187"/>
      <c r="AV1267" s="187"/>
      <c r="AW1267" s="187"/>
      <c r="AX1267" s="187"/>
      <c r="AY1267" s="187"/>
      <c r="AZ1267" s="187"/>
      <c r="BA1267" s="187"/>
      <c r="BB1267" s="187"/>
      <c r="BC1267" s="187"/>
      <c r="BD1267" s="187"/>
      <c r="BE1267" s="187"/>
      <c r="BF1267" s="187"/>
      <c r="BG1267" s="187"/>
      <c r="BH1267" s="187"/>
      <c r="BI1267" s="187"/>
      <c r="BJ1267" s="187"/>
      <c r="BK1267" s="187"/>
      <c r="BL1267" s="187"/>
      <c r="BM1267" s="187"/>
    </row>
    <row r="1268" spans="1:65">
      <c r="A1268" s="110"/>
      <c r="B1268" s="110"/>
      <c r="C1268" s="110"/>
      <c r="D1268" s="187"/>
      <c r="E1268" s="187"/>
      <c r="F1268" s="187"/>
      <c r="G1268" s="187"/>
      <c r="H1268" s="187"/>
      <c r="I1268" s="187"/>
      <c r="J1268" s="187"/>
      <c r="K1268" s="187"/>
      <c r="L1268" s="187"/>
      <c r="M1268" s="187"/>
      <c r="N1268" s="187"/>
      <c r="O1268" s="187"/>
      <c r="P1268" s="187"/>
      <c r="Q1268" s="187"/>
      <c r="R1268" s="187"/>
      <c r="S1268" s="187"/>
      <c r="T1268" s="187"/>
      <c r="U1268" s="187"/>
      <c r="V1268" s="187"/>
      <c r="W1268" s="187"/>
      <c r="X1268" s="187"/>
      <c r="Y1268" s="187"/>
      <c r="Z1268" s="187"/>
      <c r="AA1268" s="187"/>
      <c r="AB1268" s="187"/>
      <c r="AC1268" s="187"/>
      <c r="AD1268" s="187"/>
      <c r="AE1268" s="187"/>
      <c r="AF1268" s="187"/>
      <c r="AG1268" s="187"/>
      <c r="AH1268" s="187"/>
      <c r="AI1268" s="187"/>
      <c r="AJ1268" s="187"/>
      <c r="AK1268" s="187"/>
      <c r="AL1268" s="187"/>
      <c r="AM1268" s="187"/>
      <c r="AN1268" s="187"/>
      <c r="AO1268" s="187"/>
      <c r="AP1268" s="187"/>
      <c r="AQ1268" s="187"/>
      <c r="AR1268" s="187"/>
      <c r="AS1268" s="187"/>
      <c r="AT1268" s="187"/>
      <c r="AU1268" s="187"/>
      <c r="AV1268" s="187"/>
      <c r="AW1268" s="187"/>
      <c r="AX1268" s="187"/>
      <c r="AY1268" s="187"/>
      <c r="AZ1268" s="187"/>
      <c r="BA1268" s="187"/>
      <c r="BB1268" s="187"/>
      <c r="BC1268" s="187"/>
      <c r="BD1268" s="187"/>
      <c r="BE1268" s="187"/>
      <c r="BF1268" s="187"/>
      <c r="BG1268" s="187"/>
      <c r="BH1268" s="187"/>
      <c r="BI1268" s="187"/>
      <c r="BJ1268" s="187"/>
      <c r="BK1268" s="187"/>
      <c r="BL1268" s="187"/>
      <c r="BM1268" s="187"/>
    </row>
    <row r="1269" spans="1:65">
      <c r="A1269" s="110"/>
      <c r="B1269" s="110"/>
      <c r="C1269" s="110"/>
      <c r="D1269" s="187"/>
      <c r="E1269" s="187"/>
      <c r="F1269" s="187"/>
      <c r="G1269" s="187"/>
      <c r="H1269" s="187"/>
      <c r="I1269" s="187"/>
      <c r="J1269" s="187"/>
      <c r="K1269" s="187"/>
      <c r="L1269" s="187"/>
      <c r="M1269" s="187"/>
      <c r="N1269" s="187"/>
      <c r="O1269" s="187"/>
      <c r="P1269" s="187"/>
      <c r="Q1269" s="187"/>
      <c r="R1269" s="187"/>
      <c r="S1269" s="187"/>
      <c r="T1269" s="187"/>
      <c r="U1269" s="187"/>
      <c r="V1269" s="187"/>
      <c r="W1269" s="187"/>
      <c r="X1269" s="187"/>
      <c r="Y1269" s="187"/>
      <c r="Z1269" s="187"/>
      <c r="AA1269" s="187"/>
      <c r="AB1269" s="187"/>
      <c r="AC1269" s="187"/>
      <c r="AD1269" s="187"/>
      <c r="AE1269" s="187"/>
      <c r="AF1269" s="187"/>
      <c r="AG1269" s="187"/>
      <c r="AH1269" s="187"/>
      <c r="AI1269" s="187"/>
      <c r="AJ1269" s="187"/>
      <c r="AK1269" s="187"/>
      <c r="AL1269" s="187"/>
      <c r="AM1269" s="187"/>
      <c r="AN1269" s="187"/>
      <c r="AO1269" s="187"/>
      <c r="AP1269" s="187"/>
      <c r="AQ1269" s="187"/>
      <c r="AR1269" s="187"/>
      <c r="AS1269" s="187"/>
      <c r="AT1269" s="187"/>
      <c r="AU1269" s="187"/>
      <c r="AV1269" s="187"/>
      <c r="AW1269" s="187"/>
      <c r="AX1269" s="187"/>
      <c r="AY1269" s="187"/>
      <c r="AZ1269" s="187"/>
      <c r="BA1269" s="187"/>
      <c r="BB1269" s="187"/>
      <c r="BC1269" s="187"/>
      <c r="BD1269" s="187"/>
      <c r="BE1269" s="187"/>
      <c r="BF1269" s="187"/>
      <c r="BG1269" s="187"/>
      <c r="BH1269" s="187"/>
      <c r="BI1269" s="187"/>
      <c r="BJ1269" s="187"/>
      <c r="BK1269" s="187"/>
      <c r="BL1269" s="187"/>
      <c r="BM1269" s="187"/>
    </row>
    <row r="1270" spans="1:65">
      <c r="A1270" s="110"/>
      <c r="B1270" s="110"/>
      <c r="C1270" s="110"/>
      <c r="D1270" s="187"/>
      <c r="E1270" s="187"/>
      <c r="F1270" s="187"/>
      <c r="G1270" s="187"/>
      <c r="H1270" s="187"/>
      <c r="I1270" s="187"/>
      <c r="J1270" s="187"/>
      <c r="K1270" s="187"/>
      <c r="L1270" s="187"/>
      <c r="M1270" s="187"/>
      <c r="N1270" s="187"/>
      <c r="O1270" s="187"/>
      <c r="P1270" s="187"/>
      <c r="Q1270" s="187"/>
      <c r="R1270" s="187"/>
      <c r="S1270" s="187"/>
      <c r="T1270" s="187"/>
      <c r="U1270" s="187"/>
      <c r="V1270" s="187"/>
      <c r="W1270" s="187"/>
      <c r="X1270" s="187"/>
      <c r="Y1270" s="187"/>
      <c r="Z1270" s="187"/>
      <c r="AA1270" s="187"/>
      <c r="AB1270" s="187"/>
      <c r="AC1270" s="187"/>
      <c r="AD1270" s="187"/>
      <c r="AE1270" s="187"/>
      <c r="AF1270" s="187"/>
      <c r="AG1270" s="187"/>
      <c r="AH1270" s="187"/>
      <c r="AI1270" s="187"/>
      <c r="AJ1270" s="187"/>
      <c r="AK1270" s="187"/>
      <c r="AL1270" s="187"/>
      <c r="AM1270" s="187"/>
      <c r="AN1270" s="187"/>
      <c r="AO1270" s="187"/>
      <c r="AP1270" s="187"/>
      <c r="AQ1270" s="187"/>
      <c r="AR1270" s="187"/>
      <c r="AS1270" s="187"/>
      <c r="AT1270" s="187"/>
      <c r="AU1270" s="187"/>
      <c r="AV1270" s="187"/>
      <c r="AW1270" s="187"/>
      <c r="AX1270" s="187"/>
      <c r="AY1270" s="187"/>
      <c r="AZ1270" s="187"/>
      <c r="BA1270" s="187"/>
      <c r="BB1270" s="187"/>
      <c r="BC1270" s="187"/>
      <c r="BD1270" s="187"/>
      <c r="BE1270" s="187"/>
      <c r="BF1270" s="187"/>
      <c r="BG1270" s="187"/>
      <c r="BH1270" s="187"/>
      <c r="BI1270" s="187"/>
      <c r="BJ1270" s="187"/>
      <c r="BK1270" s="187"/>
      <c r="BL1270" s="187"/>
      <c r="BM1270" s="187"/>
    </row>
    <row r="1271" spans="1:65">
      <c r="A1271" s="110"/>
      <c r="B1271" s="110"/>
      <c r="C1271" s="110"/>
      <c r="D1271" s="187"/>
      <c r="E1271" s="187"/>
      <c r="F1271" s="187"/>
      <c r="G1271" s="187"/>
      <c r="H1271" s="187"/>
      <c r="I1271" s="187"/>
      <c r="J1271" s="187"/>
      <c r="K1271" s="187"/>
      <c r="L1271" s="187"/>
      <c r="M1271" s="187"/>
      <c r="N1271" s="187"/>
      <c r="O1271" s="187"/>
      <c r="P1271" s="187"/>
      <c r="Q1271" s="187"/>
      <c r="R1271" s="187"/>
      <c r="S1271" s="187"/>
      <c r="T1271" s="187"/>
      <c r="U1271" s="187"/>
      <c r="V1271" s="187"/>
      <c r="W1271" s="187"/>
      <c r="X1271" s="187"/>
      <c r="Y1271" s="187"/>
      <c r="Z1271" s="187"/>
      <c r="AA1271" s="187"/>
      <c r="AB1271" s="187"/>
      <c r="AC1271" s="187"/>
      <c r="AD1271" s="187"/>
      <c r="AE1271" s="187"/>
      <c r="AF1271" s="187"/>
      <c r="AG1271" s="187"/>
      <c r="AH1271" s="187"/>
      <c r="AI1271" s="187"/>
      <c r="AJ1271" s="187"/>
      <c r="AK1271" s="187"/>
      <c r="AL1271" s="187"/>
      <c r="AM1271" s="187"/>
      <c r="AN1271" s="187"/>
      <c r="AO1271" s="187"/>
      <c r="AP1271" s="187"/>
      <c r="AQ1271" s="187"/>
      <c r="AR1271" s="187"/>
      <c r="AS1271" s="187"/>
      <c r="AT1271" s="187"/>
      <c r="AU1271" s="187"/>
      <c r="AV1271" s="187"/>
      <c r="AW1271" s="187"/>
      <c r="AX1271" s="187"/>
      <c r="AY1271" s="187"/>
      <c r="AZ1271" s="187"/>
      <c r="BA1271" s="187"/>
      <c r="BB1271" s="187"/>
      <c r="BC1271" s="187"/>
      <c r="BD1271" s="187"/>
      <c r="BE1271" s="187"/>
      <c r="BF1271" s="187"/>
      <c r="BG1271" s="187"/>
      <c r="BH1271" s="187"/>
      <c r="BI1271" s="187"/>
      <c r="BJ1271" s="187"/>
      <c r="BK1271" s="187"/>
      <c r="BL1271" s="187"/>
      <c r="BM1271" s="187"/>
    </row>
    <row r="1272" spans="1:65">
      <c r="A1272" s="110"/>
      <c r="B1272" s="110"/>
      <c r="C1272" s="110"/>
      <c r="D1272" s="187"/>
      <c r="E1272" s="187"/>
      <c r="F1272" s="187"/>
      <c r="G1272" s="187"/>
      <c r="H1272" s="187"/>
      <c r="I1272" s="187"/>
      <c r="J1272" s="187"/>
      <c r="K1272" s="187"/>
      <c r="L1272" s="187"/>
      <c r="M1272" s="187"/>
      <c r="N1272" s="187"/>
      <c r="O1272" s="187"/>
      <c r="P1272" s="187"/>
      <c r="Q1272" s="187"/>
      <c r="R1272" s="187"/>
      <c r="S1272" s="187"/>
      <c r="T1272" s="187"/>
      <c r="U1272" s="187"/>
      <c r="V1272" s="187"/>
      <c r="W1272" s="187"/>
      <c r="X1272" s="187"/>
      <c r="Y1272" s="187"/>
      <c r="Z1272" s="187"/>
      <c r="AA1272" s="187"/>
      <c r="AB1272" s="187"/>
      <c r="AC1272" s="187"/>
      <c r="AD1272" s="187"/>
      <c r="AE1272" s="187"/>
      <c r="AF1272" s="187"/>
      <c r="AG1272" s="187"/>
      <c r="AH1272" s="187"/>
      <c r="AI1272" s="187"/>
      <c r="AJ1272" s="187"/>
      <c r="AK1272" s="187"/>
      <c r="AL1272" s="187"/>
      <c r="AM1272" s="187"/>
      <c r="AN1272" s="187"/>
      <c r="AO1272" s="187"/>
      <c r="AP1272" s="187"/>
      <c r="AQ1272" s="187"/>
      <c r="AR1272" s="187"/>
      <c r="AS1272" s="187"/>
      <c r="AT1272" s="187"/>
      <c r="AU1272" s="187"/>
      <c r="AV1272" s="187"/>
      <c r="AW1272" s="187"/>
      <c r="AX1272" s="187"/>
      <c r="AY1272" s="187"/>
      <c r="AZ1272" s="187"/>
      <c r="BA1272" s="187"/>
      <c r="BB1272" s="187"/>
      <c r="BC1272" s="187"/>
      <c r="BD1272" s="187"/>
      <c r="BE1272" s="187"/>
      <c r="BF1272" s="187"/>
      <c r="BG1272" s="187"/>
      <c r="BH1272" s="187"/>
      <c r="BI1272" s="187"/>
      <c r="BJ1272" s="187"/>
      <c r="BK1272" s="187"/>
      <c r="BL1272" s="187"/>
      <c r="BM1272" s="187"/>
    </row>
    <row r="1273" spans="1:65">
      <c r="A1273" s="110"/>
      <c r="B1273" s="110"/>
      <c r="C1273" s="110"/>
      <c r="D1273" s="187"/>
      <c r="E1273" s="187"/>
      <c r="F1273" s="187"/>
      <c r="G1273" s="187"/>
      <c r="H1273" s="187"/>
      <c r="I1273" s="187"/>
      <c r="J1273" s="187"/>
      <c r="K1273" s="187"/>
      <c r="L1273" s="187"/>
      <c r="M1273" s="187"/>
      <c r="N1273" s="187"/>
      <c r="O1273" s="187"/>
      <c r="P1273" s="187"/>
      <c r="Q1273" s="187"/>
      <c r="R1273" s="187"/>
      <c r="S1273" s="187"/>
      <c r="T1273" s="187"/>
      <c r="U1273" s="187"/>
      <c r="V1273" s="187"/>
      <c r="W1273" s="187"/>
      <c r="X1273" s="187"/>
      <c r="Y1273" s="187"/>
      <c r="Z1273" s="187"/>
      <c r="AA1273" s="187"/>
      <c r="AB1273" s="187"/>
      <c r="AC1273" s="187"/>
      <c r="AD1273" s="187"/>
      <c r="AE1273" s="187"/>
      <c r="AF1273" s="187"/>
      <c r="AG1273" s="187"/>
      <c r="AH1273" s="187"/>
      <c r="AI1273" s="187"/>
      <c r="AJ1273" s="187"/>
      <c r="AK1273" s="187"/>
      <c r="AL1273" s="187"/>
      <c r="AM1273" s="187"/>
      <c r="AN1273" s="187"/>
      <c r="AO1273" s="187"/>
      <c r="AP1273" s="187"/>
      <c r="AQ1273" s="187"/>
      <c r="AR1273" s="187"/>
      <c r="AS1273" s="187"/>
      <c r="AT1273" s="187"/>
      <c r="AU1273" s="187"/>
      <c r="AV1273" s="187"/>
      <c r="AW1273" s="187"/>
      <c r="AX1273" s="187"/>
      <c r="AY1273" s="187"/>
      <c r="AZ1273" s="187"/>
      <c r="BA1273" s="187"/>
      <c r="BB1273" s="187"/>
      <c r="BC1273" s="187"/>
      <c r="BD1273" s="187"/>
      <c r="BE1273" s="187"/>
      <c r="BF1273" s="187"/>
      <c r="BG1273" s="187"/>
      <c r="BH1273" s="187"/>
      <c r="BI1273" s="187"/>
      <c r="BJ1273" s="187"/>
      <c r="BK1273" s="187"/>
      <c r="BL1273" s="187"/>
      <c r="BM1273" s="187"/>
    </row>
    <row r="1274" spans="1:65">
      <c r="A1274" s="110"/>
      <c r="B1274" s="110"/>
      <c r="C1274" s="110"/>
      <c r="D1274" s="187"/>
      <c r="E1274" s="187"/>
      <c r="F1274" s="187"/>
      <c r="G1274" s="187"/>
      <c r="H1274" s="187"/>
      <c r="I1274" s="187"/>
      <c r="J1274" s="187"/>
      <c r="K1274" s="187"/>
      <c r="L1274" s="187"/>
      <c r="M1274" s="187"/>
      <c r="N1274" s="187"/>
      <c r="O1274" s="187"/>
      <c r="P1274" s="187"/>
      <c r="Q1274" s="187"/>
      <c r="R1274" s="187"/>
      <c r="S1274" s="187"/>
      <c r="T1274" s="187"/>
      <c r="U1274" s="187"/>
      <c r="V1274" s="187"/>
      <c r="W1274" s="187"/>
      <c r="X1274" s="187"/>
      <c r="Y1274" s="187"/>
      <c r="Z1274" s="187"/>
      <c r="AA1274" s="187"/>
      <c r="AB1274" s="187"/>
      <c r="AC1274" s="187"/>
      <c r="AD1274" s="187"/>
      <c r="AE1274" s="187"/>
      <c r="AF1274" s="187"/>
      <c r="AG1274" s="187"/>
      <c r="AH1274" s="187"/>
      <c r="AI1274" s="187"/>
      <c r="AJ1274" s="187"/>
      <c r="AK1274" s="187"/>
      <c r="AL1274" s="187"/>
      <c r="AM1274" s="187"/>
      <c r="AN1274" s="187"/>
      <c r="AO1274" s="187"/>
      <c r="AP1274" s="187"/>
      <c r="AQ1274" s="187"/>
      <c r="AR1274" s="187"/>
      <c r="AS1274" s="187"/>
      <c r="AT1274" s="187"/>
      <c r="AU1274" s="187"/>
      <c r="AV1274" s="187"/>
      <c r="AW1274" s="187"/>
      <c r="AX1274" s="187"/>
      <c r="AY1274" s="187"/>
      <c r="AZ1274" s="187"/>
      <c r="BA1274" s="187"/>
      <c r="BB1274" s="187"/>
      <c r="BC1274" s="187"/>
      <c r="BD1274" s="187"/>
      <c r="BE1274" s="187"/>
      <c r="BF1274" s="187"/>
      <c r="BG1274" s="187"/>
      <c r="BH1274" s="187"/>
      <c r="BI1274" s="187"/>
      <c r="BJ1274" s="187"/>
      <c r="BK1274" s="187"/>
      <c r="BL1274" s="187"/>
      <c r="BM1274" s="187"/>
    </row>
    <row r="1275" spans="1:65">
      <c r="A1275" s="110"/>
      <c r="B1275" s="110"/>
      <c r="C1275" s="110"/>
      <c r="D1275" s="187"/>
      <c r="E1275" s="187"/>
      <c r="F1275" s="187"/>
      <c r="G1275" s="187"/>
      <c r="H1275" s="187"/>
      <c r="I1275" s="187"/>
      <c r="J1275" s="187"/>
      <c r="K1275" s="187"/>
      <c r="L1275" s="187"/>
      <c r="M1275" s="187"/>
      <c r="N1275" s="187"/>
      <c r="O1275" s="187"/>
      <c r="P1275" s="187"/>
      <c r="Q1275" s="187"/>
      <c r="R1275" s="187"/>
      <c r="S1275" s="187"/>
      <c r="T1275" s="187"/>
      <c r="U1275" s="187"/>
      <c r="V1275" s="187"/>
      <c r="W1275" s="187"/>
      <c r="X1275" s="187"/>
      <c r="Y1275" s="187"/>
      <c r="Z1275" s="187"/>
      <c r="AA1275" s="187"/>
      <c r="AB1275" s="187"/>
      <c r="AC1275" s="187"/>
      <c r="AD1275" s="187"/>
      <c r="AE1275" s="187"/>
      <c r="AF1275" s="187"/>
      <c r="AG1275" s="187"/>
      <c r="AH1275" s="187"/>
      <c r="AI1275" s="187"/>
      <c r="AJ1275" s="187"/>
      <c r="AK1275" s="187"/>
      <c r="AL1275" s="187"/>
      <c r="AM1275" s="187"/>
      <c r="AN1275" s="187"/>
      <c r="AO1275" s="187"/>
      <c r="AP1275" s="187"/>
      <c r="AQ1275" s="187"/>
      <c r="AR1275" s="187"/>
      <c r="AS1275" s="187"/>
      <c r="AT1275" s="187"/>
      <c r="AU1275" s="187"/>
      <c r="AV1275" s="187"/>
      <c r="AW1275" s="187"/>
      <c r="AX1275" s="187"/>
      <c r="AY1275" s="187"/>
      <c r="AZ1275" s="187"/>
      <c r="BA1275" s="187"/>
      <c r="BB1275" s="187"/>
      <c r="BC1275" s="187"/>
      <c r="BD1275" s="187"/>
      <c r="BE1275" s="187"/>
      <c r="BF1275" s="187"/>
      <c r="BG1275" s="187"/>
      <c r="BH1275" s="187"/>
      <c r="BI1275" s="187"/>
      <c r="BJ1275" s="187"/>
      <c r="BK1275" s="187"/>
      <c r="BL1275" s="187"/>
      <c r="BM1275" s="187"/>
    </row>
    <row r="1276" spans="1:65">
      <c r="A1276" s="110"/>
      <c r="B1276" s="110"/>
      <c r="C1276" s="110"/>
      <c r="D1276" s="187"/>
      <c r="E1276" s="187"/>
      <c r="F1276" s="187"/>
      <c r="G1276" s="187"/>
      <c r="H1276" s="187"/>
      <c r="I1276" s="187"/>
      <c r="J1276" s="187"/>
      <c r="K1276" s="187"/>
      <c r="L1276" s="187"/>
      <c r="M1276" s="187"/>
      <c r="N1276" s="187"/>
      <c r="O1276" s="187"/>
      <c r="P1276" s="187"/>
      <c r="Q1276" s="187"/>
      <c r="R1276" s="187"/>
      <c r="S1276" s="187"/>
      <c r="T1276" s="187"/>
      <c r="U1276" s="187"/>
      <c r="V1276" s="187"/>
      <c r="W1276" s="187"/>
      <c r="X1276" s="187"/>
      <c r="Y1276" s="187"/>
      <c r="Z1276" s="187"/>
      <c r="AA1276" s="187"/>
      <c r="AB1276" s="187"/>
      <c r="AC1276" s="187"/>
      <c r="AD1276" s="187"/>
      <c r="AE1276" s="187"/>
      <c r="AF1276" s="187"/>
      <c r="AG1276" s="187"/>
      <c r="AH1276" s="187"/>
      <c r="AI1276" s="187"/>
      <c r="AJ1276" s="187"/>
      <c r="AK1276" s="187"/>
      <c r="AL1276" s="187"/>
      <c r="AM1276" s="187"/>
      <c r="AN1276" s="187"/>
      <c r="AO1276" s="187"/>
      <c r="AP1276" s="187"/>
      <c r="AQ1276" s="187"/>
      <c r="AR1276" s="187"/>
      <c r="AS1276" s="187"/>
      <c r="AT1276" s="187"/>
      <c r="AU1276" s="187"/>
      <c r="AV1276" s="187"/>
      <c r="AW1276" s="187"/>
      <c r="AX1276" s="187"/>
      <c r="AY1276" s="187"/>
      <c r="AZ1276" s="187"/>
      <c r="BA1276" s="187"/>
      <c r="BB1276" s="187"/>
      <c r="BC1276" s="187"/>
      <c r="BD1276" s="187"/>
      <c r="BE1276" s="187"/>
      <c r="BF1276" s="187"/>
      <c r="BG1276" s="187"/>
      <c r="BH1276" s="187"/>
      <c r="BI1276" s="187"/>
      <c r="BJ1276" s="187"/>
      <c r="BK1276" s="187"/>
      <c r="BL1276" s="187"/>
      <c r="BM1276" s="187"/>
    </row>
    <row r="1277" spans="1:65">
      <c r="A1277" s="110"/>
      <c r="B1277" s="110"/>
      <c r="C1277" s="110"/>
      <c r="D1277" s="187"/>
      <c r="E1277" s="187"/>
      <c r="F1277" s="187"/>
      <c r="G1277" s="187"/>
      <c r="H1277" s="187"/>
      <c r="I1277" s="187"/>
      <c r="J1277" s="187"/>
      <c r="K1277" s="187"/>
      <c r="L1277" s="187"/>
      <c r="M1277" s="187"/>
      <c r="N1277" s="187"/>
      <c r="O1277" s="187"/>
      <c r="P1277" s="187"/>
      <c r="Q1277" s="187"/>
      <c r="R1277" s="187"/>
      <c r="S1277" s="187"/>
      <c r="T1277" s="187"/>
      <c r="U1277" s="187"/>
      <c r="V1277" s="187"/>
      <c r="W1277" s="187"/>
      <c r="X1277" s="187"/>
      <c r="Y1277" s="187"/>
      <c r="Z1277" s="187"/>
      <c r="AA1277" s="187"/>
      <c r="AB1277" s="187"/>
      <c r="AC1277" s="187"/>
      <c r="AD1277" s="187"/>
      <c r="AE1277" s="187"/>
      <c r="AF1277" s="187"/>
      <c r="AG1277" s="187"/>
      <c r="AH1277" s="187"/>
      <c r="AI1277" s="187"/>
      <c r="AJ1277" s="187"/>
      <c r="AK1277" s="187"/>
      <c r="AL1277" s="187"/>
      <c r="AM1277" s="187"/>
      <c r="AN1277" s="187"/>
      <c r="AO1277" s="187"/>
      <c r="AP1277" s="187"/>
      <c r="AQ1277" s="187"/>
      <c r="AR1277" s="187"/>
      <c r="AS1277" s="187"/>
      <c r="AT1277" s="187"/>
      <c r="AU1277" s="187"/>
      <c r="AV1277" s="187"/>
      <c r="AW1277" s="187"/>
      <c r="AX1277" s="187"/>
      <c r="AY1277" s="187"/>
      <c r="AZ1277" s="187"/>
      <c r="BA1277" s="187"/>
      <c r="BB1277" s="187"/>
      <c r="BC1277" s="187"/>
      <c r="BD1277" s="187"/>
      <c r="BE1277" s="187"/>
      <c r="BF1277" s="187"/>
      <c r="BG1277" s="187"/>
      <c r="BH1277" s="187"/>
      <c r="BI1277" s="187"/>
      <c r="BJ1277" s="187"/>
      <c r="BK1277" s="187"/>
      <c r="BL1277" s="187"/>
      <c r="BM1277" s="187"/>
    </row>
    <row r="1278" spans="1:65">
      <c r="A1278" s="110"/>
      <c r="B1278" s="110"/>
      <c r="C1278" s="110"/>
      <c r="D1278" s="187"/>
      <c r="E1278" s="187"/>
      <c r="F1278" s="187"/>
      <c r="G1278" s="187"/>
      <c r="H1278" s="187"/>
      <c r="I1278" s="187"/>
      <c r="J1278" s="187"/>
      <c r="K1278" s="187"/>
      <c r="L1278" s="187"/>
      <c r="M1278" s="187"/>
      <c r="N1278" s="187"/>
      <c r="O1278" s="187"/>
      <c r="P1278" s="187"/>
      <c r="Q1278" s="187"/>
      <c r="R1278" s="187"/>
      <c r="S1278" s="187"/>
      <c r="T1278" s="187"/>
      <c r="U1278" s="187"/>
      <c r="V1278" s="187"/>
      <c r="W1278" s="187"/>
      <c r="X1278" s="187"/>
      <c r="Y1278" s="187"/>
      <c r="Z1278" s="187"/>
      <c r="AA1278" s="187"/>
      <c r="AB1278" s="187"/>
      <c r="AC1278" s="187"/>
      <c r="AD1278" s="187"/>
      <c r="AE1278" s="187"/>
      <c r="AF1278" s="187"/>
      <c r="AG1278" s="187"/>
      <c r="AH1278" s="187"/>
      <c r="AI1278" s="187"/>
      <c r="AJ1278" s="187"/>
      <c r="AK1278" s="187"/>
      <c r="AL1278" s="187"/>
      <c r="AM1278" s="187"/>
      <c r="AN1278" s="187"/>
      <c r="AO1278" s="187"/>
      <c r="AP1278" s="187"/>
      <c r="AQ1278" s="187"/>
      <c r="AR1278" s="187"/>
      <c r="AS1278" s="187"/>
      <c r="AT1278" s="187"/>
      <c r="AU1278" s="187"/>
      <c r="AV1278" s="187"/>
      <c r="AW1278" s="187"/>
      <c r="AX1278" s="187"/>
      <c r="AY1278" s="187"/>
      <c r="AZ1278" s="187"/>
      <c r="BA1278" s="187"/>
      <c r="BB1278" s="187"/>
      <c r="BC1278" s="187"/>
      <c r="BD1278" s="187"/>
      <c r="BE1278" s="187"/>
      <c r="BF1278" s="187"/>
      <c r="BG1278" s="187"/>
      <c r="BH1278" s="187"/>
      <c r="BI1278" s="187"/>
      <c r="BJ1278" s="187"/>
      <c r="BK1278" s="187"/>
      <c r="BL1278" s="187"/>
      <c r="BM1278" s="187"/>
    </row>
    <row r="1279" spans="1:65">
      <c r="A1279" s="110"/>
      <c r="B1279" s="110"/>
      <c r="C1279" s="110"/>
      <c r="D1279" s="187"/>
      <c r="E1279" s="187"/>
      <c r="F1279" s="187"/>
      <c r="G1279" s="187"/>
      <c r="H1279" s="187"/>
      <c r="I1279" s="187"/>
      <c r="J1279" s="187"/>
      <c r="K1279" s="187"/>
      <c r="L1279" s="187"/>
      <c r="M1279" s="187"/>
      <c r="N1279" s="187"/>
      <c r="O1279" s="187"/>
      <c r="P1279" s="187"/>
      <c r="Q1279" s="187"/>
      <c r="R1279" s="187"/>
      <c r="S1279" s="187"/>
      <c r="T1279" s="187"/>
      <c r="U1279" s="187"/>
      <c r="V1279" s="187"/>
      <c r="W1279" s="187"/>
      <c r="X1279" s="187"/>
      <c r="Y1279" s="187"/>
      <c r="Z1279" s="187"/>
      <c r="AA1279" s="187"/>
      <c r="AB1279" s="187"/>
      <c r="AC1279" s="187"/>
      <c r="AD1279" s="187"/>
      <c r="AE1279" s="187"/>
      <c r="AF1279" s="187"/>
      <c r="AG1279" s="187"/>
      <c r="AH1279" s="187"/>
      <c r="AI1279" s="187"/>
      <c r="AJ1279" s="187"/>
      <c r="AK1279" s="187"/>
      <c r="AL1279" s="187"/>
      <c r="AM1279" s="187"/>
      <c r="AN1279" s="187"/>
      <c r="AO1279" s="187"/>
      <c r="AP1279" s="187"/>
      <c r="AQ1279" s="187"/>
      <c r="AR1279" s="187"/>
      <c r="AS1279" s="187"/>
      <c r="AT1279" s="187"/>
      <c r="AU1279" s="187"/>
      <c r="AV1279" s="187"/>
      <c r="AW1279" s="187"/>
      <c r="AX1279" s="187"/>
      <c r="AY1279" s="187"/>
      <c r="AZ1279" s="187"/>
      <c r="BA1279" s="187"/>
      <c r="BB1279" s="187"/>
      <c r="BC1279" s="187"/>
      <c r="BD1279" s="187"/>
      <c r="BE1279" s="187"/>
      <c r="BF1279" s="187"/>
      <c r="BG1279" s="187"/>
      <c r="BH1279" s="187"/>
      <c r="BI1279" s="187"/>
      <c r="BJ1279" s="187"/>
      <c r="BK1279" s="187"/>
      <c r="BL1279" s="187"/>
      <c r="BM1279" s="187"/>
    </row>
    <row r="1280" spans="1:65">
      <c r="A1280" s="110"/>
      <c r="B1280" s="110"/>
      <c r="C1280" s="110"/>
      <c r="D1280" s="187"/>
      <c r="E1280" s="187"/>
      <c r="F1280" s="187"/>
      <c r="G1280" s="187"/>
      <c r="H1280" s="187"/>
      <c r="I1280" s="187"/>
      <c r="J1280" s="187"/>
      <c r="K1280" s="187"/>
      <c r="L1280" s="187"/>
      <c r="M1280" s="187"/>
      <c r="N1280" s="187"/>
      <c r="O1280" s="187"/>
      <c r="P1280" s="187"/>
      <c r="Q1280" s="187"/>
      <c r="R1280" s="187"/>
      <c r="S1280" s="187"/>
      <c r="T1280" s="187"/>
      <c r="U1280" s="187"/>
      <c r="V1280" s="187"/>
      <c r="W1280" s="187"/>
      <c r="X1280" s="187"/>
      <c r="Y1280" s="187"/>
      <c r="Z1280" s="187"/>
      <c r="AA1280" s="187"/>
      <c r="AB1280" s="187"/>
      <c r="AC1280" s="187"/>
      <c r="AD1280" s="187"/>
      <c r="AE1280" s="187"/>
      <c r="AF1280" s="187"/>
      <c r="AG1280" s="187"/>
      <c r="AH1280" s="187"/>
      <c r="AI1280" s="187"/>
      <c r="AJ1280" s="187"/>
      <c r="AK1280" s="187"/>
      <c r="AL1280" s="187"/>
      <c r="AM1280" s="187"/>
      <c r="AN1280" s="187"/>
      <c r="AO1280" s="187"/>
      <c r="AP1280" s="187"/>
      <c r="AQ1280" s="187"/>
      <c r="AR1280" s="187"/>
      <c r="AS1280" s="187"/>
      <c r="AT1280" s="187"/>
      <c r="AU1280" s="187"/>
      <c r="AV1280" s="187"/>
      <c r="AW1280" s="187"/>
      <c r="AX1280" s="187"/>
      <c r="AY1280" s="187"/>
      <c r="AZ1280" s="187"/>
      <c r="BA1280" s="187"/>
      <c r="BB1280" s="187"/>
      <c r="BC1280" s="187"/>
      <c r="BD1280" s="187"/>
      <c r="BE1280" s="187"/>
      <c r="BF1280" s="187"/>
      <c r="BG1280" s="187"/>
      <c r="BH1280" s="187"/>
      <c r="BI1280" s="187"/>
      <c r="BJ1280" s="187"/>
      <c r="BK1280" s="187"/>
      <c r="BL1280" s="187"/>
      <c r="BM1280" s="187"/>
    </row>
    <row r="1281" spans="1:65">
      <c r="A1281" s="110"/>
      <c r="B1281" s="110"/>
      <c r="C1281" s="110"/>
      <c r="D1281" s="187"/>
      <c r="E1281" s="187"/>
      <c r="F1281" s="187"/>
      <c r="G1281" s="187"/>
      <c r="H1281" s="187"/>
      <c r="I1281" s="187"/>
      <c r="J1281" s="187"/>
      <c r="K1281" s="187"/>
      <c r="L1281" s="187"/>
      <c r="M1281" s="187"/>
      <c r="N1281" s="187"/>
      <c r="O1281" s="187"/>
      <c r="P1281" s="187"/>
      <c r="Q1281" s="187"/>
      <c r="R1281" s="187"/>
      <c r="S1281" s="187"/>
      <c r="T1281" s="187"/>
      <c r="U1281" s="187"/>
      <c r="V1281" s="187"/>
      <c r="W1281" s="187"/>
      <c r="X1281" s="187"/>
      <c r="Y1281" s="187"/>
      <c r="Z1281" s="187"/>
      <c r="AA1281" s="187"/>
      <c r="AB1281" s="187"/>
      <c r="AC1281" s="187"/>
      <c r="AD1281" s="187"/>
      <c r="AE1281" s="187"/>
      <c r="AF1281" s="187"/>
      <c r="AG1281" s="187"/>
      <c r="AH1281" s="187"/>
      <c r="AI1281" s="187"/>
      <c r="AJ1281" s="187"/>
      <c r="AK1281" s="187"/>
      <c r="AL1281" s="187"/>
      <c r="AM1281" s="187"/>
      <c r="AN1281" s="187"/>
      <c r="AO1281" s="187"/>
      <c r="AP1281" s="187"/>
      <c r="AQ1281" s="187"/>
      <c r="AR1281" s="187"/>
      <c r="AS1281" s="187"/>
      <c r="AT1281" s="187"/>
      <c r="AU1281" s="187"/>
      <c r="AV1281" s="187"/>
      <c r="AW1281" s="187"/>
      <c r="AX1281" s="187"/>
      <c r="AY1281" s="187"/>
      <c r="AZ1281" s="187"/>
      <c r="BA1281" s="187"/>
      <c r="BB1281" s="187"/>
      <c r="BC1281" s="187"/>
      <c r="BD1281" s="187"/>
      <c r="BE1281" s="187"/>
      <c r="BF1281" s="187"/>
      <c r="BG1281" s="187"/>
      <c r="BH1281" s="187"/>
      <c r="BI1281" s="187"/>
      <c r="BJ1281" s="187"/>
      <c r="BK1281" s="187"/>
      <c r="BL1281" s="187"/>
      <c r="BM1281" s="187"/>
    </row>
    <row r="1282" spans="1:65">
      <c r="A1282" s="110"/>
      <c r="B1282" s="110"/>
      <c r="C1282" s="110"/>
      <c r="D1282" s="187"/>
      <c r="E1282" s="187"/>
      <c r="F1282" s="187"/>
      <c r="G1282" s="187"/>
      <c r="H1282" s="187"/>
      <c r="I1282" s="187"/>
      <c r="J1282" s="187"/>
      <c r="K1282" s="187"/>
      <c r="L1282" s="187"/>
      <c r="M1282" s="187"/>
      <c r="N1282" s="187"/>
      <c r="O1282" s="187"/>
      <c r="P1282" s="187"/>
      <c r="Q1282" s="187"/>
      <c r="R1282" s="187"/>
      <c r="S1282" s="187"/>
      <c r="T1282" s="187"/>
      <c r="U1282" s="187"/>
      <c r="V1282" s="187"/>
      <c r="W1282" s="187"/>
      <c r="X1282" s="187"/>
      <c r="Y1282" s="187"/>
      <c r="Z1282" s="187"/>
      <c r="AA1282" s="187"/>
      <c r="AB1282" s="187"/>
      <c r="AC1282" s="187"/>
      <c r="AD1282" s="187"/>
      <c r="AE1282" s="187"/>
      <c r="AF1282" s="187"/>
      <c r="AG1282" s="187"/>
      <c r="AH1282" s="187"/>
      <c r="AI1282" s="187"/>
      <c r="AJ1282" s="187"/>
      <c r="AK1282" s="187"/>
      <c r="AL1282" s="187"/>
      <c r="AM1282" s="187"/>
      <c r="AN1282" s="187"/>
      <c r="AO1282" s="187"/>
      <c r="AP1282" s="187"/>
      <c r="AQ1282" s="187"/>
      <c r="AR1282" s="187"/>
      <c r="AS1282" s="187"/>
      <c r="AT1282" s="187"/>
      <c r="AU1282" s="187"/>
      <c r="AV1282" s="187"/>
      <c r="AW1282" s="187"/>
      <c r="AX1282" s="187"/>
      <c r="AY1282" s="187"/>
      <c r="AZ1282" s="187"/>
      <c r="BA1282" s="187"/>
      <c r="BB1282" s="187"/>
      <c r="BC1282" s="187"/>
      <c r="BD1282" s="187"/>
      <c r="BE1282" s="187"/>
      <c r="BF1282" s="187"/>
      <c r="BG1282" s="187"/>
      <c r="BH1282" s="187"/>
      <c r="BI1282" s="187"/>
      <c r="BJ1282" s="187"/>
      <c r="BK1282" s="187"/>
      <c r="BL1282" s="187"/>
      <c r="BM1282" s="187"/>
    </row>
    <row r="1283" spans="1:65">
      <c r="A1283" s="110"/>
      <c r="B1283" s="110"/>
      <c r="C1283" s="110"/>
      <c r="D1283" s="187"/>
      <c r="E1283" s="187"/>
      <c r="F1283" s="187"/>
      <c r="G1283" s="187"/>
      <c r="H1283" s="187"/>
      <c r="I1283" s="187"/>
      <c r="J1283" s="187"/>
      <c r="K1283" s="187"/>
      <c r="L1283" s="187"/>
      <c r="M1283" s="187"/>
      <c r="N1283" s="187"/>
      <c r="O1283" s="187"/>
      <c r="P1283" s="187"/>
      <c r="Q1283" s="187"/>
      <c r="R1283" s="187"/>
      <c r="S1283" s="187"/>
      <c r="T1283" s="187"/>
      <c r="U1283" s="187"/>
      <c r="V1283" s="187"/>
      <c r="W1283" s="187"/>
      <c r="X1283" s="187"/>
      <c r="Y1283" s="187"/>
      <c r="Z1283" s="187"/>
      <c r="AA1283" s="187"/>
      <c r="AB1283" s="187"/>
      <c r="AC1283" s="187"/>
      <c r="AD1283" s="187"/>
      <c r="AE1283" s="187"/>
      <c r="AF1283" s="187"/>
      <c r="AG1283" s="187"/>
      <c r="AH1283" s="187"/>
      <c r="AI1283" s="187"/>
      <c r="AJ1283" s="187"/>
      <c r="AK1283" s="187"/>
      <c r="AL1283" s="187"/>
      <c r="AM1283" s="187"/>
      <c r="AN1283" s="187"/>
      <c r="AO1283" s="187"/>
      <c r="AP1283" s="187"/>
      <c r="AQ1283" s="187"/>
      <c r="AR1283" s="187"/>
      <c r="AS1283" s="187"/>
      <c r="AT1283" s="187"/>
      <c r="AU1283" s="187"/>
      <c r="AV1283" s="187"/>
      <c r="AW1283" s="187"/>
      <c r="AX1283" s="187"/>
      <c r="AY1283" s="187"/>
      <c r="AZ1283" s="187"/>
      <c r="BA1283" s="187"/>
      <c r="BB1283" s="187"/>
      <c r="BC1283" s="187"/>
      <c r="BD1283" s="187"/>
      <c r="BE1283" s="187"/>
      <c r="BF1283" s="187"/>
      <c r="BG1283" s="187"/>
      <c r="BH1283" s="187"/>
      <c r="BI1283" s="187"/>
      <c r="BJ1283" s="187"/>
      <c r="BK1283" s="187"/>
      <c r="BL1283" s="187"/>
      <c r="BM1283" s="187"/>
    </row>
    <row r="1284" spans="1:65">
      <c r="A1284" s="110"/>
      <c r="B1284" s="110"/>
      <c r="C1284" s="110"/>
      <c r="D1284" s="187"/>
      <c r="E1284" s="187"/>
      <c r="F1284" s="187"/>
      <c r="G1284" s="187"/>
      <c r="H1284" s="187"/>
      <c r="I1284" s="187"/>
      <c r="J1284" s="187"/>
      <c r="K1284" s="187"/>
      <c r="L1284" s="187"/>
      <c r="M1284" s="187"/>
      <c r="N1284" s="187"/>
      <c r="O1284" s="187"/>
      <c r="P1284" s="187"/>
      <c r="Q1284" s="187"/>
      <c r="R1284" s="187"/>
      <c r="S1284" s="187"/>
      <c r="T1284" s="187"/>
      <c r="U1284" s="187"/>
      <c r="V1284" s="187"/>
      <c r="W1284" s="187"/>
      <c r="X1284" s="187"/>
      <c r="Y1284" s="187"/>
      <c r="Z1284" s="187"/>
      <c r="AA1284" s="187"/>
      <c r="AB1284" s="187"/>
      <c r="AC1284" s="187"/>
      <c r="AD1284" s="187"/>
      <c r="AE1284" s="187"/>
      <c r="AF1284" s="187"/>
      <c r="AG1284" s="187"/>
      <c r="AH1284" s="187"/>
      <c r="AI1284" s="187"/>
      <c r="AJ1284" s="187"/>
      <c r="AK1284" s="187"/>
      <c r="AL1284" s="187"/>
      <c r="AM1284" s="187"/>
      <c r="AN1284" s="187"/>
      <c r="AO1284" s="187"/>
      <c r="AP1284" s="187"/>
      <c r="AQ1284" s="187"/>
      <c r="AR1284" s="187"/>
      <c r="AS1284" s="187"/>
      <c r="AT1284" s="187"/>
      <c r="AU1284" s="187"/>
      <c r="AV1284" s="187"/>
      <c r="AW1284" s="187"/>
      <c r="AX1284" s="187"/>
      <c r="AY1284" s="187"/>
      <c r="AZ1284" s="187"/>
      <c r="BA1284" s="187"/>
      <c r="BB1284" s="187"/>
      <c r="BC1284" s="187"/>
      <c r="BD1284" s="187"/>
      <c r="BE1284" s="187"/>
      <c r="BF1284" s="187"/>
      <c r="BG1284" s="187"/>
      <c r="BH1284" s="187"/>
      <c r="BI1284" s="187"/>
      <c r="BJ1284" s="187"/>
      <c r="BK1284" s="187"/>
      <c r="BL1284" s="187"/>
      <c r="BM1284" s="187"/>
    </row>
    <row r="1285" spans="1:65">
      <c r="A1285" s="110"/>
      <c r="B1285" s="110"/>
      <c r="C1285" s="110"/>
      <c r="D1285" s="187"/>
      <c r="E1285" s="187"/>
      <c r="F1285" s="187"/>
      <c r="G1285" s="187"/>
      <c r="H1285" s="187"/>
      <c r="I1285" s="187"/>
      <c r="J1285" s="187"/>
      <c r="K1285" s="187"/>
      <c r="L1285" s="187"/>
      <c r="M1285" s="187"/>
      <c r="N1285" s="187"/>
      <c r="O1285" s="187"/>
      <c r="P1285" s="187"/>
      <c r="Q1285" s="187"/>
      <c r="R1285" s="187"/>
      <c r="S1285" s="187"/>
      <c r="T1285" s="187"/>
      <c r="U1285" s="187"/>
      <c r="V1285" s="187"/>
      <c r="W1285" s="187"/>
      <c r="X1285" s="187"/>
      <c r="Y1285" s="187"/>
      <c r="Z1285" s="187"/>
      <c r="AA1285" s="187"/>
      <c r="AB1285" s="187"/>
      <c r="AC1285" s="187"/>
      <c r="AD1285" s="187"/>
      <c r="AE1285" s="187"/>
      <c r="AF1285" s="187"/>
      <c r="AG1285" s="187"/>
      <c r="AH1285" s="187"/>
      <c r="AI1285" s="187"/>
      <c r="AJ1285" s="187"/>
      <c r="AK1285" s="187"/>
      <c r="AL1285" s="187"/>
      <c r="AM1285" s="187"/>
      <c r="AN1285" s="187"/>
      <c r="AO1285" s="187"/>
      <c r="AP1285" s="187"/>
      <c r="AQ1285" s="187"/>
      <c r="AR1285" s="187"/>
      <c r="AS1285" s="187"/>
      <c r="AT1285" s="187"/>
      <c r="AU1285" s="187"/>
      <c r="AV1285" s="187"/>
      <c r="AW1285" s="187"/>
      <c r="AX1285" s="187"/>
      <c r="AY1285" s="187"/>
      <c r="AZ1285" s="187"/>
      <c r="BA1285" s="187"/>
      <c r="BB1285" s="187"/>
      <c r="BC1285" s="187"/>
      <c r="BD1285" s="187"/>
      <c r="BE1285" s="187"/>
      <c r="BF1285" s="187"/>
      <c r="BG1285" s="187"/>
      <c r="BH1285" s="187"/>
      <c r="BI1285" s="187"/>
      <c r="BJ1285" s="187"/>
      <c r="BK1285" s="187"/>
      <c r="BL1285" s="187"/>
      <c r="BM1285" s="187"/>
    </row>
    <row r="1286" spans="1:65">
      <c r="A1286" s="110"/>
      <c r="B1286" s="110"/>
      <c r="C1286" s="110"/>
      <c r="D1286" s="187"/>
      <c r="E1286" s="187"/>
      <c r="F1286" s="187"/>
      <c r="G1286" s="187"/>
      <c r="H1286" s="187"/>
      <c r="I1286" s="187"/>
      <c r="J1286" s="187"/>
      <c r="K1286" s="187"/>
      <c r="L1286" s="187"/>
      <c r="M1286" s="187"/>
      <c r="N1286" s="187"/>
      <c r="O1286" s="187"/>
      <c r="P1286" s="187"/>
      <c r="Q1286" s="187"/>
      <c r="R1286" s="187"/>
      <c r="S1286" s="187"/>
      <c r="T1286" s="187"/>
      <c r="U1286" s="187"/>
      <c r="V1286" s="187"/>
      <c r="W1286" s="187"/>
      <c r="X1286" s="187"/>
      <c r="Y1286" s="187"/>
      <c r="Z1286" s="187"/>
      <c r="AA1286" s="187"/>
      <c r="AB1286" s="187"/>
      <c r="AC1286" s="187"/>
      <c r="AD1286" s="187"/>
      <c r="AE1286" s="187"/>
      <c r="AF1286" s="187"/>
      <c r="AG1286" s="187"/>
      <c r="AH1286" s="187"/>
      <c r="AI1286" s="187"/>
      <c r="AJ1286" s="187"/>
      <c r="AK1286" s="187"/>
      <c r="AL1286" s="187"/>
      <c r="AM1286" s="187"/>
      <c r="AN1286" s="187"/>
      <c r="AO1286" s="187"/>
      <c r="AP1286" s="187"/>
      <c r="AQ1286" s="187"/>
      <c r="AR1286" s="187"/>
      <c r="AS1286" s="187"/>
      <c r="AT1286" s="187"/>
      <c r="AU1286" s="187"/>
      <c r="AV1286" s="187"/>
      <c r="AW1286" s="187"/>
      <c r="AX1286" s="187"/>
      <c r="AY1286" s="187"/>
      <c r="AZ1286" s="187"/>
      <c r="BA1286" s="187"/>
      <c r="BB1286" s="187"/>
      <c r="BC1286" s="187"/>
      <c r="BD1286" s="187"/>
      <c r="BE1286" s="187"/>
      <c r="BF1286" s="187"/>
      <c r="BG1286" s="187"/>
      <c r="BH1286" s="187"/>
      <c r="BI1286" s="187"/>
      <c r="BJ1286" s="187"/>
      <c r="BK1286" s="187"/>
      <c r="BL1286" s="187"/>
      <c r="BM1286" s="187"/>
    </row>
    <row r="1287" spans="1:65">
      <c r="A1287" s="110"/>
      <c r="B1287" s="110"/>
      <c r="C1287" s="110"/>
      <c r="D1287" s="187"/>
      <c r="E1287" s="187"/>
      <c r="F1287" s="187"/>
      <c r="G1287" s="187"/>
      <c r="H1287" s="187"/>
      <c r="I1287" s="187"/>
      <c r="J1287" s="187"/>
      <c r="K1287" s="187"/>
      <c r="L1287" s="187"/>
      <c r="M1287" s="187"/>
      <c r="N1287" s="187"/>
      <c r="O1287" s="187"/>
      <c r="P1287" s="187"/>
      <c r="Q1287" s="187"/>
      <c r="R1287" s="187"/>
      <c r="S1287" s="187"/>
      <c r="T1287" s="187"/>
      <c r="U1287" s="187"/>
      <c r="V1287" s="187"/>
      <c r="W1287" s="187"/>
      <c r="X1287" s="187"/>
      <c r="Y1287" s="187"/>
      <c r="Z1287" s="187"/>
      <c r="AA1287" s="187"/>
      <c r="AB1287" s="187"/>
      <c r="AC1287" s="187"/>
      <c r="AD1287" s="187"/>
      <c r="AE1287" s="187"/>
      <c r="AF1287" s="187"/>
      <c r="AG1287" s="187"/>
      <c r="AH1287" s="187"/>
      <c r="AI1287" s="187"/>
      <c r="AJ1287" s="187"/>
      <c r="AK1287" s="187"/>
      <c r="AL1287" s="187"/>
      <c r="AM1287" s="187"/>
      <c r="AN1287" s="187"/>
      <c r="AO1287" s="187"/>
      <c r="AP1287" s="187"/>
      <c r="AQ1287" s="187"/>
      <c r="AR1287" s="187"/>
      <c r="AS1287" s="187"/>
      <c r="AT1287" s="187"/>
      <c r="AU1287" s="187"/>
      <c r="AV1287" s="187"/>
      <c r="AW1287" s="187"/>
      <c r="AX1287" s="187"/>
      <c r="AY1287" s="187"/>
      <c r="AZ1287" s="187"/>
      <c r="BA1287" s="187"/>
      <c r="BB1287" s="187"/>
      <c r="BC1287" s="187"/>
      <c r="BD1287" s="187"/>
      <c r="BE1287" s="187"/>
      <c r="BF1287" s="187"/>
      <c r="BG1287" s="187"/>
      <c r="BH1287" s="187"/>
      <c r="BI1287" s="187"/>
      <c r="BJ1287" s="187"/>
      <c r="BK1287" s="187"/>
      <c r="BL1287" s="187"/>
      <c r="BM1287" s="187"/>
    </row>
    <row r="1288" spans="1:65">
      <c r="A1288" s="110"/>
      <c r="B1288" s="110"/>
      <c r="C1288" s="110"/>
      <c r="D1288" s="187"/>
      <c r="E1288" s="187"/>
      <c r="F1288" s="187"/>
      <c r="G1288" s="187"/>
      <c r="H1288" s="187"/>
      <c r="I1288" s="187"/>
      <c r="J1288" s="187"/>
      <c r="K1288" s="187"/>
      <c r="L1288" s="187"/>
      <c r="M1288" s="187"/>
      <c r="N1288" s="187"/>
      <c r="O1288" s="187"/>
      <c r="P1288" s="187"/>
      <c r="Q1288" s="187"/>
      <c r="R1288" s="187"/>
      <c r="S1288" s="187"/>
      <c r="T1288" s="187"/>
      <c r="U1288" s="187"/>
      <c r="V1288" s="187"/>
      <c r="W1288" s="187"/>
      <c r="X1288" s="187"/>
      <c r="Y1288" s="187"/>
      <c r="Z1288" s="187"/>
      <c r="AA1288" s="187"/>
      <c r="AB1288" s="187"/>
      <c r="AC1288" s="187"/>
      <c r="AD1288" s="187"/>
      <c r="AE1288" s="187"/>
      <c r="AF1288" s="187"/>
      <c r="AG1288" s="187"/>
      <c r="AH1288" s="187"/>
      <c r="AI1288" s="187"/>
      <c r="AJ1288" s="187"/>
      <c r="AK1288" s="187"/>
      <c r="AL1288" s="187"/>
      <c r="AM1288" s="187"/>
      <c r="AN1288" s="187"/>
      <c r="AO1288" s="187"/>
      <c r="AP1288" s="187"/>
      <c r="AQ1288" s="187"/>
      <c r="AR1288" s="187"/>
      <c r="AS1288" s="187"/>
      <c r="AT1288" s="187"/>
      <c r="AU1288" s="187"/>
      <c r="AV1288" s="187"/>
      <c r="AW1288" s="187"/>
      <c r="AX1288" s="187"/>
      <c r="AY1288" s="187"/>
      <c r="AZ1288" s="187"/>
      <c r="BA1288" s="187"/>
      <c r="BB1288" s="187"/>
      <c r="BC1288" s="187"/>
      <c r="BD1288" s="187"/>
      <c r="BE1288" s="187"/>
      <c r="BF1288" s="187"/>
      <c r="BG1288" s="187"/>
      <c r="BH1288" s="187"/>
      <c r="BI1288" s="187"/>
      <c r="BJ1288" s="187"/>
      <c r="BK1288" s="187"/>
      <c r="BL1288" s="187"/>
      <c r="BM1288" s="187"/>
    </row>
    <row r="1289" spans="1:65">
      <c r="A1289" s="110"/>
      <c r="B1289" s="110"/>
      <c r="C1289" s="110"/>
      <c r="D1289" s="187"/>
      <c r="E1289" s="187"/>
      <c r="F1289" s="187"/>
      <c r="G1289" s="187"/>
      <c r="H1289" s="187"/>
      <c r="I1289" s="187"/>
      <c r="J1289" s="187"/>
      <c r="K1289" s="187"/>
      <c r="L1289" s="187"/>
      <c r="M1289" s="187"/>
      <c r="N1289" s="187"/>
      <c r="O1289" s="187"/>
      <c r="P1289" s="187"/>
      <c r="Q1289" s="187"/>
      <c r="R1289" s="187"/>
      <c r="S1289" s="187"/>
      <c r="T1289" s="187"/>
      <c r="U1289" s="187"/>
      <c r="V1289" s="187"/>
      <c r="W1289" s="187"/>
      <c r="X1289" s="187"/>
      <c r="Y1289" s="187"/>
      <c r="Z1289" s="187"/>
      <c r="AA1289" s="187"/>
      <c r="AB1289" s="187"/>
      <c r="AC1289" s="187"/>
      <c r="AD1289" s="187"/>
      <c r="AE1289" s="187"/>
      <c r="AF1289" s="187"/>
      <c r="AG1289" s="187"/>
      <c r="AH1289" s="187"/>
      <c r="AI1289" s="187"/>
      <c r="AJ1289" s="187"/>
      <c r="AK1289" s="187"/>
      <c r="AL1289" s="187"/>
      <c r="AM1289" s="187"/>
      <c r="AN1289" s="187"/>
      <c r="AO1289" s="187"/>
      <c r="AP1289" s="187"/>
      <c r="AQ1289" s="187"/>
      <c r="AR1289" s="187"/>
      <c r="AS1289" s="187"/>
      <c r="AT1289" s="187"/>
      <c r="AU1289" s="187"/>
      <c r="AV1289" s="187"/>
      <c r="AW1289" s="187"/>
      <c r="AX1289" s="187"/>
      <c r="AY1289" s="187"/>
      <c r="AZ1289" s="187"/>
      <c r="BA1289" s="187"/>
      <c r="BB1289" s="187"/>
      <c r="BC1289" s="187"/>
      <c r="BD1289" s="187"/>
      <c r="BE1289" s="187"/>
      <c r="BF1289" s="187"/>
      <c r="BG1289" s="187"/>
      <c r="BH1289" s="187"/>
      <c r="BI1289" s="187"/>
      <c r="BJ1289" s="187"/>
      <c r="BK1289" s="187"/>
      <c r="BL1289" s="187"/>
      <c r="BM1289" s="187"/>
    </row>
    <row r="1290" spans="1:65">
      <c r="A1290" s="110"/>
      <c r="B1290" s="110"/>
      <c r="C1290" s="110"/>
      <c r="D1290" s="187"/>
      <c r="E1290" s="187"/>
      <c r="F1290" s="187"/>
      <c r="G1290" s="187"/>
      <c r="H1290" s="187"/>
      <c r="I1290" s="187"/>
      <c r="J1290" s="187"/>
      <c r="K1290" s="187"/>
      <c r="L1290" s="187"/>
      <c r="M1290" s="187"/>
      <c r="N1290" s="187"/>
      <c r="O1290" s="187"/>
      <c r="P1290" s="187"/>
      <c r="Q1290" s="187"/>
      <c r="R1290" s="187"/>
      <c r="S1290" s="187"/>
      <c r="T1290" s="187"/>
      <c r="U1290" s="187"/>
      <c r="V1290" s="187"/>
      <c r="W1290" s="187"/>
      <c r="X1290" s="187"/>
      <c r="Y1290" s="187"/>
      <c r="Z1290" s="187"/>
      <c r="AA1290" s="187"/>
      <c r="AB1290" s="187"/>
      <c r="AC1290" s="187"/>
      <c r="AD1290" s="187"/>
      <c r="AE1290" s="187"/>
      <c r="AF1290" s="187"/>
      <c r="AG1290" s="187"/>
      <c r="AH1290" s="187"/>
      <c r="AI1290" s="187"/>
      <c r="AJ1290" s="187"/>
      <c r="AK1290" s="187"/>
      <c r="AL1290" s="187"/>
      <c r="AM1290" s="187"/>
      <c r="AN1290" s="187"/>
      <c r="AO1290" s="187"/>
      <c r="AP1290" s="187"/>
      <c r="AQ1290" s="187"/>
      <c r="AR1290" s="187"/>
      <c r="AS1290" s="187"/>
      <c r="AT1290" s="187"/>
      <c r="AU1290" s="187"/>
      <c r="AV1290" s="187"/>
      <c r="AW1290" s="187"/>
      <c r="AX1290" s="187"/>
      <c r="AY1290" s="187"/>
      <c r="AZ1290" s="187"/>
      <c r="BA1290" s="187"/>
      <c r="BB1290" s="187"/>
      <c r="BC1290" s="187"/>
      <c r="BD1290" s="187"/>
      <c r="BE1290" s="187"/>
      <c r="BF1290" s="187"/>
      <c r="BG1290" s="187"/>
      <c r="BH1290" s="187"/>
      <c r="BI1290" s="187"/>
      <c r="BJ1290" s="187"/>
      <c r="BK1290" s="187"/>
      <c r="BL1290" s="187"/>
      <c r="BM1290" s="187"/>
    </row>
    <row r="1291" spans="1:65">
      <c r="A1291" s="110"/>
      <c r="B1291" s="110"/>
      <c r="C1291" s="110"/>
      <c r="D1291" s="187"/>
      <c r="E1291" s="187"/>
      <c r="F1291" s="187"/>
      <c r="G1291" s="187"/>
      <c r="H1291" s="187"/>
      <c r="I1291" s="187"/>
      <c r="J1291" s="187"/>
      <c r="K1291" s="187"/>
      <c r="L1291" s="187"/>
      <c r="M1291" s="187"/>
      <c r="N1291" s="187"/>
      <c r="O1291" s="187"/>
      <c r="P1291" s="187"/>
      <c r="Q1291" s="187"/>
      <c r="R1291" s="187"/>
      <c r="S1291" s="187"/>
      <c r="T1291" s="187"/>
      <c r="U1291" s="187"/>
      <c r="V1291" s="187"/>
      <c r="W1291" s="187"/>
      <c r="X1291" s="187"/>
      <c r="Y1291" s="187"/>
      <c r="Z1291" s="187"/>
      <c r="AA1291" s="187"/>
      <c r="AB1291" s="187"/>
      <c r="AC1291" s="187"/>
      <c r="AD1291" s="187"/>
      <c r="AE1291" s="187"/>
      <c r="AF1291" s="187"/>
      <c r="AG1291" s="187"/>
      <c r="AH1291" s="187"/>
      <c r="AI1291" s="187"/>
      <c r="AJ1291" s="187"/>
      <c r="AK1291" s="187"/>
      <c r="AL1291" s="187"/>
      <c r="AM1291" s="187"/>
      <c r="AN1291" s="187"/>
      <c r="AO1291" s="187"/>
      <c r="AP1291" s="187"/>
      <c r="AQ1291" s="187"/>
      <c r="AR1291" s="187"/>
      <c r="AS1291" s="187"/>
      <c r="AT1291" s="187"/>
      <c r="AU1291" s="187"/>
      <c r="AV1291" s="187"/>
      <c r="AW1291" s="187"/>
      <c r="AX1291" s="187"/>
      <c r="AY1291" s="187"/>
      <c r="AZ1291" s="187"/>
      <c r="BA1291" s="187"/>
      <c r="BB1291" s="187"/>
      <c r="BC1291" s="187"/>
      <c r="BD1291" s="187"/>
      <c r="BE1291" s="187"/>
      <c r="BF1291" s="187"/>
      <c r="BG1291" s="187"/>
      <c r="BH1291" s="187"/>
      <c r="BI1291" s="187"/>
      <c r="BJ1291" s="187"/>
      <c r="BK1291" s="187"/>
      <c r="BL1291" s="187"/>
      <c r="BM1291" s="187"/>
    </row>
    <row r="1292" spans="1:65">
      <c r="A1292" s="110"/>
      <c r="B1292" s="110"/>
      <c r="C1292" s="110"/>
      <c r="D1292" s="187"/>
      <c r="E1292" s="187"/>
      <c r="F1292" s="187"/>
      <c r="G1292" s="187"/>
      <c r="H1292" s="187"/>
      <c r="I1292" s="187"/>
      <c r="J1292" s="187"/>
      <c r="K1292" s="187"/>
      <c r="L1292" s="187"/>
      <c r="M1292" s="187"/>
      <c r="N1292" s="187"/>
      <c r="O1292" s="187"/>
      <c r="P1292" s="187"/>
      <c r="Q1292" s="187"/>
      <c r="R1292" s="187"/>
      <c r="S1292" s="187"/>
      <c r="T1292" s="187"/>
      <c r="U1292" s="187"/>
      <c r="V1292" s="187"/>
      <c r="W1292" s="187"/>
      <c r="X1292" s="187"/>
      <c r="Y1292" s="187"/>
      <c r="Z1292" s="187"/>
      <c r="AA1292" s="187"/>
      <c r="AB1292" s="187"/>
      <c r="AC1292" s="187"/>
      <c r="AD1292" s="187"/>
      <c r="AE1292" s="187"/>
      <c r="AF1292" s="187"/>
      <c r="AG1292" s="187"/>
      <c r="AH1292" s="187"/>
      <c r="AI1292" s="187"/>
      <c r="AJ1292" s="187"/>
      <c r="AK1292" s="187"/>
      <c r="AL1292" s="187"/>
      <c r="AM1292" s="187"/>
      <c r="AN1292" s="187"/>
      <c r="AO1292" s="187"/>
      <c r="AP1292" s="187"/>
      <c r="AQ1292" s="187"/>
      <c r="AR1292" s="187"/>
      <c r="AS1292" s="187"/>
      <c r="AT1292" s="187"/>
      <c r="AU1292" s="187"/>
      <c r="AV1292" s="187"/>
      <c r="AW1292" s="187"/>
      <c r="AX1292" s="187"/>
      <c r="AY1292" s="187"/>
      <c r="AZ1292" s="187"/>
      <c r="BA1292" s="187"/>
      <c r="BB1292" s="187"/>
      <c r="BC1292" s="187"/>
      <c r="BD1292" s="187"/>
      <c r="BE1292" s="187"/>
      <c r="BF1292" s="187"/>
      <c r="BG1292" s="187"/>
      <c r="BH1292" s="187"/>
      <c r="BI1292" s="187"/>
      <c r="BJ1292" s="187"/>
      <c r="BK1292" s="187"/>
      <c r="BL1292" s="187"/>
      <c r="BM1292" s="187"/>
    </row>
  </sheetData>
  <phoneticPr fontId="16" type="noConversion"/>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sheetPr codeName="Sheet12"/>
  <dimension ref="A1:D2"/>
  <sheetViews>
    <sheetView workbookViewId="0">
      <selection activeCell="D16" sqref="D16"/>
    </sheetView>
  </sheetViews>
  <sheetFormatPr defaultColWidth="14.140625" defaultRowHeight="12.75"/>
  <cols>
    <col min="1" max="1" width="18.140625" bestFit="1" customWidth="1"/>
    <col min="2" max="2" width="25.5703125" bestFit="1" customWidth="1"/>
    <col min="3" max="3" width="14.7109375" bestFit="1" customWidth="1"/>
  </cols>
  <sheetData>
    <row r="1" spans="1:4">
      <c r="A1" t="s">
        <v>12</v>
      </c>
      <c r="B1" t="s">
        <v>0</v>
      </c>
      <c r="C1" t="s">
        <v>135</v>
      </c>
      <c r="D1" t="s">
        <v>352</v>
      </c>
    </row>
    <row r="2" spans="1:4">
      <c r="A2" t="s">
        <v>351</v>
      </c>
      <c r="B2">
        <v>2</v>
      </c>
      <c r="C2">
        <v>2</v>
      </c>
      <c r="D2">
        <v>1</v>
      </c>
    </row>
  </sheetData>
  <phoneticPr fontId="16"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sheetPr codeName="Sheet4"/>
  <dimension ref="A1:C2"/>
  <sheetViews>
    <sheetView workbookViewId="0"/>
  </sheetViews>
  <sheetFormatPr defaultRowHeight="12.75"/>
  <cols>
    <col min="1" max="1" width="5.42578125" bestFit="1" customWidth="1"/>
    <col min="2" max="2" width="17.28515625" bestFit="1" customWidth="1"/>
    <col min="3" max="3" width="2" bestFit="1" customWidth="1"/>
  </cols>
  <sheetData>
    <row r="1" spans="1:3">
      <c r="A1" s="235" t="s">
        <v>137</v>
      </c>
      <c r="B1" s="235" t="s">
        <v>138</v>
      </c>
      <c r="C1" s="235">
        <v>1</v>
      </c>
    </row>
    <row r="2" spans="1:3">
      <c r="A2" s="188"/>
      <c r="B2" s="188"/>
    </row>
  </sheetData>
  <phoneticPr fontId="16"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sheetPr codeName="Sheet13" enableFormatConditionsCalculation="0">
    <tabColor indexed="18"/>
  </sheetPr>
  <dimension ref="A1:G76"/>
  <sheetViews>
    <sheetView showGridLines="0" topLeftCell="A2" zoomScale="80" workbookViewId="0">
      <selection activeCell="E11" sqref="E11"/>
    </sheetView>
  </sheetViews>
  <sheetFormatPr defaultRowHeight="12.75"/>
  <cols>
    <col min="1" max="1" width="14.85546875" bestFit="1" customWidth="1"/>
    <col min="2" max="2" width="3.5703125" customWidth="1"/>
    <col min="3" max="3" width="0" hidden="1" customWidth="1"/>
    <col min="4" max="4" width="9.5703125" hidden="1" customWidth="1"/>
    <col min="5" max="34" width="55.7109375" customWidth="1"/>
  </cols>
  <sheetData>
    <row r="1" spans="1:7" hidden="1">
      <c r="A1" s="110"/>
      <c r="B1" s="110"/>
      <c r="C1" s="110"/>
      <c r="D1" s="110"/>
      <c r="E1" s="110"/>
      <c r="F1" s="110"/>
      <c r="G1" s="110"/>
    </row>
    <row r="2" spans="1:7">
      <c r="A2" s="110"/>
      <c r="B2" s="110"/>
      <c r="C2" s="110"/>
      <c r="D2" s="110"/>
      <c r="E2" s="110"/>
      <c r="F2" s="110"/>
      <c r="G2" s="110"/>
    </row>
    <row r="3" spans="1:7">
      <c r="A3" s="110"/>
      <c r="B3" s="110"/>
      <c r="C3" s="110"/>
      <c r="D3" s="110"/>
      <c r="E3" s="481" t="str">
        <f>Configuration!$CT$20</f>
        <v>Filtering Criteria</v>
      </c>
      <c r="F3" s="110"/>
      <c r="G3" s="110"/>
    </row>
    <row r="4" spans="1:7" ht="12.75" customHeight="1">
      <c r="A4" s="110"/>
      <c r="B4" s="110"/>
      <c r="C4" s="110"/>
      <c r="D4" s="110"/>
      <c r="E4" s="481"/>
      <c r="F4" s="112"/>
      <c r="G4" s="119"/>
    </row>
    <row r="5" spans="1:7">
      <c r="A5" s="177" t="str">
        <f>Configuration!$CT$18&amp;":"</f>
        <v>Click View:</v>
      </c>
      <c r="B5" s="124"/>
      <c r="C5" s="124"/>
      <c r="D5" s="110"/>
      <c r="E5" s="110"/>
      <c r="F5" s="124"/>
      <c r="G5" s="124"/>
    </row>
    <row r="6" spans="1:7">
      <c r="A6" s="159" t="str">
        <f ca="1">HYPERLINK(Current_Period_Link,Configuration!CT38)</f>
        <v>Show Current Period</v>
      </c>
      <c r="B6" s="110"/>
      <c r="C6" s="110"/>
      <c r="D6" s="110"/>
      <c r="E6" s="130"/>
      <c r="F6" s="124"/>
      <c r="G6" s="124"/>
    </row>
    <row r="7" spans="1:7">
      <c r="A7" s="159" t="str">
        <f>Configuration!$CT$19</f>
        <v>Metrics &amp; Attr</v>
      </c>
      <c r="B7" s="110"/>
      <c r="C7" s="110"/>
      <c r="D7" s="110"/>
      <c r="E7" s="113">
        <f>COLUMN()-2</f>
        <v>3</v>
      </c>
      <c r="F7" s="113">
        <f t="shared" ref="F7:G7" si="0">COLUMN()-2</f>
        <v>4</v>
      </c>
      <c r="G7" s="113">
        <f t="shared" si="0"/>
        <v>5</v>
      </c>
    </row>
    <row r="8" spans="1:7">
      <c r="A8" s="159" t="str">
        <f>Configuration!$CT$20</f>
        <v>Filtering Criteria</v>
      </c>
      <c r="B8" s="110"/>
      <c r="C8" s="110"/>
      <c r="D8" s="110"/>
      <c r="E8" s="169" t="str">
        <f ca="1">IF(LEN(E9)=0,"",IF(AND(LEN(F9)=0,'Planning View'!$G$5&gt;1),Configuration!$CT$93,Configuration!$CT$92))</f>
        <v>Crop Year Totals</v>
      </c>
      <c r="F8" s="169" t="str">
        <f>IF(LEN(F9)=0,"",IF(AND(LEN(G9)=0,'Planning View'!$G$5&gt;1),Configuration!$CT$93,Configuration!$CT$92))</f>
        <v/>
      </c>
      <c r="G8" s="169" t="str">
        <f>IF(LEN(G9)=0,"",IF(AND(LEN(H9)=0,'Planning View'!$G$5&gt;1),Configuration!$CT$93,Configuration!$CT$92))</f>
        <v/>
      </c>
    </row>
    <row r="9" spans="1:7">
      <c r="A9" s="113">
        <v>6</v>
      </c>
      <c r="B9" s="126"/>
      <c r="C9" s="110"/>
      <c r="D9" s="110"/>
      <c r="E9" s="171" t="str">
        <f ca="1">IF(LEN('Metrics &amp; Attributes View'!N15)=0,"",'Metrics &amp; Attributes View'!N15)</f>
        <v>OO2030-08:34A:05^D-MPH Disguise Storm w/Grey:34A:USA</v>
      </c>
      <c r="F9" s="171" t="str">
        <f>IF(LEN('Metrics &amp; Attributes View'!O15)=0,"",'Metrics &amp; Attributes View'!O15)</f>
        <v/>
      </c>
      <c r="G9" s="171" t="str">
        <f>IF(LEN('Metrics &amp; Attributes View'!P15)=0,"",'Metrics &amp; Attributes View'!P15)</f>
        <v/>
      </c>
    </row>
    <row r="10" spans="1:7">
      <c r="A10" s="110"/>
      <c r="B10" s="126"/>
      <c r="C10" s="110"/>
      <c r="D10" s="110"/>
      <c r="E10" s="170" t="str">
        <f ca="1">IF(LEN('Metrics &amp; Attributes View'!N15)=0,"",Configuration!$CT$94&amp;":")</f>
        <v>Item Name:</v>
      </c>
      <c r="F10" s="170" t="str">
        <f>IF(LEN('Metrics &amp; Attributes View'!O15)=0,"",Configuration!$CT$94&amp;":")</f>
        <v/>
      </c>
      <c r="G10" s="170" t="str">
        <f>IF(LEN('Metrics &amp; Attributes View'!P15)=0,"",Configuration!$CT$94&amp;":")</f>
        <v/>
      </c>
    </row>
    <row r="11" spans="1:7" ht="30" customHeight="1">
      <c r="A11" s="110"/>
      <c r="B11" s="113" t="str">
        <f t="shared" ref="B11:B28" si="1">IF(ROW()-$A$9&gt;26, CHAR(64+INT((ROW()-$A$9-1)/26)),"")&amp;CHAR(65+MOD(ROW()-$A$9-1, 26))</f>
        <v>E</v>
      </c>
      <c r="C11" s="110"/>
      <c r="D11" s="110"/>
      <c r="E11" s="172" t="str">
        <f t="shared" ref="E11:G11" ca="1" si="2">IF(LEN(INDIRECT("SWSHEETMETA!"&amp;$B11&amp;E$7))=0,"",MID(INDIRECT("SWSHEETMETA!"&amp;$B11&amp;E$7),5,LEN(INDIRECT("SWSHEETMETA!"&amp;$B11&amp;E$7))))</f>
        <v>PRODUCT HIERARCHY at FAMILY_CD equals SPR-77</v>
      </c>
      <c r="F11" s="172" t="str">
        <f t="shared" ca="1" si="2"/>
        <v/>
      </c>
      <c r="G11" s="172" t="str">
        <f t="shared" ca="1" si="2"/>
        <v/>
      </c>
    </row>
    <row r="12" spans="1:7" ht="30" customHeight="1">
      <c r="A12" s="110"/>
      <c r="B12" s="113" t="str">
        <f t="shared" si="1"/>
        <v>F</v>
      </c>
      <c r="C12" s="110"/>
      <c r="D12" s="110"/>
      <c r="E12" s="172" t="str">
        <f t="shared" ref="E12:E25" ca="1" si="3">IF(LEN(INDIRECT("SWSHEETMETA!"&amp;$B12&amp;E$7))=0,"",MID(INDIRECT("SWSHEETMETA!"&amp;$B12&amp;E$7),5,LEN(INDIRECT("SWSHEETMETA!"&amp;$B12&amp;E$7))))</f>
        <v>CUSTOMER HIERARCHY at ALL equals TRUE</v>
      </c>
      <c r="F12" s="172" t="str">
        <f t="shared" ref="F12:G20" ca="1" si="4">IF(LEN(INDIRECT("SWSHEETMETA!"&amp;$B12&amp;F$7))=0,"",MID(INDIRECT("SWSHEETMETA!"&amp;$B12&amp;F$7),5,LEN(INDIRECT("SWSHEETMETA!"&amp;$B12&amp;F$7))))</f>
        <v/>
      </c>
      <c r="G12" s="172" t="str">
        <f t="shared" ca="1" si="4"/>
        <v/>
      </c>
    </row>
    <row r="13" spans="1:7" ht="30" customHeight="1">
      <c r="A13" s="110"/>
      <c r="B13" s="113" t="str">
        <f t="shared" si="1"/>
        <v>G</v>
      </c>
      <c r="C13" s="110"/>
      <c r="D13" s="110"/>
      <c r="E13" s="172" t="str">
        <f t="shared" ca="1" si="3"/>
        <v>SOURCE HIERARCHY at ALL equals TRUE</v>
      </c>
      <c r="F13" s="172" t="str">
        <f t="shared" ca="1" si="4"/>
        <v/>
      </c>
      <c r="G13" s="172" t="str">
        <f t="shared" ca="1" si="4"/>
        <v/>
      </c>
    </row>
    <row r="14" spans="1:7" ht="30" customHeight="1">
      <c r="A14" s="110"/>
      <c r="B14" s="113" t="str">
        <f t="shared" si="1"/>
        <v>H</v>
      </c>
      <c r="C14" s="110"/>
      <c r="D14" s="110"/>
      <c r="E14" s="172" t="str">
        <f t="shared" ca="1" si="3"/>
        <v/>
      </c>
      <c r="F14" s="172" t="str">
        <f t="shared" ca="1" si="4"/>
        <v/>
      </c>
      <c r="G14" s="172" t="str">
        <f t="shared" ca="1" si="4"/>
        <v/>
      </c>
    </row>
    <row r="15" spans="1:7" ht="30" customHeight="1">
      <c r="A15" s="110"/>
      <c r="B15" s="113" t="str">
        <f t="shared" si="1"/>
        <v>I</v>
      </c>
      <c r="C15" s="110"/>
      <c r="D15" s="110"/>
      <c r="E15" s="172" t="str">
        <f t="shared" ca="1" si="3"/>
        <v/>
      </c>
      <c r="F15" s="172" t="str">
        <f t="shared" ca="1" si="4"/>
        <v/>
      </c>
      <c r="G15" s="172" t="str">
        <f t="shared" ca="1" si="4"/>
        <v/>
      </c>
    </row>
    <row r="16" spans="1:7" ht="30" customHeight="1">
      <c r="A16" s="110"/>
      <c r="B16" s="113" t="str">
        <f t="shared" si="1"/>
        <v>J</v>
      </c>
      <c r="C16" s="110"/>
      <c r="D16" s="110"/>
      <c r="E16" s="172" t="str">
        <f t="shared" ca="1" si="3"/>
        <v/>
      </c>
      <c r="F16" s="172" t="str">
        <f t="shared" ca="1" si="4"/>
        <v/>
      </c>
      <c r="G16" s="172" t="str">
        <f t="shared" ca="1" si="4"/>
        <v/>
      </c>
    </row>
    <row r="17" spans="1:7" ht="30" customHeight="1">
      <c r="A17" s="110"/>
      <c r="B17" s="113" t="str">
        <f t="shared" si="1"/>
        <v>K</v>
      </c>
      <c r="C17" s="110"/>
      <c r="D17" s="110"/>
      <c r="E17" s="172" t="str">
        <f t="shared" ca="1" si="3"/>
        <v/>
      </c>
      <c r="F17" s="172" t="str">
        <f t="shared" ca="1" si="4"/>
        <v/>
      </c>
      <c r="G17" s="172" t="str">
        <f t="shared" ca="1" si="4"/>
        <v/>
      </c>
    </row>
    <row r="18" spans="1:7" ht="30" customHeight="1">
      <c r="A18" s="110"/>
      <c r="B18" s="113" t="str">
        <f t="shared" si="1"/>
        <v>L</v>
      </c>
      <c r="C18" s="110"/>
      <c r="D18" s="110"/>
      <c r="E18" s="172" t="str">
        <f t="shared" ca="1" si="3"/>
        <v/>
      </c>
      <c r="F18" s="172" t="str">
        <f t="shared" ca="1" si="4"/>
        <v/>
      </c>
      <c r="G18" s="172" t="str">
        <f t="shared" ca="1" si="4"/>
        <v/>
      </c>
    </row>
    <row r="19" spans="1:7" ht="30" customHeight="1">
      <c r="A19" s="110"/>
      <c r="B19" s="113" t="str">
        <f t="shared" si="1"/>
        <v>M</v>
      </c>
      <c r="C19" s="110"/>
      <c r="D19" s="110"/>
      <c r="E19" s="172" t="str">
        <f t="shared" ca="1" si="3"/>
        <v/>
      </c>
      <c r="F19" s="172" t="str">
        <f t="shared" ca="1" si="4"/>
        <v/>
      </c>
      <c r="G19" s="172" t="str">
        <f t="shared" ca="1" si="4"/>
        <v/>
      </c>
    </row>
    <row r="20" spans="1:7" ht="30" customHeight="1">
      <c r="A20" s="110"/>
      <c r="B20" s="113" t="str">
        <f t="shared" si="1"/>
        <v>N</v>
      </c>
      <c r="C20" s="110"/>
      <c r="D20" s="110"/>
      <c r="E20" s="172" t="str">
        <f t="shared" ca="1" si="3"/>
        <v/>
      </c>
      <c r="F20" s="172" t="str">
        <f t="shared" ca="1" si="4"/>
        <v/>
      </c>
      <c r="G20" s="172" t="str">
        <f t="shared" ca="1" si="4"/>
        <v/>
      </c>
    </row>
    <row r="21" spans="1:7" ht="30" customHeight="1">
      <c r="A21" s="110"/>
      <c r="B21" s="113" t="str">
        <f t="shared" si="1"/>
        <v>O</v>
      </c>
      <c r="C21" s="110"/>
      <c r="D21" s="110"/>
      <c r="E21" s="172" t="str">
        <f t="shared" ca="1" si="3"/>
        <v/>
      </c>
      <c r="F21" s="172" t="str">
        <f t="shared" ref="F21:G25" ca="1" si="5">IF(LEN(INDIRECT("SWSHEETMETA!"&amp;$B21&amp;F$7))=0,"",MID(INDIRECT("SWSHEETMETA!"&amp;$B21&amp;F$7),5,LEN(INDIRECT("SWSHEETMETA!"&amp;$B21&amp;F$7))))</f>
        <v/>
      </c>
      <c r="G21" s="172" t="str">
        <f t="shared" ca="1" si="5"/>
        <v/>
      </c>
    </row>
    <row r="22" spans="1:7" ht="30" customHeight="1">
      <c r="A22" s="110"/>
      <c r="B22" s="113" t="str">
        <f t="shared" si="1"/>
        <v>P</v>
      </c>
      <c r="C22" s="110"/>
      <c r="D22" s="110"/>
      <c r="E22" s="172" t="str">
        <f t="shared" ca="1" si="3"/>
        <v/>
      </c>
      <c r="F22" s="172" t="str">
        <f t="shared" ca="1" si="5"/>
        <v/>
      </c>
      <c r="G22" s="172" t="str">
        <f t="shared" ca="1" si="5"/>
        <v/>
      </c>
    </row>
    <row r="23" spans="1:7" ht="30" customHeight="1">
      <c r="A23" s="110"/>
      <c r="B23" s="113" t="str">
        <f t="shared" si="1"/>
        <v>Q</v>
      </c>
      <c r="C23" s="110"/>
      <c r="D23" s="110"/>
      <c r="E23" s="172" t="str">
        <f t="shared" ca="1" si="3"/>
        <v/>
      </c>
      <c r="F23" s="172" t="str">
        <f t="shared" ca="1" si="5"/>
        <v/>
      </c>
      <c r="G23" s="172" t="str">
        <f t="shared" ca="1" si="5"/>
        <v/>
      </c>
    </row>
    <row r="24" spans="1:7" ht="30" customHeight="1">
      <c r="A24" s="110"/>
      <c r="B24" s="113" t="str">
        <f t="shared" si="1"/>
        <v>R</v>
      </c>
      <c r="C24" s="110"/>
      <c r="D24" s="110"/>
      <c r="E24" s="172" t="str">
        <f t="shared" ca="1" si="3"/>
        <v/>
      </c>
      <c r="F24" s="172" t="str">
        <f t="shared" ca="1" si="5"/>
        <v/>
      </c>
      <c r="G24" s="172" t="str">
        <f t="shared" ca="1" si="5"/>
        <v/>
      </c>
    </row>
    <row r="25" spans="1:7" ht="30" customHeight="1">
      <c r="A25" s="110"/>
      <c r="B25" s="113" t="str">
        <f t="shared" si="1"/>
        <v>S</v>
      </c>
      <c r="C25" s="110"/>
      <c r="D25" s="110"/>
      <c r="E25" s="173" t="str">
        <f t="shared" ca="1" si="3"/>
        <v/>
      </c>
      <c r="F25" s="173" t="str">
        <f t="shared" ca="1" si="5"/>
        <v/>
      </c>
      <c r="G25" s="173" t="str">
        <f t="shared" ca="1" si="5"/>
        <v/>
      </c>
    </row>
    <row r="26" spans="1:7">
      <c r="A26" s="110"/>
      <c r="B26" s="113" t="str">
        <f t="shared" si="1"/>
        <v>T</v>
      </c>
      <c r="C26" s="110"/>
      <c r="D26" s="110"/>
      <c r="E26" s="110"/>
      <c r="F26" s="110"/>
      <c r="G26" s="110"/>
    </row>
    <row r="27" spans="1:7">
      <c r="A27" s="110"/>
      <c r="B27" s="113" t="str">
        <f t="shared" si="1"/>
        <v>U</v>
      </c>
      <c r="C27" s="110"/>
      <c r="D27" s="110"/>
      <c r="E27" s="110"/>
      <c r="F27" s="110"/>
      <c r="G27" s="110"/>
    </row>
    <row r="28" spans="1:7">
      <c r="A28" s="110"/>
      <c r="B28" s="113" t="str">
        <f t="shared" si="1"/>
        <v>V</v>
      </c>
      <c r="C28" s="110"/>
      <c r="D28" s="110"/>
      <c r="E28" s="110"/>
      <c r="F28" s="110"/>
      <c r="G28" s="110"/>
    </row>
    <row r="29" spans="1:7">
      <c r="A29" s="110"/>
      <c r="B29" s="110"/>
      <c r="C29" s="110"/>
      <c r="D29" s="110"/>
      <c r="E29" s="110"/>
      <c r="F29" s="110"/>
      <c r="G29" s="110"/>
    </row>
    <row r="30" spans="1:7" ht="237.75" customHeight="1">
      <c r="A30" s="110"/>
      <c r="B30" s="110"/>
      <c r="C30" s="110"/>
      <c r="D30" s="110"/>
      <c r="E30" s="110"/>
      <c r="F30" s="110"/>
      <c r="G30" s="110"/>
    </row>
    <row r="31" spans="1:7">
      <c r="A31" s="110"/>
      <c r="B31" s="110"/>
      <c r="C31" s="110"/>
      <c r="D31" s="110"/>
      <c r="E31" s="110"/>
      <c r="F31" s="110"/>
      <c r="G31" s="110"/>
    </row>
    <row r="32" spans="1:7">
      <c r="A32" s="110"/>
      <c r="B32" s="110"/>
      <c r="C32" s="110"/>
      <c r="D32" s="110"/>
      <c r="E32" s="110"/>
      <c r="F32" s="110"/>
      <c r="G32" s="110"/>
    </row>
    <row r="33" spans="1:7">
      <c r="A33" s="110"/>
      <c r="B33" s="110"/>
      <c r="C33" s="110"/>
      <c r="D33" s="110"/>
      <c r="E33" s="110"/>
      <c r="F33" s="110"/>
      <c r="G33" s="110"/>
    </row>
    <row r="34" spans="1:7">
      <c r="A34" s="110"/>
      <c r="B34" s="110"/>
      <c r="C34" s="110"/>
      <c r="D34" s="110"/>
      <c r="E34" s="110"/>
      <c r="F34" s="110"/>
      <c r="G34" s="110"/>
    </row>
    <row r="35" spans="1:7">
      <c r="A35" s="110"/>
      <c r="B35" s="110"/>
      <c r="C35" s="110"/>
      <c r="D35" s="110"/>
      <c r="E35" s="110"/>
      <c r="F35" s="110"/>
      <c r="G35" s="110"/>
    </row>
    <row r="36" spans="1:7">
      <c r="A36" s="110"/>
      <c r="B36" s="110"/>
      <c r="C36" s="110"/>
      <c r="D36" s="110"/>
      <c r="E36" s="110"/>
      <c r="F36" s="110"/>
      <c r="G36" s="110"/>
    </row>
    <row r="37" spans="1:7">
      <c r="A37" s="110"/>
      <c r="B37" s="110"/>
      <c r="C37" s="110"/>
      <c r="D37" s="110"/>
      <c r="E37" s="110"/>
      <c r="F37" s="110"/>
      <c r="G37" s="110"/>
    </row>
    <row r="38" spans="1:7">
      <c r="A38" s="110"/>
      <c r="B38" s="110"/>
      <c r="C38" s="110"/>
      <c r="D38" s="110"/>
      <c r="E38" s="110"/>
      <c r="F38" s="110"/>
      <c r="G38" s="110"/>
    </row>
    <row r="39" spans="1:7">
      <c r="A39" s="110"/>
      <c r="B39" s="110"/>
      <c r="C39" s="110"/>
      <c r="D39" s="110"/>
      <c r="E39" s="110"/>
      <c r="F39" s="110"/>
      <c r="G39" s="110"/>
    </row>
    <row r="40" spans="1:7">
      <c r="A40" s="110"/>
      <c r="B40" s="110"/>
      <c r="C40" s="110"/>
      <c r="D40" s="110"/>
      <c r="E40" s="110"/>
      <c r="F40" s="110"/>
      <c r="G40" s="110"/>
    </row>
    <row r="41" spans="1:7">
      <c r="A41" s="110"/>
      <c r="B41" s="110"/>
      <c r="C41" s="110"/>
      <c r="D41" s="110"/>
      <c r="E41" s="110"/>
      <c r="F41" s="110"/>
      <c r="G41" s="110"/>
    </row>
    <row r="42" spans="1:7">
      <c r="A42" s="126"/>
      <c r="B42" s="126"/>
      <c r="C42" s="126"/>
      <c r="D42" s="126"/>
      <c r="E42" s="126"/>
      <c r="F42" s="126"/>
      <c r="G42" s="126"/>
    </row>
    <row r="43" spans="1:7">
      <c r="A43" s="126"/>
      <c r="B43" s="126"/>
      <c r="C43" s="126"/>
      <c r="D43" s="126"/>
      <c r="E43" s="126"/>
      <c r="F43" s="126"/>
      <c r="G43" s="126"/>
    </row>
    <row r="44" spans="1:7">
      <c r="A44" s="126"/>
      <c r="B44" s="126"/>
      <c r="C44" s="126"/>
      <c r="D44" s="126"/>
      <c r="E44" s="126"/>
      <c r="F44" s="126"/>
      <c r="G44" s="126"/>
    </row>
    <row r="45" spans="1:7">
      <c r="A45" s="126"/>
      <c r="B45" s="126"/>
      <c r="C45" s="126"/>
      <c r="D45" s="126"/>
      <c r="E45" s="126"/>
      <c r="F45" s="126"/>
      <c r="G45" s="126"/>
    </row>
    <row r="46" spans="1:7">
      <c r="A46" s="126"/>
      <c r="B46" s="126"/>
      <c r="C46" s="126"/>
      <c r="D46" s="126"/>
      <c r="E46" s="126"/>
      <c r="F46" s="126"/>
      <c r="G46" s="126"/>
    </row>
    <row r="47" spans="1:7">
      <c r="A47" s="140" t="s">
        <v>179</v>
      </c>
      <c r="B47" s="126"/>
      <c r="C47" s="126"/>
      <c r="D47" s="126"/>
      <c r="E47" s="126"/>
      <c r="F47" s="126"/>
      <c r="G47" s="126"/>
    </row>
    <row r="48" spans="1:7">
      <c r="A48" s="126"/>
      <c r="B48" s="126"/>
      <c r="C48" s="126"/>
      <c r="D48" s="126"/>
      <c r="E48" s="126"/>
      <c r="F48" s="126"/>
      <c r="G48" s="126"/>
    </row>
    <row r="49" spans="1:7">
      <c r="A49" s="126"/>
      <c r="B49" s="126"/>
      <c r="C49" s="126"/>
      <c r="D49" s="126"/>
      <c r="E49" s="126"/>
      <c r="F49" s="126"/>
      <c r="G49" s="126"/>
    </row>
    <row r="50" spans="1:7">
      <c r="A50" s="134" t="s">
        <v>99</v>
      </c>
      <c r="B50" s="134"/>
      <c r="C50" s="134"/>
      <c r="D50" s="134"/>
      <c r="E50" s="135" t="b">
        <f ca="1">IF(LEN(CONCATENATE(E$11,E$12,E$13,E$14,E$15,E$16,E$17,E$18,E$19,E$20,E$21,E$22,E$23,E$24,E$25))=0,TRUE,NOT(ISERROR(FIND($A50,CONCATENATE(E$11,E$12,E$13,E$14,E$15,E$16,E$17,E$18,E$19,E$20,E$21,E$22,E$23,E$24,E$25)))))</f>
        <v>1</v>
      </c>
      <c r="F50" s="135"/>
      <c r="G50" s="135"/>
    </row>
    <row r="51" spans="1:7">
      <c r="A51" s="139" t="s">
        <v>247</v>
      </c>
      <c r="B51" s="134"/>
      <c r="C51" s="134"/>
      <c r="D51" s="134"/>
      <c r="E51" s="135" t="b">
        <f ca="1">IF(LEN(CONCATENATE(E$11,E$12,E$13,E$14,E$15,E$16,E$17,E$18,E$19,E$20,E$21,E$22,E$23,E$24,E$25))=0,TRUE,NOT(ISERROR(FIND($A51,CONCATENATE(E$11,E$12,E$13,E$14,E$15,E$16,E$17,E$18,E$19,E$20,E$21,E$22,E$23,E$24,E$25)))))</f>
        <v>0</v>
      </c>
      <c r="F51" s="135"/>
      <c r="G51" s="135"/>
    </row>
    <row r="52" spans="1:7">
      <c r="A52" s="134" t="s">
        <v>221</v>
      </c>
      <c r="B52" s="134"/>
      <c r="C52" s="134"/>
      <c r="D52" s="134"/>
      <c r="E52" s="135" t="b">
        <f ca="1">IF(LEN(CONCATENATE(E$11,E$12,E$13,E$14,E$15,E$16,E$17,E$18,E$19,E$20,E$21,E$22,E$23,E$24,E$25))=0,TRUE,NOT(ISERROR(FIND($A52,CONCATENATE(E$11,E$12,E$13,E$14,E$15,E$16,E$17,E$18,E$19,E$20,E$21,E$22,E$23,E$24,E$25)))))</f>
        <v>0</v>
      </c>
      <c r="F52" s="135"/>
      <c r="G52" s="135"/>
    </row>
    <row r="53" spans="1:7">
      <c r="A53" s="134"/>
      <c r="B53" s="134"/>
      <c r="C53" s="134"/>
      <c r="D53" s="134"/>
      <c r="E53" s="134"/>
      <c r="F53" s="134"/>
      <c r="G53" s="134"/>
    </row>
    <row r="54" spans="1:7">
      <c r="A54" s="134"/>
      <c r="B54" s="134"/>
      <c r="C54" s="134"/>
      <c r="D54" s="134"/>
      <c r="E54" s="134"/>
      <c r="F54" s="134"/>
      <c r="G54" s="134"/>
    </row>
    <row r="55" spans="1:7">
      <c r="A55" s="134"/>
      <c r="B55" s="134"/>
      <c r="C55" s="134"/>
      <c r="D55" s="134"/>
      <c r="E55" s="134"/>
      <c r="F55" s="134"/>
      <c r="G55" s="134"/>
    </row>
    <row r="56" spans="1:7">
      <c r="A56" s="134"/>
      <c r="B56" s="134"/>
      <c r="C56" s="134"/>
      <c r="D56" s="134"/>
      <c r="E56" s="134"/>
      <c r="F56" s="134"/>
      <c r="G56" s="134"/>
    </row>
    <row r="57" spans="1:7">
      <c r="A57" s="134"/>
      <c r="B57" s="134"/>
      <c r="C57" s="134"/>
      <c r="D57" s="134"/>
      <c r="E57" s="134"/>
      <c r="F57" s="134"/>
      <c r="G57" s="134"/>
    </row>
    <row r="58" spans="1:7">
      <c r="A58" s="134"/>
      <c r="B58" s="134"/>
      <c r="C58" s="134"/>
      <c r="D58" s="134"/>
      <c r="E58" s="134"/>
      <c r="F58" s="110" t="s">
        <v>248</v>
      </c>
      <c r="G58" s="134"/>
    </row>
    <row r="59" spans="1:7">
      <c r="A59" s="134" t="str">
        <f>"all at " &amp;A50</f>
        <v>all at CUSTOMER HIERARCHY at ALL equals TRUE</v>
      </c>
      <c r="B59" s="134"/>
      <c r="C59" s="134"/>
      <c r="D59" s="134"/>
      <c r="E59" s="134" t="b">
        <f ca="1">IF(COUNTIF(E50:E50,TRUE)=1,TRUE,FALSE)</f>
        <v>1</v>
      </c>
      <c r="F59" s="110" t="s">
        <v>251</v>
      </c>
      <c r="G59" s="134"/>
    </row>
    <row r="60" spans="1:7">
      <c r="A60" s="139" t="str">
        <f>"all at " &amp;A51</f>
        <v>all at FULFILLMENT HIERARCHY at ALL equals TRUE</v>
      </c>
      <c r="B60" s="134"/>
      <c r="C60" s="134"/>
      <c r="D60" s="134"/>
      <c r="E60" s="134" t="b">
        <f ca="1">IF(COUNTIF(E51:E51,TRUE)=1,TRUE,FALSE)</f>
        <v>0</v>
      </c>
      <c r="F60" s="134" t="s">
        <v>227</v>
      </c>
      <c r="G60" s="134"/>
    </row>
    <row r="61" spans="1:7">
      <c r="A61" s="134" t="str">
        <f>"all at " &amp;A52</f>
        <v>all at PRODUCT HIERARCHY at ALL equals TRUE</v>
      </c>
      <c r="B61" s="134"/>
      <c r="C61" s="134"/>
      <c r="D61" s="134"/>
      <c r="E61" s="134" t="b">
        <f ca="1">IF(COUNTIF(E52:E52,TRUE)=1,TRUE,FALSE)</f>
        <v>0</v>
      </c>
      <c r="F61" s="134" t="s">
        <v>249</v>
      </c>
      <c r="G61" s="134"/>
    </row>
    <row r="62" spans="1:7">
      <c r="A62" s="134"/>
      <c r="B62" s="134"/>
      <c r="C62" s="134"/>
      <c r="D62" s="134"/>
      <c r="E62" s="134"/>
      <c r="F62" s="134"/>
      <c r="G62" s="134"/>
    </row>
    <row r="63" spans="1:7">
      <c r="A63" s="110"/>
      <c r="B63" s="110"/>
      <c r="C63" s="110"/>
      <c r="D63" s="110"/>
      <c r="E63" s="110"/>
      <c r="F63" s="110"/>
      <c r="G63" s="110"/>
    </row>
    <row r="64" spans="1:7">
      <c r="A64" s="110"/>
      <c r="B64" s="110"/>
      <c r="C64" s="110"/>
      <c r="D64" s="110"/>
      <c r="E64" s="110"/>
      <c r="F64" s="110"/>
      <c r="G64" s="110"/>
    </row>
    <row r="65" spans="1:7">
      <c r="A65" s="110"/>
      <c r="B65" s="110"/>
      <c r="C65" s="110"/>
      <c r="D65" s="110"/>
      <c r="E65" s="138" t="s">
        <v>250</v>
      </c>
      <c r="F65" s="110"/>
      <c r="G65" s="110"/>
    </row>
    <row r="66" spans="1:7">
      <c r="A66" s="110"/>
      <c r="B66" s="110"/>
      <c r="C66" s="110"/>
      <c r="D66" s="110"/>
      <c r="E66" s="134" t="str">
        <f ca="1">IF(E59,F59,"Not "&amp;F59)&amp;", "&amp;IF(E61,F61,"Not "&amp;F61)</f>
        <v>All Worldwide, Not Prod All</v>
      </c>
      <c r="F66" s="110"/>
      <c r="G66" s="110"/>
    </row>
    <row r="67" spans="1:7">
      <c r="A67" s="110"/>
      <c r="B67" s="110"/>
      <c r="C67" s="110"/>
      <c r="D67" s="110"/>
      <c r="E67" s="110" t="s">
        <v>100</v>
      </c>
      <c r="F67" s="110"/>
      <c r="G67" s="110"/>
    </row>
    <row r="68" spans="1:7">
      <c r="A68" s="110"/>
      <c r="B68" s="110"/>
      <c r="C68" s="110"/>
      <c r="D68" s="110"/>
      <c r="E68" s="110"/>
      <c r="F68" s="110"/>
      <c r="G68" s="110"/>
    </row>
    <row r="69" spans="1:7">
      <c r="A69" s="110"/>
      <c r="B69" s="110"/>
      <c r="C69" s="110"/>
      <c r="D69" s="110"/>
      <c r="E69" s="110"/>
      <c r="F69" s="110"/>
      <c r="G69" s="110"/>
    </row>
    <row r="70" spans="1:7">
      <c r="A70" s="110"/>
      <c r="B70" s="110"/>
      <c r="C70" s="110"/>
      <c r="D70" s="110"/>
      <c r="E70" s="110"/>
      <c r="F70" s="110"/>
      <c r="G70" s="110"/>
    </row>
    <row r="71" spans="1:7">
      <c r="A71" s="110"/>
      <c r="B71" s="110"/>
      <c r="C71" s="110"/>
      <c r="D71" s="110"/>
      <c r="E71" s="110"/>
      <c r="F71" s="110"/>
      <c r="G71" s="110"/>
    </row>
    <row r="72" spans="1:7">
      <c r="A72" s="110"/>
      <c r="B72" s="110"/>
      <c r="C72" s="110"/>
      <c r="D72" s="110"/>
      <c r="E72" s="110"/>
      <c r="F72" s="110"/>
      <c r="G72" s="110"/>
    </row>
    <row r="73" spans="1:7">
      <c r="A73" s="110"/>
      <c r="B73" s="110"/>
      <c r="C73" s="110"/>
      <c r="D73" s="110"/>
      <c r="E73" s="110"/>
      <c r="F73" s="110"/>
      <c r="G73" s="110"/>
    </row>
    <row r="74" spans="1:7">
      <c r="A74" s="110"/>
      <c r="B74" s="110"/>
      <c r="C74" s="110"/>
      <c r="D74" s="110"/>
      <c r="E74" s="110"/>
      <c r="F74" s="110"/>
      <c r="G74" s="110"/>
    </row>
    <row r="75" spans="1:7">
      <c r="A75" s="110"/>
      <c r="B75" s="110"/>
      <c r="C75" s="110"/>
      <c r="D75" s="110"/>
      <c r="E75" s="110"/>
      <c r="F75" s="110"/>
      <c r="G75" s="110"/>
    </row>
    <row r="76" spans="1:7">
      <c r="A76" s="110"/>
      <c r="B76" s="110"/>
      <c r="C76" s="110"/>
      <c r="D76" s="110"/>
      <c r="E76" s="110"/>
      <c r="F76" s="110"/>
      <c r="G76" s="110"/>
    </row>
  </sheetData>
  <mergeCells count="1">
    <mergeCell ref="E3:E4"/>
  </mergeCells>
  <phoneticPr fontId="16" type="noConversion"/>
  <dataValidations count="1">
    <dataValidation type="textLength" allowBlank="1" showInputMessage="1" showErrorMessage="1" error="You are not allowed to modify this field." sqref="E11:G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7" location="'Metrics &amp; Attributes View'!M1:Z1" tooltip="Click here to view tab with Metrics and Attributes" display="Metrics &amp; Attr."/>
    <hyperlink ref="A6" location="Current_Period" tooltip="Click here to view Current Month or Quarter" display="Current Period"/>
  </hyperlinks>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sheetPr codeName="Sheet14"/>
  <dimension ref="A1:CJ105"/>
  <sheetViews>
    <sheetView workbookViewId="0"/>
  </sheetViews>
  <sheetFormatPr defaultRowHeight="12.75"/>
  <cols>
    <col min="1" max="24" width="20.7109375" customWidth="1"/>
    <col min="25" max="25" width="27.42578125" bestFit="1" customWidth="1"/>
    <col min="26" max="54" width="20.7109375"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28" s="273" customFormat="1">
      <c r="A1" s="401" t="s">
        <v>36</v>
      </c>
      <c r="B1" s="401" t="s">
        <v>36</v>
      </c>
      <c r="C1" s="401"/>
      <c r="D1" s="401"/>
      <c r="E1" s="401"/>
      <c r="F1" s="401"/>
      <c r="G1" s="401"/>
      <c r="H1" s="401"/>
      <c r="I1" s="401"/>
      <c r="J1" s="401"/>
      <c r="K1" s="401"/>
      <c r="L1" s="401"/>
      <c r="M1" s="401"/>
      <c r="N1" s="401"/>
      <c r="O1" s="401"/>
      <c r="P1" s="401"/>
      <c r="Q1" s="401"/>
      <c r="R1" s="401"/>
      <c r="S1" s="401"/>
      <c r="T1" s="401"/>
      <c r="U1" s="401"/>
      <c r="V1" s="401"/>
      <c r="W1" s="401"/>
      <c r="X1" s="401"/>
      <c r="Y1" s="401"/>
      <c r="Z1" s="401"/>
      <c r="AA1" s="401"/>
      <c r="AB1" s="401"/>
    </row>
    <row r="2" spans="1:28" s="273" customFormat="1">
      <c r="A2" s="401" t="s">
        <v>225</v>
      </c>
      <c r="B2" s="401">
        <v>1</v>
      </c>
      <c r="C2" s="401">
        <v>82013</v>
      </c>
      <c r="D2" s="401"/>
      <c r="E2" s="401"/>
      <c r="F2" s="401"/>
      <c r="G2" s="401"/>
      <c r="H2" s="401"/>
      <c r="I2" s="401"/>
      <c r="J2" s="401"/>
      <c r="K2" s="401"/>
      <c r="L2" s="401"/>
      <c r="M2" s="401"/>
      <c r="N2" s="401"/>
      <c r="O2" s="401"/>
      <c r="P2" s="401"/>
      <c r="Q2" s="401"/>
      <c r="R2" s="401"/>
      <c r="S2" s="401"/>
      <c r="T2" s="401"/>
      <c r="U2" s="401"/>
      <c r="V2" s="401"/>
      <c r="W2" s="401"/>
      <c r="X2" s="401"/>
      <c r="Y2" s="401"/>
      <c r="Z2" s="401"/>
      <c r="AA2" s="401"/>
      <c r="AB2" s="401"/>
    </row>
    <row r="3" spans="1:28" s="273" customFormat="1">
      <c r="A3" s="401" t="s">
        <v>37</v>
      </c>
      <c r="B3" s="401" t="s">
        <v>38</v>
      </c>
      <c r="C3" s="401">
        <v>1</v>
      </c>
      <c r="D3" s="401">
        <v>1</v>
      </c>
      <c r="E3" s="401"/>
      <c r="F3" s="401"/>
      <c r="G3" s="401"/>
      <c r="H3" s="401"/>
      <c r="I3" s="401"/>
      <c r="J3" s="401"/>
      <c r="K3" s="401"/>
      <c r="L3" s="401"/>
      <c r="M3" s="401"/>
      <c r="N3" s="401"/>
      <c r="O3" s="401"/>
      <c r="P3" s="401"/>
      <c r="Q3" s="401"/>
      <c r="R3" s="401"/>
      <c r="S3" s="401"/>
      <c r="T3" s="401"/>
      <c r="U3" s="401"/>
      <c r="V3" s="401"/>
      <c r="W3" s="401"/>
      <c r="X3" s="401"/>
      <c r="Y3" s="401"/>
      <c r="Z3" s="401"/>
      <c r="AA3" s="401"/>
      <c r="AB3" s="401"/>
    </row>
    <row r="4" spans="1:28" s="273" customFormat="1">
      <c r="A4" s="401" t="s">
        <v>39</v>
      </c>
      <c r="B4" s="401">
        <v>5579</v>
      </c>
      <c r="C4" s="401">
        <v>5580</v>
      </c>
      <c r="D4" s="401">
        <v>5581</v>
      </c>
      <c r="E4" s="401">
        <v>5582</v>
      </c>
      <c r="F4" s="401">
        <v>5583</v>
      </c>
      <c r="G4" s="401">
        <v>5584</v>
      </c>
      <c r="H4" s="401">
        <v>5585</v>
      </c>
      <c r="I4" s="401">
        <v>5586</v>
      </c>
      <c r="J4" s="401">
        <v>5587</v>
      </c>
      <c r="K4" s="401">
        <v>5588</v>
      </c>
      <c r="L4" s="401">
        <v>5589</v>
      </c>
      <c r="M4" s="401">
        <v>5590</v>
      </c>
      <c r="N4" s="401">
        <v>5591</v>
      </c>
      <c r="O4" s="401">
        <v>5592</v>
      </c>
      <c r="P4" s="401">
        <v>5593</v>
      </c>
      <c r="Q4" s="401">
        <v>5594</v>
      </c>
      <c r="R4" s="401">
        <v>5595</v>
      </c>
      <c r="S4" s="401">
        <v>5596</v>
      </c>
      <c r="T4" s="401">
        <v>5597</v>
      </c>
      <c r="U4" s="401">
        <v>5598</v>
      </c>
      <c r="V4" s="401">
        <v>5599</v>
      </c>
      <c r="W4" s="401">
        <v>5600</v>
      </c>
      <c r="X4" s="401">
        <v>5601</v>
      </c>
      <c r="Y4" s="401">
        <v>5602</v>
      </c>
      <c r="Z4" s="401">
        <v>5603</v>
      </c>
      <c r="AA4" s="401">
        <v>5604</v>
      </c>
      <c r="AB4" s="401">
        <v>5605</v>
      </c>
    </row>
    <row r="5" spans="1:28" s="273" customFormat="1">
      <c r="A5" s="401" t="s">
        <v>40</v>
      </c>
      <c r="B5" s="403" t="s">
        <v>568</v>
      </c>
      <c r="C5" s="403" t="s">
        <v>569</v>
      </c>
      <c r="D5" s="403" t="s">
        <v>570</v>
      </c>
      <c r="E5" s="403" t="s">
        <v>571</v>
      </c>
      <c r="F5" s="403" t="s">
        <v>572</v>
      </c>
      <c r="G5" s="403" t="s">
        <v>573</v>
      </c>
      <c r="H5" s="403" t="s">
        <v>574</v>
      </c>
      <c r="I5" s="403" t="s">
        <v>575</v>
      </c>
      <c r="J5" s="403" t="s">
        <v>951</v>
      </c>
      <c r="K5" s="403" t="s">
        <v>584</v>
      </c>
      <c r="L5" s="403" t="s">
        <v>585</v>
      </c>
      <c r="M5" s="403" t="s">
        <v>586</v>
      </c>
      <c r="N5" s="403" t="s">
        <v>587</v>
      </c>
      <c r="O5" s="403" t="s">
        <v>588</v>
      </c>
      <c r="P5" s="401" t="s">
        <v>589</v>
      </c>
      <c r="Q5" s="401" t="s">
        <v>590</v>
      </c>
      <c r="R5" s="401" t="s">
        <v>591</v>
      </c>
      <c r="S5" s="401" t="s">
        <v>592</v>
      </c>
      <c r="T5" s="401" t="s">
        <v>593</v>
      </c>
      <c r="U5" s="401" t="s">
        <v>594</v>
      </c>
      <c r="V5" s="401" t="s">
        <v>952</v>
      </c>
      <c r="W5" s="401" t="s">
        <v>953</v>
      </c>
      <c r="X5" s="401" t="s">
        <v>954</v>
      </c>
      <c r="Y5" s="401" t="s">
        <v>955</v>
      </c>
      <c r="Z5" s="401" t="s">
        <v>956</v>
      </c>
      <c r="AA5" s="401" t="s">
        <v>957</v>
      </c>
      <c r="AB5" s="401" t="s">
        <v>958</v>
      </c>
    </row>
    <row r="6" spans="1:28" s="273" customFormat="1">
      <c r="A6" s="401" t="s">
        <v>41</v>
      </c>
      <c r="B6" s="403" t="s">
        <v>576</v>
      </c>
      <c r="C6" s="403" t="s">
        <v>577</v>
      </c>
      <c r="D6" s="403" t="s">
        <v>578</v>
      </c>
      <c r="E6" s="403" t="s">
        <v>579</v>
      </c>
      <c r="F6" s="403" t="s">
        <v>580</v>
      </c>
      <c r="G6" s="403" t="s">
        <v>581</v>
      </c>
      <c r="H6" s="403" t="s">
        <v>582</v>
      </c>
      <c r="I6" s="403" t="s">
        <v>583</v>
      </c>
      <c r="J6" s="403" t="s">
        <v>959</v>
      </c>
      <c r="K6" s="403" t="s">
        <v>595</v>
      </c>
      <c r="L6" s="403" t="s">
        <v>596</v>
      </c>
      <c r="M6" s="403" t="s">
        <v>597</v>
      </c>
      <c r="N6" s="403" t="s">
        <v>598</v>
      </c>
      <c r="O6" s="403" t="s">
        <v>599</v>
      </c>
      <c r="P6" s="401" t="s">
        <v>600</v>
      </c>
      <c r="Q6" s="401" t="s">
        <v>601</v>
      </c>
      <c r="R6" s="401" t="s">
        <v>602</v>
      </c>
      <c r="S6" s="401" t="s">
        <v>603</v>
      </c>
      <c r="T6" s="401" t="s">
        <v>604</v>
      </c>
      <c r="U6" s="401" t="s">
        <v>605</v>
      </c>
      <c r="V6" s="401" t="s">
        <v>960</v>
      </c>
      <c r="W6" s="401" t="s">
        <v>961</v>
      </c>
      <c r="X6" s="401" t="s">
        <v>962</v>
      </c>
      <c r="Y6" s="401" t="s">
        <v>963</v>
      </c>
      <c r="Z6" s="401" t="s">
        <v>964</v>
      </c>
      <c r="AA6" s="401" t="s">
        <v>965</v>
      </c>
      <c r="AB6" s="401" t="s">
        <v>966</v>
      </c>
    </row>
    <row r="7" spans="1:28" s="273" customFormat="1">
      <c r="A7" s="401" t="s">
        <v>42</v>
      </c>
      <c r="B7" s="401">
        <v>5592</v>
      </c>
      <c r="C7" s="401">
        <v>5593</v>
      </c>
      <c r="D7" s="401">
        <v>5594</v>
      </c>
      <c r="E7" s="401">
        <v>5595</v>
      </c>
      <c r="F7" s="401">
        <v>5596</v>
      </c>
      <c r="G7" s="401">
        <v>5597</v>
      </c>
      <c r="H7" s="401">
        <v>5598</v>
      </c>
      <c r="I7" s="401">
        <v>5599</v>
      </c>
      <c r="J7" s="401">
        <v>5600</v>
      </c>
      <c r="K7" s="401">
        <v>5601</v>
      </c>
      <c r="L7" s="401">
        <v>5602</v>
      </c>
      <c r="M7" s="401">
        <v>5603</v>
      </c>
      <c r="N7" s="401">
        <v>5604</v>
      </c>
      <c r="O7" s="401">
        <v>5605</v>
      </c>
      <c r="P7" s="401"/>
      <c r="Q7" s="401"/>
      <c r="R7" s="401"/>
      <c r="S7" s="401"/>
      <c r="T7" s="401"/>
      <c r="U7" s="401"/>
      <c r="V7" s="401"/>
      <c r="W7" s="401"/>
      <c r="X7" s="401"/>
      <c r="Y7" s="401"/>
      <c r="Z7" s="401"/>
      <c r="AA7" s="401"/>
      <c r="AB7" s="401"/>
    </row>
    <row r="8" spans="1:28" s="273" customFormat="1">
      <c r="A8" s="401" t="s">
        <v>43</v>
      </c>
      <c r="B8" s="403" t="s">
        <v>588</v>
      </c>
      <c r="C8" s="403" t="s">
        <v>589</v>
      </c>
      <c r="D8" s="403" t="s">
        <v>590</v>
      </c>
      <c r="E8" s="403" t="s">
        <v>591</v>
      </c>
      <c r="F8" s="403" t="s">
        <v>592</v>
      </c>
      <c r="G8" s="403" t="s">
        <v>593</v>
      </c>
      <c r="H8" s="403" t="s">
        <v>594</v>
      </c>
      <c r="I8" s="403" t="s">
        <v>952</v>
      </c>
      <c r="J8" s="403" t="s">
        <v>953</v>
      </c>
      <c r="K8" s="403" t="s">
        <v>954</v>
      </c>
      <c r="L8" s="403" t="s">
        <v>955</v>
      </c>
      <c r="M8" s="403" t="s">
        <v>956</v>
      </c>
      <c r="N8" s="403" t="s">
        <v>957</v>
      </c>
      <c r="O8" s="403" t="s">
        <v>958</v>
      </c>
      <c r="P8" s="403"/>
      <c r="Q8" s="403"/>
      <c r="R8" s="403"/>
      <c r="S8" s="403"/>
      <c r="T8" s="403"/>
      <c r="U8" s="403"/>
      <c r="V8" s="403"/>
      <c r="W8" s="403"/>
      <c r="X8" s="403"/>
      <c r="Y8" s="401"/>
      <c r="Z8" s="401"/>
      <c r="AA8" s="401"/>
      <c r="AB8" s="401"/>
    </row>
    <row r="9" spans="1:28" s="273" customFormat="1">
      <c r="A9" s="401" t="s">
        <v>44</v>
      </c>
      <c r="B9" s="403" t="s">
        <v>599</v>
      </c>
      <c r="C9" s="403" t="s">
        <v>600</v>
      </c>
      <c r="D9" s="403" t="s">
        <v>601</v>
      </c>
      <c r="E9" s="403" t="s">
        <v>602</v>
      </c>
      <c r="F9" s="403" t="s">
        <v>603</v>
      </c>
      <c r="G9" s="403" t="s">
        <v>604</v>
      </c>
      <c r="H9" s="403" t="s">
        <v>605</v>
      </c>
      <c r="I9" s="403" t="s">
        <v>960</v>
      </c>
      <c r="J9" s="403" t="s">
        <v>961</v>
      </c>
      <c r="K9" s="403" t="s">
        <v>962</v>
      </c>
      <c r="L9" s="403" t="s">
        <v>963</v>
      </c>
      <c r="M9" s="403" t="s">
        <v>964</v>
      </c>
      <c r="N9" s="403" t="s">
        <v>965</v>
      </c>
      <c r="O9" s="403" t="s">
        <v>966</v>
      </c>
      <c r="P9" s="403"/>
      <c r="Q9" s="403"/>
      <c r="R9" s="403"/>
      <c r="S9" s="403"/>
      <c r="T9" s="403"/>
      <c r="U9" s="403"/>
      <c r="V9" s="403"/>
      <c r="W9" s="403"/>
      <c r="X9" s="403"/>
      <c r="Y9" s="401"/>
      <c r="Z9" s="401"/>
      <c r="AA9" s="401"/>
      <c r="AB9" s="401"/>
    </row>
    <row r="10" spans="1:28" s="273" customFormat="1">
      <c r="A10" s="401" t="s">
        <v>45</v>
      </c>
      <c r="B10" s="401">
        <v>5592</v>
      </c>
      <c r="C10" s="401"/>
      <c r="D10" s="401"/>
      <c r="E10" s="401"/>
      <c r="F10" s="401"/>
      <c r="G10" s="401"/>
      <c r="H10" s="401"/>
      <c r="I10" s="401"/>
      <c r="J10" s="401"/>
      <c r="K10" s="401"/>
      <c r="L10" s="401"/>
      <c r="M10" s="401"/>
      <c r="N10" s="401"/>
      <c r="O10" s="401"/>
      <c r="P10" s="401"/>
      <c r="Q10" s="401"/>
      <c r="R10" s="401"/>
      <c r="S10" s="401"/>
      <c r="T10" s="401"/>
      <c r="U10" s="401"/>
      <c r="V10" s="401"/>
      <c r="W10" s="401"/>
      <c r="X10" s="401"/>
      <c r="Y10" s="401"/>
      <c r="Z10" s="401"/>
      <c r="AA10" s="401"/>
      <c r="AB10" s="401"/>
    </row>
    <row r="11" spans="1:28" s="273" customFormat="1">
      <c r="A11" s="401" t="s">
        <v>46</v>
      </c>
      <c r="B11" s="403" t="s">
        <v>588</v>
      </c>
      <c r="C11" s="401"/>
      <c r="D11" s="401"/>
      <c r="E11" s="401"/>
      <c r="F11" s="401"/>
      <c r="G11" s="401"/>
      <c r="H11" s="401"/>
      <c r="I11" s="401"/>
      <c r="J11" s="401"/>
      <c r="K11" s="401"/>
      <c r="L11" s="401"/>
      <c r="M11" s="401"/>
      <c r="N11" s="401"/>
      <c r="O11" s="401"/>
      <c r="P11" s="401"/>
      <c r="Q11" s="401"/>
      <c r="R11" s="401"/>
      <c r="S11" s="401"/>
      <c r="T11" s="401"/>
      <c r="U11" s="401"/>
      <c r="V11" s="401"/>
      <c r="W11" s="401"/>
      <c r="X11" s="401"/>
      <c r="Y11" s="401"/>
      <c r="Z11" s="401"/>
      <c r="AA11" s="401"/>
      <c r="AB11" s="401"/>
    </row>
    <row r="12" spans="1:28" s="273" customFormat="1">
      <c r="A12" s="401" t="s">
        <v>47</v>
      </c>
      <c r="B12" s="403" t="s">
        <v>599</v>
      </c>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row>
    <row r="13" spans="1:28" s="273" customFormat="1">
      <c r="A13" s="401" t="s">
        <v>48</v>
      </c>
      <c r="B13" s="401">
        <v>1</v>
      </c>
      <c r="C13" s="401"/>
      <c r="D13" s="401"/>
      <c r="E13" s="401"/>
      <c r="F13" s="401"/>
      <c r="G13" s="401"/>
      <c r="H13" s="401"/>
      <c r="I13" s="401"/>
      <c r="J13" s="401"/>
      <c r="K13" s="401"/>
      <c r="L13" s="401"/>
      <c r="M13" s="401"/>
      <c r="N13" s="401"/>
      <c r="O13" s="401"/>
      <c r="P13" s="401"/>
      <c r="Q13" s="401"/>
      <c r="R13" s="401"/>
      <c r="S13" s="401"/>
      <c r="T13" s="401"/>
      <c r="U13" s="401"/>
      <c r="V13" s="401"/>
      <c r="W13" s="401"/>
      <c r="X13" s="401"/>
      <c r="Y13" s="401"/>
      <c r="Z13" s="401"/>
      <c r="AA13" s="401"/>
      <c r="AB13" s="401"/>
    </row>
    <row r="14" spans="1:28" s="273" customFormat="1">
      <c r="A14" s="401" t="s">
        <v>49</v>
      </c>
      <c r="B14" s="401" t="s">
        <v>22</v>
      </c>
      <c r="C14" s="401"/>
      <c r="D14" s="401"/>
      <c r="E14" s="401"/>
      <c r="F14" s="401"/>
      <c r="G14" s="401"/>
      <c r="H14" s="401"/>
      <c r="I14" s="401"/>
      <c r="J14" s="401"/>
      <c r="K14" s="401"/>
      <c r="L14" s="401"/>
      <c r="M14" s="401"/>
      <c r="N14" s="401"/>
      <c r="O14" s="401"/>
      <c r="P14" s="401"/>
      <c r="Q14" s="401"/>
      <c r="R14" s="401"/>
      <c r="S14" s="401"/>
      <c r="T14" s="401"/>
      <c r="U14" s="401"/>
      <c r="V14" s="401"/>
      <c r="W14" s="401"/>
      <c r="X14" s="401"/>
      <c r="Y14" s="401"/>
      <c r="Z14" s="401"/>
      <c r="AA14" s="401"/>
      <c r="AB14" s="401"/>
    </row>
    <row r="15" spans="1:28" s="273" customFormat="1">
      <c r="A15" s="401" t="s">
        <v>50</v>
      </c>
      <c r="B15" s="401">
        <v>6</v>
      </c>
      <c r="C15" s="401" t="s">
        <v>51</v>
      </c>
      <c r="D15" s="401">
        <v>5</v>
      </c>
      <c r="E15" s="401" t="s">
        <v>52</v>
      </c>
      <c r="F15" s="401">
        <v>1</v>
      </c>
      <c r="G15" s="401" t="s">
        <v>967</v>
      </c>
      <c r="H15" s="401" t="s">
        <v>207</v>
      </c>
      <c r="I15" s="401" t="s">
        <v>968</v>
      </c>
      <c r="J15" s="401" t="s">
        <v>969</v>
      </c>
      <c r="K15" s="401"/>
      <c r="L15" s="401"/>
      <c r="M15" s="401"/>
      <c r="N15" s="401"/>
      <c r="O15" s="401"/>
      <c r="P15" s="401"/>
      <c r="Q15" s="401"/>
      <c r="R15" s="401"/>
      <c r="S15" s="401"/>
      <c r="T15" s="401"/>
      <c r="U15" s="401"/>
      <c r="V15" s="401"/>
      <c r="W15" s="401"/>
      <c r="X15" s="401"/>
      <c r="Y15" s="401"/>
      <c r="Z15" s="401"/>
      <c r="AA15" s="401"/>
      <c r="AB15" s="401"/>
    </row>
    <row r="101" spans="1:88" s="401" customFormat="1">
      <c r="A101" s="401" t="s">
        <v>56</v>
      </c>
      <c r="B101" s="401" t="s">
        <v>57</v>
      </c>
      <c r="C101" s="401" t="s">
        <v>58</v>
      </c>
      <c r="D101" s="401" t="s">
        <v>226</v>
      </c>
      <c r="E101" s="402" t="s">
        <v>521</v>
      </c>
      <c r="F101" s="401" t="s">
        <v>850</v>
      </c>
      <c r="G101" s="401" t="s">
        <v>1038</v>
      </c>
      <c r="H101" s="401" t="s">
        <v>1039</v>
      </c>
      <c r="I101" s="401" t="s">
        <v>1040</v>
      </c>
      <c r="J101" s="401" t="s">
        <v>607</v>
      </c>
      <c r="K101" s="401" t="s">
        <v>608</v>
      </c>
      <c r="L101" s="401" t="s">
        <v>522</v>
      </c>
      <c r="M101" s="401" t="s">
        <v>523</v>
      </c>
      <c r="N101" s="401" t="s">
        <v>524</v>
      </c>
      <c r="O101" s="401" t="s">
        <v>525</v>
      </c>
      <c r="P101" s="401" t="s">
        <v>475</v>
      </c>
      <c r="Q101" s="401" t="s">
        <v>526</v>
      </c>
      <c r="R101" s="401" t="s">
        <v>527</v>
      </c>
      <c r="S101" s="401" t="s">
        <v>528</v>
      </c>
      <c r="T101" s="401" t="s">
        <v>529</v>
      </c>
      <c r="U101" s="401" t="s">
        <v>531</v>
      </c>
      <c r="V101" s="401" t="s">
        <v>532</v>
      </c>
      <c r="W101" s="401" t="s">
        <v>533</v>
      </c>
      <c r="X101" s="401" t="s">
        <v>534</v>
      </c>
      <c r="Y101" s="401" t="s">
        <v>535</v>
      </c>
      <c r="Z101" s="401" t="s">
        <v>536</v>
      </c>
      <c r="AA101" s="401" t="s">
        <v>537</v>
      </c>
      <c r="AB101" s="401" t="s">
        <v>538</v>
      </c>
      <c r="AC101" s="401" t="s">
        <v>539</v>
      </c>
      <c r="AD101" s="401" t="s">
        <v>540</v>
      </c>
      <c r="AE101" s="401" t="s">
        <v>541</v>
      </c>
      <c r="AF101" s="401" t="s">
        <v>817</v>
      </c>
      <c r="AG101" s="401" t="s">
        <v>542</v>
      </c>
      <c r="AH101" s="401" t="s">
        <v>543</v>
      </c>
      <c r="AI101" s="401" t="s">
        <v>544</v>
      </c>
      <c r="AJ101" s="401" t="s">
        <v>530</v>
      </c>
      <c r="AK101" s="401" t="s">
        <v>818</v>
      </c>
      <c r="AL101" s="401" t="s">
        <v>819</v>
      </c>
      <c r="AM101" s="401" t="s">
        <v>820</v>
      </c>
      <c r="AN101" s="401" t="s">
        <v>609</v>
      </c>
      <c r="AO101" s="401" t="s">
        <v>610</v>
      </c>
      <c r="AP101" s="401" t="s">
        <v>611</v>
      </c>
      <c r="AQ101" s="401" t="s">
        <v>612</v>
      </c>
      <c r="AR101" s="401" t="s">
        <v>613</v>
      </c>
      <c r="AS101" s="401" t="s">
        <v>614</v>
      </c>
      <c r="AT101" s="401" t="s">
        <v>615</v>
      </c>
      <c r="AU101" s="401" t="s">
        <v>616</v>
      </c>
      <c r="AV101" s="401" t="s">
        <v>545</v>
      </c>
      <c r="AW101" s="401" t="s">
        <v>546</v>
      </c>
      <c r="AX101" s="401" t="s">
        <v>547</v>
      </c>
      <c r="AY101" s="401" t="s">
        <v>548</v>
      </c>
      <c r="AZ101" s="401" t="s">
        <v>549</v>
      </c>
      <c r="BA101" s="401" t="s">
        <v>550</v>
      </c>
      <c r="BB101" s="401" t="s">
        <v>821</v>
      </c>
      <c r="BC101" s="401" t="s">
        <v>551</v>
      </c>
      <c r="BD101" s="401" t="s">
        <v>552</v>
      </c>
      <c r="BE101" s="401" t="s">
        <v>617</v>
      </c>
      <c r="BF101" s="401" t="s">
        <v>618</v>
      </c>
      <c r="BG101" s="401" t="s">
        <v>553</v>
      </c>
      <c r="BH101" s="401" t="s">
        <v>554</v>
      </c>
      <c r="BI101" s="401" t="s">
        <v>555</v>
      </c>
      <c r="BJ101" s="401" t="s">
        <v>556</v>
      </c>
      <c r="BK101" s="401" t="s">
        <v>557</v>
      </c>
      <c r="BL101" s="401" t="s">
        <v>558</v>
      </c>
      <c r="BM101" s="401" t="s">
        <v>559</v>
      </c>
      <c r="BN101" s="401" t="s">
        <v>560</v>
      </c>
      <c r="BO101" s="401" t="s">
        <v>561</v>
      </c>
      <c r="BP101" s="401" t="s">
        <v>562</v>
      </c>
      <c r="BQ101" s="401" t="s">
        <v>822</v>
      </c>
      <c r="BR101" s="401" t="s">
        <v>823</v>
      </c>
      <c r="BS101" s="401" t="s">
        <v>824</v>
      </c>
      <c r="BT101" s="401" t="s">
        <v>825</v>
      </c>
      <c r="BU101" s="401" t="s">
        <v>826</v>
      </c>
      <c r="BV101" s="401" t="s">
        <v>827</v>
      </c>
      <c r="BW101" s="401" t="s">
        <v>828</v>
      </c>
      <c r="BX101" s="401" t="s">
        <v>829</v>
      </c>
      <c r="BY101" s="401" t="s">
        <v>830</v>
      </c>
      <c r="BZ101" s="401" t="s">
        <v>831</v>
      </c>
      <c r="CA101" s="401" t="s">
        <v>627</v>
      </c>
      <c r="CB101" s="401" t="s">
        <v>628</v>
      </c>
      <c r="CC101" s="401" t="s">
        <v>629</v>
      </c>
      <c r="CD101" s="401" t="s">
        <v>630</v>
      </c>
      <c r="CE101" s="401" t="s">
        <v>631</v>
      </c>
      <c r="CF101" s="401" t="s">
        <v>632</v>
      </c>
      <c r="CG101" s="401" t="s">
        <v>633</v>
      </c>
      <c r="CH101" s="401" t="s">
        <v>634</v>
      </c>
      <c r="CI101" s="401" t="s">
        <v>635</v>
      </c>
      <c r="CJ101" s="401" t="s">
        <v>636</v>
      </c>
    </row>
    <row r="102" spans="1:88" s="401" customFormat="1">
      <c r="A102" s="401">
        <v>2</v>
      </c>
      <c r="B102" s="401" t="s">
        <v>35</v>
      </c>
      <c r="C102" s="401">
        <v>40</v>
      </c>
      <c r="D102" s="402" t="s">
        <v>414</v>
      </c>
      <c r="G102" s="401">
        <v>0</v>
      </c>
      <c r="H102" s="401">
        <v>-1.333334</v>
      </c>
      <c r="I102" s="401">
        <v>0</v>
      </c>
      <c r="J102" s="402" t="s">
        <v>415</v>
      </c>
      <c r="K102" s="402" t="s">
        <v>416</v>
      </c>
      <c r="L102" s="402" t="s">
        <v>417</v>
      </c>
      <c r="M102" s="402" t="s">
        <v>709</v>
      </c>
      <c r="N102" s="402" t="s">
        <v>418</v>
      </c>
      <c r="O102" s="402" t="s">
        <v>419</v>
      </c>
      <c r="P102" s="402" t="s">
        <v>420</v>
      </c>
      <c r="Q102" s="402" t="s">
        <v>421</v>
      </c>
      <c r="R102" s="402" t="s">
        <v>422</v>
      </c>
      <c r="S102" s="402" t="s">
        <v>367</v>
      </c>
      <c r="T102" s="402" t="s">
        <v>367</v>
      </c>
      <c r="U102" s="402" t="s">
        <v>423</v>
      </c>
      <c r="V102" s="402" t="s">
        <v>424</v>
      </c>
      <c r="W102" s="402" t="s">
        <v>425</v>
      </c>
      <c r="X102" s="402" t="s">
        <v>426</v>
      </c>
      <c r="Y102" s="402" t="s">
        <v>207</v>
      </c>
      <c r="Z102" s="402" t="s">
        <v>367</v>
      </c>
      <c r="AA102" s="402" t="s">
        <v>207</v>
      </c>
      <c r="AB102" s="402" t="s">
        <v>207</v>
      </c>
      <c r="AC102" s="402" t="s">
        <v>207</v>
      </c>
      <c r="AD102" s="402" t="s">
        <v>427</v>
      </c>
      <c r="AE102" s="402" t="s">
        <v>428</v>
      </c>
      <c r="AF102" s="402">
        <v>41213</v>
      </c>
      <c r="AG102" s="402" t="s">
        <v>424</v>
      </c>
      <c r="AH102" s="402" t="s">
        <v>207</v>
      </c>
      <c r="AI102" s="402" t="s">
        <v>207</v>
      </c>
      <c r="AJ102" s="402" t="s">
        <v>207</v>
      </c>
      <c r="AK102" s="402" t="s">
        <v>207</v>
      </c>
      <c r="AL102" s="402">
        <v>46220</v>
      </c>
      <c r="AM102" s="402">
        <v>46220</v>
      </c>
      <c r="AN102" s="402" t="s">
        <v>429</v>
      </c>
      <c r="AO102" s="402" t="s">
        <v>430</v>
      </c>
      <c r="AP102" s="402" t="s">
        <v>431</v>
      </c>
      <c r="AQ102" s="401">
        <v>340</v>
      </c>
      <c r="AR102" s="401" t="s">
        <v>432</v>
      </c>
      <c r="AS102" s="401" t="s">
        <v>433</v>
      </c>
      <c r="AT102" s="401">
        <v>5700</v>
      </c>
      <c r="AU102" s="401">
        <v>1</v>
      </c>
      <c r="AV102" s="401" t="s">
        <v>207</v>
      </c>
      <c r="AW102" s="401" t="s">
        <v>207</v>
      </c>
      <c r="AX102" s="401" t="s">
        <v>207</v>
      </c>
      <c r="AY102" s="401" t="s">
        <v>207</v>
      </c>
      <c r="AZ102" s="401" t="s">
        <v>434</v>
      </c>
      <c r="BA102" s="401" t="s">
        <v>435</v>
      </c>
      <c r="BB102" s="401" t="s">
        <v>436</v>
      </c>
      <c r="BC102" s="401" t="s">
        <v>437</v>
      </c>
      <c r="BD102" s="401" t="s">
        <v>438</v>
      </c>
      <c r="BE102" s="401" t="s">
        <v>439</v>
      </c>
      <c r="BF102" s="401" t="s">
        <v>440</v>
      </c>
      <c r="BG102" s="401" t="s">
        <v>439</v>
      </c>
      <c r="BH102" s="401" t="s">
        <v>441</v>
      </c>
    </row>
    <row r="103" spans="1:88" s="273" customFormat="1">
      <c r="B103" s="188"/>
      <c r="D103" s="188"/>
      <c r="J103" s="188"/>
      <c r="K103" s="188"/>
      <c r="L103" s="188"/>
      <c r="M103" s="188"/>
      <c r="N103" s="188"/>
      <c r="O103" s="188"/>
      <c r="P103" s="188"/>
      <c r="Q103" s="188"/>
      <c r="R103" s="188"/>
      <c r="S103" s="188"/>
      <c r="T103" s="188"/>
      <c r="U103" s="188"/>
      <c r="V103" s="188"/>
      <c r="W103" s="188"/>
      <c r="X103" s="188"/>
      <c r="Y103" s="188"/>
      <c r="Z103" s="188"/>
      <c r="AA103" s="188"/>
      <c r="AB103" s="188"/>
      <c r="AC103" s="188"/>
      <c r="AD103" s="188"/>
      <c r="AE103" s="188"/>
      <c r="AF103" s="188"/>
      <c r="AG103" s="188"/>
      <c r="AH103" s="188"/>
      <c r="AI103" s="188"/>
      <c r="AJ103" s="188"/>
      <c r="AK103" s="188"/>
      <c r="AL103" s="188"/>
      <c r="AM103" s="188"/>
      <c r="AN103" s="188"/>
      <c r="AO103" s="188"/>
      <c r="AP103" s="188"/>
    </row>
    <row r="104" spans="1:88" s="273" customFormat="1">
      <c r="B104" s="188"/>
      <c r="D104" s="188"/>
      <c r="J104" s="188"/>
      <c r="K104" s="188"/>
      <c r="L104" s="188"/>
      <c r="M104" s="188"/>
      <c r="N104" s="188"/>
      <c r="O104" s="188"/>
      <c r="P104" s="188"/>
      <c r="Q104" s="188"/>
      <c r="R104" s="188"/>
      <c r="S104" s="188"/>
      <c r="T104" s="188"/>
      <c r="U104" s="188"/>
      <c r="V104" s="188"/>
      <c r="W104" s="188"/>
      <c r="X104" s="188"/>
      <c r="Y104" s="188"/>
      <c r="Z104" s="188"/>
      <c r="AA104" s="188"/>
      <c r="AB104" s="188"/>
      <c r="AC104" s="188"/>
      <c r="AD104" s="188"/>
      <c r="AE104" s="188"/>
      <c r="AF104" s="188"/>
      <c r="AG104" s="188"/>
      <c r="AH104" s="188"/>
      <c r="AI104" s="188"/>
      <c r="AJ104" s="188"/>
      <c r="AK104" s="188"/>
      <c r="AL104" s="188"/>
      <c r="AM104" s="188"/>
      <c r="AN104" s="188"/>
      <c r="AO104" s="188"/>
      <c r="AP104" s="188"/>
    </row>
    <row r="105" spans="1:88" s="273" customFormat="1">
      <c r="B105" s="188"/>
      <c r="D105" s="188"/>
      <c r="J105" s="188"/>
      <c r="K105" s="188"/>
      <c r="L105" s="188"/>
      <c r="M105" s="188"/>
      <c r="N105" s="188"/>
      <c r="O105" s="188"/>
      <c r="P105" s="188"/>
      <c r="Q105" s="188"/>
      <c r="R105" s="188"/>
      <c r="S105" s="188"/>
      <c r="T105" s="188"/>
      <c r="U105" s="188"/>
      <c r="V105" s="188"/>
      <c r="W105" s="188"/>
      <c r="X105" s="188"/>
      <c r="Y105" s="188"/>
      <c r="Z105" s="188"/>
      <c r="AA105" s="188"/>
      <c r="AB105" s="188"/>
      <c r="AC105" s="188"/>
      <c r="AD105" s="188"/>
      <c r="AE105" s="188"/>
      <c r="AF105" s="188"/>
      <c r="AG105" s="188"/>
      <c r="AH105" s="188"/>
      <c r="AI105" s="188"/>
      <c r="AJ105" s="188"/>
      <c r="AK105" s="188"/>
      <c r="AL105" s="188"/>
      <c r="AM105" s="188"/>
      <c r="AN105" s="188"/>
      <c r="AO105" s="188"/>
      <c r="AP105" s="188"/>
    </row>
  </sheetData>
  <phoneticPr fontId="16"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sheetPr codeName="Sheet15"/>
  <dimension ref="A1:G3"/>
  <sheetViews>
    <sheetView workbookViewId="0">
      <selection activeCell="B2" sqref="B2"/>
    </sheetView>
  </sheetViews>
  <sheetFormatPr defaultRowHeight="12.75"/>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c r="A1" t="s">
        <v>199</v>
      </c>
      <c r="B1" t="s">
        <v>341</v>
      </c>
      <c r="C1" t="s">
        <v>1</v>
      </c>
      <c r="D1" t="s">
        <v>137</v>
      </c>
      <c r="E1" t="s">
        <v>342</v>
      </c>
      <c r="F1" t="s">
        <v>343</v>
      </c>
    </row>
    <row r="2" spans="1:7">
      <c r="A2" t="s">
        <v>200</v>
      </c>
      <c r="B2" t="s">
        <v>344</v>
      </c>
    </row>
    <row r="3" spans="1:7">
      <c r="A3" t="s">
        <v>35</v>
      </c>
      <c r="B3">
        <v>340</v>
      </c>
      <c r="C3" t="s">
        <v>346</v>
      </c>
      <c r="D3">
        <v>3</v>
      </c>
      <c r="E3" t="s">
        <v>347</v>
      </c>
      <c r="F3" t="s">
        <v>348</v>
      </c>
      <c r="G3" t="s">
        <v>349</v>
      </c>
    </row>
  </sheetData>
  <phoneticPr fontId="16"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2.75"/>
  <cols>
    <col min="1" max="1" width="13.140625" bestFit="1" customWidth="1"/>
  </cols>
  <sheetData>
    <row r="1" spans="1:2">
      <c r="A1" t="s">
        <v>362</v>
      </c>
      <c r="B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87</vt:i4>
      </vt:variant>
    </vt:vector>
  </HeadingPairs>
  <TitlesOfParts>
    <vt:vector size="102" baseType="lpstr">
      <vt:lpstr>SWNOTEMETA</vt:lpstr>
      <vt:lpstr>Planning Template Checklist</vt:lpstr>
      <vt:lpstr>Planning View</vt:lpstr>
      <vt:lpstr>SWUPDATE</vt:lpstr>
      <vt:lpstr>Configuration</vt:lpstr>
      <vt:lpstr>SWDATA</vt:lpstr>
      <vt:lpstr>Metrics &amp; Attributes View</vt:lpstr>
      <vt:lpstr>SCENARIOMETA</vt:lpstr>
      <vt:lpstr>Drilldown</vt:lpstr>
      <vt:lpstr>RELATIONSHIP_INFO</vt:lpstr>
      <vt:lpstr>SWMETA2</vt:lpstr>
      <vt:lpstr>FilteringCriteria</vt:lpstr>
      <vt:lpstr>SWMETA</vt:lpstr>
      <vt:lpstr>SWSHEETMETA</vt:lpstr>
      <vt:lpstr>SWMETA3</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SWDATA!ExternalData_10</vt:lpstr>
      <vt:lpstr>SWDATA!ExternalData_11</vt:lpstr>
      <vt:lpstr>SWDATA!ExternalData_12</vt:lpstr>
      <vt:lpstr>SWDATA!ExternalData_13</vt:lpstr>
      <vt:lpstr>SWDATA!ExternalData_14</vt:lpstr>
      <vt:lpstr>SWDATA!ExternalData_15</vt:lpstr>
      <vt:lpstr>SWDATA!ExternalData_16</vt:lpstr>
      <vt:lpstr>SWDATA!ExternalData_17</vt:lpstr>
      <vt:lpstr>SWDATA!ExternalData_18</vt:lpstr>
      <vt:lpstr>SWDATA!ExternalData_19</vt:lpstr>
      <vt:lpstr>RELATIONSHIP_INFO!ExternalData_2</vt:lpstr>
      <vt:lpstr>SWDATA!ExternalData_2</vt:lpstr>
      <vt:lpstr>SWMETA!ExternalData_2</vt:lpstr>
      <vt:lpstr>SWMETA2!ExternalData_2</vt:lpstr>
      <vt:lpstr>SWDATA!ExternalData_20</vt:lpstr>
      <vt:lpstr>SWDATA!ExternalData_21</vt:lpstr>
      <vt:lpstr>SWDATA!ExternalData_22</vt:lpstr>
      <vt:lpstr>SWDATA!ExternalData_23</vt:lpstr>
      <vt:lpstr>SWDATA!ExternalData_24</vt:lpstr>
      <vt:lpstr>SWDATA!ExternalData_25</vt:lpstr>
      <vt:lpstr>SWDATA!ExternalData_26</vt:lpstr>
      <vt:lpstr>SWDATA!ExternalData_27</vt:lpstr>
      <vt:lpstr>SWDATA!ExternalData_28</vt:lpstr>
      <vt:lpstr>SWDATA!ExternalData_29</vt:lpstr>
      <vt:lpstr>RELATIONSHIP_INFO!ExternalData_3</vt:lpstr>
      <vt:lpstr>SWDATA!ExternalData_3</vt:lpstr>
      <vt:lpstr>SWMETA!ExternalData_3</vt:lpstr>
      <vt:lpstr>SWMETA2!ExternalData_3</vt:lpstr>
      <vt:lpstr>SWDATA!ExternalData_30</vt:lpstr>
      <vt:lpstr>SWDATA!ExternalData_31</vt:lpstr>
      <vt:lpstr>SWDATA!ExternalData_32</vt:lpstr>
      <vt:lpstr>SWDATA!ExternalData_33</vt:lpstr>
      <vt:lpstr>RELATIONSHIP_INFO!ExternalData_4</vt:lpstr>
      <vt:lpstr>SWDATA!ExternalData_4</vt:lpstr>
      <vt:lpstr>SWMETA!ExternalData_4</vt:lpstr>
      <vt:lpstr>SWMETA2!ExternalData_4</vt:lpstr>
      <vt:lpstr>RELATIONSHIP_INFO!ExternalData_5</vt:lpstr>
      <vt:lpstr>SWDATA!ExternalData_5</vt:lpstr>
      <vt:lpstr>SWMETA!ExternalData_5</vt:lpstr>
      <vt:lpstr>SWMETA2!ExternalData_5</vt:lpstr>
      <vt:lpstr>RELATIONSHIP_INFO!ExternalData_6</vt:lpstr>
      <vt:lpstr>SWDATA!ExternalData_6</vt:lpstr>
      <vt:lpstr>SWMETA!ExternalData_6</vt:lpstr>
      <vt:lpstr>SWMETA2!ExternalData_6</vt:lpstr>
      <vt:lpstr>RELATIONSHIP_INFO!ExternalData_7</vt:lpstr>
      <vt:lpstr>SWDATA!ExternalData_7</vt:lpstr>
      <vt:lpstr>SWMETA!ExternalData_7</vt:lpstr>
      <vt:lpstr>SWMETA2!ExternalData_7</vt:lpstr>
      <vt:lpstr>RELATIONSHIP_INFO!ExternalData_8</vt:lpstr>
      <vt:lpstr>SWDATA!ExternalData_8</vt:lpstr>
      <vt:lpstr>RELATIONSHIP_INFO!ExternalData_9</vt:lpstr>
      <vt:lpstr>SWDATA!ExternalData_9</vt:lpstr>
      <vt:lpstr>FFF</vt:lpstr>
      <vt:lpstr>Items_Filtered</vt:lpstr>
      <vt:lpstr>Last_downloaded_item_row</vt:lpstr>
      <vt:lpstr>max_items</vt:lpstr>
      <vt:lpstr>Metric_Name</vt:lpstr>
      <vt:lpstr>NULL</vt:lpstr>
      <vt:lpstr>SWDATA!Print_Area</vt:lpstr>
      <vt:lpstr>ScenarioType</vt:lpstr>
      <vt:lpstr>SW_Downloaded_Date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gbalaji</cp:lastModifiedBy>
  <cp:lastPrinted>2006-05-17T17:59:14Z</cp:lastPrinted>
  <dcterms:created xsi:type="dcterms:W3CDTF">2003-02-19T20:23:06Z</dcterms:created>
  <dcterms:modified xsi:type="dcterms:W3CDTF">2013-07-16T11:28:06Z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