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15" windowWidth="4905" windowHeight="457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View'!$J$18:$R$18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OFFSET(SWMETA3!#REF!,0,0,COUNTA(SWMETA3!$A:$A),1)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View'!$DW$1</definedName>
    <definedName name="Current_Period">'Planning View'!$AE$1:$AK$1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View'!$U$16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View'!$W$13</definedName>
    <definedName name="Last_downloaded_item_row">'Planning View'!$U$14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H19" i="12" l="1"/>
  <c r="R19" i="12"/>
  <c r="K19" i="12" s="1"/>
  <c r="R20" i="12"/>
  <c r="K20" i="12" s="1"/>
  <c r="C5" i="12"/>
  <c r="R22" i="12"/>
  <c r="K22" i="12" s="1"/>
  <c r="R21" i="12"/>
  <c r="K21" i="12" s="1"/>
  <c r="O13" i="41" l="1"/>
  <c r="P13" i="41" s="1"/>
  <c r="Q13" i="41" s="1"/>
  <c r="R13" i="41" s="1"/>
  <c r="S13" i="41" s="1"/>
  <c r="T13" i="41" s="1"/>
  <c r="U13" i="41" s="1"/>
  <c r="V13" i="41" s="1"/>
  <c r="W13" i="41" s="1"/>
  <c r="X13" i="41" s="1"/>
  <c r="Y13" i="41" s="1"/>
  <c r="Z13" i="41" s="1"/>
  <c r="AA13" i="41" s="1"/>
  <c r="AB13" i="41" s="1"/>
  <c r="AC13" i="41" s="1"/>
  <c r="AD13" i="41" s="1"/>
  <c r="AE13" i="41" s="1"/>
  <c r="AF13" i="41" s="1"/>
  <c r="AG13" i="41" s="1"/>
  <c r="AH13" i="41" s="1"/>
  <c r="AI13" i="41" s="1"/>
  <c r="AJ13" i="41" s="1"/>
  <c r="AK13" i="41" s="1"/>
  <c r="AL13" i="41" s="1"/>
  <c r="AM13" i="41" s="1"/>
  <c r="AN13" i="41" s="1"/>
  <c r="AO13" i="41" s="1"/>
  <c r="AP13" i="41" s="1"/>
  <c r="AQ13" i="41" s="1"/>
  <c r="AR13" i="41" s="1"/>
  <c r="AS13" i="41" s="1"/>
  <c r="AT13" i="41" s="1"/>
  <c r="AU13" i="41" s="1"/>
  <c r="AV13" i="41" s="1"/>
  <c r="AW13" i="41" s="1"/>
  <c r="AX13" i="41" s="1"/>
  <c r="AY13" i="41" s="1"/>
  <c r="AZ13" i="41" s="1"/>
  <c r="BA13" i="41" s="1"/>
  <c r="BB13" i="41" s="1"/>
  <c r="BC13" i="41" s="1"/>
  <c r="BD13" i="41" s="1"/>
  <c r="BE13" i="41" s="1"/>
  <c r="BF13" i="41" s="1"/>
  <c r="BG13" i="41" s="1"/>
  <c r="BH13" i="41" s="1"/>
  <c r="BI13" i="41" s="1"/>
  <c r="BJ13" i="41" s="1"/>
  <c r="BK13" i="41" s="1"/>
  <c r="EC22" i="12"/>
  <c r="EF22" i="12" s="1"/>
  <c r="EI22" i="12" s="1"/>
  <c r="EL22" i="12" s="1"/>
  <c r="EO22" i="12" s="1"/>
  <c r="ER22" i="12" s="1"/>
  <c r="EU22" i="12" s="1"/>
  <c r="EX22" i="12" s="1"/>
  <c r="FA22" i="12" s="1"/>
  <c r="FD22" i="12" s="1"/>
  <c r="EB22" i="12"/>
  <c r="EE22" i="12" s="1"/>
  <c r="EH22" i="12" s="1"/>
  <c r="EK22" i="12" s="1"/>
  <c r="EN22" i="12" s="1"/>
  <c r="EQ22" i="12" s="1"/>
  <c r="ET22" i="12" s="1"/>
  <c r="EW22" i="12" s="1"/>
  <c r="EZ22" i="12" s="1"/>
  <c r="FC22" i="12" s="1"/>
  <c r="FF22" i="12" s="1"/>
  <c r="EA22" i="12"/>
  <c r="ED22" i="12" s="1"/>
  <c r="EG22" i="12" s="1"/>
  <c r="EJ22" i="12" s="1"/>
  <c r="EM22" i="12" s="1"/>
  <c r="EP22" i="12" s="1"/>
  <c r="ES22" i="12" s="1"/>
  <c r="EV22" i="12" s="1"/>
  <c r="EY22" i="12" s="1"/>
  <c r="FB22" i="12" s="1"/>
  <c r="FE22" i="12" s="1"/>
  <c r="I22" i="12"/>
  <c r="D22" i="12"/>
  <c r="C22" i="12"/>
  <c r="B22" i="12"/>
  <c r="E22" i="12" s="1"/>
  <c r="A22" i="12"/>
  <c r="BA22" i="12" l="1"/>
  <c r="J22" i="12"/>
  <c r="AK22" i="12"/>
  <c r="AC22" i="12"/>
  <c r="AS22" i="12"/>
  <c r="BE22" i="12"/>
  <c r="AD22" i="12"/>
  <c r="AL22" i="12"/>
  <c r="AT22" i="12"/>
  <c r="BB22" i="12"/>
  <c r="Y22" i="12"/>
  <c r="AG22" i="12"/>
  <c r="AO22" i="12"/>
  <c r="AW22" i="12"/>
  <c r="Z22" i="12"/>
  <c r="AH22" i="12"/>
  <c r="AP22" i="12"/>
  <c r="AX22" i="12"/>
  <c r="BF22" i="12"/>
  <c r="AA22" i="12"/>
  <c r="AE22" i="12"/>
  <c r="AI22" i="12"/>
  <c r="AM22" i="12"/>
  <c r="AQ22" i="12"/>
  <c r="AU22" i="12"/>
  <c r="AY22" i="12"/>
  <c r="BC22" i="12"/>
  <c r="BG22" i="12"/>
  <c r="I21" i="12"/>
  <c r="I20" i="12"/>
  <c r="I19" i="12"/>
  <c r="A1" i="12"/>
  <c r="AF4" i="9"/>
  <c r="AF5" i="9" s="1"/>
  <c r="O12" i="12" l="1"/>
  <c r="C7" i="12"/>
  <c r="C6" i="12"/>
  <c r="L19" i="12" l="1"/>
  <c r="M19" i="12"/>
  <c r="DV10" i="12"/>
  <c r="DQ8" i="12"/>
  <c r="DQ9" i="12"/>
  <c r="DQ10" i="12"/>
  <c r="DV8" i="12"/>
  <c r="Q18" i="12" l="1"/>
  <c r="M20" i="12"/>
  <c r="M21" i="12" s="1"/>
  <c r="M22" i="12" s="1"/>
  <c r="P18" i="12"/>
  <c r="N18" i="12"/>
  <c r="O18" i="12"/>
  <c r="L20" i="12"/>
  <c r="L21" i="12" s="1"/>
  <c r="L22" i="12" s="1"/>
  <c r="M18" i="12"/>
  <c r="DV9" i="12"/>
  <c r="A13" i="51"/>
  <c r="BG18" i="12"/>
  <c r="BF18" i="12"/>
  <c r="BE18" i="12"/>
  <c r="BC18" i="12"/>
  <c r="BB18" i="12"/>
  <c r="BA18" i="12"/>
  <c r="AY18" i="12"/>
  <c r="AX18" i="12"/>
  <c r="AW18" i="12"/>
  <c r="AU18" i="12"/>
  <c r="AT18" i="12"/>
  <c r="AS18" i="12"/>
  <c r="AQ18" i="12"/>
  <c r="AP18" i="12"/>
  <c r="AO18" i="12"/>
  <c r="AM18" i="12"/>
  <c r="AL18" i="12"/>
  <c r="AK18" i="12"/>
  <c r="AI18" i="12"/>
  <c r="AH18" i="12"/>
  <c r="AG18" i="12"/>
  <c r="AE18" i="12"/>
  <c r="AD18" i="12"/>
  <c r="AC18" i="12"/>
  <c r="AA18" i="12"/>
  <c r="Z18" i="12"/>
  <c r="Y18" i="12"/>
  <c r="BG1" i="12"/>
  <c r="BF1"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R16" i="12"/>
  <c r="AF18" i="12" l="1"/>
  <c r="AN18" i="12"/>
  <c r="AV18" i="12"/>
  <c r="BD18" i="12"/>
  <c r="AJ18" i="12"/>
  <c r="AR18" i="12"/>
  <c r="AZ18" i="12"/>
  <c r="BH18" i="12"/>
  <c r="C21" i="12" l="1"/>
  <c r="C20" i="12"/>
  <c r="C19" i="12"/>
  <c r="B21" i="12" l="1"/>
  <c r="B20" i="12"/>
  <c r="B81" i="41"/>
  <c r="B82" i="41"/>
  <c r="B83" i="41"/>
  <c r="B84" i="41"/>
  <c r="B85" i="41"/>
  <c r="B86" i="41"/>
  <c r="BF2" i="12"/>
  <c r="BE2" i="12"/>
  <c r="BC2" i="12"/>
  <c r="BB2" i="12"/>
  <c r="BA2" i="12"/>
  <c r="AX2" i="12"/>
  <c r="AW2" i="12"/>
  <c r="AU2" i="12"/>
  <c r="AT2" i="12"/>
  <c r="AS2" i="12"/>
  <c r="AP2" i="12"/>
  <c r="AO2" i="12"/>
  <c r="AM2" i="12"/>
  <c r="AL2" i="12"/>
  <c r="AK2" i="12"/>
  <c r="AH2" i="12"/>
  <c r="AG2" i="12"/>
  <c r="AE2" i="12"/>
  <c r="AD2" i="12"/>
  <c r="AC2" i="12"/>
  <c r="F83" i="41"/>
  <c r="F82" i="41"/>
  <c r="F85" i="41"/>
  <c r="F86" i="41"/>
  <c r="F84" i="41"/>
  <c r="F81" i="41"/>
  <c r="AJ2" i="12" l="1"/>
  <c r="AI2" i="12"/>
  <c r="AR2" i="12"/>
  <c r="AQ2" i="12"/>
  <c r="AZ2" i="12"/>
  <c r="AY2" i="12"/>
  <c r="BG2" i="12"/>
  <c r="AF2" i="12"/>
  <c r="AN2" i="12"/>
  <c r="AV2" i="12"/>
  <c r="BD2" i="12"/>
  <c r="G6" i="9"/>
  <c r="B24" i="41"/>
  <c r="F24" i="41"/>
  <c r="CI24" i="41" l="1"/>
  <c r="B23" i="41"/>
  <c r="B22" i="41" l="1"/>
  <c r="AB4" i="9"/>
  <c r="F23" i="41"/>
  <c r="F22" i="41"/>
  <c r="CI23" i="41" l="1"/>
  <c r="CI22" i="41"/>
  <c r="E21" i="12" l="1"/>
  <c r="I17" i="12" l="1"/>
  <c r="H17" i="12"/>
  <c r="I1" i="12"/>
  <c r="H1" i="12"/>
  <c r="EC21" i="12"/>
  <c r="EF21" i="12" s="1"/>
  <c r="EI21" i="12" s="1"/>
  <c r="EL21" i="12" s="1"/>
  <c r="EO21" i="12" s="1"/>
  <c r="ER21" i="12" s="1"/>
  <c r="EU21" i="12" s="1"/>
  <c r="EX21" i="12" s="1"/>
  <c r="FA21" i="12" s="1"/>
  <c r="FD21" i="12" s="1"/>
  <c r="EB21" i="12"/>
  <c r="EE21" i="12" s="1"/>
  <c r="EH21" i="12" s="1"/>
  <c r="EK21" i="12" s="1"/>
  <c r="EN21" i="12" s="1"/>
  <c r="EQ21" i="12" s="1"/>
  <c r="ET21" i="12" s="1"/>
  <c r="EW21" i="12" s="1"/>
  <c r="EZ21" i="12" s="1"/>
  <c r="FC21" i="12" s="1"/>
  <c r="FF21" i="12" s="1"/>
  <c r="EA21" i="12"/>
  <c r="ED21" i="12" s="1"/>
  <c r="EG21" i="12" s="1"/>
  <c r="EJ21" i="12" s="1"/>
  <c r="EM21" i="12" s="1"/>
  <c r="EP21" i="12" s="1"/>
  <c r="ES21" i="12" s="1"/>
  <c r="EV21" i="12" s="1"/>
  <c r="EY21" i="12" s="1"/>
  <c r="FB21" i="12" s="1"/>
  <c r="FE21" i="12" s="1"/>
  <c r="JE20" i="9" l="1"/>
  <c r="JE24" i="9" s="1"/>
  <c r="JE19" i="9"/>
  <c r="JD24" i="9" s="1"/>
  <c r="JE2" i="9"/>
  <c r="JD25" i="9" l="1"/>
  <c r="JD26" i="9" s="1"/>
  <c r="JD4" i="9"/>
  <c r="JI24" i="9"/>
  <c r="JH24" i="9"/>
  <c r="JG24" i="9"/>
  <c r="JF24" i="9"/>
  <c r="JF25" i="9" l="1"/>
  <c r="JE25" i="9"/>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A19" i="12"/>
  <c r="A20" i="12"/>
  <c r="A21" i="12"/>
  <c r="H5" i="12"/>
  <c r="I18" i="12"/>
  <c r="Z11" i="9"/>
  <c r="R12" i="9" s="1"/>
  <c r="Y2" i="12"/>
  <c r="Z2" i="12"/>
  <c r="DW20" i="12"/>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FE20" i="12" s="1"/>
  <c r="FF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F17" i="12"/>
  <c r="AJ17" i="12"/>
  <c r="AV17" i="12"/>
  <c r="AZ17" i="12"/>
  <c r="BD17" i="12"/>
  <c r="BH17" i="12"/>
  <c r="AB17" i="12"/>
  <c r="AN17" i="12"/>
  <c r="AR17" i="12"/>
  <c r="F16" i="41"/>
  <c r="F19" i="41"/>
  <c r="F17" i="41"/>
  <c r="F21" i="41"/>
  <c r="F20" i="41"/>
  <c r="F18" i="41"/>
  <c r="N31" i="41"/>
  <c r="AO20" i="12" l="1"/>
  <c r="AM20" i="12"/>
  <c r="Y19" i="12"/>
  <c r="AO19" i="12"/>
  <c r="BG20" i="12"/>
  <c r="BE20" i="12"/>
  <c r="BB20" i="12"/>
  <c r="AY20" i="12"/>
  <c r="AW20" i="12"/>
  <c r="AT20" i="12"/>
  <c r="AQ20" i="12"/>
  <c r="AL20" i="12"/>
  <c r="AI20" i="12"/>
  <c r="AG20" i="12"/>
  <c r="AD20" i="12"/>
  <c r="AA20" i="12"/>
  <c r="Y20" i="12"/>
  <c r="BF20" i="12"/>
  <c r="BC20" i="12"/>
  <c r="BA20" i="12"/>
  <c r="AX20" i="12"/>
  <c r="AU20" i="12"/>
  <c r="AS20" i="12"/>
  <c r="AP20" i="12"/>
  <c r="AK20" i="12"/>
  <c r="AH20" i="12"/>
  <c r="AE20" i="12"/>
  <c r="AC20" i="12"/>
  <c r="Z20" i="12"/>
  <c r="BG19" i="12"/>
  <c r="BE19" i="12"/>
  <c r="BB19" i="12"/>
  <c r="AY19" i="12"/>
  <c r="AW19" i="12"/>
  <c r="AT19" i="12"/>
  <c r="AQ19" i="12"/>
  <c r="AL19" i="12"/>
  <c r="AI19" i="12"/>
  <c r="AG19" i="12"/>
  <c r="AD19" i="12"/>
  <c r="AA19" i="12"/>
  <c r="BF19" i="12"/>
  <c r="BC19" i="12"/>
  <c r="BA19" i="12"/>
  <c r="AX19" i="12"/>
  <c r="AU19" i="12"/>
  <c r="AS19" i="12"/>
  <c r="AP19" i="12"/>
  <c r="AM19" i="12"/>
  <c r="AK19" i="12"/>
  <c r="AH19" i="12"/>
  <c r="AE19" i="12"/>
  <c r="AC19" i="12"/>
  <c r="Z19" i="12"/>
  <c r="BG21" i="12"/>
  <c r="BE21" i="12"/>
  <c r="BB21" i="12"/>
  <c r="AY21" i="12"/>
  <c r="AW21" i="12"/>
  <c r="AT21" i="12"/>
  <c r="AQ21" i="12"/>
  <c r="AO21" i="12"/>
  <c r="AL21" i="12"/>
  <c r="AI21" i="12"/>
  <c r="AG21" i="12"/>
  <c r="AD21" i="12"/>
  <c r="AA21" i="12"/>
  <c r="Y21" i="12"/>
  <c r="BF21" i="12"/>
  <c r="BC21" i="12"/>
  <c r="BA21" i="12"/>
  <c r="AX21" i="12"/>
  <c r="AU21" i="12"/>
  <c r="AS21" i="12"/>
  <c r="AP21" i="12"/>
  <c r="AM21" i="12"/>
  <c r="AK21" i="12"/>
  <c r="AH21" i="12"/>
  <c r="AE21" i="12"/>
  <c r="AC21" i="12"/>
  <c r="Z21" i="12"/>
  <c r="AB18" i="12"/>
  <c r="AB2" i="12" s="1"/>
  <c r="AA2" i="12"/>
  <c r="I13" i="55"/>
  <c r="U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E17" i="12"/>
  <c r="BA17" i="12"/>
  <c r="AW17" i="12"/>
  <c r="AL17" i="12"/>
  <c r="AG17" i="12"/>
  <c r="AA17" i="12"/>
  <c r="AO17" i="12"/>
  <c r="AT17" i="12"/>
  <c r="BF17" i="12"/>
  <c r="AX17" i="12"/>
  <c r="AQ17" i="12"/>
  <c r="AH17" i="12"/>
  <c r="Z17" i="12"/>
  <c r="AK17" i="12"/>
  <c r="DW1" i="12"/>
  <c r="BG17" i="12"/>
  <c r="BC17" i="12"/>
  <c r="AY17" i="12"/>
  <c r="AU17" i="12"/>
  <c r="AI17" i="12"/>
  <c r="AE17" i="12"/>
  <c r="Y17" i="12"/>
  <c r="AC17" i="12"/>
  <c r="BB17" i="12"/>
  <c r="AS17" i="12"/>
  <c r="AM17" i="12"/>
  <c r="AD17" i="12"/>
  <c r="AP17" i="12"/>
  <c r="O11" i="12" l="1"/>
  <c r="DY1" i="12" s="1"/>
  <c r="JE470" i="9"/>
  <c r="JD471" i="9"/>
  <c r="S8" i="9"/>
  <c r="S12" i="9"/>
  <c r="U7" i="9"/>
  <c r="JF469" i="9"/>
  <c r="JI469" i="9"/>
  <c r="JH470" i="9"/>
  <c r="JG470" i="9"/>
  <c r="DW2" i="12" l="1"/>
  <c r="DW6" i="12" s="1"/>
  <c r="JE471" i="9"/>
  <c r="JD472" i="9"/>
  <c r="JF470" i="9"/>
  <c r="JI470" i="9"/>
  <c r="JH471" i="9"/>
  <c r="JG471" i="9"/>
  <c r="DW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JE485" i="9" l="1"/>
  <c r="JD486" i="9"/>
  <c r="JF484" i="9"/>
  <c r="JI484" i="9"/>
  <c r="JH485" i="9"/>
  <c r="JG485" i="9"/>
  <c r="JE486" i="9" l="1"/>
  <c r="JD487" i="9"/>
  <c r="JF485" i="9"/>
  <c r="JF486" i="9"/>
  <c r="JI485" i="9"/>
  <c r="JH486" i="9"/>
  <c r="JG486" i="9"/>
  <c r="JE487" i="9" l="1"/>
  <c r="JD488" i="9"/>
  <c r="JH487" i="9"/>
  <c r="JI486" i="9"/>
  <c r="JG487" i="9"/>
  <c r="JF487" i="9"/>
  <c r="JI487" i="9"/>
  <c r="AI22" i="41"/>
  <c r="AI81" i="41"/>
  <c r="AL85" i="41"/>
  <c r="U85" i="41"/>
  <c r="BI22" i="41"/>
  <c r="BA86" i="41"/>
  <c r="T23" i="41"/>
  <c r="T83" i="41"/>
  <c r="AB84" i="41"/>
  <c r="AW81" i="41"/>
  <c r="AU82" i="41"/>
  <c r="X24" i="41"/>
  <c r="BH84" i="41"/>
  <c r="AZ24" i="41"/>
  <c r="AO24" i="41"/>
  <c r="AS84" i="41"/>
  <c r="AN23" i="41"/>
  <c r="P84" i="41"/>
  <c r="AX83" i="41"/>
  <c r="AM24" i="41"/>
  <c r="AB24" i="41"/>
  <c r="BI84" i="41"/>
  <c r="AD23" i="41"/>
  <c r="BA85" i="41"/>
  <c r="BA82" i="41"/>
  <c r="AQ23" i="41"/>
  <c r="AA83" i="41"/>
  <c r="AR24" i="41"/>
  <c r="W24" i="41"/>
  <c r="S85" i="41"/>
  <c r="N83" i="41"/>
  <c r="AY84" i="41"/>
  <c r="AX82" i="41"/>
  <c r="AC23" i="41"/>
  <c r="AF84" i="41"/>
  <c r="AV84" i="41"/>
  <c r="BA83" i="41"/>
  <c r="Z22" i="41"/>
  <c r="BJ83" i="41"/>
  <c r="BA22" i="41"/>
  <c r="BI24" i="41"/>
  <c r="BK82" i="41"/>
  <c r="N85" i="41"/>
  <c r="AJ22" i="41"/>
  <c r="AK83" i="41"/>
  <c r="U82" i="41"/>
  <c r="O23" i="41"/>
  <c r="BJ84" i="41"/>
  <c r="Z86" i="41"/>
  <c r="BK83" i="41"/>
  <c r="O85" i="41"/>
  <c r="AW84" i="41"/>
  <c r="AZ84" i="41"/>
  <c r="V85" i="41"/>
  <c r="AP24" i="41"/>
  <c r="AX85" i="41"/>
  <c r="BA23" i="41"/>
  <c r="AL84" i="41"/>
  <c r="P24" i="41"/>
  <c r="AX24" i="41"/>
  <c r="AY22" i="41"/>
  <c r="U23" i="41"/>
  <c r="AT82" i="41"/>
  <c r="AG81" i="41"/>
  <c r="AI84" i="41"/>
  <c r="AB23" i="41"/>
  <c r="BG22" i="41"/>
  <c r="AO83" i="41"/>
  <c r="T84" i="41"/>
  <c r="BJ24" i="41"/>
  <c r="BD22" i="41"/>
  <c r="X22" i="41"/>
  <c r="AP81" i="41"/>
  <c r="BC83" i="41"/>
  <c r="AR83" i="41"/>
  <c r="Q86" i="41"/>
  <c r="AX23" i="41"/>
  <c r="W85" i="41"/>
  <c r="AN82" i="41"/>
  <c r="P81" i="41"/>
  <c r="Z84" i="41"/>
  <c r="AR81" i="41"/>
  <c r="AJ86" i="41"/>
  <c r="O83" i="41"/>
  <c r="AT86" i="41"/>
  <c r="AM82" i="41"/>
  <c r="AG86" i="41"/>
  <c r="T24" i="41"/>
  <c r="BH83" i="41"/>
  <c r="AE86" i="41"/>
  <c r="BJ81" i="41"/>
  <c r="BC82" i="41"/>
  <c r="BB83" i="41"/>
  <c r="Z83" i="41"/>
  <c r="AC81" i="41"/>
  <c r="BD82" i="41"/>
  <c r="AO86" i="41"/>
  <c r="AS24" i="41"/>
  <c r="T81" i="41"/>
  <c r="W83" i="41"/>
  <c r="AF82" i="41"/>
  <c r="Z81" i="41"/>
  <c r="Z23" i="41"/>
  <c r="AC85" i="41"/>
  <c r="AY83" i="41"/>
  <c r="Q81" i="41"/>
  <c r="AI85" i="41"/>
  <c r="AS22" i="41"/>
  <c r="V82" i="41"/>
  <c r="X23" i="41"/>
  <c r="AQ83" i="41"/>
  <c r="AC24" i="41"/>
  <c r="AQ81" i="41"/>
  <c r="AJ23" i="41"/>
  <c r="N81" i="41"/>
  <c r="P83" i="41"/>
  <c r="AD84" i="41"/>
  <c r="AR82" i="41"/>
  <c r="AA82" i="41"/>
  <c r="AP85" i="41"/>
  <c r="AD81" i="41"/>
  <c r="S23" i="41"/>
  <c r="AJ81" i="41"/>
  <c r="AN81" i="41"/>
  <c r="AW85" i="41"/>
  <c r="AO81" i="41"/>
  <c r="BB84" i="41"/>
  <c r="BC24" i="41"/>
  <c r="AD22" i="41"/>
  <c r="AL83" i="41"/>
  <c r="AV81" i="41"/>
  <c r="AM81" i="41"/>
  <c r="AN85" i="41"/>
  <c r="AE83" i="41"/>
  <c r="AL82" i="41"/>
  <c r="AL24" i="41"/>
  <c r="AD83" i="41"/>
  <c r="BK24" i="41"/>
  <c r="AE85" i="41"/>
  <c r="BE86" i="41"/>
  <c r="AI24" i="41"/>
  <c r="X81" i="41"/>
  <c r="AD86" i="41"/>
  <c r="BF85" i="41"/>
  <c r="BC85" i="41"/>
  <c r="AE24" i="41"/>
  <c r="AF83" i="41"/>
  <c r="AH22" i="41"/>
  <c r="Y85" i="41"/>
  <c r="BI82" i="41"/>
  <c r="BI85" i="41"/>
  <c r="AF86" i="41"/>
  <c r="BH86" i="41"/>
  <c r="AH84" i="41"/>
  <c r="BH22" i="41"/>
  <c r="BA84" i="41"/>
  <c r="AP22" i="41"/>
  <c r="X84" i="41"/>
  <c r="P86" i="41"/>
  <c r="AE22" i="41"/>
  <c r="BH23" i="41"/>
  <c r="AX86" i="41"/>
  <c r="AY24" i="41"/>
  <c r="AJ84" i="41"/>
  <c r="AU84" i="41"/>
  <c r="AC82" i="41"/>
  <c r="BH24" i="41"/>
  <c r="AL23" i="41"/>
  <c r="AS86" i="41"/>
  <c r="AM85" i="41"/>
  <c r="AX84" i="41"/>
  <c r="Q82" i="41"/>
  <c r="BF23" i="41"/>
  <c r="V83" i="41"/>
  <c r="P23" i="41"/>
  <c r="AY23" i="41"/>
  <c r="AA23" i="41"/>
  <c r="BK84" i="41"/>
  <c r="BI86" i="41"/>
  <c r="AO85" i="41"/>
  <c r="AU22" i="41"/>
  <c r="R84" i="41"/>
  <c r="N84" i="41"/>
  <c r="X85" i="41"/>
  <c r="BJ23" i="41"/>
  <c r="AK86" i="41"/>
  <c r="AM22" i="41"/>
  <c r="AJ83" i="41"/>
  <c r="AM23" i="41"/>
  <c r="AE82" i="41"/>
  <c r="AJ24" i="41"/>
  <c r="BF82" i="41"/>
  <c r="AU81" i="41"/>
  <c r="W23" i="41"/>
  <c r="BG82" i="41"/>
  <c r="AP82" i="41"/>
  <c r="AV82" i="41"/>
  <c r="Q83" i="41"/>
  <c r="V22" i="41"/>
  <c r="BE24" i="41"/>
  <c r="AR86" i="41"/>
  <c r="X83" i="41"/>
  <c r="AA24" i="41"/>
  <c r="V81" i="41"/>
  <c r="AT84" i="41"/>
  <c r="W82" i="41"/>
  <c r="BC84" i="41"/>
  <c r="AN24" i="41"/>
  <c r="AI82" i="41"/>
  <c r="AJ82" i="41"/>
  <c r="AA86" i="41"/>
  <c r="U81" i="41"/>
  <c r="AJ85" i="41"/>
  <c r="BD83" i="41"/>
  <c r="BK23" i="41"/>
  <c r="AM86" i="41"/>
  <c r="AZ81" i="41"/>
  <c r="AI23" i="41"/>
  <c r="BE83" i="41"/>
  <c r="V84" i="41"/>
  <c r="BB85" i="41"/>
  <c r="AX81" i="41"/>
  <c r="AW23" i="41"/>
  <c r="BF84" i="41"/>
  <c r="AW82" i="41"/>
  <c r="AS82" i="41"/>
  <c r="AK81" i="41"/>
  <c r="AT83" i="41"/>
  <c r="N86" i="41"/>
  <c r="AD82" i="41"/>
  <c r="AG22" i="41"/>
  <c r="W22" i="41"/>
  <c r="X82" i="41"/>
  <c r="V86" i="41"/>
  <c r="AC83" i="41"/>
  <c r="AW86" i="41"/>
  <c r="BJ22" i="41"/>
  <c r="AW83" i="41"/>
  <c r="AK84" i="41"/>
  <c r="AV83" i="41"/>
  <c r="AT81" i="41"/>
  <c r="AV24" i="41"/>
  <c r="BH85" i="41"/>
  <c r="R81" i="41"/>
  <c r="BF22" i="41"/>
  <c r="AE23" i="41"/>
  <c r="BC81" i="41"/>
  <c r="AL22" i="41"/>
  <c r="Y82" i="41"/>
  <c r="U84" i="41"/>
  <c r="AQ84" i="41"/>
  <c r="AB85" i="41"/>
  <c r="AM83" i="41"/>
  <c r="Y86" i="41"/>
  <c r="Q24" i="41"/>
  <c r="AC86" i="41"/>
  <c r="BH82" i="41"/>
  <c r="AQ82" i="41"/>
  <c r="U24" i="41"/>
  <c r="AP23" i="41"/>
  <c r="AP86" i="41"/>
  <c r="BA24" i="41"/>
  <c r="AI86" i="41"/>
  <c r="AV85" i="41"/>
  <c r="AU83" i="41"/>
  <c r="AA22" i="41"/>
  <c r="Y81" i="41"/>
  <c r="BJ82" i="41"/>
  <c r="Y23" i="41"/>
  <c r="AP84" i="41"/>
  <c r="O22" i="41"/>
  <c r="BF24" i="41"/>
  <c r="O24" i="41"/>
  <c r="Z85" i="41"/>
  <c r="Q22" i="41"/>
  <c r="AH86" i="41"/>
  <c r="AK85" i="41"/>
  <c r="BG23" i="41"/>
  <c r="AO82" i="41"/>
  <c r="S24" i="41"/>
  <c r="P85" i="41"/>
  <c r="S81" i="41"/>
  <c r="AD85" i="41"/>
  <c r="BF81" i="41"/>
  <c r="AN86" i="41"/>
  <c r="V24" i="41"/>
  <c r="BJ85" i="41"/>
  <c r="AA81" i="41"/>
  <c r="BG24" i="41"/>
  <c r="AH24" i="41"/>
  <c r="BA81" i="41"/>
  <c r="BK22" i="41"/>
  <c r="AS83" i="41"/>
  <c r="AY81" i="41"/>
  <c r="AG84" i="41"/>
  <c r="AT23" i="41"/>
  <c r="X86" i="41"/>
  <c r="AK24" i="41"/>
  <c r="BB23" i="41"/>
  <c r="AT24" i="41"/>
  <c r="N23" i="41"/>
  <c r="S84" i="41"/>
  <c r="S82" i="41"/>
  <c r="Q85" i="41"/>
  <c r="BB86" i="41"/>
  <c r="AZ23" i="41"/>
  <c r="BB24" i="41"/>
  <c r="AR23" i="41"/>
  <c r="P22" i="41"/>
  <c r="AA85" i="41"/>
  <c r="AM84" i="41"/>
  <c r="BD84" i="41"/>
  <c r="BI83" i="41"/>
  <c r="BK86" i="41"/>
  <c r="AV23" i="41"/>
  <c r="AU24" i="41"/>
  <c r="AT22" i="41"/>
  <c r="R85" i="41"/>
  <c r="AQ85" i="41"/>
  <c r="Q84" i="41"/>
  <c r="BB22" i="41"/>
  <c r="R82" i="41"/>
  <c r="AO84" i="41"/>
  <c r="BG84" i="41"/>
  <c r="BD23" i="41"/>
  <c r="AH83" i="41"/>
  <c r="N22" i="41"/>
  <c r="AU86" i="41"/>
  <c r="BH81" i="41"/>
  <c r="AQ86" i="41"/>
  <c r="W84" i="41"/>
  <c r="AS23" i="41"/>
  <c r="AY86" i="41"/>
  <c r="AH81" i="41"/>
  <c r="AH82" i="41"/>
  <c r="AH85" i="41"/>
  <c r="AZ85" i="41"/>
  <c r="T22" i="41"/>
  <c r="AU23" i="41"/>
  <c r="BE82" i="41"/>
  <c r="AT85" i="41"/>
  <c r="AG83" i="41"/>
  <c r="BE22" i="41"/>
  <c r="R86" i="41"/>
  <c r="BE23" i="41"/>
  <c r="BB82" i="41"/>
  <c r="AR22" i="41"/>
  <c r="W81" i="41"/>
  <c r="AL81" i="41"/>
  <c r="R22" i="41"/>
  <c r="BF86" i="41"/>
  <c r="BD86" i="41"/>
  <c r="AN22" i="41"/>
  <c r="V23" i="41"/>
  <c r="Y84" i="41"/>
  <c r="AF85" i="41"/>
  <c r="BC86" i="41"/>
  <c r="AV22" i="41"/>
  <c r="BD24" i="41"/>
  <c r="AK23" i="41"/>
  <c r="AO23" i="41"/>
  <c r="AB81" i="41"/>
  <c r="AF81" i="41"/>
  <c r="N82" i="41"/>
  <c r="AW22" i="41"/>
  <c r="U22" i="41"/>
  <c r="BB81" i="41"/>
  <c r="BG85" i="41"/>
  <c r="AQ22" i="41"/>
  <c r="O82" i="41"/>
  <c r="AG85" i="41"/>
  <c r="Q23" i="41"/>
  <c r="BJ86" i="41"/>
  <c r="AN83" i="41"/>
  <c r="R23" i="41"/>
  <c r="AI83" i="41"/>
  <c r="BE84" i="41"/>
  <c r="AS81" i="41"/>
  <c r="BF83" i="41"/>
  <c r="BG81" i="41"/>
  <c r="AE84" i="41"/>
  <c r="BD81" i="41"/>
  <c r="AS85" i="41"/>
  <c r="AD24" i="41"/>
  <c r="O86" i="41"/>
  <c r="BC23" i="41"/>
  <c r="S22" i="41"/>
  <c r="AP83" i="41"/>
  <c r="U86" i="41"/>
  <c r="AB22" i="41"/>
  <c r="AY85" i="41"/>
  <c r="BK81" i="41"/>
  <c r="AG24" i="41"/>
  <c r="AF22" i="41"/>
  <c r="AZ86" i="41"/>
  <c r="BK85" i="41"/>
  <c r="AA84" i="41"/>
  <c r="Z82" i="41"/>
  <c r="Y83" i="41"/>
  <c r="AZ82" i="41"/>
  <c r="AK22" i="41"/>
  <c r="AH23" i="41"/>
  <c r="Y24" i="41"/>
  <c r="AF24" i="41"/>
  <c r="AU85" i="41"/>
  <c r="AB83" i="41"/>
  <c r="AL86" i="41"/>
  <c r="AB82" i="41"/>
  <c r="AB86" i="41"/>
  <c r="AK82" i="41"/>
  <c r="U83" i="41"/>
  <c r="AE81" i="41"/>
  <c r="O81" i="41"/>
  <c r="AZ22" i="41"/>
  <c r="AC22" i="41"/>
  <c r="Z24" i="41"/>
  <c r="AR85" i="41"/>
  <c r="BE81" i="41"/>
  <c r="AC84" i="41"/>
  <c r="AY82" i="41"/>
  <c r="P82" i="41"/>
  <c r="AG82" i="41"/>
  <c r="T85" i="41"/>
  <c r="R24" i="41"/>
  <c r="BD85" i="41"/>
  <c r="O84" i="41"/>
  <c r="AF23" i="41"/>
  <c r="W86" i="41"/>
  <c r="AW24" i="41"/>
  <c r="S83" i="41"/>
  <c r="BC22" i="41"/>
  <c r="T86" i="41"/>
  <c r="AN84" i="41"/>
  <c r="AO22" i="41"/>
  <c r="T82" i="41"/>
  <c r="BI81" i="41"/>
  <c r="AX22" i="41"/>
  <c r="AR84" i="41"/>
  <c r="AG23" i="41"/>
  <c r="AV86" i="41"/>
  <c r="AZ83" i="41"/>
  <c r="AQ24" i="41"/>
  <c r="BG86" i="41"/>
  <c r="BI23" i="41"/>
  <c r="BG83" i="41"/>
  <c r="N24" i="41"/>
  <c r="S86" i="41"/>
  <c r="R83" i="41"/>
  <c r="Y22" i="41"/>
  <c r="BE85" i="41"/>
  <c r="CJ23" i="41" l="1"/>
  <c r="CJ24" i="41"/>
  <c r="CJ22" i="41"/>
  <c r="JE488" i="9"/>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JD742" i="9" l="1"/>
  <c r="JE741" i="9"/>
  <c r="JI740" i="9"/>
  <c r="JF741" i="9"/>
  <c r="L18" i="12" l="1"/>
  <c r="JD743" i="9"/>
  <c r="JE742" i="9"/>
  <c r="JH741" i="9"/>
  <c r="JI741" i="9"/>
  <c r="JG741" i="9"/>
  <c r="JF742" i="9"/>
  <c r="JG742" i="9"/>
  <c r="JH742" i="9"/>
  <c r="JD744" i="9" l="1"/>
  <c r="JE743" i="9"/>
  <c r="JI742" i="9"/>
  <c r="JF743" i="9"/>
  <c r="JD745" i="9" l="1"/>
  <c r="JE744" i="9"/>
  <c r="JH743" i="9"/>
  <c r="JI743" i="9"/>
  <c r="JG743" i="9"/>
  <c r="JF744" i="9"/>
  <c r="JG744" i="9"/>
  <c r="JH744" i="9"/>
  <c r="JD746" i="9" l="1"/>
  <c r="JE745" i="9"/>
  <c r="JI744" i="9"/>
  <c r="JF745" i="9"/>
  <c r="AS48" i="41"/>
  <c r="AQ48" i="41"/>
  <c r="AG12" i="45"/>
  <c r="AO68" i="41"/>
  <c r="T21" i="41"/>
  <c r="V25" i="45"/>
  <c r="H23" i="45"/>
  <c r="BI50" i="41"/>
  <c r="S68" i="41"/>
  <c r="Y41" i="41"/>
  <c r="AW61" i="41"/>
  <c r="S80" i="41"/>
  <c r="AC38" i="41"/>
  <c r="AH21" i="45"/>
  <c r="AT51" i="41"/>
  <c r="AE52" i="41"/>
  <c r="AW69" i="41"/>
  <c r="AN58" i="41"/>
  <c r="AU55" i="41"/>
  <c r="AY59" i="41"/>
  <c r="BK15" i="41"/>
  <c r="V45" i="41"/>
  <c r="AS31" i="41"/>
  <c r="BF15" i="41"/>
  <c r="S62" i="41"/>
  <c r="AJ46" i="41"/>
  <c r="BA25" i="41"/>
  <c r="AZ18" i="41"/>
  <c r="U32" i="41"/>
  <c r="O25" i="41"/>
  <c r="BA52" i="41"/>
  <c r="AN38" i="41"/>
  <c r="AC61" i="41"/>
  <c r="AR34" i="41"/>
  <c r="BJ32" i="41"/>
  <c r="AQ27" i="41"/>
  <c r="W79" i="41"/>
  <c r="AA62" i="41"/>
  <c r="BI45" i="41"/>
  <c r="V71" i="41"/>
  <c r="Q19" i="45"/>
  <c r="T14" i="45"/>
  <c r="BK43" i="41"/>
  <c r="AW54" i="41"/>
  <c r="BG37" i="41"/>
  <c r="BD26" i="41"/>
  <c r="G20" i="45"/>
  <c r="J20" i="45"/>
  <c r="AQ73" i="41"/>
  <c r="AJ15" i="41"/>
  <c r="AN35" i="41"/>
  <c r="P45" i="41"/>
  <c r="U40" i="41"/>
  <c r="AU49" i="41"/>
  <c r="AC25" i="41"/>
  <c r="AF29" i="41"/>
  <c r="BH51" i="41"/>
  <c r="P32" i="41"/>
  <c r="BE32" i="41"/>
  <c r="T58" i="41"/>
  <c r="AW39" i="41"/>
  <c r="AK29" i="41"/>
  <c r="Q64" i="41"/>
  <c r="O15" i="45"/>
  <c r="Q29" i="41"/>
  <c r="AI56" i="41"/>
  <c r="AG72" i="41"/>
  <c r="BC61" i="41"/>
  <c r="AB71" i="41"/>
  <c r="AC71" i="41"/>
  <c r="U45" i="41"/>
  <c r="BI49" i="41"/>
  <c r="H15" i="45"/>
  <c r="BK78" i="41"/>
  <c r="P39" i="41"/>
  <c r="EF18" i="12"/>
  <c r="AR70" i="41"/>
  <c r="N12" i="45"/>
  <c r="AQ30" i="41"/>
  <c r="O34" i="41"/>
  <c r="AL25" i="41"/>
  <c r="X39" i="41"/>
  <c r="W72" i="41"/>
  <c r="X54" i="41"/>
  <c r="Y55" i="41"/>
  <c r="AA20" i="45"/>
  <c r="AS58" i="41"/>
  <c r="L19" i="45"/>
  <c r="P51" i="41"/>
  <c r="T26" i="41"/>
  <c r="K13" i="45"/>
  <c r="AC23" i="45"/>
  <c r="H7" i="53"/>
  <c r="BF76" i="41"/>
  <c r="S34" i="41"/>
  <c r="R15" i="45"/>
  <c r="M18" i="45"/>
  <c r="F25" i="41"/>
  <c r="BF64" i="41"/>
  <c r="AD18" i="41"/>
  <c r="AM53" i="41"/>
  <c r="P18" i="41"/>
  <c r="AG76" i="41"/>
  <c r="AZ70" i="41"/>
  <c r="AD25" i="41"/>
  <c r="Q67" i="41"/>
  <c r="AM45" i="41"/>
  <c r="T11" i="45"/>
  <c r="AI63" i="41"/>
  <c r="W42" i="41"/>
  <c r="AN51" i="41"/>
  <c r="N16" i="41"/>
  <c r="F16" i="45"/>
  <c r="W20" i="45"/>
  <c r="AY19" i="41"/>
  <c r="AY41" i="41"/>
  <c r="AI35" i="41"/>
  <c r="BD74" i="41"/>
  <c r="AA11" i="45"/>
  <c r="AS49" i="41"/>
  <c r="AU37" i="41"/>
  <c r="BE62" i="41"/>
  <c r="N23" i="45"/>
  <c r="U11" i="45"/>
  <c r="T60" i="41"/>
  <c r="AA75" i="41"/>
  <c r="AZ49" i="41"/>
  <c r="BJ46" i="41"/>
  <c r="P25" i="41"/>
  <c r="P49" i="41"/>
  <c r="Y18" i="45"/>
  <c r="AH46" i="41"/>
  <c r="AG28" i="41"/>
  <c r="AN21" i="41"/>
  <c r="BI40" i="41"/>
  <c r="AC80" i="41"/>
  <c r="AV29" i="41"/>
  <c r="Y79" i="41"/>
  <c r="AB25" i="41"/>
  <c r="BK31" i="41"/>
  <c r="F11" i="55"/>
  <c r="F21" i="45"/>
  <c r="ED18" i="12"/>
  <c r="BI29" i="41"/>
  <c r="AP53" i="41"/>
  <c r="AY57" i="41"/>
  <c r="BA21" i="41"/>
  <c r="AP69" i="41"/>
  <c r="AV28" i="41"/>
  <c r="BD79" i="41"/>
  <c r="S15" i="45"/>
  <c r="BK42" i="41"/>
  <c r="AU53" i="41"/>
  <c r="BH28" i="41"/>
  <c r="AP58" i="41"/>
  <c r="T47" i="41"/>
  <c r="S14" i="45"/>
  <c r="BD33" i="41"/>
  <c r="BG58" i="41"/>
  <c r="AZ56" i="41"/>
  <c r="BB35" i="41"/>
  <c r="AB65" i="41"/>
  <c r="AP47" i="41"/>
  <c r="AN74" i="41"/>
  <c r="H14" i="45"/>
  <c r="U64" i="41"/>
  <c r="P67" i="41"/>
  <c r="AH36" i="41"/>
  <c r="AB37" i="41"/>
  <c r="AL35" i="41"/>
  <c r="AA38" i="41"/>
  <c r="AV44" i="41"/>
  <c r="AY29" i="41"/>
  <c r="AC75" i="41"/>
  <c r="AD77" i="41"/>
  <c r="N17" i="41"/>
  <c r="BK37" i="41"/>
  <c r="AA28" i="41"/>
  <c r="R38" i="41"/>
  <c r="AD74" i="41"/>
  <c r="U25" i="41"/>
  <c r="V12" i="45"/>
  <c r="AK37" i="41"/>
  <c r="V34" i="41"/>
  <c r="AS78" i="41"/>
  <c r="AD25" i="45"/>
  <c r="BC66" i="41"/>
  <c r="AF70" i="41"/>
  <c r="R21" i="41"/>
  <c r="AM68" i="41"/>
  <c r="AI72" i="41"/>
  <c r="AY28" i="41"/>
  <c r="X26" i="41"/>
  <c r="AO56" i="41"/>
  <c r="W46" i="41"/>
  <c r="AV49" i="41"/>
  <c r="BJ58" i="41"/>
  <c r="AT27" i="41"/>
  <c r="AZ34" i="41"/>
  <c r="BK45" i="41"/>
  <c r="U26" i="41"/>
  <c r="V13" i="45"/>
  <c r="AS79" i="41"/>
  <c r="AH80" i="41"/>
  <c r="BH37" i="41"/>
  <c r="AC52" i="41"/>
  <c r="AM66" i="41"/>
  <c r="W21" i="41"/>
  <c r="AN20" i="41"/>
  <c r="Y23" i="45"/>
  <c r="AJ17" i="41"/>
  <c r="X17" i="45"/>
  <c r="BG38" i="41"/>
  <c r="AD46" i="41"/>
  <c r="F11" i="45"/>
  <c r="S18" i="45"/>
  <c r="AY62" i="41"/>
  <c r="O72" i="41"/>
  <c r="Z17" i="45"/>
  <c r="O60" i="41"/>
  <c r="EH18" i="12"/>
  <c r="O65" i="41"/>
  <c r="AB75" i="41"/>
  <c r="AZ68" i="41"/>
  <c r="AS40" i="41"/>
  <c r="AW45" i="41"/>
  <c r="AE69" i="41"/>
  <c r="AR65" i="41"/>
  <c r="AY27" i="41"/>
  <c r="AX28" i="41"/>
  <c r="BF19" i="41"/>
  <c r="O25" i="45"/>
  <c r="AC17" i="45"/>
  <c r="AD41" i="41"/>
  <c r="F36" i="41"/>
  <c r="AG18" i="41"/>
  <c r="BE77" i="41"/>
  <c r="AX72" i="41"/>
  <c r="O66" i="41"/>
  <c r="Z60" i="41"/>
  <c r="AI78" i="41"/>
  <c r="AJ68" i="41"/>
  <c r="AA67" i="41"/>
  <c r="AE45" i="41"/>
  <c r="V46" i="41"/>
  <c r="AK71" i="41"/>
  <c r="AV48" i="41"/>
  <c r="S69" i="41"/>
  <c r="BA44" i="41"/>
  <c r="BJ73" i="41"/>
  <c r="X73" i="41"/>
  <c r="AR42" i="41"/>
  <c r="BG78" i="41"/>
  <c r="AC40" i="41"/>
  <c r="BD55" i="41"/>
  <c r="S21" i="45"/>
  <c r="AH13" i="45"/>
  <c r="BK72" i="41"/>
  <c r="AY44" i="41"/>
  <c r="W12" i="45"/>
  <c r="N29" i="41"/>
  <c r="AG59" i="41"/>
  <c r="W31" i="41"/>
  <c r="Q45" i="41"/>
  <c r="Z24" i="45"/>
  <c r="M15" i="45"/>
  <c r="AP78" i="41"/>
  <c r="V37" i="41"/>
  <c r="Q71" i="41"/>
  <c r="U12" i="45"/>
  <c r="AU21" i="41"/>
  <c r="BF54" i="41"/>
  <c r="AE66" i="41"/>
  <c r="X77" i="41"/>
  <c r="AH16" i="41"/>
  <c r="AW46" i="41"/>
  <c r="N58" i="41"/>
  <c r="R29" i="41"/>
  <c r="AL78" i="41"/>
  <c r="L15" i="45"/>
  <c r="AJ44" i="41"/>
  <c r="AL60" i="41"/>
  <c r="BE34" i="41"/>
  <c r="AA49" i="41"/>
  <c r="AE74" i="41"/>
  <c r="F72" i="41"/>
  <c r="AR31" i="41"/>
  <c r="AV70" i="41"/>
  <c r="W37" i="41"/>
  <c r="AA19" i="41"/>
  <c r="BK62" i="41"/>
  <c r="BE66" i="41"/>
  <c r="AQ46" i="41"/>
  <c r="BA50" i="41"/>
  <c r="BA31" i="41"/>
  <c r="AM77" i="41"/>
  <c r="AA25" i="41"/>
  <c r="AL16" i="41"/>
  <c r="AL57" i="41"/>
  <c r="BI55" i="41"/>
  <c r="AA14" i="45"/>
  <c r="S37" i="41"/>
  <c r="Y32" i="41"/>
  <c r="AK80" i="41"/>
  <c r="AX50" i="41"/>
  <c r="AM65" i="41"/>
  <c r="BH73" i="41"/>
  <c r="S19" i="41"/>
  <c r="AY15" i="41"/>
  <c r="AW67" i="41"/>
  <c r="X16" i="41"/>
  <c r="AA29" i="41"/>
  <c r="BE50" i="41"/>
  <c r="BB46" i="41"/>
  <c r="AJ61" i="41"/>
  <c r="AU80" i="41"/>
  <c r="Z74" i="41"/>
  <c r="AG29" i="41"/>
  <c r="AO27" i="41"/>
  <c r="AI32" i="41"/>
  <c r="V39" i="41"/>
  <c r="AI71" i="41"/>
  <c r="AV25" i="41"/>
  <c r="AJ53" i="41"/>
  <c r="AU65" i="41"/>
  <c r="Y73" i="41"/>
  <c r="I16" i="45"/>
  <c r="AW65" i="41"/>
  <c r="BH55" i="41"/>
  <c r="AJ58" i="41"/>
  <c r="R77" i="41"/>
  <c r="BD44" i="41"/>
  <c r="Z80" i="41"/>
  <c r="N19" i="45"/>
  <c r="AQ35" i="41"/>
  <c r="N68" i="41"/>
  <c r="X46" i="41"/>
  <c r="BG80" i="41"/>
  <c r="AP56" i="41"/>
  <c r="F24" i="45"/>
  <c r="AS69" i="41"/>
  <c r="AY26" i="41"/>
  <c r="BI63" i="41"/>
  <c r="E25" i="45"/>
  <c r="BJ39" i="41"/>
  <c r="N61" i="41"/>
  <c r="Q34" i="41"/>
  <c r="P24" i="45"/>
  <c r="F20" i="45"/>
  <c r="BG54" i="41"/>
  <c r="P70" i="41"/>
  <c r="R31" i="41"/>
  <c r="AM41" i="41"/>
  <c r="BC78" i="41"/>
  <c r="V17" i="41"/>
  <c r="R62" i="41"/>
  <c r="W11" i="45"/>
  <c r="V64" i="41"/>
  <c r="Y70" i="41"/>
  <c r="AH20" i="41"/>
  <c r="BC70" i="41"/>
  <c r="AT76" i="41"/>
  <c r="AI61" i="41"/>
  <c r="BC21" i="41"/>
  <c r="X13" i="45"/>
  <c r="EW18" i="12"/>
  <c r="AC11" i="45"/>
  <c r="AK20" i="41"/>
  <c r="U80" i="41"/>
  <c r="AB30" i="41"/>
  <c r="AD38" i="41"/>
  <c r="AF63" i="41"/>
  <c r="AB42" i="41"/>
  <c r="AP60" i="41"/>
  <c r="Q14" i="45"/>
  <c r="AE36" i="41"/>
  <c r="AN16" i="41"/>
  <c r="AS28" i="41"/>
  <c r="I20" i="45"/>
  <c r="Y43" i="41"/>
  <c r="G25" i="45"/>
  <c r="AF80" i="41"/>
  <c r="AE15" i="41"/>
  <c r="AF23" i="45"/>
  <c r="V16" i="45"/>
  <c r="R18" i="45"/>
  <c r="BG75" i="41"/>
  <c r="AO55" i="41"/>
  <c r="BG55" i="41"/>
  <c r="N17" i="45"/>
  <c r="BI42" i="41"/>
  <c r="BH32" i="41"/>
  <c r="AP19" i="41"/>
  <c r="BH30" i="41"/>
  <c r="AF72" i="41"/>
  <c r="AS64" i="41"/>
  <c r="W69" i="41"/>
  <c r="AD60" i="41"/>
  <c r="BC64" i="41"/>
  <c r="Q30" i="41"/>
  <c r="AK75" i="41"/>
  <c r="BB42" i="41"/>
  <c r="AB73" i="41"/>
  <c r="AF21" i="45"/>
  <c r="AL44" i="41"/>
  <c r="S26" i="41"/>
  <c r="AZ33" i="41"/>
  <c r="AM47" i="41"/>
  <c r="BD53" i="41"/>
  <c r="AH34" i="41"/>
  <c r="AC17" i="41"/>
  <c r="BA57" i="41"/>
  <c r="BA49" i="41"/>
  <c r="BE44" i="41"/>
  <c r="BH62" i="41"/>
  <c r="AA73" i="41"/>
  <c r="N33" i="41"/>
  <c r="AO44" i="41"/>
  <c r="BD20" i="41"/>
  <c r="BD32" i="41"/>
  <c r="P60" i="41"/>
  <c r="M23" i="45"/>
  <c r="N79" i="41"/>
  <c r="BC37" i="41"/>
  <c r="AZ79" i="41"/>
  <c r="AK35" i="41"/>
  <c r="AR32" i="41"/>
  <c r="BC38" i="41"/>
  <c r="AN78" i="41"/>
  <c r="AM48" i="41"/>
  <c r="AA65" i="41"/>
  <c r="P77" i="41"/>
  <c r="G22" i="45"/>
  <c r="AL46" i="41"/>
  <c r="BH52" i="41"/>
  <c r="X66" i="41"/>
  <c r="F78" i="41"/>
  <c r="Y24" i="45"/>
  <c r="BG34" i="41"/>
  <c r="ES18" i="12"/>
  <c r="AQ53" i="41"/>
  <c r="BC45" i="41"/>
  <c r="BJ44" i="41"/>
  <c r="R21" i="45"/>
  <c r="AX77" i="41"/>
  <c r="Z14" i="45"/>
  <c r="Y66" i="41"/>
  <c r="N75" i="41"/>
  <c r="AK59" i="41"/>
  <c r="BB48" i="41"/>
  <c r="BI41" i="41"/>
  <c r="AR37" i="41"/>
  <c r="O44" i="41"/>
  <c r="F33" i="41"/>
  <c r="BE16" i="41"/>
  <c r="O70" i="41"/>
  <c r="W45" i="41"/>
  <c r="Q16" i="45"/>
  <c r="N46" i="41"/>
  <c r="AY75" i="41"/>
  <c r="AK26" i="41"/>
  <c r="AD50" i="41"/>
  <c r="AS60" i="41"/>
  <c r="AY46" i="41"/>
  <c r="BC74" i="41"/>
  <c r="Z39" i="41"/>
  <c r="Y61" i="41"/>
  <c r="AA66" i="41"/>
  <c r="AY25" i="41"/>
  <c r="BI37" i="41"/>
  <c r="N67" i="41"/>
  <c r="BG71" i="41"/>
  <c r="R73" i="41"/>
  <c r="AI67" i="41"/>
  <c r="S77" i="41"/>
  <c r="K19" i="45"/>
  <c r="AA40" i="41"/>
  <c r="BE65" i="41"/>
  <c r="AU27" i="41"/>
  <c r="BA69" i="41"/>
  <c r="AW32" i="41"/>
  <c r="FB18" i="12"/>
  <c r="AZ66" i="41"/>
  <c r="U14" i="45"/>
  <c r="AI62" i="41"/>
  <c r="V15" i="45"/>
  <c r="AN19" i="41"/>
  <c r="S25" i="45"/>
  <c r="AK30" i="41"/>
  <c r="BJ67" i="41"/>
  <c r="V76" i="41"/>
  <c r="P64" i="41"/>
  <c r="AF19" i="41"/>
  <c r="F51" i="41"/>
  <c r="F73" i="41"/>
  <c r="P80" i="41"/>
  <c r="AD79" i="41"/>
  <c r="AS34" i="41"/>
  <c r="AB59" i="41"/>
  <c r="AE37" i="41"/>
  <c r="F52" i="41"/>
  <c r="V67" i="41"/>
  <c r="W43" i="41"/>
  <c r="AE54" i="41"/>
  <c r="R70" i="41"/>
  <c r="AD19" i="41"/>
  <c r="DW7" i="12"/>
  <c r="H17" i="45"/>
  <c r="G17" i="45"/>
  <c r="N37" i="41"/>
  <c r="AG52" i="41"/>
  <c r="O45" i="41"/>
  <c r="AU62" i="41"/>
  <c r="W49" i="41"/>
  <c r="AH16" i="45"/>
  <c r="AE21" i="41"/>
  <c r="BK41" i="41"/>
  <c r="AO41" i="41"/>
  <c r="BJ63" i="41"/>
  <c r="BJ59" i="41"/>
  <c r="BE58" i="41"/>
  <c r="O28" i="41"/>
  <c r="BA55" i="41"/>
  <c r="AP20" i="41"/>
  <c r="AC21" i="41"/>
  <c r="AD26" i="41"/>
  <c r="AD75" i="41"/>
  <c r="X34" i="41"/>
  <c r="AV43" i="41"/>
  <c r="AU45" i="41"/>
  <c r="BK75" i="41"/>
  <c r="BG42" i="41"/>
  <c r="AG46" i="41"/>
  <c r="AB58" i="41"/>
  <c r="T78" i="41"/>
  <c r="AT21" i="41"/>
  <c r="Q23" i="45"/>
  <c r="S56" i="41"/>
  <c r="AB18" i="45"/>
  <c r="X15" i="41"/>
  <c r="AS37" i="41"/>
  <c r="N71" i="41"/>
  <c r="AP76" i="41"/>
  <c r="AZ43" i="41"/>
  <c r="P46" i="41"/>
  <c r="AO78" i="41"/>
  <c r="AE72" i="41"/>
  <c r="Z57" i="41"/>
  <c r="AW66" i="41"/>
  <c r="V41" i="41"/>
  <c r="N22" i="45"/>
  <c r="AF18" i="41"/>
  <c r="BA38" i="41"/>
  <c r="AN48" i="41"/>
  <c r="AY42" i="41"/>
  <c r="X64" i="41"/>
  <c r="AP52" i="41"/>
  <c r="F63" i="41"/>
  <c r="AG57" i="41"/>
  <c r="AX63" i="41"/>
  <c r="P28" i="41"/>
  <c r="AH51" i="41"/>
  <c r="S59" i="41"/>
  <c r="AS47" i="41"/>
  <c r="AE17" i="41"/>
  <c r="N51" i="41"/>
  <c r="AD29" i="41"/>
  <c r="BK64" i="41"/>
  <c r="BF62" i="41"/>
  <c r="Q18" i="41"/>
  <c r="AI55" i="41"/>
  <c r="BJ34" i="41"/>
  <c r="AA18" i="41"/>
  <c r="Q38" i="41"/>
  <c r="AF15" i="41"/>
  <c r="BG60" i="41"/>
  <c r="W15" i="45"/>
  <c r="AL69" i="41"/>
  <c r="AP42" i="41"/>
  <c r="BC59" i="41"/>
  <c r="AP44" i="41"/>
  <c r="AX19" i="41"/>
  <c r="F69" i="41"/>
  <c r="AC35" i="41"/>
  <c r="AR47" i="41"/>
  <c r="AE51" i="41"/>
  <c r="X45" i="41"/>
  <c r="BK28" i="41"/>
  <c r="BH72" i="41"/>
  <c r="AU71" i="41"/>
  <c r="S40" i="41"/>
  <c r="AS30" i="41"/>
  <c r="AH48" i="41"/>
  <c r="Z11" i="45"/>
  <c r="BG27" i="41"/>
  <c r="AV17" i="41"/>
  <c r="AN55" i="41"/>
  <c r="AV47" i="41"/>
  <c r="R39" i="41"/>
  <c r="AG75" i="41"/>
  <c r="AS32" i="41"/>
  <c r="AI54" i="41"/>
  <c r="X19" i="41"/>
  <c r="AM59" i="41"/>
  <c r="BJ74" i="41"/>
  <c r="AX71" i="41"/>
  <c r="Z78" i="41"/>
  <c r="AQ77" i="41"/>
  <c r="BK21" i="41"/>
  <c r="H22" i="45"/>
  <c r="Q54" i="41"/>
  <c r="AH64" i="41"/>
  <c r="T35" i="41"/>
  <c r="BC49" i="41"/>
  <c r="BC79" i="41"/>
  <c r="BK46" i="41"/>
  <c r="AX55" i="41"/>
  <c r="AP16" i="41"/>
  <c r="AR49" i="41"/>
  <c r="AK79" i="41"/>
  <c r="AT68" i="41"/>
  <c r="AC19" i="45"/>
  <c r="AI73" i="41"/>
  <c r="EM18" i="12"/>
  <c r="W16" i="45"/>
  <c r="BI27" i="41"/>
  <c r="BE79" i="41"/>
  <c r="BH69" i="41"/>
  <c r="AU36" i="41"/>
  <c r="BF41" i="41"/>
  <c r="AR35" i="41"/>
  <c r="AT75" i="41"/>
  <c r="P55" i="41"/>
  <c r="X14" i="45"/>
  <c r="AO48" i="41"/>
  <c r="BJ15" i="41"/>
  <c r="AR64" i="41"/>
  <c r="AA46" i="41"/>
  <c r="U37" i="41"/>
  <c r="BF27" i="41"/>
  <c r="AX60" i="41"/>
  <c r="BC16" i="41"/>
  <c r="AK78" i="41"/>
  <c r="AJ26" i="41"/>
  <c r="BI51" i="41"/>
  <c r="T65" i="41"/>
  <c r="BI54" i="41"/>
  <c r="L22" i="45"/>
  <c r="AS43" i="41"/>
  <c r="AJ79" i="41"/>
  <c r="G19" i="45"/>
  <c r="BG45" i="41"/>
  <c r="AC26" i="41"/>
  <c r="AF30" i="41"/>
  <c r="BB21" i="41"/>
  <c r="N40" i="41"/>
  <c r="BA67" i="41"/>
  <c r="AW75" i="41"/>
  <c r="AD58" i="41"/>
  <c r="AE24" i="45"/>
  <c r="BA60" i="41"/>
  <c r="Q21" i="41"/>
  <c r="AZ63" i="41"/>
  <c r="BG30" i="41"/>
  <c r="AV16" i="41"/>
  <c r="AI70" i="41"/>
  <c r="AW42" i="41"/>
  <c r="N74" i="41"/>
  <c r="BJ50" i="41"/>
  <c r="W41" i="41"/>
  <c r="AN76" i="41"/>
  <c r="BK71" i="41"/>
  <c r="T25" i="41"/>
  <c r="AO53" i="41"/>
  <c r="Z43" i="41"/>
  <c r="X67" i="41"/>
  <c r="AB41" i="41"/>
  <c r="AF61" i="41"/>
  <c r="R13" i="9"/>
  <c r="AE39" i="41"/>
  <c r="Z31" i="41"/>
  <c r="Z20" i="41"/>
  <c r="P30" i="41"/>
  <c r="X17" i="41"/>
  <c r="BK69" i="41"/>
  <c r="AG42" i="41"/>
  <c r="P57" i="41"/>
  <c r="V27" i="41"/>
  <c r="AV26" i="41"/>
  <c r="BG48" i="41"/>
  <c r="AQ45" i="41"/>
  <c r="AE35" i="41"/>
  <c r="AN44" i="41"/>
  <c r="AL61" i="41"/>
  <c r="AG60" i="41"/>
  <c r="AN53" i="41"/>
  <c r="AB32" i="41"/>
  <c r="X18" i="41"/>
  <c r="AQ50" i="41"/>
  <c r="AR56" i="41"/>
  <c r="EB18" i="12"/>
  <c r="BH19" i="41"/>
  <c r="AP49" i="41"/>
  <c r="S16" i="41"/>
  <c r="BB74" i="41"/>
  <c r="X19" i="45"/>
  <c r="Z27" i="41"/>
  <c r="Y21" i="41"/>
  <c r="BH66" i="41"/>
  <c r="AD18" i="45"/>
  <c r="AH29" i="41"/>
  <c r="AH22" i="45"/>
  <c r="F71" i="41"/>
  <c r="BC55" i="41"/>
  <c r="BB53" i="41"/>
  <c r="O77" i="41"/>
  <c r="AM67" i="41"/>
  <c r="Y39" i="41"/>
  <c r="AU77" i="41"/>
  <c r="BK77" i="41"/>
  <c r="T50" i="41"/>
  <c r="R58" i="41"/>
  <c r="AE48" i="41"/>
  <c r="F18" i="45"/>
  <c r="BF40" i="41"/>
  <c r="P63" i="41"/>
  <c r="AN77" i="41"/>
  <c r="N60" i="41"/>
  <c r="Z19" i="45"/>
  <c r="AA60" i="41"/>
  <c r="AN29" i="41"/>
  <c r="BA37" i="41"/>
  <c r="AM34" i="41"/>
  <c r="BA54" i="41"/>
  <c r="O21" i="45"/>
  <c r="Y13" i="45"/>
  <c r="BG17" i="41"/>
  <c r="M16" i="45"/>
  <c r="BK63" i="41"/>
  <c r="AH75" i="41"/>
  <c r="AI29" i="41"/>
  <c r="AV34" i="41"/>
  <c r="S23" i="45"/>
  <c r="AL30" i="41"/>
  <c r="AZ19" i="41"/>
  <c r="S17" i="41"/>
  <c r="AC60" i="41"/>
  <c r="T40" i="41"/>
  <c r="BK70" i="41"/>
  <c r="AQ37" i="41"/>
  <c r="AG53" i="41"/>
  <c r="AJ80" i="41"/>
  <c r="AM58" i="41"/>
  <c r="G15" i="45"/>
  <c r="AR26" i="41"/>
  <c r="AG49" i="41"/>
  <c r="X68" i="41"/>
  <c r="BH48" i="41"/>
  <c r="AR45" i="41"/>
  <c r="AJ70" i="41"/>
  <c r="AU30" i="41"/>
  <c r="AK34" i="41"/>
  <c r="W53" i="41"/>
  <c r="AD34" i="41"/>
  <c r="AJ49" i="41"/>
  <c r="T69" i="41"/>
  <c r="W75" i="41"/>
  <c r="AD59" i="41"/>
  <c r="EJ18" i="12"/>
  <c r="AC77" i="41"/>
  <c r="P33" i="41"/>
  <c r="F35" i="41"/>
  <c r="BH18" i="41"/>
  <c r="AF19" i="45"/>
  <c r="Z68" i="41"/>
  <c r="M21" i="45"/>
  <c r="AO69" i="41"/>
  <c r="V54" i="41"/>
  <c r="V28" i="41"/>
  <c r="AZ73" i="41"/>
  <c r="Q65" i="41"/>
  <c r="AO47" i="41"/>
  <c r="AF38" i="41"/>
  <c r="AU18" i="41"/>
  <c r="AK60" i="41"/>
  <c r="AV75" i="41"/>
  <c r="V44" i="41"/>
  <c r="Y20" i="41"/>
  <c r="S27" i="41"/>
  <c r="S12" i="45"/>
  <c r="BE52" i="41"/>
  <c r="AG68" i="41"/>
  <c r="O67" i="41"/>
  <c r="AY64" i="41"/>
  <c r="AI38" i="41"/>
  <c r="AC27" i="41"/>
  <c r="AK72" i="41"/>
  <c r="AZ42" i="41"/>
  <c r="BI66" i="41"/>
  <c r="R17" i="45"/>
  <c r="AF40" i="41"/>
  <c r="BB44" i="41"/>
  <c r="T79" i="41"/>
  <c r="AO25" i="41"/>
  <c r="AP64" i="41"/>
  <c r="O20" i="41"/>
  <c r="U17" i="41"/>
  <c r="AH58" i="41"/>
  <c r="Z76" i="41"/>
  <c r="AH79" i="41"/>
  <c r="F31" i="41"/>
  <c r="BH71" i="41"/>
  <c r="AW27" i="41"/>
  <c r="BE55" i="41"/>
  <c r="BC63" i="41"/>
  <c r="U55" i="41"/>
  <c r="Q59" i="41"/>
  <c r="I15" i="45"/>
  <c r="AS74" i="41"/>
  <c r="V25" i="41"/>
  <c r="AG36" i="41"/>
  <c r="U61" i="41"/>
  <c r="AN79" i="41"/>
  <c r="AE25" i="41"/>
  <c r="L17" i="45"/>
  <c r="Q57" i="41"/>
  <c r="AS26" i="41"/>
  <c r="Y11" i="45"/>
  <c r="U29" i="41"/>
  <c r="BJ80" i="41"/>
  <c r="AT29" i="41"/>
  <c r="AM62" i="41"/>
  <c r="Q20" i="45"/>
  <c r="R41" i="41"/>
  <c r="AD42" i="41"/>
  <c r="AZ59" i="41"/>
  <c r="AD47" i="41"/>
  <c r="AG27" i="41"/>
  <c r="AS19" i="41"/>
  <c r="BH61" i="41"/>
  <c r="BC57" i="41"/>
  <c r="AB15" i="45"/>
  <c r="AK51" i="41"/>
  <c r="S45" i="41"/>
  <c r="R25" i="41"/>
  <c r="R40" i="41"/>
  <c r="BD37" i="41"/>
  <c r="I11" i="45"/>
  <c r="AP28" i="41"/>
  <c r="AX29" i="41"/>
  <c r="AW56" i="41"/>
  <c r="AA74" i="41"/>
  <c r="AY51" i="41"/>
  <c r="AO31" i="41"/>
  <c r="AW71" i="41"/>
  <c r="BB57" i="41"/>
  <c r="AY30" i="41"/>
  <c r="BI71" i="41"/>
  <c r="E15" i="45"/>
  <c r="AS46" i="41"/>
  <c r="AB16" i="45"/>
  <c r="N76" i="41"/>
  <c r="AO28" i="41"/>
  <c r="BB41" i="41"/>
  <c r="Z54" i="41"/>
  <c r="AU61" i="41"/>
  <c r="BB30" i="41"/>
  <c r="AP80" i="41"/>
  <c r="BG39" i="41"/>
  <c r="AQ57" i="41"/>
  <c r="AB45" i="41"/>
  <c r="P40" i="41"/>
  <c r="AT57" i="41"/>
  <c r="AE59" i="41"/>
  <c r="EE18" i="12"/>
  <c r="BI59" i="41"/>
  <c r="EN18" i="12"/>
  <c r="AQ72" i="41"/>
  <c r="AN72" i="41"/>
  <c r="W26" i="41"/>
  <c r="AP66" i="41"/>
  <c r="BJ76" i="41"/>
  <c r="AY56" i="41"/>
  <c r="U71" i="41"/>
  <c r="AA53" i="41"/>
  <c r="AW74" i="41"/>
  <c r="AB56" i="41"/>
  <c r="N32" i="41"/>
  <c r="BJ56" i="41"/>
  <c r="AV74" i="41"/>
  <c r="BJ60" i="41"/>
  <c r="X80" i="41"/>
  <c r="AP25" i="41"/>
  <c r="AY70" i="41"/>
  <c r="BB26" i="41"/>
  <c r="AN49" i="41"/>
  <c r="BC41" i="41"/>
  <c r="BC47" i="41"/>
  <c r="AF51" i="41"/>
  <c r="BF78" i="41"/>
  <c r="BH79" i="41"/>
  <c r="AH11" i="45"/>
  <c r="BK58" i="41"/>
  <c r="AW19" i="41"/>
  <c r="BF66" i="41"/>
  <c r="L16" i="45"/>
  <c r="BC50" i="41"/>
  <c r="AK76" i="41"/>
  <c r="AX49" i="41"/>
  <c r="BA33" i="41"/>
  <c r="BC28" i="41"/>
  <c r="AN43" i="41"/>
  <c r="T20" i="41"/>
  <c r="AJ45" i="41"/>
  <c r="AY20" i="41"/>
  <c r="AI48" i="41"/>
  <c r="BC36" i="41"/>
  <c r="R28" i="41"/>
  <c r="BB28" i="41"/>
  <c r="EZ18" i="12"/>
  <c r="AU20" i="41"/>
  <c r="Z65" i="41"/>
  <c r="AJ40" i="41"/>
  <c r="AZ64" i="41"/>
  <c r="BG74" i="41"/>
  <c r="AE40" i="41"/>
  <c r="AF58" i="41"/>
  <c r="BA29" i="41"/>
  <c r="AZ32" i="41"/>
  <c r="N44" i="41"/>
  <c r="O17" i="41"/>
  <c r="AO30" i="41"/>
  <c r="AI79" i="41"/>
  <c r="AY17" i="41"/>
  <c r="AB18" i="41"/>
  <c r="AD78" i="41"/>
  <c r="AD19" i="45"/>
  <c r="BA59" i="41"/>
  <c r="AA80" i="41"/>
  <c r="AY33" i="41"/>
  <c r="Z64" i="41"/>
  <c r="BF51" i="41"/>
  <c r="BG52" i="41"/>
  <c r="X69" i="41"/>
  <c r="R6" i="9" a="1"/>
  <c r="AD76" i="41"/>
  <c r="AL65" i="41"/>
  <c r="AI60" i="41"/>
  <c r="AG50" i="41"/>
  <c r="AD43" i="41"/>
  <c r="V70" i="41"/>
  <c r="T42" i="41"/>
  <c r="AM26" i="41"/>
  <c r="AW52" i="41"/>
  <c r="AH66" i="41"/>
  <c r="AN56" i="41"/>
  <c r="BH35" i="41"/>
  <c r="BI62" i="41"/>
  <c r="AX16" i="41"/>
  <c r="T18" i="45"/>
  <c r="Z62" i="41"/>
  <c r="AD16" i="41"/>
  <c r="AZ53" i="41"/>
  <c r="AO36" i="41"/>
  <c r="G11" i="45"/>
  <c r="AC53" i="41"/>
  <c r="T19" i="41"/>
  <c r="AA20" i="41"/>
  <c r="U76" i="41"/>
  <c r="AI17" i="41"/>
  <c r="AE16" i="45"/>
  <c r="BJ35" i="41"/>
  <c r="BF45" i="41"/>
  <c r="G12" i="45"/>
  <c r="EC18" i="12"/>
  <c r="AA25" i="45"/>
  <c r="S20" i="41"/>
  <c r="F22" i="45"/>
  <c r="BB77" i="41"/>
  <c r="BI30" i="41"/>
  <c r="BG77" i="41"/>
  <c r="Q33" i="41"/>
  <c r="AZ17" i="41"/>
  <c r="V17" i="45"/>
  <c r="AT39" i="41"/>
  <c r="AG19" i="45"/>
  <c r="AO73" i="41"/>
  <c r="AG43" i="41"/>
  <c r="AA59" i="41"/>
  <c r="T73" i="41"/>
  <c r="BJ66" i="41"/>
  <c r="BC60" i="41"/>
  <c r="AH56" i="41"/>
  <c r="S43" i="41"/>
  <c r="AE12" i="45"/>
  <c r="AH59" i="41"/>
  <c r="BA41" i="41"/>
  <c r="AW40" i="41"/>
  <c r="AC58" i="41"/>
  <c r="AD22" i="45"/>
  <c r="AS71" i="41"/>
  <c r="AG22" i="45"/>
  <c r="BC44" i="41"/>
  <c r="AL72" i="41"/>
  <c r="AR68" i="41"/>
  <c r="AB50" i="41"/>
  <c r="Z19" i="41"/>
  <c r="W28" i="41"/>
  <c r="BK55" i="41"/>
  <c r="F12" i="45"/>
  <c r="BH74" i="41"/>
  <c r="BB31" i="41"/>
  <c r="BD36" i="41"/>
  <c r="AS36" i="41"/>
  <c r="K20" i="45"/>
  <c r="AH50" i="41"/>
  <c r="BE35" i="41"/>
  <c r="W44" i="41"/>
  <c r="W78" i="41"/>
  <c r="K24" i="45"/>
  <c r="AE33" i="41"/>
  <c r="AT73" i="41"/>
  <c r="F19" i="45"/>
  <c r="AH23" i="45"/>
  <c r="BE63" i="41"/>
  <c r="W38" i="41"/>
  <c r="AW25" i="41"/>
  <c r="AA55" i="41"/>
  <c r="O11" i="45"/>
  <c r="AA12" i="45"/>
  <c r="X53" i="41"/>
  <c r="AZ31" i="41"/>
  <c r="Y18" i="41"/>
  <c r="AC76" i="41"/>
  <c r="AL33" i="41"/>
  <c r="Z16" i="41"/>
  <c r="AR79" i="41"/>
  <c r="O75" i="41"/>
  <c r="AA34" i="41"/>
  <c r="AT65" i="41"/>
  <c r="Q43" i="41"/>
  <c r="P12" i="45"/>
  <c r="AI34" i="41"/>
  <c r="AH41" i="41"/>
  <c r="BI78" i="41"/>
  <c r="BF48" i="41"/>
  <c r="AI25" i="41"/>
  <c r="F77" i="41"/>
  <c r="AJ25" i="41"/>
  <c r="BJ71" i="41"/>
  <c r="AU79" i="41"/>
  <c r="V80" i="41"/>
  <c r="AI49" i="41"/>
  <c r="BB18" i="41"/>
  <c r="U44" i="41"/>
  <c r="X41" i="41"/>
  <c r="AR51" i="41"/>
  <c r="AB34" i="41"/>
  <c r="AJ69" i="41"/>
  <c r="Z72" i="41"/>
  <c r="AR80" i="41"/>
  <c r="AQ61" i="41"/>
  <c r="X52" i="41"/>
  <c r="R52" i="41"/>
  <c r="BE18" i="41"/>
  <c r="AP33" i="41"/>
  <c r="Q51" i="41"/>
  <c r="AY18" i="41"/>
  <c r="AP38" i="41"/>
  <c r="AF17" i="45"/>
  <c r="BG25" i="41"/>
  <c r="BH27" i="41"/>
  <c r="BC71" i="41"/>
  <c r="P44" i="41"/>
  <c r="Y65" i="41"/>
  <c r="AT43" i="41"/>
  <c r="AA52" i="41"/>
  <c r="AG31" i="41"/>
  <c r="AU54" i="41"/>
  <c r="BH25" i="41"/>
  <c r="U15" i="41"/>
  <c r="O55" i="41"/>
  <c r="AZ44" i="41"/>
  <c r="T13" i="45"/>
  <c r="Z79" i="41"/>
  <c r="BH26" i="41"/>
  <c r="AB16" i="41"/>
  <c r="AT61" i="41"/>
  <c r="AK63" i="41"/>
  <c r="AD72" i="41"/>
  <c r="AK64" i="41"/>
  <c r="AB72" i="41"/>
  <c r="R47" i="41"/>
  <c r="V40" i="41"/>
  <c r="U72" i="41"/>
  <c r="N18" i="41"/>
  <c r="AT33" i="41"/>
  <c r="AK21" i="41"/>
  <c r="BK26" i="41"/>
  <c r="AF55" i="41"/>
  <c r="BC32" i="41"/>
  <c r="AL49" i="41"/>
  <c r="N63" i="41"/>
  <c r="BG66" i="41"/>
  <c r="AC41" i="41"/>
  <c r="AJ29" i="41"/>
  <c r="AP43" i="41"/>
  <c r="AS57" i="41"/>
  <c r="EK18" i="12"/>
  <c r="BK57" i="41"/>
  <c r="BK49" i="41"/>
  <c r="AW48" i="41"/>
  <c r="BE31" i="41"/>
  <c r="AI41" i="41"/>
  <c r="AP65" i="41"/>
  <c r="Q28" i="41"/>
  <c r="W32" i="41"/>
  <c r="X56" i="41"/>
  <c r="AW51" i="41"/>
  <c r="AL59" i="41"/>
  <c r="N21" i="45"/>
  <c r="W33" i="41"/>
  <c r="AP32" i="41"/>
  <c r="R36" i="41"/>
  <c r="EY18" i="12"/>
  <c r="O13" i="45"/>
  <c r="AG69" i="41"/>
  <c r="S78" i="41"/>
  <c r="BG31" i="41"/>
  <c r="V33" i="41"/>
  <c r="AN62" i="41"/>
  <c r="BB37" i="41"/>
  <c r="AQ52" i="41"/>
  <c r="AR18" i="41"/>
  <c r="P19" i="45"/>
  <c r="V26" i="41"/>
  <c r="AQ49" i="41"/>
  <c r="BK34" i="41"/>
  <c r="F53" i="41"/>
  <c r="AB27" i="41"/>
  <c r="AF25" i="45"/>
  <c r="N39" i="41"/>
  <c r="E22" i="45"/>
  <c r="BK74" i="41"/>
  <c r="BG19" i="41"/>
  <c r="AT46" i="41"/>
  <c r="BD17" i="41"/>
  <c r="T67" i="41"/>
  <c r="BJ61" i="41"/>
  <c r="AC56" i="41"/>
  <c r="AI40" i="41"/>
  <c r="BA18" i="41"/>
  <c r="BH40" i="41"/>
  <c r="AD56" i="41"/>
  <c r="BF33" i="41"/>
  <c r="AJ41" i="41"/>
  <c r="AO42" i="41"/>
  <c r="AY35" i="41"/>
  <c r="S64" i="41"/>
  <c r="W74" i="41"/>
  <c r="AA68" i="41"/>
  <c r="AH49" i="41"/>
  <c r="X15" i="45"/>
  <c r="AF12" i="45"/>
  <c r="BE36" i="41"/>
  <c r="Y21" i="45"/>
  <c r="BF29" i="41"/>
  <c r="AE75" i="41"/>
  <c r="AD55" i="41"/>
  <c r="X37" i="41"/>
  <c r="AO29" i="41"/>
  <c r="AO49" i="41"/>
  <c r="AK19" i="41"/>
  <c r="AF34" i="41"/>
  <c r="AW57" i="41"/>
  <c r="BH60" i="41"/>
  <c r="AE32" i="41"/>
  <c r="U54" i="41"/>
  <c r="S28" i="41"/>
  <c r="Y37" i="41"/>
  <c r="AX46" i="41"/>
  <c r="AR52" i="41"/>
  <c r="AO72" i="41"/>
  <c r="N55" i="41"/>
  <c r="P31" i="41"/>
  <c r="AG14" i="45"/>
  <c r="AG34" i="41"/>
  <c r="S41" i="41"/>
  <c r="V59" i="41"/>
  <c r="BF75" i="41"/>
  <c r="BB76" i="41"/>
  <c r="W24" i="45"/>
  <c r="T64" i="41"/>
  <c r="AG21" i="41"/>
  <c r="AQ47" i="41"/>
  <c r="AC73" i="41"/>
  <c r="AE19" i="45"/>
  <c r="BF71" i="41"/>
  <c r="Q72" i="41"/>
  <c r="BH68" i="41"/>
  <c r="Q58" i="41"/>
  <c r="X16" i="45"/>
  <c r="AW18" i="41"/>
  <c r="AA54" i="41"/>
  <c r="AY78" i="41"/>
  <c r="AH37" i="41"/>
  <c r="AT37" i="41"/>
  <c r="AB57" i="41"/>
  <c r="AO17" i="41"/>
  <c r="AD33" i="41"/>
  <c r="AE46" i="41"/>
  <c r="BE42" i="41"/>
  <c r="BD48" i="41"/>
  <c r="AV21" i="41"/>
  <c r="BF79" i="41"/>
  <c r="X51" i="41"/>
  <c r="AX57" i="41"/>
  <c r="BA26" i="41"/>
  <c r="AE56" i="41"/>
  <c r="AV33" i="41"/>
  <c r="AV56" i="41"/>
  <c r="AT38" i="41"/>
  <c r="T30" i="41"/>
  <c r="AK65" i="41"/>
  <c r="AZ41" i="41"/>
  <c r="AL56" i="41"/>
  <c r="AQ71" i="41"/>
  <c r="X49" i="41"/>
  <c r="AQ25" i="41"/>
  <c r="AC47" i="41"/>
  <c r="BH46" i="41"/>
  <c r="BG53" i="41"/>
  <c r="BH15" i="41"/>
  <c r="BA47" i="41"/>
  <c r="BH59" i="41"/>
  <c r="AL37" i="41"/>
  <c r="Z46" i="41"/>
  <c r="AE22" i="45"/>
  <c r="P25" i="45"/>
  <c r="AN54" i="41"/>
  <c r="O30" i="41"/>
  <c r="X25" i="41"/>
  <c r="AX54" i="41"/>
  <c r="AP17" i="41"/>
  <c r="Z59" i="41"/>
  <c r="X33" i="41"/>
  <c r="BK65" i="41"/>
  <c r="BK54" i="41"/>
  <c r="BD45" i="41"/>
  <c r="AQ74" i="41"/>
  <c r="AL52" i="41"/>
  <c r="BK79" i="41"/>
  <c r="W66" i="41"/>
  <c r="I17" i="45"/>
  <c r="AN39" i="41"/>
  <c r="AJ35" i="41"/>
  <c r="P20" i="41"/>
  <c r="AL63" i="41"/>
  <c r="K12" i="45"/>
  <c r="AC66" i="41"/>
  <c r="AX47" i="41"/>
  <c r="V19" i="41"/>
  <c r="AW21" i="41"/>
  <c r="BA48" i="41"/>
  <c r="AI47" i="41"/>
  <c r="EQ18" i="12"/>
  <c r="AG51" i="41"/>
  <c r="AL73" i="41"/>
  <c r="AU51" i="41"/>
  <c r="Q36" i="41"/>
  <c r="AX38" i="41"/>
  <c r="AB76" i="41"/>
  <c r="BD43" i="41"/>
  <c r="R66" i="41"/>
  <c r="BE48" i="41"/>
  <c r="BC52" i="41"/>
  <c r="BC17" i="41"/>
  <c r="T24" i="45"/>
  <c r="U20" i="41"/>
  <c r="AQ15" i="41"/>
  <c r="R76" i="41"/>
  <c r="AG21" i="45"/>
  <c r="AO35" i="41"/>
  <c r="AS41" i="41"/>
  <c r="BI16" i="41"/>
  <c r="AX36" i="41"/>
  <c r="X21" i="41"/>
  <c r="AZ54" i="41"/>
  <c r="Q69" i="41"/>
  <c r="EX18" i="12"/>
  <c r="Q18" i="45"/>
  <c r="BH80" i="41"/>
  <c r="AB19" i="41"/>
  <c r="W71" i="41"/>
  <c r="AJ63" i="41"/>
  <c r="T19" i="45"/>
  <c r="AY74" i="41"/>
  <c r="AC65" i="41"/>
  <c r="U18" i="41"/>
  <c r="AA57" i="41"/>
  <c r="Y76" i="41"/>
  <c r="BD62" i="41"/>
  <c r="AH21" i="41"/>
  <c r="BA34" i="41"/>
  <c r="AS76" i="41"/>
  <c r="BI21" i="41"/>
  <c r="AA37" i="41"/>
  <c r="BI65" i="41"/>
  <c r="AV63" i="41"/>
  <c r="AC16" i="45"/>
  <c r="AM63" i="41"/>
  <c r="BD18" i="41"/>
  <c r="BJ21" i="41"/>
  <c r="V20" i="45"/>
  <c r="AN69" i="41"/>
  <c r="AA39" i="41"/>
  <c r="Y63" i="41"/>
  <c r="P11" i="45"/>
  <c r="Q47" i="41"/>
  <c r="AM79" i="41"/>
  <c r="AG35" i="41"/>
  <c r="AR55" i="41"/>
  <c r="AW16" i="41"/>
  <c r="AQ26" i="41"/>
  <c r="AG73" i="41"/>
  <c r="AA42" i="41"/>
  <c r="U23" i="45"/>
  <c r="AZ35" i="41"/>
  <c r="BJ29" i="41"/>
  <c r="AQ17" i="41"/>
  <c r="AK58" i="41"/>
  <c r="AK52" i="41"/>
  <c r="AB60" i="41"/>
  <c r="AN52" i="41"/>
  <c r="AI26" i="41"/>
  <c r="AM51" i="41"/>
  <c r="BD78" i="41"/>
  <c r="BF55" i="41"/>
  <c r="L18" i="45"/>
  <c r="AQ75" i="41"/>
  <c r="AK44" i="41"/>
  <c r="BD40" i="41"/>
  <c r="S55" i="41"/>
  <c r="AV79" i="41"/>
  <c r="S35" i="41"/>
  <c r="AE79" i="41"/>
  <c r="O52" i="41"/>
  <c r="W59" i="41"/>
  <c r="AF66" i="41"/>
  <c r="AW28" i="41"/>
  <c r="AB69" i="41"/>
  <c r="AD62" i="41"/>
  <c r="M17" i="45"/>
  <c r="AE57" i="41"/>
  <c r="AG15" i="45"/>
  <c r="BG73" i="41"/>
  <c r="AX59" i="41"/>
  <c r="AF46" i="41"/>
  <c r="Z26" i="41"/>
  <c r="AW49" i="41"/>
  <c r="BH75" i="41"/>
  <c r="Y50" i="41"/>
  <c r="AT20" i="41"/>
  <c r="AK18" i="41"/>
  <c r="BF53" i="41"/>
  <c r="BK47" i="41"/>
  <c r="AM78" i="41"/>
  <c r="AL43" i="41"/>
  <c r="U20" i="45"/>
  <c r="U38" i="41"/>
  <c r="N41" i="41"/>
  <c r="BG35" i="41"/>
  <c r="BK16" i="41"/>
  <c r="BK36" i="41"/>
  <c r="AV65" i="41"/>
  <c r="AK66" i="41"/>
  <c r="W17" i="45"/>
  <c r="BF52" i="41"/>
  <c r="AY40" i="41"/>
  <c r="BC35" i="41"/>
  <c r="AM69" i="41"/>
  <c r="J21" i="45"/>
  <c r="P42" i="41"/>
  <c r="V16" i="41"/>
  <c r="AN32" i="41"/>
  <c r="BD39" i="41"/>
  <c r="U46" i="41"/>
  <c r="V58" i="41"/>
  <c r="BD61" i="41"/>
  <c r="J17" i="45"/>
  <c r="AH68" i="41"/>
  <c r="AG45" i="41"/>
  <c r="AQ62" i="41"/>
  <c r="AU34" i="41"/>
  <c r="AK33" i="41"/>
  <c r="BE75" i="41"/>
  <c r="BJ65" i="41"/>
  <c r="BB16" i="41"/>
  <c r="AM25" i="41"/>
  <c r="F45" i="41"/>
  <c r="BG64" i="41"/>
  <c r="T76" i="41"/>
  <c r="AP30" i="41"/>
  <c r="Z75" i="41"/>
  <c r="BI15" i="41"/>
  <c r="X62" i="41"/>
  <c r="Y56" i="41"/>
  <c r="AV38" i="41"/>
  <c r="Y28" i="41"/>
  <c r="AJ55" i="41"/>
  <c r="AR66" i="41"/>
  <c r="AM72" i="41"/>
  <c r="BJ62" i="41"/>
  <c r="X61" i="41"/>
  <c r="AF76" i="41"/>
  <c r="BA53" i="41"/>
  <c r="BE78" i="41"/>
  <c r="O64" i="41"/>
  <c r="N27" i="41"/>
  <c r="DW18" i="12"/>
  <c r="BF18" i="41"/>
  <c r="BG51" i="41"/>
  <c r="AP77" i="41"/>
  <c r="BB70" i="41"/>
  <c r="AS67" i="41"/>
  <c r="BD51" i="41"/>
  <c r="O24" i="45"/>
  <c r="AV20" i="41"/>
  <c r="G16" i="45"/>
  <c r="BK44" i="41"/>
  <c r="AV40" i="41"/>
  <c r="AT35" i="41"/>
  <c r="W73" i="41"/>
  <c r="E16" i="45"/>
  <c r="V51" i="41"/>
  <c r="AE31" i="41"/>
  <c r="AS27" i="41"/>
  <c r="BA76" i="41"/>
  <c r="AD15" i="45"/>
  <c r="AH69" i="41"/>
  <c r="BF46" i="41"/>
  <c r="BK19" i="41"/>
  <c r="Z25" i="45"/>
  <c r="Z30" i="41"/>
  <c r="BJ43" i="41"/>
  <c r="AV42" i="41"/>
  <c r="S54" i="41"/>
  <c r="AY37" i="41"/>
  <c r="AH25" i="41"/>
  <c r="BB66" i="41"/>
  <c r="F57" i="41"/>
  <c r="BB47" i="41"/>
  <c r="AX44" i="41"/>
  <c r="Z67" i="41"/>
  <c r="AS17" i="41"/>
  <c r="Q22" i="45"/>
  <c r="AK36" i="41"/>
  <c r="AD44" i="41"/>
  <c r="AM20" i="41"/>
  <c r="X21" i="45"/>
  <c r="AF79" i="41"/>
  <c r="AP50" i="41"/>
  <c r="AA48" i="41"/>
  <c r="AQ29" i="41"/>
  <c r="AZ75" i="41"/>
  <c r="BI70" i="41"/>
  <c r="V75" i="41"/>
  <c r="R20" i="41"/>
  <c r="AT36" i="41"/>
  <c r="BF60" i="41"/>
  <c r="S20" i="45"/>
  <c r="U78" i="41"/>
  <c r="BC30" i="41"/>
  <c r="J11" i="45"/>
  <c r="BD76" i="41"/>
  <c r="AS54" i="41"/>
  <c r="W50" i="41"/>
  <c r="AF37" i="41"/>
  <c r="AJ32" i="41"/>
  <c r="R59" i="41"/>
  <c r="AZ27" i="41"/>
  <c r="AF54" i="41"/>
  <c r="I22" i="45"/>
  <c r="BK51" i="41"/>
  <c r="AW79" i="41"/>
  <c r="AC18" i="45"/>
  <c r="V73" i="41"/>
  <c r="F59" i="41"/>
  <c r="N15" i="41"/>
  <c r="AO74" i="41"/>
  <c r="AH30" i="41"/>
  <c r="U41" i="41"/>
  <c r="AT72" i="41"/>
  <c r="AY21" i="41"/>
  <c r="T68" i="41"/>
  <c r="AW47" i="41"/>
  <c r="BC67" i="41"/>
  <c r="AW55" i="41"/>
  <c r="Y36" i="41"/>
  <c r="AS16" i="41"/>
  <c r="AF69" i="41"/>
  <c r="R65" i="41"/>
  <c r="AM73" i="41"/>
  <c r="AI19" i="41"/>
  <c r="N56" i="41"/>
  <c r="BD68" i="41"/>
  <c r="AC20" i="41"/>
  <c r="P50" i="41"/>
  <c r="AE30" i="41"/>
  <c r="AG44" i="41"/>
  <c r="K25" i="45"/>
  <c r="AH19" i="45"/>
  <c r="AJ59" i="41"/>
  <c r="AD13" i="45"/>
  <c r="AF47" i="41"/>
  <c r="AR39" i="41"/>
  <c r="AP48" i="41"/>
  <c r="O16" i="45"/>
  <c r="AI27" i="41"/>
  <c r="BA30" i="41"/>
  <c r="Y52" i="41"/>
  <c r="AR59" i="41"/>
  <c r="F79" i="41"/>
  <c r="V14" i="45"/>
  <c r="BK18" i="41"/>
  <c r="AZ67" i="41"/>
  <c r="BE56" i="41"/>
  <c r="U18" i="45"/>
  <c r="S16" i="45"/>
  <c r="AZ76" i="41"/>
  <c r="AR76" i="41"/>
  <c r="AR53" i="41"/>
  <c r="R60" i="41"/>
  <c r="AB61" i="41"/>
  <c r="AD35" i="41"/>
  <c r="R30" i="41"/>
  <c r="BH39" i="41"/>
  <c r="AB20" i="41"/>
  <c r="R71" i="41"/>
  <c r="AH25" i="45"/>
  <c r="BE80" i="41"/>
  <c r="AH72" i="41"/>
  <c r="AT69" i="41"/>
  <c r="BC27" i="41"/>
  <c r="BK17" i="41"/>
  <c r="Q12" i="45"/>
  <c r="BH64" i="41"/>
  <c r="BF72" i="41"/>
  <c r="BH76" i="41"/>
  <c r="AQ19" i="41"/>
  <c r="AQ63" i="41"/>
  <c r="AA17" i="41"/>
  <c r="Z51" i="41"/>
  <c r="AK32" i="41"/>
  <c r="AA70" i="41"/>
  <c r="AC33" i="41"/>
  <c r="BJ55" i="41"/>
  <c r="BJ47" i="41"/>
  <c r="AG26" i="41"/>
  <c r="AH74" i="41"/>
  <c r="R35" i="41"/>
  <c r="Q15" i="45"/>
  <c r="T37" i="41"/>
  <c r="BF16" i="41"/>
  <c r="AR25" i="41"/>
  <c r="G13" i="45"/>
  <c r="Z20" i="45"/>
  <c r="U30" i="41"/>
  <c r="X28" i="41"/>
  <c r="AP70" i="41"/>
  <c r="N20" i="45"/>
  <c r="AU15" i="41"/>
  <c r="U16" i="45"/>
  <c r="W55" i="41"/>
  <c r="AB64" i="41"/>
  <c r="BF21" i="41"/>
  <c r="BH77" i="41"/>
  <c r="BJ64" i="41"/>
  <c r="O54" i="41"/>
  <c r="X57" i="41"/>
  <c r="BA45" i="41"/>
  <c r="AA31" i="41"/>
  <c r="AR67" i="41"/>
  <c r="AQ33" i="41"/>
  <c r="AU60" i="41"/>
  <c r="DX5" i="12"/>
  <c r="BF47" i="41"/>
  <c r="X36" i="41"/>
  <c r="AV55" i="41"/>
  <c r="V29" i="41"/>
  <c r="BB67" i="41"/>
  <c r="J24" i="45"/>
  <c r="O53" i="41"/>
  <c r="AS70" i="41"/>
  <c r="R15" i="41"/>
  <c r="K18" i="45"/>
  <c r="AC13" i="45"/>
  <c r="AF31" i="41"/>
  <c r="AQ39" i="41"/>
  <c r="AM27" i="41"/>
  <c r="AS18" i="41"/>
  <c r="AR44" i="41"/>
  <c r="DZ5" i="12"/>
  <c r="AR43" i="41"/>
  <c r="AM43" i="41"/>
  <c r="F74" i="41"/>
  <c r="BA63" i="41"/>
  <c r="I14" i="45"/>
  <c r="BG32" i="41"/>
  <c r="Z71" i="41"/>
  <c r="AV19" i="41"/>
  <c r="AN18" i="41"/>
  <c r="N13" i="45"/>
  <c r="AO19" i="41"/>
  <c r="Y15" i="45"/>
  <c r="AF71" i="41"/>
  <c r="Y26" i="41"/>
  <c r="L12" i="45"/>
  <c r="AX76" i="41"/>
  <c r="BK52" i="41"/>
  <c r="BF36" i="41"/>
  <c r="AI51" i="41"/>
  <c r="BF63" i="41"/>
  <c r="AV77" i="41"/>
  <c r="K21" i="45"/>
  <c r="AA16" i="41"/>
  <c r="O21" i="41"/>
  <c r="BC77" i="41"/>
  <c r="AJ30" i="41"/>
  <c r="AG32" i="41"/>
  <c r="AV31" i="41"/>
  <c r="Q24" i="45"/>
  <c r="AE21" i="45"/>
  <c r="AY53" i="41"/>
  <c r="AN50" i="41"/>
  <c r="BF77" i="41"/>
  <c r="AH43" i="41"/>
  <c r="AG71" i="41"/>
  <c r="AA51" i="41"/>
  <c r="ET18" i="12"/>
  <c r="AI77" i="41"/>
  <c r="BE40" i="41"/>
  <c r="T41" i="41"/>
  <c r="AU64" i="41"/>
  <c r="AR61" i="41"/>
  <c r="T71" i="41"/>
  <c r="AC36" i="41"/>
  <c r="X12" i="45"/>
  <c r="BG20" i="41"/>
  <c r="S73" i="41"/>
  <c r="AX26" i="41"/>
  <c r="AT63" i="41"/>
  <c r="AV64" i="41"/>
  <c r="BI57" i="41"/>
  <c r="BG49" i="41"/>
  <c r="BD73" i="41"/>
  <c r="Q77" i="41"/>
  <c r="AC30" i="41"/>
  <c r="AR73" i="41"/>
  <c r="BA68" i="41"/>
  <c r="AW17" i="41"/>
  <c r="AJ73" i="41"/>
  <c r="AE38" i="41"/>
  <c r="AV54" i="41"/>
  <c r="U51" i="41"/>
  <c r="X60" i="41"/>
  <c r="W65" i="41"/>
  <c r="R27" i="41"/>
  <c r="S79" i="41"/>
  <c r="X75" i="41"/>
  <c r="P18" i="45"/>
  <c r="F44" i="41"/>
  <c r="AE71" i="41"/>
  <c r="R22" i="45"/>
  <c r="V69" i="41"/>
  <c r="BD56" i="41"/>
  <c r="AP55" i="41"/>
  <c r="AY55" i="41"/>
  <c r="AL28" i="41"/>
  <c r="BF57" i="41"/>
  <c r="P78" i="41"/>
  <c r="ER18" i="12"/>
  <c r="AG70" i="41"/>
  <c r="AH15" i="41"/>
  <c r="BF67" i="41"/>
  <c r="BA32" i="41"/>
  <c r="AR28" i="41"/>
  <c r="P37" i="41"/>
  <c r="O63" i="41"/>
  <c r="AF73" i="41"/>
  <c r="BD28" i="41"/>
  <c r="AU47" i="41"/>
  <c r="AZ80" i="41"/>
  <c r="AO57" i="41"/>
  <c r="AK45" i="41"/>
  <c r="AD66" i="41"/>
  <c r="AG80" i="41"/>
  <c r="BA20" i="41"/>
  <c r="AZ26" i="41"/>
  <c r="BB52" i="41"/>
  <c r="R18" i="41"/>
  <c r="AC49" i="41"/>
  <c r="AZ71" i="41"/>
  <c r="AR29" i="41"/>
  <c r="BJ42" i="41"/>
  <c r="S18" i="41"/>
  <c r="AB17" i="41"/>
  <c r="AO43" i="41"/>
  <c r="F54" i="41"/>
  <c r="AJ37" i="41"/>
  <c r="BE51" i="41"/>
  <c r="AI75" i="41"/>
  <c r="BI58" i="41"/>
  <c r="V20" i="41"/>
  <c r="O19" i="41"/>
  <c r="AL17" i="41"/>
  <c r="AA35" i="41"/>
  <c r="AJ48" i="41"/>
  <c r="AN47" i="41"/>
  <c r="AV61" i="41"/>
  <c r="AN42" i="41"/>
  <c r="X20" i="41"/>
  <c r="O16" i="41"/>
  <c r="AJ39" i="41"/>
  <c r="AQ59" i="41"/>
  <c r="AU41" i="41"/>
  <c r="G14" i="45"/>
  <c r="F17" i="45"/>
  <c r="W62" i="41"/>
  <c r="AS63" i="41"/>
  <c r="N25" i="45"/>
  <c r="BA19" i="41"/>
  <c r="AQ44" i="41"/>
  <c r="AA41" i="41"/>
  <c r="BJ31" i="41"/>
  <c r="W80" i="41"/>
  <c r="AG24" i="45"/>
  <c r="X18" i="45"/>
  <c r="AT67" i="41"/>
  <c r="AY77" i="41"/>
  <c r="BG63" i="41"/>
  <c r="AB47" i="41"/>
  <c r="AN28" i="41"/>
  <c r="AS65" i="41"/>
  <c r="AA30" i="41"/>
  <c r="BB73" i="41"/>
  <c r="AW63" i="41"/>
  <c r="EP18" i="12"/>
  <c r="Y75" i="41"/>
  <c r="AO38" i="41"/>
  <c r="BG47" i="41"/>
  <c r="AJ19" i="41"/>
  <c r="G24" i="45"/>
  <c r="AF13" i="45"/>
  <c r="AC74" i="41"/>
  <c r="T28" i="41"/>
  <c r="AM38" i="41"/>
  <c r="BE69" i="41"/>
  <c r="BG21" i="41"/>
  <c r="T61" i="41"/>
  <c r="K23" i="45"/>
  <c r="W23" i="45"/>
  <c r="T34" i="41"/>
  <c r="AP34" i="41"/>
  <c r="AZ29" i="41"/>
  <c r="AG78" i="41"/>
  <c r="AK77" i="41"/>
  <c r="AO51" i="41"/>
  <c r="BD65" i="41"/>
  <c r="AX45" i="41"/>
  <c r="AG66" i="41"/>
  <c r="Y58" i="41"/>
  <c r="AY80" i="41"/>
  <c r="AA26" i="41"/>
  <c r="AG79" i="41"/>
  <c r="U50" i="41"/>
  <c r="AD28" i="41"/>
  <c r="BJ30" i="41"/>
  <c r="S25" i="41"/>
  <c r="AB39" i="41"/>
  <c r="AK49" i="41"/>
  <c r="AQ76" i="41"/>
  <c r="AP39" i="41"/>
  <c r="AE29" i="41"/>
  <c r="Y19" i="41"/>
  <c r="AX32" i="41"/>
  <c r="BD64" i="41"/>
  <c r="BK50" i="41"/>
  <c r="AI39" i="41"/>
  <c r="Q61" i="41"/>
  <c r="AL39" i="41"/>
  <c r="Y77" i="41"/>
  <c r="R17" i="41"/>
  <c r="P75" i="41"/>
  <c r="BK60" i="41"/>
  <c r="BE28" i="41"/>
  <c r="BH53" i="41"/>
  <c r="R80" i="41"/>
  <c r="H16" i="45"/>
  <c r="O15" i="41"/>
  <c r="AB51" i="41"/>
  <c r="BK76" i="41"/>
  <c r="AP68" i="41"/>
  <c r="BE49" i="41"/>
  <c r="AS68" i="41"/>
  <c r="AV72" i="41"/>
  <c r="R50" i="41"/>
  <c r="AK74" i="41"/>
  <c r="L13" i="45"/>
  <c r="AI16" i="41"/>
  <c r="AX30" i="41"/>
  <c r="BG50" i="41"/>
  <c r="O59" i="41"/>
  <c r="R46" i="41"/>
  <c r="AG47" i="41"/>
  <c r="AS39" i="41"/>
  <c r="AC22" i="45"/>
  <c r="AB26" i="41"/>
  <c r="AR74" i="41"/>
  <c r="AM17" i="41"/>
  <c r="BC76" i="41"/>
  <c r="AN46" i="41"/>
  <c r="AC43" i="41"/>
  <c r="AM33" i="41"/>
  <c r="AC50" i="41"/>
  <c r="T39" i="41"/>
  <c r="AE53" i="41"/>
  <c r="A7" i="41"/>
  <c r="AY76" i="41"/>
  <c r="K11" i="45"/>
  <c r="AG77" i="41"/>
  <c r="AA69" i="41"/>
  <c r="AQ70" i="41"/>
  <c r="BA72" i="41"/>
  <c r="BH50" i="41"/>
  <c r="BB20" i="41"/>
  <c r="AL67" i="41"/>
  <c r="AF42" i="41"/>
  <c r="S21" i="41"/>
  <c r="H12" i="45"/>
  <c r="Y27" i="41"/>
  <c r="AW68" i="41"/>
  <c r="AU42" i="41"/>
  <c r="S58" i="41"/>
  <c r="AN25" i="41"/>
  <c r="F46" i="41"/>
  <c r="AM18" i="41"/>
  <c r="AI21" i="41"/>
  <c r="AK43" i="41"/>
  <c r="P59" i="41"/>
  <c r="V57" i="41"/>
  <c r="BI69" i="41"/>
  <c r="BB55" i="41"/>
  <c r="AE67" i="41"/>
  <c r="AO71" i="41"/>
  <c r="AK62" i="41"/>
  <c r="AM31" i="41"/>
  <c r="AU48" i="41"/>
  <c r="AI53" i="41"/>
  <c r="AB29" i="41"/>
  <c r="N30" i="41"/>
  <c r="AU74" i="41"/>
  <c r="S76" i="41"/>
  <c r="AZ65" i="41"/>
  <c r="BE25" i="41"/>
  <c r="AC15" i="41"/>
  <c r="R11" i="45"/>
  <c r="AH62" i="41"/>
  <c r="AT15" i="41"/>
  <c r="V35" i="41"/>
  <c r="AQ31" i="41"/>
  <c r="AD54" i="41"/>
  <c r="P34" i="41"/>
  <c r="Z49" i="41"/>
  <c r="N18" i="45"/>
  <c r="O27" i="41"/>
  <c r="BA39" i="41"/>
  <c r="AO33" i="41"/>
  <c r="Y34" i="41"/>
  <c r="AH33" i="41"/>
  <c r="AG56" i="41"/>
  <c r="AQ60" i="41"/>
  <c r="W39" i="41"/>
  <c r="Z12" i="45"/>
  <c r="AB40" i="41"/>
  <c r="AT80" i="41"/>
  <c r="AB62" i="41"/>
  <c r="U63" i="41"/>
  <c r="N28" i="41"/>
  <c r="BJ75" i="41"/>
  <c r="AL15" i="41"/>
  <c r="Y68" i="41"/>
  <c r="BB58" i="41"/>
  <c r="AH39" i="41"/>
  <c r="R12" i="45"/>
  <c r="AD11" i="45"/>
  <c r="AF39" i="41"/>
  <c r="AO34" i="41"/>
  <c r="AA22" i="45"/>
  <c r="AD32" i="41"/>
  <c r="AT74" i="41"/>
  <c r="AG16" i="41"/>
  <c r="FE18" i="12"/>
  <c r="V18" i="41"/>
  <c r="BB59" i="41"/>
  <c r="BD71" i="41"/>
  <c r="W19" i="45"/>
  <c r="AO52" i="41"/>
  <c r="I18" i="45"/>
  <c r="AJ71" i="41"/>
  <c r="AP21" i="41"/>
  <c r="Z42" i="41"/>
  <c r="AN73" i="41"/>
  <c r="BG46" i="41"/>
  <c r="AQ38" i="41"/>
  <c r="AX18" i="41"/>
  <c r="E23" i="45"/>
  <c r="BC56" i="41"/>
  <c r="BB78" i="41"/>
  <c r="W13" i="45"/>
  <c r="BA43" i="41"/>
  <c r="O31" i="41"/>
  <c r="AU58" i="41"/>
  <c r="AG25" i="41"/>
  <c r="Z56" i="41"/>
  <c r="S15" i="41"/>
  <c r="S60" i="41"/>
  <c r="AY48" i="41"/>
  <c r="AC20" i="45"/>
  <c r="AN65" i="41"/>
  <c r="AA77" i="41"/>
  <c r="Q11" i="45"/>
  <c r="O51" i="41"/>
  <c r="S24" i="45"/>
  <c r="AB78" i="41"/>
  <c r="AV78" i="41"/>
  <c r="O78" i="41"/>
  <c r="AW33" i="41"/>
  <c r="W29" i="41"/>
  <c r="W68" i="41"/>
  <c r="AJ65" i="41"/>
  <c r="AZ69" i="41"/>
  <c r="Y54" i="41"/>
  <c r="AG55" i="41"/>
  <c r="O80" i="41"/>
  <c r="AS80" i="41"/>
  <c r="AF77" i="41"/>
  <c r="X29" i="41"/>
  <c r="AZ62" i="41"/>
  <c r="AR48" i="41"/>
  <c r="T77" i="41"/>
  <c r="AO50" i="41"/>
  <c r="AH19" i="41"/>
  <c r="Q15" i="41"/>
  <c r="BB79" i="41"/>
  <c r="N45" i="41"/>
  <c r="O38" i="41"/>
  <c r="AM30" i="41"/>
  <c r="Q35" i="41"/>
  <c r="BG67" i="41"/>
  <c r="AT40" i="41"/>
  <c r="AL62" i="41"/>
  <c r="Y40" i="41"/>
  <c r="AU26" i="41"/>
  <c r="O56" i="41"/>
  <c r="AT19" i="41"/>
  <c r="AP40" i="41"/>
  <c r="AM32" i="41"/>
  <c r="N20" i="41"/>
  <c r="AT58" i="41"/>
  <c r="J16" i="45"/>
  <c r="BE61" i="41"/>
  <c r="AY34" i="41"/>
  <c r="Z21" i="45"/>
  <c r="Z25" i="41"/>
  <c r="T21" i="45"/>
  <c r="AJ50" i="41"/>
  <c r="BJ48" i="41"/>
  <c r="BD38" i="41"/>
  <c r="V36" i="41"/>
  <c r="S50" i="41"/>
  <c r="AB21" i="45"/>
  <c r="AF65" i="41"/>
  <c r="R24" i="45"/>
  <c r="Y74" i="41"/>
  <c r="AC39" i="41"/>
  <c r="AU29" i="41"/>
  <c r="BF61" i="41"/>
  <c r="P58" i="41"/>
  <c r="BH45" i="41"/>
  <c r="Z33" i="41"/>
  <c r="AV68" i="41"/>
  <c r="AC29" i="41"/>
  <c r="Q31" i="41"/>
  <c r="AD27" i="41"/>
  <c r="AN80" i="41"/>
  <c r="Y25" i="45"/>
  <c r="J19" i="45"/>
  <c r="BC73" i="41"/>
  <c r="X11" i="45"/>
  <c r="AS15" i="41"/>
  <c r="AZ48" i="41"/>
  <c r="BJ36" i="41"/>
  <c r="AG74" i="41"/>
  <c r="AF57" i="41"/>
  <c r="AY71" i="41"/>
  <c r="Z44" i="41"/>
  <c r="AU57" i="41"/>
  <c r="AC12" i="45"/>
  <c r="Y22" i="45"/>
  <c r="DX18" i="12"/>
  <c r="H19" i="45"/>
  <c r="F39" i="41"/>
  <c r="AR38" i="41"/>
  <c r="BF73" i="41"/>
  <c r="P65" i="41"/>
  <c r="AD67" i="41"/>
  <c r="U57" i="41"/>
  <c r="AY63" i="41"/>
  <c r="AI80" i="41"/>
  <c r="P47" i="41"/>
  <c r="AX33" i="41"/>
  <c r="AW62" i="41"/>
  <c r="AX15" i="41"/>
  <c r="Y42" i="41"/>
  <c r="BE33" i="41"/>
  <c r="AC28" i="41"/>
  <c r="BH38" i="41"/>
  <c r="BI68" i="41"/>
  <c r="T46" i="41"/>
  <c r="AB25" i="45"/>
  <c r="BG16" i="41"/>
  <c r="U33" i="41"/>
  <c r="V60" i="41"/>
  <c r="N35" i="41"/>
  <c r="BA70" i="41"/>
  <c r="AD69" i="41"/>
  <c r="T43" i="41"/>
  <c r="R34" i="41"/>
  <c r="T18" i="41"/>
  <c r="AB54" i="41"/>
  <c r="AV57" i="41"/>
  <c r="AF59" i="41"/>
  <c r="I12" i="45"/>
  <c r="BJ25" i="41"/>
  <c r="P14" i="45"/>
  <c r="M22" i="45"/>
  <c r="P22" i="45"/>
  <c r="S39" i="41"/>
  <c r="AT32" i="41"/>
  <c r="BE70" i="41"/>
  <c r="S48" i="41"/>
  <c r="AA58" i="41"/>
  <c r="BF56" i="41"/>
  <c r="X48" i="41"/>
  <c r="AF64" i="41"/>
  <c r="O62" i="41"/>
  <c r="Y47" i="41"/>
  <c r="BF68" i="41"/>
  <c r="AR54" i="41"/>
  <c r="BD19" i="41"/>
  <c r="AP18" i="41"/>
  <c r="AB15" i="41"/>
  <c r="P76" i="41"/>
  <c r="AF20" i="41"/>
  <c r="AQ54" i="41"/>
  <c r="W40" i="41"/>
  <c r="AE68" i="41"/>
  <c r="BB39" i="41"/>
  <c r="AS35" i="41"/>
  <c r="BC54" i="41"/>
  <c r="F28" i="41"/>
  <c r="BG18" i="41"/>
  <c r="AJ38" i="41"/>
  <c r="N49" i="41"/>
  <c r="F25" i="45"/>
  <c r="S63" i="41"/>
  <c r="AR17" i="41"/>
  <c r="AC54" i="41"/>
  <c r="L9" i="9" a="1"/>
  <c r="BK29" i="41"/>
  <c r="AR72" i="41"/>
  <c r="J25" i="45"/>
  <c r="BH47" i="41"/>
  <c r="BJ45" i="41"/>
  <c r="AG58" i="41"/>
  <c r="BC43" i="41"/>
  <c r="AD17" i="45"/>
  <c r="AH27" i="41"/>
  <c r="AE47" i="41"/>
  <c r="R51" i="41"/>
  <c r="V21" i="45"/>
  <c r="AX35" i="41"/>
  <c r="AQ80" i="41"/>
  <c r="AO20" i="41"/>
  <c r="AD39" i="41"/>
  <c r="Y62" i="41"/>
  <c r="AG37" i="41"/>
  <c r="AM16" i="41"/>
  <c r="BE76" i="41"/>
  <c r="BJ33" i="41"/>
  <c r="AM71" i="41"/>
  <c r="Y46" i="41"/>
  <c r="U21" i="45"/>
  <c r="J22" i="45"/>
  <c r="T54" i="41"/>
  <c r="AM19" i="41"/>
  <c r="AZ57" i="41"/>
  <c r="T45" i="41"/>
  <c r="K22" i="45"/>
  <c r="AB38" i="41"/>
  <c r="AJ27" i="41"/>
  <c r="AC44" i="41"/>
  <c r="AO67" i="41"/>
  <c r="FD18" i="12"/>
  <c r="X31" i="41"/>
  <c r="Q73" i="41"/>
  <c r="T53" i="41"/>
  <c r="AA19" i="45"/>
  <c r="P21" i="45"/>
  <c r="AZ74" i="41"/>
  <c r="BG62" i="41"/>
  <c r="BD57" i="41"/>
  <c r="AV69" i="41"/>
  <c r="BJ72" i="41"/>
  <c r="AX61" i="41"/>
  <c r="AZ78" i="41"/>
  <c r="AJ33" i="41"/>
  <c r="G21" i="45"/>
  <c r="AE50" i="41"/>
  <c r="AD30" i="41"/>
  <c r="AI15" i="41"/>
  <c r="AL21" i="41"/>
  <c r="U19" i="41"/>
  <c r="O14" i="45"/>
  <c r="AJ76" i="41"/>
  <c r="AH53" i="41"/>
  <c r="BH36" i="41"/>
  <c r="AM37" i="41"/>
  <c r="AE76" i="41"/>
  <c r="AB36" i="41"/>
  <c r="AX41" i="41"/>
  <c r="AB11" i="45"/>
  <c r="S47" i="41"/>
  <c r="AG67" i="41"/>
  <c r="N66" i="41"/>
  <c r="BI64" i="41"/>
  <c r="AN57" i="41"/>
  <c r="AT78" i="41"/>
  <c r="P61" i="41"/>
  <c r="Q48" i="41"/>
  <c r="AV39" i="41"/>
  <c r="W19" i="41"/>
  <c r="AE58" i="41"/>
  <c r="AT18" i="41"/>
  <c r="BJ16" i="41"/>
  <c r="BE29" i="41"/>
  <c r="E13" i="45"/>
  <c r="BJ40" i="41"/>
  <c r="N50" i="41"/>
  <c r="AF75" i="41"/>
  <c r="AS61" i="41"/>
  <c r="Y60" i="41"/>
  <c r="BG44" i="41"/>
  <c r="BD49" i="41"/>
  <c r="O20" i="45"/>
  <c r="AC51" i="41"/>
  <c r="AM39" i="41"/>
  <c r="BC51" i="41"/>
  <c r="AF74" i="41"/>
  <c r="AA45" i="41"/>
  <c r="BD34" i="41"/>
  <c r="AW60" i="41"/>
  <c r="AK53" i="41"/>
  <c r="F47" i="41"/>
  <c r="AC21" i="45"/>
  <c r="X32" i="41"/>
  <c r="U74" i="41"/>
  <c r="AH71" i="41"/>
  <c r="AO64" i="41"/>
  <c r="AF16" i="41"/>
  <c r="W57" i="41"/>
  <c r="BD75" i="41"/>
  <c r="AK31" i="41"/>
  <c r="AP75" i="41"/>
  <c r="BF44" i="41"/>
  <c r="AK25" i="41"/>
  <c r="BG79" i="41"/>
  <c r="AN41" i="41"/>
  <c r="BH41" i="41"/>
  <c r="O12" i="45"/>
  <c r="BD29" i="41"/>
  <c r="BD15" i="41"/>
  <c r="BK32" i="41"/>
  <c r="AC63" i="41"/>
  <c r="BK30" i="41"/>
  <c r="AL50" i="41"/>
  <c r="Y49" i="41"/>
  <c r="AK50" i="41"/>
  <c r="Y51" i="41"/>
  <c r="AL77" i="41"/>
  <c r="AF21" i="41"/>
  <c r="W18" i="45"/>
  <c r="AJ60" i="41"/>
  <c r="AK70" i="41"/>
  <c r="R53" i="41"/>
  <c r="BA61" i="41"/>
  <c r="S33" i="41"/>
  <c r="AF17" i="41"/>
  <c r="Q16" i="41"/>
  <c r="BE17" i="41"/>
  <c r="R13" i="45"/>
  <c r="U31" i="41"/>
  <c r="T16" i="45"/>
  <c r="H25" i="45"/>
  <c r="Q79" i="41"/>
  <c r="AT48" i="41"/>
  <c r="P54" i="41"/>
  <c r="P16" i="45"/>
  <c r="AI52" i="41"/>
  <c r="BD21" i="41"/>
  <c r="AA50" i="41"/>
  <c r="U39" i="41"/>
  <c r="T16" i="41"/>
  <c r="AZ38" i="41"/>
  <c r="U77" i="41"/>
  <c r="Y20" i="45"/>
  <c r="AL80" i="41"/>
  <c r="BE54" i="41"/>
  <c r="AL79" i="41"/>
  <c r="P69" i="41"/>
  <c r="AZ61" i="41"/>
  <c r="W56" i="41"/>
  <c r="BJ20" i="41"/>
  <c r="AX53" i="41"/>
  <c r="BD31" i="41"/>
  <c r="AD37" i="41"/>
  <c r="AG11" i="45"/>
  <c r="AH18" i="45"/>
  <c r="Z22" i="45"/>
  <c r="Z73" i="41"/>
  <c r="AH77" i="41"/>
  <c r="H24" i="45"/>
  <c r="AB49" i="41"/>
  <c r="AQ40" i="41"/>
  <c r="AB52" i="41"/>
  <c r="R25" i="45"/>
  <c r="AD12" i="45"/>
  <c r="AJ20" i="41"/>
  <c r="BK80" i="41"/>
  <c r="AV46" i="41"/>
  <c r="AW41" i="41"/>
  <c r="AH42" i="41"/>
  <c r="AC57" i="41"/>
  <c r="AV73" i="41"/>
  <c r="Y29" i="41"/>
  <c r="AN67" i="41"/>
  <c r="AI64" i="41"/>
  <c r="S72" i="41"/>
  <c r="AT44" i="41"/>
  <c r="AF67" i="41"/>
  <c r="AS44" i="41"/>
  <c r="AF48" i="41"/>
  <c r="L11" i="45"/>
  <c r="AT71" i="41"/>
  <c r="AE20" i="41"/>
  <c r="M20" i="45"/>
  <c r="V31" i="41"/>
  <c r="AK15" i="41"/>
  <c r="U53" i="41"/>
  <c r="BA27" i="41"/>
  <c r="N73" i="41"/>
  <c r="T31" i="41"/>
  <c r="AO16" i="41"/>
  <c r="R57" i="41"/>
  <c r="S65" i="41"/>
  <c r="AH47" i="41"/>
  <c r="AX51" i="41"/>
  <c r="BD47" i="41"/>
  <c r="AL48" i="41"/>
  <c r="AD57" i="41"/>
  <c r="X50" i="41"/>
  <c r="Z32" i="41"/>
  <c r="AV80" i="41"/>
  <c r="AS52" i="41"/>
  <c r="AD49" i="41"/>
  <c r="AG39" i="41"/>
  <c r="AK67" i="41"/>
  <c r="AV66" i="41"/>
  <c r="AH35" i="41"/>
  <c r="AH18" i="41"/>
  <c r="BD16" i="41"/>
  <c r="AQ69" i="41"/>
  <c r="V21" i="41"/>
  <c r="AW44" i="41"/>
  <c r="W30" i="41"/>
  <c r="AI76" i="41"/>
  <c r="AW31" i="41"/>
  <c r="Q56" i="41"/>
  <c r="F37" i="41"/>
  <c r="BB15" i="41"/>
  <c r="BA65" i="41"/>
  <c r="AN70" i="41"/>
  <c r="AI66" i="41"/>
  <c r="BK48" i="41"/>
  <c r="AH60" i="41"/>
  <c r="T20" i="45"/>
  <c r="BE57" i="41"/>
  <c r="V62" i="41"/>
  <c r="AO26" i="41"/>
  <c r="AE34" i="41"/>
  <c r="X59" i="41"/>
  <c r="AB70" i="41"/>
  <c r="BE47" i="41"/>
  <c r="AF41" i="41"/>
  <c r="AT16" i="41"/>
  <c r="N25" i="41"/>
  <c r="P17" i="45"/>
  <c r="AD21" i="41"/>
  <c r="BJ52" i="41"/>
  <c r="AE41" i="41"/>
  <c r="BA42" i="41"/>
  <c r="AJ52" i="41"/>
  <c r="U68" i="41"/>
  <c r="AW76" i="41"/>
  <c r="P13" i="45"/>
  <c r="AF36" i="41"/>
  <c r="AY68" i="41"/>
  <c r="T51" i="41"/>
  <c r="AV52" i="41"/>
  <c r="BJ68" i="41"/>
  <c r="AU38" i="41"/>
  <c r="AO65" i="41"/>
  <c r="AX39" i="41"/>
  <c r="BC34" i="41"/>
  <c r="BF17" i="41"/>
  <c r="AN31" i="41"/>
  <c r="F30" i="41"/>
  <c r="U15" i="45"/>
  <c r="Z69" i="41"/>
  <c r="AQ42" i="41"/>
  <c r="BA58" i="41"/>
  <c r="AH78" i="41"/>
  <c r="Q46" i="41"/>
  <c r="BI38" i="41"/>
  <c r="AG19" i="41"/>
  <c r="AY61" i="41"/>
  <c r="O74" i="41"/>
  <c r="AE42" i="41"/>
  <c r="AO32" i="41"/>
  <c r="BG56" i="41"/>
  <c r="BA28" i="41"/>
  <c r="I13" i="45"/>
  <c r="AV27" i="41"/>
  <c r="S57" i="41"/>
  <c r="S29" i="41"/>
  <c r="U79" i="41"/>
  <c r="AL74" i="41"/>
  <c r="AF27" i="41"/>
  <c r="O18" i="45"/>
  <c r="N80" i="41"/>
  <c r="AZ30" i="41"/>
  <c r="T15" i="45"/>
  <c r="AT50" i="41"/>
  <c r="M14" i="45"/>
  <c r="AB63" i="41"/>
  <c r="BI43" i="41"/>
  <c r="BG69" i="41"/>
  <c r="AH17" i="45"/>
  <c r="M24" i="45"/>
  <c r="AA27" i="41"/>
  <c r="X72" i="41"/>
  <c r="DZ18" i="12"/>
  <c r="AH24" i="45"/>
  <c r="AE55" i="41"/>
  <c r="BG57" i="41"/>
  <c r="K15" i="45"/>
  <c r="AN71" i="41"/>
  <c r="H18" i="45"/>
  <c r="BF34" i="41"/>
  <c r="Q78" i="41"/>
  <c r="AH12" i="45"/>
  <c r="BD72" i="41"/>
  <c r="F66" i="41"/>
  <c r="AC16" i="41"/>
  <c r="BC48" i="41"/>
  <c r="AR16" i="41"/>
  <c r="Y64" i="41"/>
  <c r="BC53" i="41"/>
  <c r="N47" i="41"/>
  <c r="BC58" i="41"/>
  <c r="AK38" i="41"/>
  <c r="AJ34" i="41"/>
  <c r="W76" i="41"/>
  <c r="AL36" i="41"/>
  <c r="J15" i="45"/>
  <c r="BJ26" i="41"/>
  <c r="BA46" i="41"/>
  <c r="Q21" i="45"/>
  <c r="AD48" i="41"/>
  <c r="N21" i="41"/>
  <c r="S70" i="41"/>
  <c r="BH17" i="41"/>
  <c r="AE77" i="41"/>
  <c r="AL34" i="41"/>
  <c r="O36" i="41"/>
  <c r="Y17" i="45"/>
  <c r="O68" i="41"/>
  <c r="AY45" i="41"/>
  <c r="Z66" i="41"/>
  <c r="AW59" i="41"/>
  <c r="AV53" i="41"/>
  <c r="Y71" i="41"/>
  <c r="AI42" i="41"/>
  <c r="BK35" i="41"/>
  <c r="AN40" i="41"/>
  <c r="J14" i="45"/>
  <c r="AR57" i="41"/>
  <c r="AD36" i="41"/>
  <c r="AJ77" i="41"/>
  <c r="AS29" i="41"/>
  <c r="BD70" i="41"/>
  <c r="BJ78" i="41"/>
  <c r="Q50" i="41"/>
  <c r="AX79" i="41"/>
  <c r="S11" i="45"/>
  <c r="R32" i="41"/>
  <c r="AI68" i="41"/>
  <c r="AL31" i="41"/>
  <c r="AW30" i="41"/>
  <c r="AA64" i="41"/>
  <c r="Z29" i="41"/>
  <c r="X76" i="41"/>
  <c r="AA18" i="45"/>
  <c r="AK39" i="41"/>
  <c r="AO60" i="41"/>
  <c r="BF43" i="41"/>
  <c r="AL18" i="41"/>
  <c r="AK16" i="41"/>
  <c r="BF58" i="41"/>
  <c r="AU68" i="41"/>
  <c r="BJ54" i="41"/>
  <c r="AL58" i="41"/>
  <c r="BK25" i="41"/>
  <c r="BA79" i="41"/>
  <c r="BD60" i="41"/>
  <c r="AW64" i="41"/>
  <c r="BH42" i="41"/>
  <c r="AU73" i="41"/>
  <c r="AH67" i="41"/>
  <c r="N53" i="41"/>
  <c r="AX31" i="41"/>
  <c r="AZ45" i="41"/>
  <c r="V68" i="41"/>
  <c r="AD68" i="41"/>
  <c r="AG25" i="45"/>
  <c r="BH33" i="41"/>
  <c r="AD16" i="45"/>
  <c r="BJ18" i="41"/>
  <c r="N64" i="41"/>
  <c r="O48" i="41"/>
  <c r="AG17" i="45"/>
  <c r="Y16" i="41"/>
  <c r="BJ28" i="41"/>
  <c r="AV58" i="41"/>
  <c r="AH45" i="41"/>
  <c r="AJ72" i="41"/>
  <c r="AK73" i="41"/>
  <c r="BC72" i="41"/>
  <c r="W67" i="41"/>
  <c r="AU78" i="41"/>
  <c r="EV18" i="12"/>
  <c r="AT26" i="41"/>
  <c r="AX40" i="41"/>
  <c r="T48" i="41"/>
  <c r="P15" i="41"/>
  <c r="BC25" i="41"/>
  <c r="AU19" i="41"/>
  <c r="T25" i="45"/>
  <c r="V79" i="41"/>
  <c r="AM46" i="41"/>
  <c r="AX75" i="41"/>
  <c r="AX25" i="41"/>
  <c r="AB17" i="45"/>
  <c r="AI74" i="41"/>
  <c r="T66" i="41"/>
  <c r="W77" i="41"/>
  <c r="V49" i="41"/>
  <c r="R56" i="41"/>
  <c r="BB32" i="41"/>
  <c r="AU50" i="41"/>
  <c r="W18" i="41"/>
  <c r="V63" i="41"/>
  <c r="BI18" i="41"/>
  <c r="BD54" i="41"/>
  <c r="F32" i="41"/>
  <c r="AT25" i="41"/>
  <c r="AP63" i="41"/>
  <c r="BD69" i="41"/>
  <c r="AH17" i="41"/>
  <c r="BJ79" i="41"/>
  <c r="AA24" i="45"/>
  <c r="AW26" i="41"/>
  <c r="AN75" i="41"/>
  <c r="AB13" i="45"/>
  <c r="AG65" i="41"/>
  <c r="BJ49" i="41"/>
  <c r="V24" i="45"/>
  <c r="AX21" i="41"/>
  <c r="AU17" i="41"/>
  <c r="AE65" i="41"/>
  <c r="M13" i="45"/>
  <c r="AQ67" i="41"/>
  <c r="AY66" i="41"/>
  <c r="O41" i="41"/>
  <c r="AX43" i="41"/>
  <c r="Z17" i="41"/>
  <c r="AW35" i="41"/>
  <c r="AC31" i="41"/>
  <c r="AU35" i="41"/>
  <c r="F42" i="41"/>
  <c r="R20" i="45"/>
  <c r="N11" i="45"/>
  <c r="AB66" i="41"/>
  <c r="AF56" i="41"/>
  <c r="Z52" i="41"/>
  <c r="AG61" i="41"/>
  <c r="I7" i="55"/>
  <c r="AA63" i="41"/>
  <c r="AH70" i="41"/>
  <c r="AU66" i="41"/>
  <c r="O23" i="45"/>
  <c r="AX37" i="41"/>
  <c r="AP37" i="41"/>
  <c r="X58" i="41"/>
  <c r="BC15" i="41"/>
  <c r="AJ67" i="41"/>
  <c r="AA17" i="45"/>
  <c r="Q27" i="41"/>
  <c r="BH20" i="41"/>
  <c r="Z34" i="41"/>
  <c r="EU18" i="12"/>
  <c r="AV76" i="41"/>
  <c r="AY31" i="41"/>
  <c r="EL18" i="12"/>
  <c r="BJ53" i="41"/>
  <c r="F62" i="41"/>
  <c r="O39" i="41"/>
  <c r="AW34" i="41"/>
  <c r="P38" i="41"/>
  <c r="O46" i="41"/>
  <c r="BK33" i="41"/>
  <c r="S66" i="41"/>
  <c r="BE20" i="41"/>
  <c r="AL38" i="41"/>
  <c r="AX42" i="41"/>
  <c r="AT47" i="41"/>
  <c r="O69" i="41"/>
  <c r="BK67" i="41"/>
  <c r="U19" i="45"/>
  <c r="AD14" i="45"/>
  <c r="BK40" i="41"/>
  <c r="AT64" i="41"/>
  <c r="AW50" i="41"/>
  <c r="BH65" i="41"/>
  <c r="R37" i="41"/>
  <c r="AA33" i="41"/>
  <c r="AB44" i="41"/>
  <c r="BH63" i="41"/>
  <c r="O42" i="41"/>
  <c r="AE23" i="45"/>
  <c r="Q75" i="41"/>
  <c r="AY32" i="41"/>
  <c r="Y31" i="41"/>
  <c r="AJ43" i="41"/>
  <c r="AJ18" i="41"/>
  <c r="T52" i="41"/>
  <c r="P26" i="41"/>
  <c r="AR78" i="41"/>
  <c r="AE18" i="45"/>
  <c r="BK56" i="41"/>
  <c r="G23" i="45"/>
  <c r="M11" i="45"/>
  <c r="E12" i="45"/>
  <c r="AQ78" i="41"/>
  <c r="BG61" i="41"/>
  <c r="Z23" i="45"/>
  <c r="X23" i="45"/>
  <c r="BE41" i="41"/>
  <c r="P27" i="41"/>
  <c r="BD42" i="41"/>
  <c r="AC24" i="45"/>
  <c r="BB19" i="41"/>
  <c r="AP35" i="41"/>
  <c r="AM44" i="41"/>
  <c r="AJ74" i="41"/>
  <c r="Q53" i="41"/>
  <c r="AI31" i="41"/>
  <c r="AX58" i="41"/>
  <c r="AL40" i="41"/>
  <c r="Y15" i="41"/>
  <c r="AY49" i="41"/>
  <c r="AU59" i="41"/>
  <c r="Q49" i="41"/>
  <c r="AH55" i="41"/>
  <c r="T36" i="41"/>
  <c r="AF53" i="41"/>
  <c r="AL51" i="41"/>
  <c r="BF59" i="41"/>
  <c r="AL55" i="41"/>
  <c r="S46" i="41"/>
  <c r="X27" i="41"/>
  <c r="AM35" i="41"/>
  <c r="X20" i="45"/>
  <c r="R61" i="41"/>
  <c r="BD67" i="41"/>
  <c r="P74" i="41"/>
  <c r="AY67" i="41"/>
  <c r="X44" i="41"/>
  <c r="AP79" i="41"/>
  <c r="H13" i="45"/>
  <c r="AB12" i="45"/>
  <c r="AS25" i="41"/>
  <c r="AN34" i="41"/>
  <c r="V22" i="45"/>
  <c r="Z47" i="41"/>
  <c r="AJ78" i="41"/>
  <c r="AC64" i="41"/>
  <c r="Z13" i="45"/>
  <c r="AS42" i="41"/>
  <c r="BE26" i="41"/>
  <c r="AS59" i="41"/>
  <c r="AJ64" i="41"/>
  <c r="AD51" i="41"/>
  <c r="O35" i="41"/>
  <c r="AF35" i="41"/>
  <c r="AD64" i="41"/>
  <c r="BE46" i="41"/>
  <c r="Y17" i="41"/>
  <c r="BC68" i="41"/>
  <c r="AR30" i="41"/>
  <c r="AU32" i="41"/>
  <c r="F43" i="41"/>
  <c r="AM76" i="41"/>
  <c r="AW37" i="41"/>
  <c r="AM28" i="41"/>
  <c r="T17" i="45"/>
  <c r="AM64" i="41"/>
  <c r="BI75" i="41"/>
  <c r="AT34" i="41"/>
  <c r="AY52" i="41"/>
  <c r="AG15" i="41"/>
  <c r="U34" i="41"/>
  <c r="AA32" i="41"/>
  <c r="Y33" i="41"/>
  <c r="V43" i="41"/>
  <c r="E21" i="45"/>
  <c r="AB28" i="41"/>
  <c r="AH14" i="45"/>
  <c r="W63" i="41"/>
  <c r="AM56" i="41"/>
  <c r="AN66" i="41"/>
  <c r="AE73" i="41"/>
  <c r="BE19" i="41"/>
  <c r="BC69" i="41"/>
  <c r="AW29" i="41"/>
  <c r="BG70" i="41"/>
  <c r="AD73" i="41"/>
  <c r="BB29" i="41"/>
  <c r="BF69" i="41"/>
  <c r="BB17" i="41"/>
  <c r="AK61" i="41"/>
  <c r="T55" i="41"/>
  <c r="Z16" i="45"/>
  <c r="AC37" i="41"/>
  <c r="AU39" i="41"/>
  <c r="BF50" i="41"/>
  <c r="AQ18" i="41"/>
  <c r="AR75" i="41"/>
  <c r="AP62" i="41"/>
  <c r="X40" i="41"/>
  <c r="AV45" i="41"/>
  <c r="BK68" i="41"/>
  <c r="BA40" i="41"/>
  <c r="F15" i="45"/>
  <c r="AG17" i="41"/>
  <c r="AU31" i="41"/>
  <c r="AY16" i="41"/>
  <c r="N14" i="45"/>
  <c r="AC69" i="41"/>
  <c r="E14" i="45"/>
  <c r="BI52" i="41"/>
  <c r="O37" i="41"/>
  <c r="Z15" i="45"/>
  <c r="AG20" i="41"/>
  <c r="AT59" i="41"/>
  <c r="AU52" i="41"/>
  <c r="BG76" i="41"/>
  <c r="BB54" i="41"/>
  <c r="AF22" i="45"/>
  <c r="P29" i="41"/>
  <c r="P52" i="41"/>
  <c r="AL29" i="41"/>
  <c r="V32" i="41"/>
  <c r="AY72" i="41"/>
  <c r="AZ36" i="41"/>
  <c r="AD61" i="41"/>
  <c r="E19" i="45"/>
  <c r="BA64" i="41"/>
  <c r="BB75" i="41"/>
  <c r="AP71" i="41"/>
  <c r="AI69" i="41"/>
  <c r="BJ70" i="41"/>
  <c r="BK73" i="41"/>
  <c r="BA77" i="41"/>
  <c r="L25" i="45"/>
  <c r="AF78" i="41"/>
  <c r="F27" i="41"/>
  <c r="AW72" i="41"/>
  <c r="X74" i="41"/>
  <c r="V55" i="41"/>
  <c r="AM36" i="41"/>
  <c r="AR71" i="41"/>
  <c r="BJ19" i="41"/>
  <c r="R68" i="41"/>
  <c r="AD53" i="41"/>
  <c r="AL42" i="41"/>
  <c r="AE44" i="41"/>
  <c r="BI34" i="41"/>
  <c r="U17" i="45"/>
  <c r="BG68" i="41"/>
  <c r="AG13" i="45"/>
  <c r="AN64" i="41"/>
  <c r="AQ21" i="41"/>
  <c r="J13" i="45"/>
  <c r="BI20" i="41"/>
  <c r="Q17" i="41"/>
  <c r="AW78" i="41"/>
  <c r="AB53" i="41"/>
  <c r="BA78" i="41"/>
  <c r="V18" i="45"/>
  <c r="BI32" i="41"/>
  <c r="P48" i="41"/>
  <c r="BC42" i="41"/>
  <c r="AD63" i="41"/>
  <c r="F60" i="41"/>
  <c r="AG23" i="45"/>
  <c r="AZ37" i="41"/>
  <c r="AO37" i="41"/>
  <c r="AB33" i="41"/>
  <c r="AH31" i="41"/>
  <c r="Y48" i="41"/>
  <c r="AK41" i="41"/>
  <c r="AE25" i="45"/>
  <c r="BH54" i="41"/>
  <c r="EG18" i="12"/>
  <c r="AP54" i="41"/>
  <c r="AJ75" i="41"/>
  <c r="F75" i="41"/>
  <c r="AO59" i="41"/>
  <c r="AE14" i="45"/>
  <c r="N19" i="41"/>
  <c r="AU46" i="41"/>
  <c r="AV67" i="41"/>
  <c r="BA51" i="41"/>
  <c r="AN63" i="41"/>
  <c r="X65" i="41"/>
  <c r="BI31" i="41"/>
  <c r="AW77" i="41"/>
  <c r="AM74" i="41"/>
  <c r="T23" i="45"/>
  <c r="U60" i="41"/>
  <c r="AA21" i="41"/>
  <c r="BH58" i="41"/>
  <c r="BB71" i="41"/>
  <c r="BE30" i="41"/>
  <c r="AM54" i="41"/>
  <c r="AC72" i="41"/>
  <c r="BC39" i="41"/>
  <c r="BK27" i="41"/>
  <c r="BJ41" i="41"/>
  <c r="AN26" i="41"/>
  <c r="AV71" i="41"/>
  <c r="BB25" i="41"/>
  <c r="T15" i="41"/>
  <c r="V61" i="41"/>
  <c r="AO40" i="41"/>
  <c r="AY65" i="41"/>
  <c r="AT52" i="41"/>
  <c r="AX68" i="41"/>
  <c r="AT77" i="41"/>
  <c r="F40" i="41"/>
  <c r="AB22" i="45"/>
  <c r="AB80" i="41"/>
  <c r="BA56" i="41"/>
  <c r="AT56" i="41"/>
  <c r="AT53" i="41"/>
  <c r="L14" i="45"/>
  <c r="N54" i="41"/>
  <c r="AC46" i="41"/>
  <c r="AY79" i="41"/>
  <c r="AM49" i="41"/>
  <c r="AB68" i="41"/>
  <c r="AT62" i="41"/>
  <c r="AC42" i="41"/>
  <c r="BA66" i="41"/>
  <c r="BJ51" i="41"/>
  <c r="F70" i="41"/>
  <c r="P79" i="41"/>
  <c r="U28" i="41"/>
  <c r="P53" i="41"/>
  <c r="AR63" i="41"/>
  <c r="AZ25" i="41"/>
  <c r="AE80" i="41"/>
  <c r="BA35" i="41"/>
  <c r="AQ32" i="41"/>
  <c r="BD25" i="41"/>
  <c r="BE67" i="41"/>
  <c r="AO21" i="41"/>
  <c r="S42" i="41"/>
  <c r="N78" i="41"/>
  <c r="AR27" i="41"/>
  <c r="BE21" i="41"/>
  <c r="BD66" i="41"/>
  <c r="S38" i="41"/>
  <c r="X63" i="41"/>
  <c r="R19" i="45"/>
  <c r="AR60" i="41"/>
  <c r="AU63" i="41"/>
  <c r="O22" i="45"/>
  <c r="BI74" i="41"/>
  <c r="Q76" i="41"/>
  <c r="AE62" i="41"/>
  <c r="AA78" i="41"/>
  <c r="L23" i="45"/>
  <c r="R54" i="41"/>
  <c r="BI80" i="41"/>
  <c r="Q13" i="45"/>
  <c r="AF33" i="41"/>
  <c r="W58" i="41"/>
  <c r="Y80" i="41"/>
  <c r="Z28" i="41"/>
  <c r="A6" i="45"/>
  <c r="R67" i="41"/>
  <c r="W17" i="41"/>
  <c r="AL53" i="41"/>
  <c r="AQ43" i="41"/>
  <c r="AN45" i="41"/>
  <c r="EI18" i="12"/>
  <c r="AP29" i="41"/>
  <c r="Q26" i="41"/>
  <c r="BC80" i="41"/>
  <c r="BI67" i="41"/>
  <c r="AM70" i="41"/>
  <c r="AS53" i="41"/>
  <c r="AB77" i="41"/>
  <c r="Q17" i="45"/>
  <c r="AS51" i="41"/>
  <c r="R69" i="41"/>
  <c r="AK46" i="41"/>
  <c r="BA74" i="41"/>
  <c r="AC48" i="41"/>
  <c r="AE18" i="41"/>
  <c r="BE39" i="41"/>
  <c r="AG62" i="41"/>
  <c r="AD21" i="45"/>
  <c r="Z61" i="41"/>
  <c r="T27" i="41"/>
  <c r="Q55" i="41"/>
  <c r="AH32" i="41"/>
  <c r="AE15" i="45"/>
  <c r="AI44" i="41"/>
  <c r="AC68" i="41"/>
  <c r="AY43" i="41"/>
  <c r="AQ55" i="41"/>
  <c r="F14" i="45"/>
  <c r="AV32" i="41"/>
  <c r="W27" i="41"/>
  <c r="AL64" i="41"/>
  <c r="AW15" i="41"/>
  <c r="BG26" i="41"/>
  <c r="BD59" i="41"/>
  <c r="R14" i="45"/>
  <c r="Z63" i="41"/>
  <c r="AX56" i="41"/>
  <c r="W34" i="41"/>
  <c r="U49" i="41"/>
  <c r="O26" i="41"/>
  <c r="AF24" i="45"/>
  <c r="BH70" i="41"/>
  <c r="BD30" i="41"/>
  <c r="BG72" i="41"/>
  <c r="AN60" i="41"/>
  <c r="AS33" i="41"/>
  <c r="AJ51" i="41"/>
  <c r="N36" i="41"/>
  <c r="E24" i="45"/>
  <c r="X55" i="41"/>
  <c r="BC62" i="41"/>
  <c r="AH52" i="41"/>
  <c r="AM40" i="41"/>
  <c r="BE27" i="41"/>
  <c r="F76" i="41"/>
  <c r="V72" i="41"/>
  <c r="AO18" i="41"/>
  <c r="AT31" i="41"/>
  <c r="Z38" i="41"/>
  <c r="AL41" i="41"/>
  <c r="BI19" i="41"/>
  <c r="AE13" i="45"/>
  <c r="AC25" i="45"/>
  <c r="F41" i="41"/>
  <c r="AN27" i="41"/>
  <c r="S52" i="41"/>
  <c r="O71" i="41"/>
  <c r="H21" i="45"/>
  <c r="AJ36" i="41"/>
  <c r="AO62" i="41"/>
  <c r="AC45" i="41"/>
  <c r="P43" i="41"/>
  <c r="U36" i="41"/>
  <c r="AE61" i="41"/>
  <c r="R64" i="41"/>
  <c r="AQ66" i="41"/>
  <c r="W14" i="45"/>
  <c r="AG18" i="45"/>
  <c r="Y14" i="45"/>
  <c r="BB51" i="41"/>
  <c r="BD41" i="41"/>
  <c r="AX78" i="41"/>
  <c r="AT66" i="41"/>
  <c r="U66" i="41"/>
  <c r="R48" i="41"/>
  <c r="AL26" i="41"/>
  <c r="AE16" i="41"/>
  <c r="AQ16" i="41"/>
  <c r="X42" i="41"/>
  <c r="AZ28" i="41"/>
  <c r="Q74" i="41"/>
  <c r="AK47" i="41"/>
  <c r="AD15" i="41"/>
  <c r="R63" i="41"/>
  <c r="AU28" i="41"/>
  <c r="AW70" i="41"/>
  <c r="Q63" i="41"/>
  <c r="AX52" i="41"/>
  <c r="AM52" i="41"/>
  <c r="T56" i="41"/>
  <c r="AL19" i="41"/>
  <c r="AA47" i="41"/>
  <c r="O47" i="41"/>
  <c r="BJ37" i="41"/>
  <c r="AW20" i="41"/>
  <c r="U52" i="41"/>
  <c r="O18" i="41"/>
  <c r="BI17" i="41"/>
  <c r="AJ42" i="41"/>
  <c r="R26" i="41"/>
  <c r="AL47" i="41"/>
  <c r="AB48" i="41"/>
  <c r="BD58" i="41"/>
  <c r="V53" i="41"/>
  <c r="BE71" i="41"/>
  <c r="AP61" i="41"/>
  <c r="AN59" i="41"/>
  <c r="AX62" i="41"/>
  <c r="T49" i="41"/>
  <c r="AR15" i="41"/>
  <c r="BF32" i="41"/>
  <c r="F34" i="41"/>
  <c r="BJ69" i="41"/>
  <c r="AX48" i="41"/>
  <c r="AO79" i="41"/>
  <c r="BI33" i="41"/>
  <c r="AV37" i="41"/>
  <c r="O50" i="41"/>
  <c r="F48" i="41"/>
  <c r="F29" i="41"/>
  <c r="AV62" i="41"/>
  <c r="BI53" i="41"/>
  <c r="BI61" i="41"/>
  <c r="AD70" i="41"/>
  <c r="AK57" i="41"/>
  <c r="T80" i="41"/>
  <c r="X71" i="41"/>
  <c r="X43" i="41"/>
  <c r="AV15" i="41"/>
  <c r="W54" i="41"/>
  <c r="BH29" i="41"/>
  <c r="U62" i="41"/>
  <c r="AP74" i="41"/>
  <c r="BB69" i="41"/>
  <c r="BB68" i="41"/>
  <c r="AP26" i="41"/>
  <c r="N57" i="41"/>
  <c r="S31" i="41"/>
  <c r="U70" i="41"/>
  <c r="S19" i="45"/>
  <c r="AZ50" i="41"/>
  <c r="AP31" i="41"/>
  <c r="S22" i="45"/>
  <c r="BD46" i="41"/>
  <c r="AF16" i="45"/>
  <c r="AB20" i="45"/>
  <c r="Q68" i="41"/>
  <c r="I25" i="45"/>
  <c r="P68" i="41"/>
  <c r="BF20" i="41"/>
  <c r="BI36" i="41"/>
  <c r="X25" i="45"/>
  <c r="P41" i="41"/>
  <c r="AT42" i="41"/>
  <c r="BF38" i="41"/>
  <c r="BG40" i="41"/>
  <c r="O61" i="41"/>
  <c r="R44" i="41"/>
  <c r="BK53" i="41"/>
  <c r="T59" i="41"/>
  <c r="S74" i="41"/>
  <c r="AC59" i="41"/>
  <c r="AQ28" i="41"/>
  <c r="W52" i="41"/>
  <c r="AO77" i="41"/>
  <c r="N52" i="41"/>
  <c r="BH49" i="41"/>
  <c r="BG29" i="41"/>
  <c r="V74" i="41"/>
  <c r="AF15" i="45"/>
  <c r="R49" i="41"/>
  <c r="AV36" i="41"/>
  <c r="AT70" i="41"/>
  <c r="W36" i="41"/>
  <c r="O29" i="41"/>
  <c r="BF80" i="41"/>
  <c r="AT30" i="41"/>
  <c r="BF70" i="41"/>
  <c r="BC29" i="41"/>
  <c r="Q52" i="41"/>
  <c r="F61" i="41"/>
  <c r="P23" i="45"/>
  <c r="AG40" i="41"/>
  <c r="L21" i="45"/>
  <c r="O33" i="41"/>
  <c r="AV30" i="41"/>
  <c r="FF18" i="12"/>
  <c r="T75" i="41"/>
  <c r="AS72" i="41"/>
  <c r="AI57" i="41"/>
  <c r="AI28" i="41"/>
  <c r="P20" i="45"/>
  <c r="BI44" i="41"/>
  <c r="P71" i="41"/>
  <c r="AQ68" i="41"/>
  <c r="AJ21" i="41"/>
  <c r="BI25" i="41"/>
  <c r="AB43" i="41"/>
  <c r="T62" i="41"/>
  <c r="BE37" i="41"/>
  <c r="N24" i="45"/>
  <c r="AZ40" i="41"/>
  <c r="T29" i="41"/>
  <c r="AA21" i="45"/>
  <c r="BI72" i="41"/>
  <c r="BB36" i="41"/>
  <c r="AJ66" i="41"/>
  <c r="AQ65" i="41"/>
  <c r="J12" i="45"/>
  <c r="V47" i="41"/>
  <c r="Z48" i="41"/>
  <c r="AI30" i="41"/>
  <c r="BH16" i="41"/>
  <c r="S36" i="41"/>
  <c r="AM50" i="41"/>
  <c r="W51" i="41"/>
  <c r="N72" i="41"/>
  <c r="AA71" i="41"/>
  <c r="AI59" i="41"/>
  <c r="Z53" i="41"/>
  <c r="Y16" i="45"/>
  <c r="AW73" i="41"/>
  <c r="AD71" i="41"/>
  <c r="N65" i="41"/>
  <c r="BB65" i="41"/>
  <c r="U48" i="41"/>
  <c r="BI77" i="41"/>
  <c r="AX74" i="41"/>
  <c r="AB24" i="45"/>
  <c r="O73" i="41"/>
  <c r="N70" i="41"/>
  <c r="AO39" i="41"/>
  <c r="AA61" i="41"/>
  <c r="F65" i="41"/>
  <c r="F1" i="54"/>
  <c r="AZ21" i="41"/>
  <c r="AP41" i="41"/>
  <c r="BD80" i="41"/>
  <c r="AG16" i="45"/>
  <c r="BI73" i="41"/>
  <c r="BG36" i="41"/>
  <c r="R23" i="45"/>
  <c r="AM21" i="41"/>
  <c r="BH44" i="41"/>
  <c r="AS55" i="41"/>
  <c r="AQ41" i="41"/>
  <c r="BA17" i="41"/>
  <c r="Y67" i="41"/>
  <c r="N43" i="41"/>
  <c r="AZ47" i="41"/>
  <c r="AX73" i="41"/>
  <c r="U75" i="41"/>
  <c r="R78" i="41"/>
  <c r="AB79" i="41"/>
  <c r="AA15" i="41"/>
  <c r="F49" i="41"/>
  <c r="W35" i="41"/>
  <c r="BE72" i="41"/>
  <c r="N15" i="45"/>
  <c r="I23" i="45"/>
  <c r="AX20" i="41"/>
  <c r="P15" i="45"/>
  <c r="Y12" i="45"/>
  <c r="X79" i="41"/>
  <c r="Z58" i="41"/>
  <c r="M19" i="45"/>
  <c r="Z77" i="41"/>
  <c r="AW43" i="41"/>
  <c r="AM61" i="41"/>
  <c r="DY5" i="12"/>
  <c r="BF49" i="41"/>
  <c r="F64" i="41"/>
  <c r="BD63" i="41"/>
  <c r="Z36" i="41"/>
  <c r="AS50" i="41"/>
  <c r="AF26" i="41"/>
  <c r="AF49" i="41"/>
  <c r="S53" i="41"/>
  <c r="AX66" i="41"/>
  <c r="AK48" i="41"/>
  <c r="BI26" i="41"/>
  <c r="AA23" i="45"/>
  <c r="AP59" i="41"/>
  <c r="BI48" i="41"/>
  <c r="BH31" i="41"/>
  <c r="Q66" i="41"/>
  <c r="P17" i="41"/>
  <c r="X30" i="41"/>
  <c r="BB62" i="41"/>
  <c r="AZ20" i="41"/>
  <c r="AK55" i="41"/>
  <c r="U58" i="41"/>
  <c r="BD77" i="41"/>
  <c r="AP36" i="41"/>
  <c r="T22" i="45"/>
  <c r="AR69" i="41"/>
  <c r="BG41" i="41"/>
  <c r="BJ38" i="41"/>
  <c r="AV50" i="41"/>
  <c r="AZ55" i="41"/>
  <c r="AP27" i="41"/>
  <c r="AV18" i="41"/>
  <c r="AD31" i="41"/>
  <c r="AY73" i="41"/>
  <c r="AU40" i="41"/>
  <c r="BK66" i="41"/>
  <c r="BE74" i="41"/>
  <c r="AL76" i="41"/>
  <c r="S17" i="45"/>
  <c r="P21" i="41"/>
  <c r="T32" i="41"/>
  <c r="F80" i="41"/>
  <c r="AO80" i="41"/>
  <c r="Z37" i="41"/>
  <c r="AA56" i="41"/>
  <c r="AH57" i="41"/>
  <c r="H11" i="45"/>
  <c r="AC70" i="41"/>
  <c r="AD40" i="41"/>
  <c r="AT41" i="41"/>
  <c r="AA43" i="41"/>
  <c r="Q41" i="41"/>
  <c r="AF14" i="45"/>
  <c r="P66" i="41"/>
  <c r="AC79" i="41"/>
  <c r="AE27" i="41"/>
  <c r="AF32" i="41"/>
  <c r="P19" i="41"/>
  <c r="BJ17" i="41"/>
  <c r="AJ47" i="41"/>
  <c r="AO76" i="41"/>
  <c r="AA15" i="45"/>
  <c r="AJ54" i="41"/>
  <c r="AQ79" i="41"/>
  <c r="AG64" i="41"/>
  <c r="AM80" i="41"/>
  <c r="U21" i="41"/>
  <c r="BB33" i="41"/>
  <c r="R43" i="41"/>
  <c r="M25" i="45"/>
  <c r="AV41" i="41"/>
  <c r="Z18" i="41"/>
  <c r="AQ56" i="41"/>
  <c r="N42" i="41"/>
  <c r="BF30" i="41"/>
  <c r="BA71" i="41"/>
  <c r="AZ58" i="41"/>
  <c r="V50" i="41"/>
  <c r="W61" i="41"/>
  <c r="AF68" i="41"/>
  <c r="Y38" i="41"/>
  <c r="Z50" i="41"/>
  <c r="AI46" i="41"/>
  <c r="BA62" i="41"/>
  <c r="Y53" i="41"/>
  <c r="BG65" i="41"/>
  <c r="AS45" i="41"/>
  <c r="AP15" i="41"/>
  <c r="Y57" i="41"/>
  <c r="Q20" i="41"/>
  <c r="I24" i="45"/>
  <c r="AO63" i="41"/>
  <c r="AI37" i="41"/>
  <c r="O17" i="45"/>
  <c r="BC31" i="41"/>
  <c r="AH40" i="41"/>
  <c r="AD23" i="45"/>
  <c r="V15" i="41"/>
  <c r="AC34" i="41"/>
  <c r="AI36" i="41"/>
  <c r="AA44" i="41"/>
  <c r="AU44" i="41"/>
  <c r="AF45" i="41"/>
  <c r="AI33" i="41"/>
  <c r="AK54" i="41"/>
  <c r="BB56" i="41"/>
  <c r="BJ27" i="41"/>
  <c r="Z18" i="45"/>
  <c r="BK38" i="41"/>
  <c r="AE26" i="41"/>
  <c r="AR21" i="41"/>
  <c r="AI20" i="41"/>
  <c r="BD35" i="41"/>
  <c r="AX64" i="41"/>
  <c r="S30" i="41"/>
  <c r="N48" i="41"/>
  <c r="AU56" i="41"/>
  <c r="AJ62" i="41"/>
  <c r="AZ39" i="41"/>
  <c r="Q70" i="41"/>
  <c r="V23" i="45"/>
  <c r="AE43" i="41"/>
  <c r="AM42" i="41"/>
  <c r="Y30" i="41"/>
  <c r="AR19" i="41"/>
  <c r="AF43" i="41"/>
  <c r="AE20" i="45"/>
  <c r="S61" i="41"/>
  <c r="V78" i="41"/>
  <c r="AJ56" i="41"/>
  <c r="AZ15" i="41"/>
  <c r="AM75" i="41"/>
  <c r="AI50" i="41"/>
  <c r="V11" i="45"/>
  <c r="O32" i="41"/>
  <c r="AI58" i="41"/>
  <c r="AQ64" i="41"/>
  <c r="W48" i="41"/>
  <c r="Q32" i="41"/>
  <c r="BK61" i="41"/>
  <c r="S67" i="41"/>
  <c r="AP46" i="41"/>
  <c r="U42" i="41"/>
  <c r="X47" i="41"/>
  <c r="AI65" i="41"/>
  <c r="AT45" i="41"/>
  <c r="BG59" i="41"/>
  <c r="AE11" i="45"/>
  <c r="AC55" i="41"/>
  <c r="AF50" i="41"/>
  <c r="AE19" i="41"/>
  <c r="AN17" i="41"/>
  <c r="AR62" i="41"/>
  <c r="BF26" i="41"/>
  <c r="AO45" i="41"/>
  <c r="AL71" i="41"/>
  <c r="AM15" i="41"/>
  <c r="N59" i="41"/>
  <c r="J18" i="45"/>
  <c r="BI60" i="41"/>
  <c r="W16" i="41"/>
  <c r="AU25" i="41"/>
  <c r="BB80" i="41"/>
  <c r="AA79" i="41"/>
  <c r="AZ72" i="41"/>
  <c r="Z35" i="41"/>
  <c r="AK28" i="41"/>
  <c r="AE70" i="41"/>
  <c r="AH20" i="45"/>
  <c r="AG41" i="41"/>
  <c r="AI18" i="41"/>
  <c r="AU16" i="41"/>
  <c r="O19" i="45"/>
  <c r="AL70" i="41"/>
  <c r="BB72" i="41"/>
  <c r="AR46" i="41"/>
  <c r="AY36" i="41"/>
  <c r="P16" i="41"/>
  <c r="AY60" i="41"/>
  <c r="W64" i="41"/>
  <c r="AC19" i="41"/>
  <c r="AP45" i="41"/>
  <c r="V38" i="41"/>
  <c r="X22" i="45"/>
  <c r="R75" i="41"/>
  <c r="AX69" i="41"/>
  <c r="AH28" i="41"/>
  <c r="X38" i="41"/>
  <c r="AS38" i="41"/>
  <c r="AL68" i="41"/>
  <c r="AI43" i="41"/>
  <c r="P36" i="41"/>
  <c r="AS77" i="41"/>
  <c r="AX17" i="41"/>
  <c r="AN36" i="41"/>
  <c r="Q62" i="41"/>
  <c r="AC62" i="41"/>
  <c r="S51" i="41"/>
  <c r="AS20" i="41"/>
  <c r="BE73" i="41"/>
  <c r="BF65" i="41"/>
  <c r="R55" i="41"/>
  <c r="J23" i="45"/>
  <c r="AT17" i="41"/>
  <c r="BB64" i="41"/>
  <c r="AO46" i="41"/>
  <c r="BE15" i="41"/>
  <c r="O40" i="41"/>
  <c r="Z55" i="41"/>
  <c r="AH63" i="41"/>
  <c r="AR77" i="41"/>
  <c r="AC15" i="45"/>
  <c r="O49" i="41"/>
  <c r="Y59" i="41"/>
  <c r="AJ28" i="41"/>
  <c r="AL27" i="41"/>
  <c r="AV51" i="41"/>
  <c r="AD52" i="41"/>
  <c r="AP57" i="41"/>
  <c r="BC65" i="41"/>
  <c r="BB63" i="41"/>
  <c r="EO18" i="12"/>
  <c r="BC75" i="41"/>
  <c r="K16" i="45"/>
  <c r="AF28" i="41"/>
  <c r="P62" i="41"/>
  <c r="V66" i="41"/>
  <c r="Z40" i="41"/>
  <c r="V52" i="41"/>
  <c r="K17" i="45"/>
  <c r="U69" i="41"/>
  <c r="BJ77" i="41"/>
  <c r="R16" i="41"/>
  <c r="X78" i="41"/>
  <c r="BB38" i="41"/>
  <c r="BE43" i="41"/>
  <c r="BF39" i="41"/>
  <c r="F50" i="41"/>
  <c r="AC18" i="41"/>
  <c r="P35" i="41"/>
  <c r="AF20" i="45"/>
  <c r="U59" i="41"/>
  <c r="E18" i="45"/>
  <c r="Q80" i="41"/>
  <c r="F26" i="41"/>
  <c r="Y25" i="41"/>
  <c r="K14" i="45"/>
  <c r="R74" i="41"/>
  <c r="AB74" i="41"/>
  <c r="U16" i="41"/>
  <c r="BC19" i="41"/>
  <c r="BH56" i="41"/>
  <c r="AA76" i="41"/>
  <c r="BG15" i="41"/>
  <c r="O43" i="41"/>
  <c r="AS56" i="41"/>
  <c r="AH54" i="41"/>
  <c r="N77" i="41"/>
  <c r="R33" i="41"/>
  <c r="BB45" i="41"/>
  <c r="BD50" i="41"/>
  <c r="AM29" i="41"/>
  <c r="BA15" i="41"/>
  <c r="AC78" i="41"/>
  <c r="AX34" i="41"/>
  <c r="AS75" i="41"/>
  <c r="BH78" i="41"/>
  <c r="AW53" i="41"/>
  <c r="BB49" i="41"/>
  <c r="AT49" i="41"/>
  <c r="BC18" i="41"/>
  <c r="R7" i="9" a="1"/>
  <c r="AX27" i="41"/>
  <c r="AW36" i="41"/>
  <c r="T74" i="41"/>
  <c r="AJ16" i="41"/>
  <c r="V56" i="41"/>
  <c r="BI28" i="41"/>
  <c r="AB46" i="41"/>
  <c r="AA36" i="41"/>
  <c r="AN30" i="41"/>
  <c r="O76" i="41"/>
  <c r="W25" i="41"/>
  <c r="BC40" i="41"/>
  <c r="H20" i="45"/>
  <c r="Y45" i="41"/>
  <c r="BG28" i="41"/>
  <c r="BA75" i="41"/>
  <c r="AG33" i="41"/>
  <c r="Y44" i="41"/>
  <c r="BC33" i="41"/>
  <c r="EA18" i="12"/>
  <c r="BG33" i="41"/>
  <c r="AR58" i="41"/>
  <c r="AB55" i="41"/>
  <c r="Z70" i="41"/>
  <c r="V42" i="41"/>
  <c r="AF44" i="41"/>
  <c r="AD45" i="41"/>
  <c r="BK59" i="41"/>
  <c r="BH34" i="41"/>
  <c r="BE59" i="41"/>
  <c r="AT54" i="41"/>
  <c r="AK69" i="41"/>
  <c r="AR36" i="41"/>
  <c r="BA36" i="41"/>
  <c r="F56" i="41"/>
  <c r="AQ51" i="41"/>
  <c r="AN15" i="41"/>
  <c r="Y69" i="41"/>
  <c r="F67" i="41"/>
  <c r="AD17" i="41"/>
  <c r="S49" i="41"/>
  <c r="O57" i="41"/>
  <c r="AE64" i="41"/>
  <c r="AY38" i="41"/>
  <c r="AY47" i="41"/>
  <c r="U56" i="41"/>
  <c r="T38" i="41"/>
  <c r="BF35" i="41"/>
  <c r="BF74" i="41"/>
  <c r="Q42" i="41"/>
  <c r="AZ51" i="41"/>
  <c r="BA80" i="41"/>
  <c r="AU72" i="41"/>
  <c r="E17" i="45"/>
  <c r="V30" i="41"/>
  <c r="Q25" i="41"/>
  <c r="X24" i="45"/>
  <c r="AZ60" i="41"/>
  <c r="T57" i="41"/>
  <c r="AT79" i="41"/>
  <c r="T12" i="45"/>
  <c r="AE17" i="45"/>
  <c r="BD52" i="41"/>
  <c r="N69" i="41"/>
  <c r="BC20" i="41"/>
  <c r="S71" i="41"/>
  <c r="AK42" i="41"/>
  <c r="S75" i="41"/>
  <c r="AB19" i="45"/>
  <c r="T33" i="41"/>
  <c r="AQ36" i="41"/>
  <c r="AF52" i="41"/>
  <c r="BB43" i="41"/>
  <c r="BF28" i="41"/>
  <c r="Q40" i="41"/>
  <c r="AN33" i="41"/>
  <c r="V19" i="45"/>
  <c r="AD65" i="41"/>
  <c r="Y19" i="45"/>
  <c r="BE64" i="41"/>
  <c r="Y72" i="41"/>
  <c r="AO61" i="41"/>
  <c r="I19" i="45"/>
  <c r="AE63" i="41"/>
  <c r="R72" i="41"/>
  <c r="BH57" i="41"/>
  <c r="T17" i="41"/>
  <c r="BB60" i="41"/>
  <c r="P73" i="41"/>
  <c r="AD20" i="45"/>
  <c r="U24" i="45"/>
  <c r="BC26" i="41"/>
  <c r="P72" i="41"/>
  <c r="AS73" i="41"/>
  <c r="AO58" i="41"/>
  <c r="AD24" i="45"/>
  <c r="AF62" i="41"/>
  <c r="BB61" i="41"/>
  <c r="S13" i="45"/>
  <c r="U27" i="41"/>
  <c r="F68" i="41"/>
  <c r="F38" i="41"/>
  <c r="I21" i="45"/>
  <c r="AE49" i="41"/>
  <c r="AO75" i="41"/>
  <c r="L10" i="9" a="1"/>
  <c r="W47" i="41"/>
  <c r="AW38" i="41"/>
  <c r="W21" i="45"/>
  <c r="AQ20" i="41"/>
  <c r="O79" i="41"/>
  <c r="AN61" i="41"/>
  <c r="AI45" i="41"/>
  <c r="W22" i="45"/>
  <c r="BE45" i="41"/>
  <c r="Y35" i="41"/>
  <c r="W20" i="41"/>
  <c r="Q60" i="41"/>
  <c r="AM60" i="41"/>
  <c r="AB21" i="41"/>
  <c r="BF25" i="41"/>
  <c r="R79" i="41"/>
  <c r="AA16" i="45"/>
  <c r="U65" i="41"/>
  <c r="AX65" i="41"/>
  <c r="AV60" i="41"/>
  <c r="AP67" i="41"/>
  <c r="U35" i="41"/>
  <c r="F55" i="41"/>
  <c r="AH15" i="45"/>
  <c r="W70" i="41"/>
  <c r="U13" i="45"/>
  <c r="AM55" i="41"/>
  <c r="V77" i="41"/>
  <c r="BE60" i="41"/>
  <c r="AY39" i="41"/>
  <c r="E20" i="45"/>
  <c r="AJ57" i="41"/>
  <c r="BH67" i="41"/>
  <c r="T70" i="41"/>
  <c r="BE53" i="41"/>
  <c r="V65" i="41"/>
  <c r="R42" i="41"/>
  <c r="Q19" i="41"/>
  <c r="AV35" i="41"/>
  <c r="AC67" i="41"/>
  <c r="AB14" i="45"/>
  <c r="Z15" i="41"/>
  <c r="BI46" i="41"/>
  <c r="Q39" i="41"/>
  <c r="AT60" i="41"/>
  <c r="AG54" i="41"/>
  <c r="AR41" i="41"/>
  <c r="Y78" i="41"/>
  <c r="U43" i="41"/>
  <c r="BK39" i="41"/>
  <c r="AY54" i="41"/>
  <c r="AS66" i="41"/>
  <c r="U22" i="45"/>
  <c r="N38" i="41"/>
  <c r="AQ58" i="41"/>
  <c r="AR20" i="41"/>
  <c r="M12" i="45"/>
  <c r="AA13" i="45"/>
  <c r="DY18" i="12"/>
  <c r="FA18" i="12"/>
  <c r="U25" i="45"/>
  <c r="AO54" i="41"/>
  <c r="AK17" i="41"/>
  <c r="AH38" i="41"/>
  <c r="AD80" i="41"/>
  <c r="BE38" i="41"/>
  <c r="BI39" i="41"/>
  <c r="BB50" i="41"/>
  <c r="AM57" i="41"/>
  <c r="W15" i="41"/>
  <c r="AW58" i="41"/>
  <c r="R19" i="41"/>
  <c r="AD20" i="41"/>
  <c r="F13" i="45"/>
  <c r="AU33" i="41"/>
  <c r="BE68" i="41"/>
  <c r="AX80" i="41"/>
  <c r="AU75" i="41"/>
  <c r="BH21" i="41"/>
  <c r="AN37" i="41"/>
  <c r="BD27" i="41"/>
  <c r="AG30" i="41"/>
  <c r="AU76" i="41"/>
  <c r="AZ77" i="41"/>
  <c r="F58" i="41"/>
  <c r="BB40" i="41"/>
  <c r="AL75" i="41"/>
  <c r="AS62" i="41"/>
  <c r="BI47" i="41"/>
  <c r="AU43" i="41"/>
  <c r="N16" i="45"/>
  <c r="AG38" i="41"/>
  <c r="BF31" i="41"/>
  <c r="W60" i="41"/>
  <c r="AE60" i="41"/>
  <c r="AP73" i="41"/>
  <c r="AB31" i="41"/>
  <c r="AF18" i="45"/>
  <c r="AK40" i="41"/>
  <c r="AQ34" i="41"/>
  <c r="AY50" i="41"/>
  <c r="AK27" i="41"/>
  <c r="AP72" i="41"/>
  <c r="BH43" i="41"/>
  <c r="AH61" i="41"/>
  <c r="BB34" i="41"/>
  <c r="Z45" i="41"/>
  <c r="AL32" i="41"/>
  <c r="AB67" i="41"/>
  <c r="AN68" i="41"/>
  <c r="O58" i="41"/>
  <c r="AG20" i="45"/>
  <c r="AR40" i="41"/>
  <c r="AH26" i="41"/>
  <c r="Z21" i="41"/>
  <c r="L20" i="45"/>
  <c r="AY58" i="41"/>
  <c r="U47" i="41"/>
  <c r="N34" i="41"/>
  <c r="AE28" i="41"/>
  <c r="L24" i="45"/>
  <c r="FC18" i="12"/>
  <c r="F23" i="45"/>
  <c r="BJ57" i="41"/>
  <c r="T63" i="41"/>
  <c r="S32" i="41"/>
  <c r="T72" i="41"/>
  <c r="AZ16" i="41"/>
  <c r="AR33" i="41"/>
  <c r="AH44" i="41"/>
  <c r="AH76" i="41"/>
  <c r="T44" i="41"/>
  <c r="N62" i="41"/>
  <c r="N26" i="41"/>
  <c r="W25" i="45"/>
  <c r="AR50" i="41"/>
  <c r="AL66" i="41"/>
  <c r="AT55" i="41"/>
  <c r="AO15" i="41"/>
  <c r="R16" i="45"/>
  <c r="AU70" i="41"/>
  <c r="AH73" i="41"/>
  <c r="AU69" i="41"/>
  <c r="AG63" i="41"/>
  <c r="U73" i="41"/>
  <c r="Q37" i="41"/>
  <c r="AP51" i="41"/>
  <c r="AK56" i="41"/>
  <c r="S44" i="41"/>
  <c r="AW80" i="41"/>
  <c r="AF60" i="41"/>
  <c r="BC46" i="41"/>
  <c r="BB27" i="41"/>
  <c r="AY69" i="41"/>
  <c r="AB23" i="45"/>
  <c r="AF11" i="45"/>
  <c r="BI56" i="41"/>
  <c r="AU67" i="41"/>
  <c r="Q25" i="45"/>
  <c r="AX70" i="41"/>
  <c r="BI79" i="41"/>
  <c r="X70" i="41"/>
  <c r="AK68" i="41"/>
  <c r="BF37" i="41"/>
  <c r="AO70" i="41"/>
  <c r="AJ31" i="41"/>
  <c r="AL45" i="41"/>
  <c r="E11" i="45"/>
  <c r="Z41" i="41"/>
  <c r="AX67" i="41"/>
  <c r="G18" i="45"/>
  <c r="BI76" i="41"/>
  <c r="AT28" i="41"/>
  <c r="AZ46" i="41"/>
  <c r="AA72" i="41"/>
  <c r="AV59" i="41"/>
  <c r="AE78" i="41"/>
  <c r="BG43" i="41"/>
  <c r="BK20" i="41"/>
  <c r="AB35" i="41"/>
  <c r="AC32" i="41"/>
  <c r="AZ52" i="41"/>
  <c r="AL20" i="41"/>
  <c r="AF25" i="41"/>
  <c r="P56" i="41"/>
  <c r="AS21" i="41"/>
  <c r="AH65" i="41"/>
  <c r="BA16" i="41"/>
  <c r="R45" i="41"/>
  <c r="U67" i="41"/>
  <c r="BI35" i="41"/>
  <c r="Q44" i="41"/>
  <c r="AL54" i="41"/>
  <c r="V48" i="41"/>
  <c r="AG48" i="41"/>
  <c r="AO66" i="41"/>
  <c r="BF42" i="41"/>
  <c r="X35" i="41"/>
  <c r="AC14" i="45"/>
  <c r="BA73" i="41"/>
  <c r="E50" i="45" l="1"/>
  <c r="E59" i="45" s="1"/>
  <c r="E51" i="45"/>
  <c r="E60" i="45" s="1"/>
  <c r="E52" i="45"/>
  <c r="E61" i="45" s="1"/>
  <c r="AF9" i="45"/>
  <c r="AF8" i="45" s="1"/>
  <c r="AO12" i="41"/>
  <c r="AF10" i="45"/>
  <c r="W12" i="41"/>
  <c r="N9" i="45"/>
  <c r="N8" i="45" s="1"/>
  <c r="N10" i="45"/>
  <c r="Q10" i="45"/>
  <c r="Q9" i="45"/>
  <c r="Q8" i="45" s="1"/>
  <c r="Z12" i="41"/>
  <c r="L10" i="9"/>
  <c r="M10" i="9" s="1"/>
  <c r="AE10" i="45"/>
  <c r="AE9" i="45"/>
  <c r="AE8" i="45" s="1"/>
  <c r="AN12" i="41"/>
  <c r="R7" i="9"/>
  <c r="S7" i="9" s="1"/>
  <c r="BA12" i="41"/>
  <c r="BG12" i="41"/>
  <c r="BE12" i="41"/>
  <c r="AM12" i="41"/>
  <c r="AD10" i="45"/>
  <c r="AD9" i="45"/>
  <c r="AD8" i="45" s="1"/>
  <c r="AZ12" i="41"/>
  <c r="M10" i="45"/>
  <c r="V12" i="41"/>
  <c r="M9" i="45"/>
  <c r="M8" i="45" s="1"/>
  <c r="AP12" i="41"/>
  <c r="AG10" i="45"/>
  <c r="AG9" i="45"/>
  <c r="AG8" i="45" s="1"/>
  <c r="EB5" i="12"/>
  <c r="EE5" i="12" s="1"/>
  <c r="EH5" i="12" s="1"/>
  <c r="EK5" i="12" s="1"/>
  <c r="EN5" i="12" s="1"/>
  <c r="EQ5" i="12" s="1"/>
  <c r="ET5" i="12" s="1"/>
  <c r="EW5" i="12" s="1"/>
  <c r="EZ5" i="12" s="1"/>
  <c r="FC5" i="12" s="1"/>
  <c r="FF5" i="12" s="1"/>
  <c r="FI5" i="12" s="1"/>
  <c r="FL5" i="12" s="1"/>
  <c r="R9" i="45"/>
  <c r="R8" i="45" s="1"/>
  <c r="R10" i="45"/>
  <c r="AA12" i="41"/>
  <c r="AV12" i="41"/>
  <c r="AR12" i="41"/>
  <c r="U10" i="45"/>
  <c r="U9" i="45"/>
  <c r="U8" i="45" s="1"/>
  <c r="AD12" i="41"/>
  <c r="AW12" i="41"/>
  <c r="T12" i="41"/>
  <c r="K9" i="45"/>
  <c r="K8" i="45" s="1"/>
  <c r="K10" i="45"/>
  <c r="CJ19" i="41"/>
  <c r="AG12" i="41"/>
  <c r="X9" i="45"/>
  <c r="X8" i="45" s="1"/>
  <c r="X10" i="45"/>
  <c r="P9" i="45"/>
  <c r="P8" i="45" s="1"/>
  <c r="P10" i="45"/>
  <c r="Y12" i="41"/>
  <c r="BC12" i="41"/>
  <c r="N103" i="55"/>
  <c r="O103" i="55" s="1"/>
  <c r="N92" i="55"/>
  <c r="O92" i="55" s="1"/>
  <c r="N88" i="55"/>
  <c r="O88" i="55" s="1"/>
  <c r="N56" i="55"/>
  <c r="O56" i="55" s="1"/>
  <c r="N21" i="55"/>
  <c r="O21" i="55" s="1"/>
  <c r="N16" i="55"/>
  <c r="O16" i="55" s="1"/>
  <c r="N91" i="55"/>
  <c r="O91" i="55" s="1"/>
  <c r="N93" i="55"/>
  <c r="O93" i="55" s="1"/>
  <c r="N10" i="55"/>
  <c r="O10" i="55" s="1"/>
  <c r="N27" i="55"/>
  <c r="O27" i="55" s="1"/>
  <c r="N98" i="55"/>
  <c r="O98" i="55" s="1"/>
  <c r="N102" i="55"/>
  <c r="O102" i="55" s="1"/>
  <c r="N58" i="55"/>
  <c r="O58" i="55" s="1"/>
  <c r="N48" i="55"/>
  <c r="O48" i="55" s="1"/>
  <c r="N39" i="55"/>
  <c r="O39" i="55" s="1"/>
  <c r="N79" i="55"/>
  <c r="O79" i="55" s="1"/>
  <c r="N70" i="55"/>
  <c r="O70" i="55" s="1"/>
  <c r="N100" i="55"/>
  <c r="O100" i="55" s="1"/>
  <c r="N87" i="55"/>
  <c r="O87" i="55" s="1"/>
  <c r="N37" i="55"/>
  <c r="O37" i="55" s="1"/>
  <c r="N19" i="55"/>
  <c r="O19" i="55" s="1"/>
  <c r="N28" i="55"/>
  <c r="O28" i="55" s="1"/>
  <c r="N81" i="55"/>
  <c r="O81" i="55" s="1"/>
  <c r="N99" i="55"/>
  <c r="O99" i="55" s="1"/>
  <c r="N95" i="55"/>
  <c r="O95" i="55" s="1"/>
  <c r="N18" i="55"/>
  <c r="O18" i="55" s="1"/>
  <c r="N71" i="55"/>
  <c r="O71" i="55" s="1"/>
  <c r="N42" i="55"/>
  <c r="O42" i="55" s="1"/>
  <c r="N64" i="55"/>
  <c r="O64" i="55" s="1"/>
  <c r="N80" i="55"/>
  <c r="O80" i="55" s="1"/>
  <c r="V12" i="12"/>
  <c r="N82" i="55"/>
  <c r="O82" i="55" s="1"/>
  <c r="N15" i="55"/>
  <c r="O15" i="55" s="1"/>
  <c r="N67" i="55"/>
  <c r="O67" i="55" s="1"/>
  <c r="N43" i="55"/>
  <c r="O43" i="55" s="1"/>
  <c r="N75" i="55"/>
  <c r="O75" i="55" s="1"/>
  <c r="N38" i="55"/>
  <c r="O38" i="55" s="1"/>
  <c r="N74" i="55"/>
  <c r="O74" i="55" s="1"/>
  <c r="N57" i="55"/>
  <c r="O57" i="55" s="1"/>
  <c r="N65" i="55"/>
  <c r="O65" i="55" s="1"/>
  <c r="N73" i="55"/>
  <c r="O73" i="55" s="1"/>
  <c r="N17" i="55"/>
  <c r="O17" i="55" s="1"/>
  <c r="N41" i="55"/>
  <c r="O41" i="55" s="1"/>
  <c r="N60" i="55"/>
  <c r="O60" i="55" s="1"/>
  <c r="N63" i="55"/>
  <c r="O63" i="55" s="1"/>
  <c r="N101" i="55"/>
  <c r="O101" i="55" s="1"/>
  <c r="N20" i="55"/>
  <c r="O20" i="55" s="1"/>
  <c r="N5" i="55"/>
  <c r="O5" i="55" s="1"/>
  <c r="N83" i="55"/>
  <c r="O83" i="55" s="1"/>
  <c r="N59" i="55"/>
  <c r="O59" i="55" s="1"/>
  <c r="N84" i="55"/>
  <c r="O84" i="55" s="1"/>
  <c r="N85" i="55"/>
  <c r="O85" i="55" s="1"/>
  <c r="U14" i="12"/>
  <c r="N32" i="55"/>
  <c r="O32" i="55" s="1"/>
  <c r="N34" i="55"/>
  <c r="O34" i="55" s="1"/>
  <c r="N8" i="55"/>
  <c r="O8" i="55" s="1"/>
  <c r="N26" i="55"/>
  <c r="O26" i="55" s="1"/>
  <c r="N12" i="55"/>
  <c r="O12" i="55" s="1"/>
  <c r="N45" i="55"/>
  <c r="O45" i="55" s="1"/>
  <c r="N94" i="55"/>
  <c r="O94" i="55" s="1"/>
  <c r="N96" i="55"/>
  <c r="O96" i="55" s="1"/>
  <c r="N13" i="55"/>
  <c r="O13" i="55" s="1"/>
  <c r="N29" i="55"/>
  <c r="O29" i="55" s="1"/>
  <c r="N52" i="55"/>
  <c r="O52" i="55" s="1"/>
  <c r="N53" i="55"/>
  <c r="O53" i="55" s="1"/>
  <c r="N62" i="55"/>
  <c r="O62" i="55" s="1"/>
  <c r="N69" i="55"/>
  <c r="O69" i="55" s="1"/>
  <c r="N47" i="55"/>
  <c r="O47" i="55" s="1"/>
  <c r="N51" i="55"/>
  <c r="O51" i="55" s="1"/>
  <c r="N68" i="55"/>
  <c r="O68" i="55" s="1"/>
  <c r="N23" i="55"/>
  <c r="O23" i="55" s="1"/>
  <c r="N24" i="55"/>
  <c r="O24" i="55" s="1"/>
  <c r="N72" i="55"/>
  <c r="O72" i="55" s="1"/>
  <c r="N61" i="55"/>
  <c r="O61" i="55" s="1"/>
  <c r="N97" i="55"/>
  <c r="O97" i="55" s="1"/>
  <c r="N11" i="55"/>
  <c r="O11" i="55" s="1"/>
  <c r="N66" i="55"/>
  <c r="O66" i="55" s="1"/>
  <c r="N14" i="55"/>
  <c r="O14" i="55" s="1"/>
  <c r="N76" i="55"/>
  <c r="O76" i="55" s="1"/>
  <c r="N44" i="55"/>
  <c r="O44" i="55" s="1"/>
  <c r="N40" i="55"/>
  <c r="O40" i="55" s="1"/>
  <c r="N50" i="55"/>
  <c r="O50" i="55" s="1"/>
  <c r="N86" i="55"/>
  <c r="O86" i="55" s="1"/>
  <c r="N78" i="55"/>
  <c r="O78" i="55" s="1"/>
  <c r="N90" i="55"/>
  <c r="O90" i="55" s="1"/>
  <c r="U15" i="12"/>
  <c r="N46" i="55"/>
  <c r="O46" i="55" s="1"/>
  <c r="N9" i="55"/>
  <c r="O9" i="55" s="1"/>
  <c r="N6" i="55"/>
  <c r="O6" i="55" s="1"/>
  <c r="N25" i="55"/>
  <c r="O25" i="55" s="1"/>
  <c r="N77" i="55"/>
  <c r="O77" i="55" s="1"/>
  <c r="N54" i="55"/>
  <c r="O54" i="55" s="1"/>
  <c r="N35" i="55"/>
  <c r="O35" i="55" s="1"/>
  <c r="N4" i="55"/>
  <c r="O4" i="55" s="1"/>
  <c r="N7" i="55"/>
  <c r="O7" i="55" s="1"/>
  <c r="N36" i="55"/>
  <c r="O36" i="55" s="1"/>
  <c r="N89" i="55"/>
  <c r="O89" i="55" s="1"/>
  <c r="N55" i="55"/>
  <c r="O55" i="55" s="1"/>
  <c r="N49" i="55"/>
  <c r="O49" i="55" s="1"/>
  <c r="U16" i="12"/>
  <c r="N33" i="55"/>
  <c r="O33" i="55" s="1"/>
  <c r="N30" i="55"/>
  <c r="O30" i="55" s="1"/>
  <c r="N31" i="55"/>
  <c r="O31" i="55" s="1"/>
  <c r="N22" i="55"/>
  <c r="O22" i="55" s="1"/>
  <c r="G10" i="45"/>
  <c r="G9" i="45"/>
  <c r="G8" i="45" s="1"/>
  <c r="P12" i="41"/>
  <c r="CJ21" i="41"/>
  <c r="BB12" i="41"/>
  <c r="AB9" i="45"/>
  <c r="AB8" i="45" s="1"/>
  <c r="AB10" i="45"/>
  <c r="AK12" i="41"/>
  <c r="BD12" i="41"/>
  <c r="AI12" i="41"/>
  <c r="Z10" i="45"/>
  <c r="Z9" i="45"/>
  <c r="Z8" i="45" s="1"/>
  <c r="L9" i="9"/>
  <c r="M9" i="9" s="1"/>
  <c r="L11" i="9" s="1"/>
  <c r="AB12" i="41"/>
  <c r="S9" i="45"/>
  <c r="S8" i="45" s="1"/>
  <c r="S10" i="45"/>
  <c r="AX12" i="41"/>
  <c r="AS12" i="41"/>
  <c r="CJ20" i="41"/>
  <c r="H9" i="45"/>
  <c r="H8" i="45" s="1"/>
  <c r="Q12" i="41"/>
  <c r="H10" i="45"/>
  <c r="J10" i="45"/>
  <c r="J9" i="45"/>
  <c r="J8" i="45" s="1"/>
  <c r="S12" i="41"/>
  <c r="AC9" i="45"/>
  <c r="AC8" i="45" s="1"/>
  <c r="AC10" i="45"/>
  <c r="AL12" i="41"/>
  <c r="AT12" i="41"/>
  <c r="T9" i="45"/>
  <c r="T8" i="45" s="1"/>
  <c r="T10" i="45"/>
  <c r="AC12" i="41"/>
  <c r="F10" i="45"/>
  <c r="F9" i="45"/>
  <c r="F8" i="45" s="1"/>
  <c r="O12" i="41"/>
  <c r="Y10" i="45"/>
  <c r="Y9" i="45"/>
  <c r="Y8" i="45" s="1"/>
  <c r="AH12" i="41"/>
  <c r="EC5" i="12"/>
  <c r="EF5" i="12" s="1"/>
  <c r="EI5" i="12" s="1"/>
  <c r="EL5" i="12" s="1"/>
  <c r="EO5" i="12" s="1"/>
  <c r="ER5" i="12" s="1"/>
  <c r="EU5" i="12" s="1"/>
  <c r="EX5" i="12" s="1"/>
  <c r="FA5" i="12" s="1"/>
  <c r="FD5" i="12" s="1"/>
  <c r="FG5" i="12" s="1"/>
  <c r="FJ5" i="12" s="1"/>
  <c r="FM5" i="12" s="1"/>
  <c r="R12" i="41"/>
  <c r="I9" i="45"/>
  <c r="I8" i="45" s="1"/>
  <c r="I10" i="45"/>
  <c r="EA5" i="12"/>
  <c r="ED5" i="12" s="1"/>
  <c r="EG5" i="12" s="1"/>
  <c r="EJ5" i="12" s="1"/>
  <c r="EM5" i="12" s="1"/>
  <c r="EP5" i="12" s="1"/>
  <c r="ES5" i="12" s="1"/>
  <c r="EV5" i="12" s="1"/>
  <c r="EY5" i="12" s="1"/>
  <c r="FB5" i="12" s="1"/>
  <c r="FE5" i="12" s="1"/>
  <c r="FH5" i="12" s="1"/>
  <c r="FK5" i="12" s="1"/>
  <c r="FN5" i="12" s="1"/>
  <c r="DX6" i="12"/>
  <c r="DX4" i="12" s="1"/>
  <c r="AU12" i="41"/>
  <c r="E10" i="45"/>
  <c r="E9" i="45"/>
  <c r="CJ13" i="41"/>
  <c r="E20" i="12" s="1"/>
  <c r="N12" i="41"/>
  <c r="O19" i="12" s="1"/>
  <c r="O20" i="12" s="1"/>
  <c r="O21" i="12" s="1"/>
  <c r="O22" i="12" s="1"/>
  <c r="BI12" i="41"/>
  <c r="AQ12" i="41"/>
  <c r="AH9" i="45"/>
  <c r="AH8" i="45" s="1"/>
  <c r="AH10" i="45"/>
  <c r="BH12" i="41"/>
  <c r="P13" i="12"/>
  <c r="CJ18" i="41"/>
  <c r="U12" i="41"/>
  <c r="L10" i="45"/>
  <c r="L9" i="45"/>
  <c r="L8" i="45" s="1"/>
  <c r="R6" i="9"/>
  <c r="BJ12" i="41"/>
  <c r="AF12" i="41"/>
  <c r="W10" i="45"/>
  <c r="W9" i="45"/>
  <c r="W8" i="45" s="1"/>
  <c r="O9" i="45"/>
  <c r="O8" i="45" s="1"/>
  <c r="X12" i="41"/>
  <c r="O10" i="45"/>
  <c r="DW3" i="12"/>
  <c r="V10" i="45"/>
  <c r="V9" i="45"/>
  <c r="V8" i="45" s="1"/>
  <c r="AE12" i="41"/>
  <c r="AY12" i="41"/>
  <c r="CJ17" i="41"/>
  <c r="P12" i="12"/>
  <c r="CJ16" i="41"/>
  <c r="P11" i="12"/>
  <c r="AJ12" i="41"/>
  <c r="AA9" i="45"/>
  <c r="AA8" i="45" s="1"/>
  <c r="AA10" i="45"/>
  <c r="BF12" i="41"/>
  <c r="BK12" i="41"/>
  <c r="E8" i="45"/>
  <c r="JD747" i="9"/>
  <c r="JE746" i="9"/>
  <c r="JH745" i="9"/>
  <c r="JI745" i="9"/>
  <c r="JG745" i="9"/>
  <c r="JF746" i="9"/>
  <c r="U13" i="12"/>
  <c r="DX7" i="12"/>
  <c r="L12" i="9" a="1"/>
  <c r="DY6" i="12" l="1"/>
  <c r="P19" i="12"/>
  <c r="G19" i="12" s="1"/>
  <c r="E66" i="45"/>
  <c r="H19" i="9"/>
  <c r="Q19" i="12"/>
  <c r="Q20" i="12" s="1"/>
  <c r="S6" i="9"/>
  <c r="H24" i="9"/>
  <c r="N19" i="12"/>
  <c r="N20" i="12" s="1"/>
  <c r="N21" i="12" s="1"/>
  <c r="N22" i="12" s="1"/>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F19" i="12"/>
  <c r="AF19" i="12" s="1"/>
  <c r="DX3" i="12"/>
  <c r="V13" i="12"/>
  <c r="V14" i="12"/>
  <c r="U12" i="12"/>
  <c r="S19" i="12"/>
  <c r="DZ6" i="12"/>
  <c r="DY4" i="12"/>
  <c r="JD748" i="9"/>
  <c r="JE747" i="9"/>
  <c r="JH746" i="9"/>
  <c r="JI746" i="9"/>
  <c r="JG746" i="9"/>
  <c r="JF747" i="9"/>
  <c r="DY7" i="12"/>
  <c r="BD19" i="12" l="1"/>
  <c r="P20" i="12"/>
  <c r="G20" i="12" s="1"/>
  <c r="H25" i="9"/>
  <c r="H23" i="9" s="1"/>
  <c r="H20" i="9"/>
  <c r="BH19" i="12"/>
  <c r="F20" i="12"/>
  <c r="AN20" i="12" s="1"/>
  <c r="S20" i="12"/>
  <c r="P21" i="12"/>
  <c r="G21" i="12" s="1"/>
  <c r="AZ19" i="12"/>
  <c r="AJ19" i="12"/>
  <c r="AV19" i="12"/>
  <c r="AN19" i="12"/>
  <c r="AB19" i="12"/>
  <c r="AR19" i="12"/>
  <c r="Q21" i="12"/>
  <c r="S21" i="12"/>
  <c r="DY3" i="12"/>
  <c r="DZ4" i="12"/>
  <c r="EA6" i="12"/>
  <c r="F21" i="12"/>
  <c r="AB21" i="12" s="1"/>
  <c r="JD749" i="9"/>
  <c r="JE748" i="9"/>
  <c r="JH747" i="9"/>
  <c r="JI747" i="9"/>
  <c r="JG747" i="9"/>
  <c r="JF748" i="9"/>
  <c r="JG748" i="9"/>
  <c r="JH748" i="9"/>
  <c r="DZ7" i="12"/>
  <c r="H17" i="9"/>
  <c r="I18" i="9" l="1"/>
  <c r="H21" i="9"/>
  <c r="AF20" i="12"/>
  <c r="AR20" i="12"/>
  <c r="AV21" i="12"/>
  <c r="AZ20" i="12"/>
  <c r="AB20" i="12"/>
  <c r="AJ20" i="12"/>
  <c r="AN21" i="12"/>
  <c r="AR21" i="12"/>
  <c r="P22" i="12"/>
  <c r="AV20" i="12"/>
  <c r="AZ21" i="12"/>
  <c r="BD20" i="12"/>
  <c r="BH20" i="12"/>
  <c r="Q22" i="12"/>
  <c r="DZ3" i="12"/>
  <c r="EB6" i="12"/>
  <c r="EA4" i="12"/>
  <c r="AF21" i="12"/>
  <c r="BH21" i="12"/>
  <c r="BD21" i="12"/>
  <c r="AJ21" i="12"/>
  <c r="JD750" i="9"/>
  <c r="JE749" i="9"/>
  <c r="JI748" i="9"/>
  <c r="JF749" i="9"/>
  <c r="DX9" i="12"/>
  <c r="DW9" i="12"/>
  <c r="DW8" i="12"/>
  <c r="DY8" i="12"/>
  <c r="U10" i="12" a="1"/>
  <c r="EA10" i="12"/>
  <c r="DZ8" i="12"/>
  <c r="DX10" i="12"/>
  <c r="EA8" i="12"/>
  <c r="DZ9" i="12"/>
  <c r="EA7" i="12"/>
  <c r="DW10" i="12"/>
  <c r="DY10" i="12"/>
  <c r="EA9" i="12"/>
  <c r="DX8" i="12"/>
  <c r="DY9" i="12"/>
  <c r="DZ10" i="12"/>
  <c r="I19" i="9" a="1"/>
  <c r="I19" i="9" l="1"/>
  <c r="U10" i="12"/>
  <c r="S22" i="12"/>
  <c r="F22" i="12"/>
  <c r="G22" i="12"/>
  <c r="EA3" i="12"/>
  <c r="EB4" i="12"/>
  <c r="EC6" i="12"/>
  <c r="JD751" i="9"/>
  <c r="JE750" i="9"/>
  <c r="JH749" i="9"/>
  <c r="JI749" i="9"/>
  <c r="JG749" i="9"/>
  <c r="JF750" i="9"/>
  <c r="EB8" i="12"/>
  <c r="EB10" i="12"/>
  <c r="EB9" i="12"/>
  <c r="EB7" i="12"/>
  <c r="I20" i="9" l="1"/>
  <c r="J18" i="9" s="1"/>
  <c r="I22" i="9"/>
  <c r="I24" i="9" s="1"/>
  <c r="I25" i="9" s="1"/>
  <c r="I23" i="9" s="1"/>
  <c r="AR22" i="12"/>
  <c r="BD22" i="12"/>
  <c r="BH22" i="12"/>
  <c r="AJ22" i="12"/>
  <c r="AF22" i="12"/>
  <c r="AN22" i="12"/>
  <c r="AB22" i="12"/>
  <c r="AV22" i="12"/>
  <c r="AZ22" i="12"/>
  <c r="EB3" i="12"/>
  <c r="ED6" i="12"/>
  <c r="EC4" i="12"/>
  <c r="JD752" i="9"/>
  <c r="JE751" i="9"/>
  <c r="JH750" i="9"/>
  <c r="JI750" i="9"/>
  <c r="JG750" i="9"/>
  <c r="JF751" i="9"/>
  <c r="EC9" i="12"/>
  <c r="EC8" i="12"/>
  <c r="EC7" i="12"/>
  <c r="EC10" i="12"/>
  <c r="I21" i="9" l="1"/>
  <c r="EC3" i="12"/>
  <c r="ED4" i="12"/>
  <c r="EE6" i="12"/>
  <c r="JD753" i="9"/>
  <c r="JE752" i="9"/>
  <c r="JH751" i="9"/>
  <c r="JG752" i="9"/>
  <c r="JI751" i="9"/>
  <c r="JG751" i="9"/>
  <c r="JF752" i="9"/>
  <c r="ED10" i="12"/>
  <c r="ED8" i="12"/>
  <c r="ED7" i="12"/>
  <c r="I17" i="9"/>
  <c r="ED9" i="12"/>
  <c r="ED3" i="12" l="1"/>
  <c r="EE4" i="12"/>
  <c r="EF6" i="12"/>
  <c r="JD754" i="9"/>
  <c r="JE753" i="9"/>
  <c r="JI752" i="9"/>
  <c r="JH752" i="9"/>
  <c r="JF753" i="9"/>
  <c r="EE7" i="12"/>
  <c r="EE10" i="12"/>
  <c r="EE8" i="12"/>
  <c r="J19" i="9" a="1"/>
  <c r="EE9" i="12"/>
  <c r="J19" i="9" l="1"/>
  <c r="EE3" i="12"/>
  <c r="EG6" i="12"/>
  <c r="EF4" i="12"/>
  <c r="JD755" i="9"/>
  <c r="JE754" i="9"/>
  <c r="JH753" i="9"/>
  <c r="JI753" i="9"/>
  <c r="JG753" i="9"/>
  <c r="JF754" i="9"/>
  <c r="EF9" i="12"/>
  <c r="EF7" i="12"/>
  <c r="EF8" i="12"/>
  <c r="EF10" i="12"/>
  <c r="J20" i="9" l="1"/>
  <c r="K18" i="9" s="1"/>
  <c r="J22" i="9"/>
  <c r="J24" i="9" s="1"/>
  <c r="J25" i="9" s="1"/>
  <c r="J23" i="9" s="1"/>
  <c r="EF3" i="12"/>
  <c r="EH6" i="12"/>
  <c r="EG4" i="12"/>
  <c r="JD756" i="9"/>
  <c r="JE755" i="9"/>
  <c r="JH754" i="9"/>
  <c r="JI754" i="9"/>
  <c r="JG754" i="9"/>
  <c r="JF755" i="9"/>
  <c r="EG10" i="12"/>
  <c r="EG8" i="12"/>
  <c r="EG9" i="12"/>
  <c r="EG7" i="12"/>
  <c r="J21" i="9" l="1"/>
  <c r="EG3" i="12"/>
  <c r="EI6" i="12"/>
  <c r="EH4" i="12"/>
  <c r="JD757" i="9"/>
  <c r="JE756" i="9"/>
  <c r="JH755" i="9"/>
  <c r="JI755" i="9"/>
  <c r="JG755" i="9"/>
  <c r="JF756" i="9"/>
  <c r="EH9" i="12"/>
  <c r="EH10" i="12"/>
  <c r="J17" i="9"/>
  <c r="EH8" i="12"/>
  <c r="EH7" i="12"/>
  <c r="EH3" i="12" l="1"/>
  <c r="EJ6" i="12"/>
  <c r="EI4" i="12"/>
  <c r="JD758" i="9"/>
  <c r="JE757" i="9"/>
  <c r="JH756" i="9"/>
  <c r="JI756" i="9"/>
  <c r="JG756" i="9"/>
  <c r="JF757" i="9"/>
  <c r="EI8" i="12"/>
  <c r="EI9" i="12"/>
  <c r="K19" i="9" a="1"/>
  <c r="EI7" i="12"/>
  <c r="EI10" i="12"/>
  <c r="K19" i="9" l="1"/>
  <c r="EI3" i="12"/>
  <c r="EJ4" i="12"/>
  <c r="EK6" i="12"/>
  <c r="JD759" i="9"/>
  <c r="JE758" i="9"/>
  <c r="JH757" i="9"/>
  <c r="JI757" i="9"/>
  <c r="JG757" i="9"/>
  <c r="JF758" i="9"/>
  <c r="EJ8" i="12"/>
  <c r="EJ7" i="12"/>
  <c r="EJ9" i="12"/>
  <c r="EJ10" i="12"/>
  <c r="K20" i="9" l="1"/>
  <c r="L18" i="9" s="1"/>
  <c r="K22" i="9"/>
  <c r="K24" i="9" s="1"/>
  <c r="K25" i="9" s="1"/>
  <c r="K23" i="9" s="1"/>
  <c r="EJ3" i="12"/>
  <c r="EL6" i="12"/>
  <c r="EK4" i="12"/>
  <c r="JD760" i="9"/>
  <c r="JE759" i="9"/>
  <c r="JH758" i="9"/>
  <c r="JI758" i="9"/>
  <c r="JG758" i="9"/>
  <c r="JF759" i="9"/>
  <c r="EK8" i="12"/>
  <c r="EK7" i="12"/>
  <c r="EK9" i="12"/>
  <c r="EK10" i="12"/>
  <c r="K21" i="9" l="1"/>
  <c r="EK3" i="12"/>
  <c r="EM6" i="12"/>
  <c r="EL4" i="12"/>
  <c r="JD761" i="9"/>
  <c r="JE760" i="9"/>
  <c r="JH759" i="9"/>
  <c r="JI759" i="9"/>
  <c r="JG759" i="9"/>
  <c r="JF760" i="9"/>
  <c r="K17" i="9"/>
  <c r="EL9" i="12"/>
  <c r="EL10" i="12"/>
  <c r="EL7" i="12"/>
  <c r="EL8" i="12"/>
  <c r="EL3" i="12" l="1"/>
  <c r="EM4" i="12"/>
  <c r="EN6" i="12"/>
  <c r="JD762" i="9"/>
  <c r="JE761" i="9"/>
  <c r="JH760" i="9"/>
  <c r="JI760" i="9"/>
  <c r="JG760" i="9"/>
  <c r="JF761" i="9"/>
  <c r="L19" i="9" a="1"/>
  <c r="EM8" i="12"/>
  <c r="EM9" i="12"/>
  <c r="EM7" i="12"/>
  <c r="EM10" i="12"/>
  <c r="L19" i="9" l="1"/>
  <c r="EM3" i="12"/>
  <c r="EN4" i="12"/>
  <c r="EO6" i="12"/>
  <c r="JD763" i="9"/>
  <c r="JE762" i="9"/>
  <c r="JH761" i="9"/>
  <c r="JI761" i="9"/>
  <c r="JG761" i="9"/>
  <c r="JF762" i="9"/>
  <c r="EN8" i="12"/>
  <c r="EN10" i="12"/>
  <c r="EN7" i="12"/>
  <c r="EN9" i="12"/>
  <c r="L22" i="9" l="1"/>
  <c r="L24" i="9" s="1"/>
  <c r="L25" i="9" s="1"/>
  <c r="L23" i="9" s="1"/>
  <c r="L20" i="9"/>
  <c r="M18" i="9" s="1"/>
  <c r="EN3" i="12"/>
  <c r="EP6" i="12"/>
  <c r="EO4" i="12"/>
  <c r="JD764" i="9"/>
  <c r="JE763" i="9"/>
  <c r="JH762" i="9"/>
  <c r="JI762" i="9"/>
  <c r="JG762" i="9"/>
  <c r="JF763" i="9"/>
  <c r="EO8" i="12"/>
  <c r="EO9" i="12"/>
  <c r="EO7" i="12"/>
  <c r="EO10" i="12"/>
  <c r="L21" i="9" l="1"/>
  <c r="EO3" i="12"/>
  <c r="EQ6" i="12"/>
  <c r="EP4" i="12"/>
  <c r="JD765" i="9"/>
  <c r="JE764" i="9"/>
  <c r="JH763" i="9"/>
  <c r="JI763" i="9"/>
  <c r="JG763" i="9"/>
  <c r="JF764" i="9"/>
  <c r="JG764" i="9"/>
  <c r="JH764" i="9"/>
  <c r="L17" i="9"/>
  <c r="EP9" i="12"/>
  <c r="EP7" i="12"/>
  <c r="EP10" i="12"/>
  <c r="EP8" i="12"/>
  <c r="EP3" i="12" l="1"/>
  <c r="ER6" i="12"/>
  <c r="EQ4" i="12"/>
  <c r="JD766" i="9"/>
  <c r="JE765" i="9"/>
  <c r="JI764" i="9"/>
  <c r="JF765" i="9"/>
  <c r="M19" i="9" a="1"/>
  <c r="EQ9" i="12"/>
  <c r="EQ7" i="12"/>
  <c r="EQ8" i="12"/>
  <c r="EQ10" i="12"/>
  <c r="M19" i="9" l="1"/>
  <c r="EQ3" i="12"/>
  <c r="ES6" i="12"/>
  <c r="ER4" i="12"/>
  <c r="JD767" i="9"/>
  <c r="JE766" i="9"/>
  <c r="JH765" i="9"/>
  <c r="JI765" i="9"/>
  <c r="JG765" i="9"/>
  <c r="JF766" i="9"/>
  <c r="ER8" i="12"/>
  <c r="ER7" i="12"/>
  <c r="ER10" i="12"/>
  <c r="ER9" i="12"/>
  <c r="M22" i="9" l="1"/>
  <c r="M24" i="9" s="1"/>
  <c r="M25" i="9" s="1"/>
  <c r="M23" i="9" s="1"/>
  <c r="M20" i="9"/>
  <c r="N18" i="9" s="1"/>
  <c r="ER3" i="12"/>
  <c r="ET6" i="12"/>
  <c r="ES4" i="12"/>
  <c r="JD768" i="9"/>
  <c r="JE767" i="9"/>
  <c r="JH766" i="9"/>
  <c r="JI766" i="9"/>
  <c r="JG766" i="9"/>
  <c r="JF767" i="9"/>
  <c r="ES10" i="12"/>
  <c r="ES8" i="12"/>
  <c r="ES9" i="12"/>
  <c r="M17" i="9"/>
  <c r="ES7" i="12"/>
  <c r="M21" i="9" l="1"/>
  <c r="ES3" i="12"/>
  <c r="EU6" i="12"/>
  <c r="ET4" i="12"/>
  <c r="JD769" i="9"/>
  <c r="JE768" i="9"/>
  <c r="JH767" i="9"/>
  <c r="JI767" i="9"/>
  <c r="JG767" i="9"/>
  <c r="JF768" i="9"/>
  <c r="N19" i="9" a="1"/>
  <c r="ET8" i="12"/>
  <c r="ET10" i="12"/>
  <c r="ET7" i="12"/>
  <c r="ET9" i="12"/>
  <c r="N19" i="9" l="1"/>
  <c r="ET3" i="12"/>
  <c r="EV6" i="12"/>
  <c r="EU4" i="12"/>
  <c r="JD770" i="9"/>
  <c r="JE769" i="9"/>
  <c r="JH768" i="9"/>
  <c r="JI768" i="9"/>
  <c r="JG768" i="9"/>
  <c r="JF769" i="9"/>
  <c r="EU7" i="12"/>
  <c r="EU10" i="12"/>
  <c r="EU9" i="12"/>
  <c r="EU8" i="12"/>
  <c r="N22" i="9" l="1"/>
  <c r="N24" i="9" s="1"/>
  <c r="N25" i="9" s="1"/>
  <c r="N23" i="9" s="1"/>
  <c r="N20" i="9"/>
  <c r="EU3" i="12"/>
  <c r="EW6" i="12"/>
  <c r="EV4" i="12"/>
  <c r="JD771" i="9"/>
  <c r="JE770" i="9"/>
  <c r="JH769" i="9"/>
  <c r="JI769" i="9"/>
  <c r="JG769" i="9"/>
  <c r="JF770" i="9"/>
  <c r="EV7" i="12"/>
  <c r="EV9" i="12"/>
  <c r="N17" i="9"/>
  <c r="EV8" i="12"/>
  <c r="EV10" i="12"/>
  <c r="O18" i="9" l="1"/>
  <c r="N21" i="9"/>
  <c r="EV3" i="12"/>
  <c r="EW4" i="12"/>
  <c r="EX6" i="12"/>
  <c r="JD772" i="9"/>
  <c r="JE771" i="9"/>
  <c r="JH770" i="9"/>
  <c r="JI770" i="9"/>
  <c r="JG770" i="9"/>
  <c r="JF771" i="9"/>
  <c r="EW9" i="12"/>
  <c r="EW10" i="12"/>
  <c r="EW7" i="12"/>
  <c r="EW8" i="12"/>
  <c r="O19" i="9" a="1"/>
  <c r="O19" i="9" l="1"/>
  <c r="EW3" i="12"/>
  <c r="EY6" i="12"/>
  <c r="EX4" i="12"/>
  <c r="JD773" i="9"/>
  <c r="JE772" i="9"/>
  <c r="JG772" i="9"/>
  <c r="JI771" i="9"/>
  <c r="JG771" i="9"/>
  <c r="JH771" i="9"/>
  <c r="JF772" i="9"/>
  <c r="JH772" i="9"/>
  <c r="EX10" i="12"/>
  <c r="EX8" i="12"/>
  <c r="EX7" i="12"/>
  <c r="EX9" i="12"/>
  <c r="O20" i="9" l="1"/>
  <c r="P18" i="9" s="1"/>
  <c r="O22" i="9"/>
  <c r="O24" i="9" s="1"/>
  <c r="O25" i="9" s="1"/>
  <c r="O23" i="9" s="1"/>
  <c r="EX3" i="12"/>
  <c r="EZ6" i="12"/>
  <c r="EY4" i="12"/>
  <c r="JD774" i="9"/>
  <c r="JE773" i="9"/>
  <c r="JI772" i="9"/>
  <c r="JF773" i="9"/>
  <c r="EY7" i="12"/>
  <c r="EY10" i="12"/>
  <c r="EY8" i="12"/>
  <c r="O17" i="9"/>
  <c r="EY9" i="12"/>
  <c r="O21" i="9" l="1"/>
  <c r="EY3" i="12"/>
  <c r="EZ4" i="12"/>
  <c r="FA6" i="12"/>
  <c r="JD775" i="9"/>
  <c r="JE774" i="9"/>
  <c r="JH773" i="9"/>
  <c r="JI773" i="9"/>
  <c r="JG773" i="9"/>
  <c r="JF774" i="9"/>
  <c r="P19" i="9" a="1"/>
  <c r="EZ8" i="12"/>
  <c r="EZ9" i="12"/>
  <c r="EZ7" i="12"/>
  <c r="EZ10" i="12"/>
  <c r="P19" i="9" l="1"/>
  <c r="EZ3" i="12"/>
  <c r="FA4" i="12"/>
  <c r="FB6" i="12"/>
  <c r="JD776" i="9"/>
  <c r="JE775" i="9"/>
  <c r="JH774" i="9"/>
  <c r="JI774" i="9"/>
  <c r="JG774" i="9"/>
  <c r="JF775" i="9"/>
  <c r="FA9" i="12"/>
  <c r="FA10" i="12"/>
  <c r="FA8" i="12"/>
  <c r="FA7" i="12"/>
  <c r="P20" i="9" l="1"/>
  <c r="Q18" i="9" s="1"/>
  <c r="P22" i="9"/>
  <c r="P24" i="9" s="1"/>
  <c r="P25" i="9" s="1"/>
  <c r="P23" i="9" s="1"/>
  <c r="FA3" i="12"/>
  <c r="FB4" i="12"/>
  <c r="FC6" i="12"/>
  <c r="JD777" i="9"/>
  <c r="JE776" i="9"/>
  <c r="JH775" i="9"/>
  <c r="JI775" i="9"/>
  <c r="JG775" i="9"/>
  <c r="JF776" i="9"/>
  <c r="FB9" i="12"/>
  <c r="FB8" i="12"/>
  <c r="FB7" i="12"/>
  <c r="P17" i="9"/>
  <c r="FB10" i="12"/>
  <c r="P21" i="9" l="1"/>
  <c r="FB3" i="12"/>
  <c r="FC4" i="12"/>
  <c r="FD6" i="12"/>
  <c r="JD778" i="9"/>
  <c r="JE777" i="9"/>
  <c r="JH776" i="9"/>
  <c r="JI776" i="9"/>
  <c r="JG776" i="9"/>
  <c r="JF777" i="9"/>
  <c r="Q19" i="9" a="1"/>
  <c r="FC9" i="12"/>
  <c r="FC8" i="12"/>
  <c r="FC7" i="12"/>
  <c r="FC10" i="12"/>
  <c r="Q19" i="9" l="1"/>
  <c r="FC3" i="12"/>
  <c r="FE6" i="12"/>
  <c r="FD4" i="12"/>
  <c r="JD779" i="9"/>
  <c r="JE778" i="9"/>
  <c r="JH777" i="9"/>
  <c r="JI777" i="9"/>
  <c r="JG777" i="9"/>
  <c r="JF778" i="9"/>
  <c r="FD10" i="12"/>
  <c r="FD9" i="12"/>
  <c r="FD7" i="12"/>
  <c r="FD8" i="12"/>
  <c r="Q20" i="9" l="1"/>
  <c r="Q22" i="9"/>
  <c r="Q24" i="9" s="1"/>
  <c r="Q25" i="9" s="1"/>
  <c r="Q23" i="9" s="1"/>
  <c r="FD3" i="12"/>
  <c r="FF6" i="12"/>
  <c r="FE4" i="12"/>
  <c r="JD780" i="9"/>
  <c r="JE779" i="9"/>
  <c r="JH778" i="9"/>
  <c r="JI778" i="9"/>
  <c r="JG778" i="9"/>
  <c r="JF779" i="9"/>
  <c r="FE9" i="12"/>
  <c r="FE10" i="12"/>
  <c r="FE8" i="12"/>
  <c r="FE7" i="12"/>
  <c r="R18" i="9" l="1"/>
  <c r="Q21" i="9"/>
  <c r="FE3" i="12"/>
  <c r="FF4" i="12"/>
  <c r="FG6" i="12"/>
  <c r="JD781" i="9"/>
  <c r="JE780" i="9"/>
  <c r="JH779" i="9"/>
  <c r="JI779" i="9"/>
  <c r="JG779" i="9"/>
  <c r="JF780" i="9"/>
  <c r="FF9" i="12"/>
  <c r="FF8" i="12"/>
  <c r="Q17" i="9"/>
  <c r="FF7" i="12"/>
  <c r="FF10" i="12"/>
  <c r="FF3" i="12" l="1"/>
  <c r="FH6" i="12"/>
  <c r="FG4" i="12"/>
  <c r="JD782" i="9"/>
  <c r="JE781" i="9"/>
  <c r="JH780" i="9"/>
  <c r="JI780" i="9"/>
  <c r="JG780" i="9"/>
  <c r="JF781" i="9"/>
  <c r="R19" i="9" a="1"/>
  <c r="FG10" i="12"/>
  <c r="FG9" i="12"/>
  <c r="FG8" i="12"/>
  <c r="FG7" i="12"/>
  <c r="R19" i="9" l="1"/>
  <c r="FG3" i="12"/>
  <c r="FI6" i="12"/>
  <c r="FH4" i="12"/>
  <c r="JD783" i="9"/>
  <c r="JE782" i="9"/>
  <c r="JH781" i="9"/>
  <c r="JI781" i="9"/>
  <c r="JG781" i="9"/>
  <c r="JF782" i="9"/>
  <c r="FH7" i="12"/>
  <c r="FH9" i="12"/>
  <c r="FH8" i="12"/>
  <c r="FH10" i="12"/>
  <c r="R22" i="9" l="1"/>
  <c r="R24" i="9" s="1"/>
  <c r="R25" i="9" s="1"/>
  <c r="R23" i="9" s="1"/>
  <c r="R20" i="9"/>
  <c r="FH3" i="12"/>
  <c r="FI4" i="12"/>
  <c r="FJ6" i="12"/>
  <c r="JD784" i="9"/>
  <c r="JE783" i="9"/>
  <c r="JH782" i="9"/>
  <c r="JI782" i="9"/>
  <c r="JG782" i="9"/>
  <c r="JF783" i="9"/>
  <c r="JG783" i="9"/>
  <c r="JH783" i="9"/>
  <c r="FI10" i="12"/>
  <c r="FI8" i="12"/>
  <c r="FI9" i="12"/>
  <c r="FI7" i="12"/>
  <c r="S18" i="9" l="1"/>
  <c r="R21" i="9"/>
  <c r="FI3" i="12"/>
  <c r="FJ4" i="12"/>
  <c r="FK6" i="12"/>
  <c r="JD785" i="9"/>
  <c r="JE784" i="9"/>
  <c r="JI783" i="9"/>
  <c r="JF784" i="9"/>
  <c r="R17" i="9"/>
  <c r="FJ7" i="12"/>
  <c r="FJ10" i="12"/>
  <c r="FJ8" i="12"/>
  <c r="FJ9" i="12"/>
  <c r="FJ3" i="12" l="1"/>
  <c r="FK4" i="12"/>
  <c r="FL6" i="12"/>
  <c r="JD786" i="9"/>
  <c r="JE785" i="9"/>
  <c r="JH784" i="9"/>
  <c r="JI784" i="9"/>
  <c r="JG784" i="9"/>
  <c r="JF785" i="9"/>
  <c r="S19" i="9" a="1"/>
  <c r="FK8" i="12"/>
  <c r="FK9" i="12"/>
  <c r="FK10" i="12"/>
  <c r="FK7" i="12"/>
  <c r="S19" i="9" l="1"/>
  <c r="FK3" i="12"/>
  <c r="FL4" i="12"/>
  <c r="FM6" i="12"/>
  <c r="JD787" i="9"/>
  <c r="JE786" i="9"/>
  <c r="JH785" i="9"/>
  <c r="JG785" i="9"/>
  <c r="JI785" i="9"/>
  <c r="JF786" i="9"/>
  <c r="JG786" i="9"/>
  <c r="JH786" i="9"/>
  <c r="FL8" i="12"/>
  <c r="FL7" i="12"/>
  <c r="FL9" i="12"/>
  <c r="FL10" i="12"/>
  <c r="S20" i="9" l="1"/>
  <c r="S22" i="9"/>
  <c r="S24" i="9" s="1"/>
  <c r="S25" i="9" s="1"/>
  <c r="S23" i="9" s="1"/>
  <c r="FL3" i="12"/>
  <c r="FN6" i="12"/>
  <c r="FM4" i="12"/>
  <c r="JD788" i="9"/>
  <c r="JE787" i="9"/>
  <c r="JI786" i="9"/>
  <c r="JF787" i="9"/>
  <c r="JG787" i="9"/>
  <c r="JH787" i="9"/>
  <c r="FM10" i="12"/>
  <c r="FM9" i="12"/>
  <c r="FM8" i="12"/>
  <c r="FM7" i="12"/>
  <c r="T18" i="9" l="1"/>
  <c r="S21" i="9"/>
  <c r="FM3" i="12"/>
  <c r="FN4" i="12"/>
  <c r="JD789" i="9"/>
  <c r="JE788" i="9"/>
  <c r="JI787" i="9"/>
  <c r="JF788" i="9"/>
  <c r="FN7" i="12"/>
  <c r="S17" i="9"/>
  <c r="FN9" i="12"/>
  <c r="FN8" i="12"/>
  <c r="FN10" i="12"/>
  <c r="DR8" i="12" l="1"/>
  <c r="DR10" i="12"/>
  <c r="FN3" i="12"/>
  <c r="DR9" i="12"/>
  <c r="JD790" i="9"/>
  <c r="JE789" i="9"/>
  <c r="JH788" i="9"/>
  <c r="JI788" i="9"/>
  <c r="JG788" i="9"/>
  <c r="JF789" i="9"/>
  <c r="T19" i="9" a="1"/>
  <c r="T19" i="9" l="1"/>
  <c r="JD791" i="9"/>
  <c r="JE790" i="9"/>
  <c r="JH789" i="9"/>
  <c r="JI789" i="9"/>
  <c r="JG789" i="9"/>
  <c r="JF790" i="9"/>
  <c r="T22" i="9" l="1"/>
  <c r="T24" i="9" s="1"/>
  <c r="T25" i="9" s="1"/>
  <c r="T23" i="9" s="1"/>
  <c r="T20" i="9"/>
  <c r="T21" i="9" s="1"/>
  <c r="JD792" i="9"/>
  <c r="JE791" i="9"/>
  <c r="JH790" i="9"/>
  <c r="JI790" i="9"/>
  <c r="JG790" i="9"/>
  <c r="JF791" i="9"/>
  <c r="U18" i="9" l="1"/>
  <c r="JD793" i="9"/>
  <c r="JE792" i="9"/>
  <c r="JH791" i="9"/>
  <c r="JI791" i="9"/>
  <c r="JG791" i="9"/>
  <c r="JH792" i="9"/>
  <c r="T17" i="9"/>
  <c r="JD794" i="9" l="1"/>
  <c r="JE793" i="9"/>
  <c r="JF792" i="9"/>
  <c r="JG792" i="9"/>
  <c r="JI792" i="9"/>
  <c r="JF793" i="9"/>
  <c r="U19" i="9" a="1"/>
  <c r="U19" i="9" l="1"/>
  <c r="JD795" i="9"/>
  <c r="JE794" i="9"/>
  <c r="JH793" i="9"/>
  <c r="JI793" i="9"/>
  <c r="JG793" i="9"/>
  <c r="JF794" i="9"/>
  <c r="U22" i="9" l="1"/>
  <c r="U24" i="9" s="1"/>
  <c r="U25" i="9" s="1"/>
  <c r="U23" i="9" s="1"/>
  <c r="U20" i="9"/>
  <c r="JD796" i="9"/>
  <c r="JE795" i="9"/>
  <c r="JH794" i="9"/>
  <c r="JI794" i="9"/>
  <c r="JG794" i="9"/>
  <c r="JF795" i="9"/>
  <c r="U21" i="9" l="1"/>
  <c r="V18" i="9"/>
  <c r="JD797" i="9"/>
  <c r="JE796" i="9"/>
  <c r="JH795" i="9"/>
  <c r="JI795" i="9"/>
  <c r="JG795" i="9"/>
  <c r="JF796" i="9"/>
  <c r="U17" i="9"/>
  <c r="JD798" i="9" l="1"/>
  <c r="JE797" i="9"/>
  <c r="JH796" i="9"/>
  <c r="JG797" i="9"/>
  <c r="JI796" i="9"/>
  <c r="JG796" i="9"/>
  <c r="JF797" i="9"/>
  <c r="V19" i="9" a="1"/>
  <c r="V19" i="9" l="1"/>
  <c r="JD799" i="9"/>
  <c r="JE798" i="9"/>
  <c r="JH797" i="9"/>
  <c r="JI797" i="9"/>
  <c r="JG798" i="9"/>
  <c r="JH798" i="9"/>
  <c r="V20" i="9" l="1"/>
  <c r="V22" i="9"/>
  <c r="V24" i="9" s="1"/>
  <c r="V25" i="9" s="1"/>
  <c r="V23" i="9" s="1"/>
  <c r="JD800" i="9"/>
  <c r="JE799" i="9"/>
  <c r="JI798" i="9"/>
  <c r="JF798" i="9"/>
  <c r="JH799" i="9"/>
  <c r="V21" i="9" l="1"/>
  <c r="W18" i="9"/>
  <c r="JD801" i="9"/>
  <c r="JE800" i="9"/>
  <c r="JF799" i="9"/>
  <c r="JG799" i="9"/>
  <c r="JI799" i="9"/>
  <c r="JF800" i="9"/>
  <c r="V17" i="9"/>
  <c r="JD802" i="9" l="1"/>
  <c r="JE801" i="9"/>
  <c r="JH800" i="9"/>
  <c r="JI800" i="9"/>
  <c r="JG800" i="9"/>
  <c r="JF801" i="9"/>
  <c r="W19" i="9" a="1"/>
  <c r="W19" i="9" l="1"/>
  <c r="JD803" i="9"/>
  <c r="JE802" i="9"/>
  <c r="JH801" i="9"/>
  <c r="JI801" i="9"/>
  <c r="JG801" i="9"/>
  <c r="JF802" i="9"/>
  <c r="JG802" i="9"/>
  <c r="JH802" i="9"/>
  <c r="W21" i="9" l="1"/>
  <c r="W20" i="9"/>
  <c r="X18" i="9" s="1"/>
  <c r="W22" i="9"/>
  <c r="W17" i="9"/>
  <c r="X19" i="9" s="1" a="1"/>
  <c r="X19" i="9" s="1"/>
  <c r="JD804" i="9"/>
  <c r="JE803" i="9"/>
  <c r="JI802" i="9"/>
  <c r="JF803" i="9"/>
  <c r="X20" i="9" l="1"/>
  <c r="Y18" i="9" s="1"/>
  <c r="X21" i="9"/>
  <c r="X17" i="9"/>
  <c r="Y19" i="9" s="1" a="1"/>
  <c r="Y19" i="9" s="1"/>
  <c r="W24" i="9"/>
  <c r="W25" i="9" s="1"/>
  <c r="W23" i="9" s="1"/>
  <c r="X22" i="9"/>
  <c r="JD805" i="9"/>
  <c r="JE804" i="9"/>
  <c r="JH803" i="9"/>
  <c r="JG803" i="9"/>
  <c r="JI803" i="9"/>
  <c r="JF804" i="9"/>
  <c r="JG804" i="9"/>
  <c r="JH804" i="9"/>
  <c r="Y20" i="9" l="1"/>
  <c r="Z18" i="9" s="1"/>
  <c r="Y17" i="9"/>
  <c r="Z19" i="9" s="1" a="1"/>
  <c r="Z19" i="9" s="1"/>
  <c r="Y21" i="9"/>
  <c r="X24" i="9"/>
  <c r="X25" i="9" s="1"/>
  <c r="X23" i="9" s="1"/>
  <c r="Y22" i="9"/>
  <c r="JD806" i="9"/>
  <c r="JE805" i="9"/>
  <c r="JI804" i="9"/>
  <c r="JF805" i="9"/>
  <c r="Z21" i="9" l="1"/>
  <c r="Z20" i="9"/>
  <c r="AA18" i="9" s="1"/>
  <c r="Z17" i="9"/>
  <c r="AA19" i="9" s="1" a="1"/>
  <c r="AA19" i="9" s="1"/>
  <c r="Y24" i="9"/>
  <c r="Y25" i="9" s="1"/>
  <c r="Y23" i="9" s="1"/>
  <c r="Z22" i="9"/>
  <c r="JD807" i="9"/>
  <c r="JE806" i="9"/>
  <c r="JH805" i="9"/>
  <c r="JI805" i="9"/>
  <c r="JG805" i="9"/>
  <c r="JF806" i="9"/>
  <c r="AA20" i="9" l="1"/>
  <c r="AB18" i="9" s="1"/>
  <c r="AA17" i="9"/>
  <c r="AB19" i="9" s="1" a="1"/>
  <c r="AB19" i="9" s="1"/>
  <c r="AA21" i="9"/>
  <c r="Z24" i="9"/>
  <c r="Z25" i="9" s="1"/>
  <c r="Z23" i="9" s="1"/>
  <c r="AA22" i="9"/>
  <c r="JD808" i="9"/>
  <c r="JE807" i="9"/>
  <c r="JH806" i="9"/>
  <c r="JI806" i="9"/>
  <c r="JG806" i="9"/>
  <c r="JF807" i="9"/>
  <c r="AB20" i="9" l="1"/>
  <c r="AC18" i="9" s="1"/>
  <c r="AB17" i="9"/>
  <c r="AC19" i="9" s="1" a="1"/>
  <c r="AC19" i="9" s="1"/>
  <c r="AB21" i="9"/>
  <c r="AA24" i="9"/>
  <c r="AA25" i="9" s="1"/>
  <c r="AA23" i="9" s="1"/>
  <c r="AB22" i="9"/>
  <c r="JD809" i="9"/>
  <c r="JE808" i="9"/>
  <c r="JH807" i="9"/>
  <c r="JI807" i="9"/>
  <c r="JG807" i="9"/>
  <c r="JH808" i="9"/>
  <c r="AC17" i="9" l="1"/>
  <c r="AD19" i="9" s="1" a="1"/>
  <c r="AD19" i="9" s="1"/>
  <c r="AC20" i="9"/>
  <c r="AD18" i="9" s="1"/>
  <c r="AC21" i="9"/>
  <c r="AB24" i="9"/>
  <c r="AB25" i="9" s="1"/>
  <c r="AB23" i="9" s="1"/>
  <c r="AC22" i="9"/>
  <c r="JD810" i="9"/>
  <c r="JE809" i="9"/>
  <c r="JF808" i="9"/>
  <c r="JG808" i="9"/>
  <c r="JI808" i="9"/>
  <c r="JF809" i="9"/>
  <c r="AC24" i="9" l="1"/>
  <c r="AC25" i="9" s="1"/>
  <c r="AC23" i="9" s="1"/>
  <c r="AD22" i="9"/>
  <c r="AD21" i="9"/>
  <c r="AD17" i="9"/>
  <c r="AE19" i="9" s="1" a="1"/>
  <c r="AE19" i="9" s="1"/>
  <c r="AD20" i="9"/>
  <c r="AE18" i="9" s="1"/>
  <c r="JD811" i="9"/>
  <c r="JE810" i="9"/>
  <c r="JH809" i="9"/>
  <c r="JI809" i="9"/>
  <c r="JG809" i="9"/>
  <c r="JF810" i="9"/>
  <c r="JG810" i="9"/>
  <c r="JH810" i="9"/>
  <c r="AE22" i="9" l="1"/>
  <c r="AD24" i="9"/>
  <c r="AD25" i="9" s="1"/>
  <c r="AD23" i="9" s="1"/>
  <c r="AE21" i="9"/>
  <c r="AE17" i="9"/>
  <c r="AF19" i="9" s="1" a="1"/>
  <c r="AF19" i="9" s="1"/>
  <c r="AE20" i="9"/>
  <c r="AF18" i="9" s="1"/>
  <c r="JD812" i="9"/>
  <c r="JE811" i="9"/>
  <c r="JI810" i="9"/>
  <c r="JF811" i="9"/>
  <c r="AF17" i="9" l="1"/>
  <c r="AG19" i="9" s="1" a="1"/>
  <c r="AG19" i="9" s="1"/>
  <c r="AF21" i="9"/>
  <c r="AF20" i="9"/>
  <c r="AG18" i="9" s="1"/>
  <c r="AF22" i="9"/>
  <c r="AE24" i="9"/>
  <c r="AE25" i="9" s="1"/>
  <c r="AE23" i="9" s="1"/>
  <c r="JD813" i="9"/>
  <c r="JE812" i="9"/>
  <c r="JH811" i="9"/>
  <c r="JI811" i="9"/>
  <c r="JG811" i="9"/>
  <c r="JF812" i="9"/>
  <c r="AG22" i="9" l="1"/>
  <c r="AF24" i="9"/>
  <c r="AF25" i="9" s="1"/>
  <c r="AF23" i="9" s="1"/>
  <c r="AG17" i="9"/>
  <c r="AH19" i="9" s="1" a="1"/>
  <c r="AH19" i="9" s="1"/>
  <c r="AG21" i="9"/>
  <c r="AG20" i="9"/>
  <c r="AH18" i="9" s="1"/>
  <c r="JD814" i="9"/>
  <c r="JE813" i="9"/>
  <c r="JH812" i="9"/>
  <c r="JI812" i="9"/>
  <c r="JG812" i="9"/>
  <c r="JF813" i="9"/>
  <c r="AH21" i="9" l="1"/>
  <c r="AH20" i="9"/>
  <c r="AI18" i="9" s="1"/>
  <c r="AH17" i="9"/>
  <c r="AI19" i="9" s="1" a="1"/>
  <c r="AI19" i="9" s="1"/>
  <c r="AG24" i="9"/>
  <c r="AG25" i="9" s="1"/>
  <c r="AG23" i="9" s="1"/>
  <c r="AH22" i="9"/>
  <c r="JD815" i="9"/>
  <c r="JE814" i="9"/>
  <c r="JH813" i="9"/>
  <c r="JI813" i="9"/>
  <c r="JG813" i="9"/>
  <c r="JF814" i="9"/>
  <c r="AI20" i="9" l="1"/>
  <c r="AJ18" i="9" s="1"/>
  <c r="AI17" i="9"/>
  <c r="AJ19" i="9" s="1" a="1"/>
  <c r="AJ19" i="9" s="1"/>
  <c r="AI21" i="9"/>
  <c r="AH24" i="9"/>
  <c r="AH25" i="9" s="1"/>
  <c r="AH23" i="9" s="1"/>
  <c r="AI22" i="9"/>
  <c r="JD816" i="9"/>
  <c r="JE815" i="9"/>
  <c r="JH814" i="9"/>
  <c r="JI814" i="9"/>
  <c r="JG814" i="9"/>
  <c r="JF815" i="9"/>
  <c r="AJ17" i="9" l="1"/>
  <c r="AK19" i="9" s="1" a="1"/>
  <c r="AK19" i="9" s="1"/>
  <c r="AJ21" i="9"/>
  <c r="AJ20" i="9"/>
  <c r="AK18" i="9" s="1"/>
  <c r="AJ22" i="9"/>
  <c r="AI24" i="9"/>
  <c r="AI25" i="9" s="1"/>
  <c r="AI23" i="9" s="1"/>
  <c r="JD817" i="9"/>
  <c r="JE816" i="9"/>
  <c r="JH815" i="9"/>
  <c r="JG815" i="9"/>
  <c r="JI815" i="9"/>
  <c r="JF816" i="9"/>
  <c r="AJ24" i="9" l="1"/>
  <c r="AJ25" i="9" s="1"/>
  <c r="AJ23" i="9" s="1"/>
  <c r="AK22" i="9"/>
  <c r="AK17" i="9"/>
  <c r="AL19" i="9" s="1" a="1"/>
  <c r="AL19" i="9" s="1"/>
  <c r="AK20" i="9"/>
  <c r="AL18" i="9" s="1"/>
  <c r="AK21" i="9"/>
  <c r="JD818" i="9"/>
  <c r="JE817" i="9"/>
  <c r="JH816" i="9"/>
  <c r="JG816" i="9"/>
  <c r="JI816" i="9"/>
  <c r="JF817" i="9"/>
  <c r="JG817" i="9"/>
  <c r="JH817" i="9"/>
  <c r="AK24" i="9" l="1"/>
  <c r="AK25" i="9" s="1"/>
  <c r="AK23" i="9" s="1"/>
  <c r="AL22" i="9"/>
  <c r="AL20" i="9"/>
  <c r="AM18" i="9" s="1"/>
  <c r="AL17" i="9"/>
  <c r="AM19" i="9" s="1" a="1"/>
  <c r="AM19" i="9" s="1"/>
  <c r="AL21" i="9"/>
  <c r="JD819" i="9"/>
  <c r="JE818" i="9"/>
  <c r="JI817" i="9"/>
  <c r="JF818" i="9"/>
  <c r="AM22" i="9" l="1"/>
  <c r="AL24" i="9"/>
  <c r="AL25" i="9" s="1"/>
  <c r="AL23" i="9" s="1"/>
  <c r="AM20" i="9"/>
  <c r="AN18" i="9" s="1"/>
  <c r="AM17" i="9"/>
  <c r="AN19" i="9" s="1" a="1"/>
  <c r="AN19" i="9" s="1"/>
  <c r="AN20" i="9" s="1"/>
  <c r="AO18" i="9" s="1"/>
  <c r="AM21" i="9"/>
  <c r="JD820" i="9"/>
  <c r="JE819" i="9"/>
  <c r="JH818" i="9"/>
  <c r="JI818" i="9"/>
  <c r="JG818" i="9"/>
  <c r="JF819" i="9"/>
  <c r="AN21" i="9" l="1"/>
  <c r="AN17" i="9"/>
  <c r="AM24" i="9"/>
  <c r="AM25" i="9" s="1"/>
  <c r="AM23" i="9" s="1"/>
  <c r="AN22" i="9"/>
  <c r="AN24" i="9" s="1"/>
  <c r="AN25" i="9" s="1"/>
  <c r="AN23" i="9" s="1"/>
  <c r="JD821" i="9"/>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V11" i="9" a="1"/>
  <c r="F11" i="9" a="1"/>
  <c r="L13" i="9" a="1"/>
  <c r="V11" i="9" l="1"/>
  <c r="F11" i="9"/>
  <c r="G11" i="9" s="1"/>
  <c r="L13" i="9"/>
  <c r="M13" i="9" s="1"/>
  <c r="F12" i="9" l="1"/>
  <c r="L5" i="9" a="1"/>
  <c r="L5" i="9" l="1"/>
  <c r="M5" i="9" s="1"/>
  <c r="L4" i="9" a="1"/>
  <c r="L4" i="9" l="1"/>
  <c r="M4" i="9" s="1"/>
  <c r="L6" i="9" s="1"/>
  <c r="L7" i="9" a="1"/>
  <c r="L7" i="9" l="1"/>
  <c r="C27" i="9" a="1"/>
  <c r="C27" i="9" l="1"/>
  <c r="BJ27" i="9"/>
  <c r="C28" i="9" a="1"/>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H27" i="9"/>
  <c r="R27" i="9"/>
  <c r="G27" i="9"/>
  <c r="V27" i="9"/>
  <c r="BJ28" i="9"/>
  <c r="S27" i="9"/>
  <c r="L27" i="9"/>
  <c r="Q27" i="9"/>
  <c r="O27" i="9"/>
  <c r="M27" i="9"/>
  <c r="J27" i="9"/>
  <c r="T27" i="9"/>
  <c r="P27" i="9"/>
  <c r="C29" i="9" a="1"/>
  <c r="N27" i="9"/>
  <c r="I27" i="9"/>
  <c r="K27" i="9"/>
  <c r="U27" i="9"/>
  <c r="D27"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J29" i="9"/>
  <c r="C31" i="9" a="1"/>
  <c r="CB27" i="9"/>
  <c r="BQ27" i="9"/>
  <c r="BV27" i="9"/>
  <c r="BY27" i="9"/>
  <c r="BO27" i="9"/>
  <c r="F27" i="9"/>
  <c r="BR27" i="9"/>
  <c r="BX27" i="9"/>
  <c r="BT27" i="9"/>
  <c r="BW27" i="9"/>
  <c r="BU27" i="9"/>
  <c r="BN27" i="9"/>
  <c r="BP27" i="9"/>
  <c r="BZ27" i="9"/>
  <c r="CA27" i="9"/>
  <c r="BS27"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CI30" i="9" l="1"/>
  <c r="F31" i="9"/>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M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U18" authorId="1">
      <text>
        <r>
          <rPr>
            <b/>
            <sz val="8"/>
            <color indexed="81"/>
            <rFont val="Tahoma"/>
            <family val="2"/>
          </rPr>
          <t>Denotes group(s) that can override a given override row.</t>
        </r>
        <r>
          <rPr>
            <sz val="8"/>
            <color indexed="81"/>
            <rFont val="Tahoma"/>
            <family val="2"/>
          </rPr>
          <t xml:space="preserve">
</t>
        </r>
      </text>
    </comment>
    <comment ref="V18" authorId="1">
      <text>
        <r>
          <rPr>
            <b/>
            <sz val="8"/>
            <color indexed="81"/>
            <rFont val="Tahoma"/>
            <family val="2"/>
          </rPr>
          <t>Denotes group(s) that cannot see a given row.</t>
        </r>
        <r>
          <rPr>
            <sz val="8"/>
            <color indexed="81"/>
            <rFont val="Tahoma"/>
            <family val="2"/>
          </rPr>
          <t xml:space="preserve">
</t>
        </r>
      </text>
    </comment>
    <comment ref="DV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<sst xmlns="http://schemas.openxmlformats.org/spreadsheetml/2006/main" count="1262" uniqueCount="651">
  <si>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</si>
  <si>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</si>
  <si>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</si>
  <si>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</si>
  <si>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</si>
  <si>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</si>
  <si>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</si>
  <si>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</si>
  <si>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</si>
  <si>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</si>
  <si>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</si>
  <si>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</si>
  <si>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</si>
  <si>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</si>
  <si>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</si>
  <si>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</si>
  <si>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</si>
  <si>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</si>
  <si>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</si>
  <si>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</si>
  <si>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</si>
  <si>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</si>
  <si>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</si>
  <si>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</si>
  <si>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</si>
  <si>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</si>
  <si>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</si>
  <si>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</si>
  <si>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</si>
  <si>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</si>
  <si>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</si>
  <si>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</si>
  <si>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</si>
  <si>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</si>
  <si>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</si>
  <si>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</si>
  <si>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</si>
  <si>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</si>
  <si>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</si>
  <si>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</si>
  <si>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</si>
  <si>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</si>
  <si>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</si>
  <si>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</si>
  <si>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</si>
  <si>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</si>
  <si>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</si>
  <si>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</si>
  <si>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</si>
  <si>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</si>
  <si>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</si>
  <si>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</si>
  <si>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</si>
  <si>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</si>
  <si>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</si>
  <si>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</si>
  <si>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</si>
  <si>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</si>
  <si>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</si>
  <si>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</si>
  <si>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</si>
  <si>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</si>
  <si>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</si>
  <si>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</si>
  <si>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</si>
  <si>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</si>
  <si>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</si>
  <si>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</si>
  <si>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</si>
  <si>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</si>
  <si>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</si>
  <si>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</si>
  <si>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</si>
  <si>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</si>
  <si>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</si>
  <si>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</si>
  <si>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</si>
  <si>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</si>
  <si>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</si>
  <si>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</si>
  <si>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</si>
  <si>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</si>
  <si>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</si>
  <si>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</si>
  <si>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</si>
  <si>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</si>
  <si>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</si>
  <si>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</si>
  <si>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</si>
  <si>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</si>
  <si>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</si>
  <si>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</si>
  <si>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</si>
  <si>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</si>
  <si>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</si>
  <si>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</si>
  <si>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</si>
  <si>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</si>
  <si>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</si>
  <si>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</si>
  <si>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</si>
  <si>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</si>
  <si>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</si>
  <si>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</si>
  <si>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</si>
  <si>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</si>
  <si>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</si>
  <si>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</si>
  <si>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</si>
  <si>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</si>
  <si>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</si>
  <si>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</si>
  <si>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</si>
  <si>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</si>
  <si>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</si>
  <si>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</si>
  <si>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</si>
  <si>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</si>
  <si>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</si>
  <si>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</si>
  <si>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</si>
  <si>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</si>
  <si>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</si>
  <si>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</si>
  <si>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</si>
  <si>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</si>
  <si>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</si>
  <si>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</si>
  <si>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</si>
  <si>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</si>
  <si>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</si>
  <si>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</si>
  <si>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</si>
  <si>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</si>
  <si>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</si>
  <si>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</si>
  <si>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</si>
  <si>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</si>
  <si>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</si>
  <si>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</si>
  <si>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</si>
  <si>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</si>
  <si>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</si>
  <si>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</si>
  <si>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</si>
  <si>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</si>
  <si>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</si>
  <si>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</si>
  <si>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</si>
  <si>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</si>
  <si>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</si>
  <si>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</si>
  <si>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</si>
  <si>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</si>
  <si>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</si>
  <si>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</si>
  <si>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</si>
  <si>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</si>
  <si>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</si>
  <si>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</si>
  <si>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</si>
  <si>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</si>
  <si>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</si>
  <si>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</si>
  <si>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</si>
  <si>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</si>
  <si>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</si>
  <si>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</si>
  <si>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</si>
  <si>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</si>
  <si>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</si>
  <si>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</si>
  <si>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</si>
  <si>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</si>
  <si>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</si>
  <si>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</si>
  <si>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</si>
  <si>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</si>
  <si>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</si>
  <si>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</si>
  <si>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</si>
  <si>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</si>
  <si>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</si>
  <si>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</si>
  <si>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</si>
  <si>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</si>
  <si>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</si>
  <si>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</si>
  <si>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</si>
  <si>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</si>
  <si>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</si>
  <si>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</si>
  <si>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</si>
  <si>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</si>
  <si>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</si>
  <si>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</si>
  <si>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</si>
  <si>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</si>
  <si>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</si>
  <si>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</si>
  <si>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</si>
  <si>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</si>
  <si>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</si>
  <si>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</si>
  <si>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</si>
  <si>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</si>
  <si>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</si>
  <si>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</si>
  <si>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</si>
  <si>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</si>
  <si>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</si>
  <si>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</si>
  <si>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</si>
  <si>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</si>
  <si>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</si>
  <si>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</si>
  <si>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</si>
  <si>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</si>
  <si>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</si>
  <si>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</si>
  <si>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</si>
  <si>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</si>
  <si>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</si>
  <si>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</si>
  <si>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</si>
  <si>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</si>
  <si>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</si>
  <si>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</si>
  <si>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</si>
  <si>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</si>
  <si>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</si>
  <si>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</si>
  <si>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</si>
  <si>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</si>
  <si>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</si>
  <si>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</si>
  <si>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</si>
  <si>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</si>
  <si>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</si>
  <si>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</si>
  <si>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</si>
  <si>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</si>
  <si>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</si>
  <si>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</si>
  <si>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</si>
  <si>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</si>
  <si>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</si>
  <si>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</si>
  <si>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</si>
  <si>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</si>
  <si>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</si>
  <si>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</si>
  <si>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</si>
  <si>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</si>
  <si>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</si>
  <si>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</si>
  <si>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</si>
  <si>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</si>
  <si>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</si>
  <si>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</si>
  <si>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</si>
  <si>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</si>
  <si>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Override</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</si>
  <si>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</si>
  <si>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</si>
  <si>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</si>
  <si>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</si>
  <si>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</si>
  <si>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</si>
  <si>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</si>
  <si>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</si>
  <si>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</si>
  <si>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</si>
  <si>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</si>
  <si>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</si>
  <si>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</si>
  <si>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</si>
  <si>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</si>
  <si>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</si>
  <si>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</si>
  <si>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</si>
  <si>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</si>
  <si>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</si>
  <si>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</si>
  <si>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</si>
  <si>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</si>
  <si>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</si>
  <si>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</si>
  <si>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</si>
  <si>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</si>
  <si>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</si>
  <si>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</si>
  <si>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</si>
  <si>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</si>
  <si>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</si>
  <si>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</si>
  <si>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</si>
  <si>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</si>
  <si>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</si>
  <si>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</si>
  <si>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</si>
  <si>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</si>
  <si>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</si>
  <si>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</si>
  <si>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</si>
  <si>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</si>
  <si>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</si>
  <si>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</si>
  <si>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</si>
  <si>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</si>
  <si>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</si>
  <si>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</si>
  <si>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</si>
  <si>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</si>
  <si>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</si>
  <si>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</si>
  <si>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</si>
  <si>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</si>
  <si>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</si>
  <si>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</si>
  <si>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</si>
  <si>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</si>
  <si>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</si>
  <si>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</si>
  <si>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</si>
  <si>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</si>
  <si>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</si>
  <si>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</si>
  <si>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</si>
  <si>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</si>
  <si>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</si>
  <si>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</si>
  <si>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</si>
  <si>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</si>
  <si>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</si>
  <si>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</si>
  <si>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</si>
  <si>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</si>
  <si>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</si>
  <si>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</si>
  <si>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</si>
  <si>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</si>
  <si>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</si>
  <si>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</si>
  <si>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</si>
  <si>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</si>
  <si>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</si>
  <si>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</si>
  <si>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</si>
  <si>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</si>
  <si>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</si>
  <si>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</si>
  <si>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</si>
  <si>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</si>
  <si>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</si>
  <si>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</si>
  <si>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</si>
  <si>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</si>
  <si>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</si>
  <si>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</si>
  <si>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</si>
  <si>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</si>
  <si>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</si>
  <si>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</si>
  <si>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</si>
  <si>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</si>
  <si>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</si>
  <si>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</si>
  <si>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</si>
  <si>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</si>
  <si>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</si>
  <si>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</si>
  <si>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</si>
  <si>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</si>
  <si>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</si>
  <si>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</si>
  <si>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</si>
  <si>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</si>
  <si>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</si>
  <si>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</si>
  <si>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</si>
  <si>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</si>
  <si>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</si>
  <si>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</si>
  <si>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</si>
  <si>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</si>
  <si>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</si>
  <si>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</si>
  <si>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</si>
  <si>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</si>
  <si>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</si>
  <si>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</si>
  <si>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</si>
  <si>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</si>
  <si>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</si>
  <si>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</si>
  <si>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</si>
  <si>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</si>
  <si>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</si>
  <si>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</si>
  <si>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</si>
  <si>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</si>
  <si>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</si>
  <si>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</si>
  <si>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</si>
  <si>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</si>
  <si>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</si>
  <si>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</si>
  <si>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</si>
  <si>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</si>
  <si>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</si>
  <si>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</si>
  <si>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</si>
  <si>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</si>
  <si>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</si>
  <si>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</si>
  <si>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</si>
  <si>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</si>
  <si>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</si>
  <si>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</si>
  <si>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</si>
  <si>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</si>
  <si>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</si>
  <si>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</si>
  <si>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</si>
  <si>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</si>
  <si>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</si>
  <si>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</si>
  <si>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</si>
  <si>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</si>
  <si>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</si>
  <si>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</si>
  <si>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</si>
  <si>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</si>
  <si>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</si>
  <si>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</si>
  <si>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</si>
  <si>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</si>
  <si>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</si>
  <si>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</si>
  <si>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</si>
  <si>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</si>
  <si>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</si>
  <si>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</si>
  <si>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</si>
  <si>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</si>
  <si>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</si>
  <si>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</si>
  <si>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</si>
  <si>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</si>
  <si>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</si>
  <si>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</si>
  <si>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</si>
  <si>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</si>
  <si>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</si>
  <si>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</si>
  <si>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</si>
  <si>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</si>
  <si>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</si>
  <si>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</si>
  <si>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</si>
  <si>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</si>
  <si>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</si>
  <si>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</si>
  <si>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</si>
  <si>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</si>
  <si>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</si>
  <si>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</si>
  <si>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</si>
  <si>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</si>
  <si>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</si>
  <si>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</si>
  <si>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</si>
  <si>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</si>
  <si>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</si>
  <si>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</si>
  <si>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</si>
  <si>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</si>
  <si>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</si>
  <si>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</si>
  <si>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</si>
  <si>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</si>
  <si>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</si>
  <si>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</si>
  <si>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</si>
  <si>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</si>
  <si>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</si>
  <si>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</si>
  <si>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</si>
  <si>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</si>
  <si>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</si>
  <si>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PRODUCT|D876-GP210DB~~GP210DB</t>
  </si>
  <si>
    <t>CUSTOMER|074-650000~~WESTCON EQUIP &amp; RENTALS</t>
  </si>
  <si>
    <t>Planning Dashboard</t>
  </si>
  <si>
    <t>Search Metric (All)</t>
  </si>
  <si>
    <t>Customer</t>
  </si>
  <si>
    <t>Steelwedge</t>
  </si>
  <si>
    <t>External System</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</si>
  <si>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</si>
  <si>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</si>
  <si>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</si>
  <si>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</si>
  <si>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</si>
  <si>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</si>
  <si>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</si>
  <si>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</si>
  <si>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</si>
  <si>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</si>
  <si>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</si>
  <si>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</si>
  <si>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</si>
  <si>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</si>
  <si>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</si>
  <si>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</si>
  <si>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</si>
  <si>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</si>
  <si>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</si>
  <si>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</si>
  <si>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</si>
  <si>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</si>
  <si>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</si>
  <si>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</si>
  <si>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</si>
  <si>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</si>
  <si>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</si>
  <si>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</si>
  <si>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</si>
  <si>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</si>
  <si>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</si>
  <si>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</si>
  <si>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</si>
  <si>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</si>
  <si>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</si>
  <si>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</si>
  <si>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</si>
  <si>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</si>
  <si>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</si>
  <si>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</si>
  <si>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</si>
  <si>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</si>
  <si>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</si>
  <si>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</si>
  <si>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</si>
  <si>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</si>
  <si>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</si>
  <si>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</si>
  <si>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</si>
  <si>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</si>
  <si>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</si>
  <si>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</si>
  <si>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</si>
  <si>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</si>
  <si>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</si>
  <si>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</si>
  <si>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</si>
  <si>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</si>
  <si>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</si>
  <si>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</si>
  <si>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</si>
  <si>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Previous CT CBP (n-3) (units)</t>
  </si>
  <si>
    <t>CT CBP Override (Units)</t>
  </si>
  <si>
    <t>Locked CT CBP Override (Units)</t>
  </si>
  <si>
    <t>Initial Forecast</t>
  </si>
  <si>
    <t>Market</t>
  </si>
  <si>
    <t>Customer Request</t>
  </si>
  <si>
    <t>Project Volume</t>
  </si>
  <si>
    <t>Supply Issue</t>
  </si>
  <si>
    <t>Promotion</t>
  </si>
  <si>
    <t>CT</t>
  </si>
  <si>
    <t>Equal to Previous CT CBP (n-2) (Units) pre cycle roll</t>
  </si>
  <si>
    <t>Manually maintainedby CT Planner</t>
  </si>
  <si>
    <t>Last Modified  on 7/23/2012 by gbalaji</t>
  </si>
  <si>
    <t>NO</t>
  </si>
  <si>
    <t>EUR</t>
  </si>
  <si>
    <t>EUR Dollar</t>
  </si>
  <si>
    <t>CT CBP Template</t>
  </si>
  <si>
    <t>Planning UOM</t>
  </si>
  <si>
    <t>UOM_INDEX</t>
  </si>
  <si>
    <t>SWUPD_REFRESH_UOM</t>
  </si>
  <si>
    <t>First item</t>
  </si>
  <si>
    <t>Unique TS</t>
  </si>
  <si>
    <t xml:space="preserve">CT CBP Override Risk Filter(Units) </t>
  </si>
  <si>
    <t>Equal to CT CBP Override Risk Filter_Intermediate (Units) *CT CBP Override (Units)</t>
  </si>
  <si>
    <t>ALM_PCU_ID</t>
  </si>
  <si>
    <t>WBS_CONTRACT_ID</t>
  </si>
  <si>
    <t>RISK_CATEGORY</t>
  </si>
  <si>
    <t>SWF_ID</t>
  </si>
  <si>
    <t>MAPE</t>
  </si>
  <si>
    <t>SALES_ITEM Id</t>
  </si>
  <si>
    <t>SALES_ITEM Desc</t>
  </si>
  <si>
    <t>NET_ELEMENT_VERSION Id</t>
  </si>
  <si>
    <t>NET_ELEMENT_VERSION Desc</t>
  </si>
  <si>
    <t>NET_ELEMENT_ID</t>
  </si>
  <si>
    <t>NET_ELEMENT_DESCRIPTION</t>
  </si>
  <si>
    <t>BUSINESS_LINE Id</t>
  </si>
  <si>
    <t>BUSINESS_LINE Desc</t>
  </si>
  <si>
    <t>BUSINESS_UNIT Id</t>
  </si>
  <si>
    <t>BUSINESS_UNIT Desc</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</si>
  <si>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</si>
  <si>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</si>
  <si>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</si>
  <si>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</si>
  <si>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</si>
  <si>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</si>
  <si>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</si>
  <si>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</si>
  <si>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</si>
  <si>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</si>
  <si>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</si>
  <si>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</si>
  <si>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</si>
  <si>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</si>
  <si>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</si>
  <si>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</si>
  <si>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</si>
  <si>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MANAGEMENT_REPORTING_FLAG</t>
  </si>
  <si>
    <t>PORT_FACTOR</t>
  </si>
  <si>
    <t>PLANNING_STATUS</t>
  </si>
  <si>
    <t>PLANNING_TYPE</t>
  </si>
  <si>
    <t>PRODUCT_CATEGORY</t>
  </si>
  <si>
    <t>PRODUCT_LIFECYCLE_STATE</t>
  </si>
  <si>
    <t>KSI_CT_CT_PLAN_START_PERIOD</t>
  </si>
  <si>
    <t>IS_ACTIVE</t>
  </si>
  <si>
    <t>IS_DISCONTINUE</t>
  </si>
  <si>
    <t>GROUP_KEY Id</t>
  </si>
  <si>
    <t>GROUP_KEY Desc</t>
  </si>
  <si>
    <t>CUSTOMER_TEAM Id</t>
  </si>
  <si>
    <t>CUSTOMER_TEAM Desc</t>
  </si>
  <si>
    <t>SUB_REGION Id</t>
  </si>
  <si>
    <t>SUB_REGION Desc</t>
  </si>
  <si>
    <t>REGION Id</t>
  </si>
  <si>
    <t>REGION Desc</t>
  </si>
  <si>
    <t>CLUSTER Id</t>
  </si>
  <si>
    <t>CLUSTER Desc</t>
  </si>
  <si>
    <t>GLOBAL_ID</t>
  </si>
  <si>
    <t>GLOBAL_DESCRIPTION</t>
  </si>
  <si>
    <t>COUNTRY_ID</t>
  </si>
  <si>
    <t>COUNTRY_DESCRIPTION</t>
  </si>
  <si>
    <t>NSN_REGION</t>
  </si>
  <si>
    <t>NSN_SUB_REGION</t>
  </si>
  <si>
    <t>PLANNING_MODE_FLAG</t>
  </si>
  <si>
    <t>GLOBAL_CBT_ID</t>
  </si>
  <si>
    <t>GLOBAL_CBT_DESCRIPTION</t>
  </si>
  <si>
    <t>CBT_ID</t>
  </si>
  <si>
    <t>CBT_DESCRIPTION</t>
  </si>
  <si>
    <t>Attributes</t>
  </si>
  <si>
    <t>Planning View'!AK18:AW18</t>
  </si>
  <si>
    <t>Equals to CT CBP Override Risk Filter (Units) once "CT Plan Lock" workflow has been triggered</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</si>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</sst>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3"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10"/>
      <color rgb="FFFF0000"/>
      <name val="Arial"/>
      <family val="2"/>
    </font>
    <font>
      <sz val="9"/>
      <color rgb="FFFF0000"/>
      <name val="Arial"/>
      <family val="2"/>
    </font>
    <font>
      <b/>
      <sz val="9"/>
      <color rgb="FFFF0000"/>
      <name val="Arial"/>
      <family val="2"/>
    </font>
    <font>
      <sz val="9"/>
      <color theme="1"/>
      <name val="Arial"/>
      <family val="2"/>
    </font>
    <font>
      <i/>
      <sz val="9"/>
      <color theme="1"/>
      <name val="Arial"/>
      <family val="2"/>
    </font>
  </fonts>
  <fills count="22">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
      <patternFill patternType="solid">
        <fgColor rgb="FFFFFF00"/>
        <bgColor indexed="64"/>
      </patternFill>
    </fill>
  </fills>
  <borders count="87">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double">
        <color rgb="FFB50A00"/>
      </bottom>
      <diagonal/>
    </border>
    <border>
      <left/>
      <right style="thin">
        <color indexed="15"/>
      </right>
      <top style="thin">
        <color indexed="15"/>
      </top>
      <bottom style="thin">
        <color indexed="15"/>
      </bottom>
      <diagonal/>
    </border>
    <border>
      <left style="thin">
        <color indexed="15"/>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indexed="15"/>
      </left>
      <right style="thin">
        <color indexed="15"/>
      </right>
      <top/>
      <bottom style="double">
        <color rgb="FFC00000"/>
      </bottom>
      <diagonal/>
    </border>
    <border>
      <left/>
      <right style="thin">
        <color indexed="15"/>
      </right>
      <top/>
      <bottom style="double">
        <color rgb="FFC00000"/>
      </bottom>
      <diagonal/>
    </border>
    <border>
      <left style="thin">
        <color indexed="15"/>
      </left>
      <right/>
      <top/>
      <bottom style="double">
        <color rgb="FFC00000"/>
      </bottom>
      <diagonal/>
    </border>
    <border>
      <left style="thin">
        <color indexed="18"/>
      </left>
      <right style="thin">
        <color indexed="18"/>
      </right>
      <top/>
      <bottom style="double">
        <color rgb="FFC00000"/>
      </bottom>
      <diagonal/>
    </border>
    <border>
      <left/>
      <right/>
      <top/>
      <bottom style="double">
        <color rgb="FFC00000"/>
      </bottom>
      <diagonal/>
    </border>
    <border>
      <left style="thin">
        <color indexed="9"/>
      </left>
      <right/>
      <top style="thin">
        <color indexed="9"/>
      </top>
      <bottom style="thin">
        <color indexed="15"/>
      </bottom>
      <diagonal/>
    </border>
    <border>
      <left style="thin">
        <color auto="1"/>
      </left>
      <right style="thin">
        <color auto="1"/>
      </right>
      <top style="thin">
        <color auto="1"/>
      </top>
      <bottom style="thin">
        <color theme="2" tint="-0.499984740745262"/>
      </bottom>
      <diagonal/>
    </border>
    <border>
      <left style="thin">
        <color theme="2" tint="-0.499984740745262"/>
      </left>
      <right style="thin">
        <color auto="1"/>
      </right>
      <top style="thin">
        <color theme="2" tint="-0.499984740745262"/>
      </top>
      <bottom style="thin">
        <color theme="2" tint="-0.499984740745262"/>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16">
    <xf numFmtId="0" fontId="0" fillId="0" borderId="0" xfId="0"/>
    <xf numFmtId="0" fontId="60" fillId="20" borderId="73" xfId="0" applyFont="1" applyFill="1" applyBorder="1" applyAlignment="1">
      <alignment horizontal="center" vertical="center"/>
    </xf>
    <xf numFmtId="0" fontId="60" fillId="20" borderId="74"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0" borderId="55"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applyAlignment="1">
      <alignment vertical="center"/>
    </xf>
    <xf numFmtId="0" fontId="3" fillId="9" borderId="0" xfId="1" applyFill="1"/>
    <xf numFmtId="0" fontId="49" fillId="9" borderId="33" xfId="0" applyFont="1" applyFill="1" applyBorder="1" applyAlignment="1">
      <alignment horizontal="left" vertical="top"/>
    </xf>
    <xf numFmtId="0" fontId="49" fillId="9" borderId="33" xfId="0" applyNumberFormat="1" applyFont="1" applyFill="1" applyBorder="1" applyAlignment="1">
      <alignment horizontal="left" vertical="top"/>
    </xf>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7" xfId="3" applyNumberFormat="1" applyFont="1" applyFill="1" applyBorder="1" applyAlignment="1">
      <alignment horizontal="left" vertical="center"/>
    </xf>
    <xf numFmtId="166" fontId="16" fillId="0" borderId="57"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7" fillId="0" borderId="0" xfId="0" applyFont="1" applyFill="1" applyBorder="1" applyAlignment="1">
      <alignment vertical="center" shrinkToFit="1"/>
    </xf>
    <xf numFmtId="0" fontId="71" fillId="0" borderId="0" xfId="5" applyFont="1" applyAlignment="1" applyProtection="1"/>
    <xf numFmtId="9" fontId="16" fillId="9" borderId="0" xfId="6" applyFont="1" applyFill="1"/>
    <xf numFmtId="0" fontId="3" fillId="0" borderId="0" xfId="1" applyBorder="1"/>
    <xf numFmtId="0" fontId="69" fillId="0" borderId="0" xfId="0" applyFont="1" applyBorder="1" applyAlignment="1">
      <alignment vertical="center"/>
    </xf>
    <xf numFmtId="0" fontId="2" fillId="9" borderId="61" xfId="0" applyFont="1" applyFill="1" applyBorder="1"/>
    <xf numFmtId="10" fontId="2" fillId="9" borderId="62" xfId="6" applyNumberFormat="1" applyFont="1" applyFill="1" applyBorder="1"/>
    <xf numFmtId="0" fontId="2" fillId="9" borderId="59" xfId="0" applyFont="1" applyFill="1" applyBorder="1" applyAlignment="1"/>
    <xf numFmtId="0" fontId="2" fillId="9" borderId="62" xfId="0" applyFont="1" applyFill="1" applyBorder="1" applyAlignment="1">
      <alignment horizontal="center"/>
    </xf>
    <xf numFmtId="0" fontId="2" fillId="9" borderId="59" xfId="0" applyFont="1" applyFill="1" applyBorder="1"/>
    <xf numFmtId="0" fontId="2" fillId="9" borderId="62" xfId="0" applyNumberFormat="1" applyFont="1" applyFill="1" applyBorder="1" applyAlignment="1">
      <alignment horizontal="center"/>
    </xf>
    <xf numFmtId="0" fontId="2" fillId="9" borderId="62" xfId="0" applyFont="1" applyFill="1" applyBorder="1"/>
    <xf numFmtId="166" fontId="49" fillId="9" borderId="56" xfId="0" applyNumberFormat="1" applyFont="1" applyFill="1" applyBorder="1" applyAlignment="1">
      <alignment horizontal="left" vertical="center"/>
    </xf>
    <xf numFmtId="0" fontId="74" fillId="9" borderId="0" xfId="0" applyFont="1" applyFill="1"/>
    <xf numFmtId="1" fontId="2" fillId="9" borderId="60" xfId="6" applyNumberFormat="1" applyFont="1" applyFill="1" applyBorder="1"/>
    <xf numFmtId="0" fontId="65" fillId="14" borderId="63" xfId="0" applyNumberFormat="1" applyFont="1" applyFill="1" applyBorder="1" applyAlignment="1">
      <alignment horizontal="center" vertical="center"/>
    </xf>
    <xf numFmtId="0" fontId="50" fillId="18" borderId="34" xfId="0" applyFont="1" applyFill="1" applyBorder="1" applyAlignment="1">
      <alignment vertical="center"/>
    </xf>
    <xf numFmtId="0" fontId="49" fillId="0" borderId="65" xfId="0" applyFont="1" applyFill="1" applyBorder="1" applyAlignment="1">
      <alignment horizontal="left" vertical="center"/>
    </xf>
    <xf numFmtId="0" fontId="49" fillId="9" borderId="65" xfId="0" applyFont="1" applyFill="1" applyBorder="1" applyAlignment="1">
      <alignment horizontal="left" vertical="center"/>
    </xf>
    <xf numFmtId="0" fontId="49" fillId="9" borderId="65" xfId="0" applyFont="1" applyFill="1" applyBorder="1" applyAlignment="1">
      <alignment horizontal="left" vertical="top"/>
    </xf>
    <xf numFmtId="38" fontId="61" fillId="0" borderId="33" xfId="3" applyNumberFormat="1" applyFont="1" applyFill="1" applyBorder="1" applyAlignment="1">
      <alignment horizontal="right" vertical="center"/>
    </xf>
    <xf numFmtId="0" fontId="65" fillId="14" borderId="66" xfId="0" applyNumberFormat="1" applyFont="1" applyFill="1" applyBorder="1" applyAlignment="1">
      <alignment horizontal="center" vertical="center"/>
    </xf>
    <xf numFmtId="0" fontId="65" fillId="14" borderId="64"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59" xfId="0" applyNumberFormat="1" applyFont="1" applyFill="1" applyBorder="1" applyAlignment="1">
      <alignment horizontal="center" vertical="center" shrinkToFit="1"/>
    </xf>
    <xf numFmtId="168" fontId="16" fillId="19" borderId="60"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167" fontId="16" fillId="9" borderId="67" xfId="3" applyNumberFormat="1" applyFont="1" applyFill="1" applyBorder="1" applyAlignment="1">
      <alignment horizontal="center" vertical="center"/>
    </xf>
    <xf numFmtId="0" fontId="25" fillId="9" borderId="0" xfId="1" applyFont="1" applyFill="1" applyBorder="1"/>
    <xf numFmtId="0" fontId="3" fillId="9" borderId="0" xfId="1" applyFill="1" applyBorder="1"/>
    <xf numFmtId="0" fontId="65" fillId="17" borderId="63" xfId="0" applyNumberFormat="1" applyFont="1" applyFill="1" applyBorder="1" applyAlignment="1">
      <alignment horizontal="center" vertical="center"/>
    </xf>
    <xf numFmtId="0" fontId="50" fillId="0" borderId="0" xfId="0" applyFont="1" applyFill="1" applyBorder="1" applyAlignment="1">
      <alignment vertical="center"/>
    </xf>
    <xf numFmtId="0" fontId="25" fillId="19" borderId="59" xfId="0" applyFont="1" applyFill="1" applyBorder="1" applyAlignment="1">
      <alignment horizontal="left" vertical="center"/>
    </xf>
    <xf numFmtId="0" fontId="25" fillId="19" borderId="61" xfId="0" applyFont="1" applyFill="1" applyBorder="1" applyAlignment="1">
      <alignment horizontal="left" vertical="center"/>
    </xf>
    <xf numFmtId="0" fontId="25" fillId="19" borderId="59" xfId="0" applyFont="1" applyFill="1" applyBorder="1"/>
    <xf numFmtId="166" fontId="16" fillId="0" borderId="71" xfId="3" applyNumberFormat="1" applyFont="1" applyFill="1" applyBorder="1" applyAlignment="1">
      <alignment horizontal="left" vertical="center"/>
    </xf>
    <xf numFmtId="166" fontId="16" fillId="0" borderId="39" xfId="3" applyNumberFormat="1" applyFont="1" applyFill="1" applyBorder="1" applyAlignment="1">
      <alignment horizontal="left" vertical="center"/>
    </xf>
    <xf numFmtId="0" fontId="25" fillId="19" borderId="33" xfId="0" applyFont="1" applyFill="1" applyBorder="1" applyAlignment="1">
      <alignment horizontal="left"/>
    </xf>
    <xf numFmtId="0" fontId="76" fillId="9" borderId="0" xfId="0" applyFont="1" applyFill="1" applyBorder="1" applyAlignment="1">
      <alignment horizontal="right"/>
    </xf>
    <xf numFmtId="0" fontId="16" fillId="0" borderId="72" xfId="0" applyFont="1" applyBorder="1" applyAlignment="1">
      <alignment vertical="center"/>
    </xf>
    <xf numFmtId="0" fontId="16" fillId="0" borderId="0" xfId="0" applyFont="1" applyBorder="1" applyAlignment="1">
      <alignment vertical="center"/>
    </xf>
    <xf numFmtId="0" fontId="16" fillId="0" borderId="58" xfId="0" applyFont="1" applyBorder="1" applyAlignment="1">
      <alignment vertical="center"/>
    </xf>
    <xf numFmtId="0" fontId="16" fillId="0" borderId="76" xfId="0" applyFont="1" applyBorder="1" applyAlignment="1">
      <alignment vertical="center"/>
    </xf>
    <xf numFmtId="0" fontId="16" fillId="0" borderId="77"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3" fillId="0" borderId="75" xfId="0" applyNumberFormat="1" applyFont="1" applyFill="1" applyBorder="1" applyAlignment="1">
      <alignment horizontal="left" vertical="center" indent="1"/>
    </xf>
    <xf numFmtId="0" fontId="62" fillId="0" borderId="76"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0" fillId="9" borderId="0" xfId="0" applyFont="1" applyFill="1" applyBorder="1"/>
    <xf numFmtId="0" fontId="50" fillId="0" borderId="0" xfId="0" applyFont="1" applyBorder="1"/>
    <xf numFmtId="0" fontId="50" fillId="0" borderId="0" xfId="0" applyFont="1" applyBorder="1" applyAlignment="1">
      <alignment vertical="center" wrapText="1"/>
    </xf>
    <xf numFmtId="168" fontId="50" fillId="0" borderId="0" xfId="0" applyNumberFormat="1" applyFont="1" applyBorder="1"/>
    <xf numFmtId="3" fontId="50" fillId="0" borderId="0" xfId="0" applyNumberFormat="1"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0" fontId="74" fillId="0" borderId="0" xfId="0" applyFont="1" applyBorder="1"/>
    <xf numFmtId="38" fontId="50" fillId="0" borderId="0" xfId="0" applyNumberFormat="1" applyFont="1" applyBorder="1"/>
    <xf numFmtId="0" fontId="50" fillId="0" borderId="0" xfId="0" applyFont="1" applyBorder="1" applyAlignment="1">
      <alignment vertical="top"/>
    </xf>
    <xf numFmtId="0" fontId="50" fillId="0" borderId="0" xfId="0" applyFont="1" applyBorder="1" applyAlignment="1">
      <alignment vertical="center"/>
    </xf>
    <xf numFmtId="168" fontId="50" fillId="0" borderId="0" xfId="0" applyNumberFormat="1" applyFont="1" applyBorder="1" applyAlignment="1">
      <alignment horizontal="right"/>
    </xf>
    <xf numFmtId="17" fontId="50" fillId="0" borderId="0" xfId="0" applyNumberFormat="1" applyFont="1" applyBorder="1"/>
    <xf numFmtId="0" fontId="50" fillId="0" borderId="0" xfId="0" applyNumberFormat="1" applyFont="1" applyBorder="1"/>
    <xf numFmtId="0" fontId="60" fillId="20" borderId="78" xfId="0" applyFont="1" applyFill="1" applyBorder="1" applyAlignment="1">
      <alignment horizontal="center" vertical="center"/>
    </xf>
    <xf numFmtId="0" fontId="78" fillId="0" borderId="0" xfId="0" applyFont="1"/>
    <xf numFmtId="0" fontId="79" fillId="0" borderId="0" xfId="0" applyFont="1"/>
    <xf numFmtId="0" fontId="79" fillId="0" borderId="0" xfId="0" applyFont="1" applyAlignment="1">
      <alignment vertical="center"/>
    </xf>
    <xf numFmtId="0" fontId="80" fillId="9" borderId="0" xfId="1" applyFont="1" applyFill="1"/>
    <xf numFmtId="0" fontId="70" fillId="0" borderId="0" xfId="1" applyFont="1"/>
    <xf numFmtId="0" fontId="80" fillId="0" borderId="0" xfId="1" applyFont="1"/>
    <xf numFmtId="0" fontId="79" fillId="9" borderId="0" xfId="0" applyFont="1" applyFill="1"/>
    <xf numFmtId="0" fontId="79" fillId="9" borderId="0" xfId="0" applyFont="1" applyFill="1" applyAlignment="1">
      <alignment shrinkToFit="1"/>
    </xf>
    <xf numFmtId="0" fontId="70" fillId="9" borderId="0" xfId="2" applyFont="1" applyFill="1"/>
    <xf numFmtId="0" fontId="79" fillId="9" borderId="0" xfId="0" applyNumberFormat="1" applyFont="1" applyFill="1"/>
    <xf numFmtId="0" fontId="70" fillId="9" borderId="0" xfId="2" applyNumberFormat="1" applyFont="1" applyFill="1"/>
    <xf numFmtId="0" fontId="80" fillId="0" borderId="0" xfId="2" applyFont="1"/>
    <xf numFmtId="0" fontId="81" fillId="0" borderId="0" xfId="0" applyFont="1"/>
    <xf numFmtId="0" fontId="81" fillId="9" borderId="0" xfId="0" applyFont="1" applyFill="1"/>
    <xf numFmtId="0" fontId="82" fillId="9" borderId="0" xfId="0" applyFont="1" applyFill="1" applyBorder="1" applyAlignment="1">
      <alignment vertical="center"/>
    </xf>
    <xf numFmtId="0" fontId="50" fillId="0" borderId="0" xfId="0" applyFont="1" applyAlignment="1">
      <alignment vertical="center"/>
    </xf>
    <xf numFmtId="0" fontId="50" fillId="0" borderId="0" xfId="0" applyFont="1"/>
    <xf numFmtId="0" fontId="74" fillId="0" borderId="0" xfId="0" applyFont="1"/>
    <xf numFmtId="166" fontId="50" fillId="9" borderId="0" xfId="0" applyNumberFormat="1" applyFont="1" applyFill="1" applyBorder="1"/>
    <xf numFmtId="0" fontId="16" fillId="21" borderId="0" xfId="0" applyFont="1" applyFill="1" applyAlignment="1">
      <alignment horizontal="center" vertical="center"/>
    </xf>
    <xf numFmtId="0" fontId="72" fillId="0" borderId="0" xfId="0" applyFont="1" applyFill="1" applyBorder="1" applyAlignment="1">
      <alignment horizontal="center" vertical="center"/>
    </xf>
    <xf numFmtId="0" fontId="16" fillId="9" borderId="33" xfId="3" applyNumberFormat="1" applyFont="1" applyFill="1" applyBorder="1" applyAlignment="1">
      <alignment horizontal="left" vertical="center"/>
    </xf>
    <xf numFmtId="0" fontId="16" fillId="9" borderId="79" xfId="3" applyNumberFormat="1" applyFont="1" applyFill="1" applyBorder="1" applyAlignment="1">
      <alignment horizontal="left" vertical="center"/>
    </xf>
    <xf numFmtId="166" fontId="16" fillId="0" borderId="81" xfId="3" applyNumberFormat="1" applyFont="1" applyFill="1" applyBorder="1" applyAlignment="1">
      <alignment horizontal="left" vertical="center"/>
    </xf>
    <xf numFmtId="166" fontId="16" fillId="0" borderId="82" xfId="3" applyNumberFormat="1" applyFont="1" applyFill="1" applyBorder="1" applyAlignment="1">
      <alignment horizontal="left" vertical="center"/>
    </xf>
    <xf numFmtId="166" fontId="16" fillId="0" borderId="82" xfId="2" applyNumberFormat="1" applyFont="1" applyFill="1" applyBorder="1" applyAlignment="1">
      <alignment horizontal="left" vertical="center"/>
    </xf>
    <xf numFmtId="38" fontId="61" fillId="0" borderId="81" xfId="3" applyNumberFormat="1" applyFont="1" applyFill="1" applyBorder="1" applyAlignment="1">
      <alignment horizontal="right" vertical="center"/>
    </xf>
    <xf numFmtId="38" fontId="61" fillId="0" borderId="83" xfId="3" applyNumberFormat="1" applyFont="1" applyFill="1" applyBorder="1" applyAlignment="1">
      <alignment horizontal="right" vertical="center"/>
    </xf>
    <xf numFmtId="38" fontId="61" fillId="0" borderId="80" xfId="3" applyNumberFormat="1" applyFont="1" applyFill="1" applyBorder="1" applyAlignment="1">
      <alignment horizontal="right" vertical="center"/>
    </xf>
    <xf numFmtId="38" fontId="61" fillId="0" borderId="79" xfId="3" applyNumberFormat="1" applyFont="1" applyFill="1" applyBorder="1" applyAlignment="1">
      <alignment horizontal="right" vertical="center"/>
    </xf>
    <xf numFmtId="0" fontId="57" fillId="18" borderId="84" xfId="2" applyFont="1" applyFill="1" applyBorder="1" applyAlignment="1">
      <alignment horizontal="center" vertical="center"/>
    </xf>
    <xf numFmtId="0" fontId="50" fillId="15" borderId="0" xfId="0" applyFont="1" applyFill="1" applyAlignment="1">
      <alignment horizontal="left" vertical="center"/>
    </xf>
    <xf numFmtId="0" fontId="50" fillId="9" borderId="0" xfId="0" applyFont="1" applyFill="1" applyAlignment="1">
      <alignment horizontal="left" vertical="center"/>
    </xf>
    <xf numFmtId="0" fontId="57" fillId="9" borderId="0" xfId="2" applyFont="1" applyFill="1" applyAlignment="1">
      <alignment horizontal="center"/>
    </xf>
    <xf numFmtId="0" fontId="50" fillId="9" borderId="0" xfId="0" applyFont="1" applyFill="1" applyAlignment="1">
      <alignment horizontal="center"/>
    </xf>
    <xf numFmtId="0" fontId="50" fillId="9" borderId="0" xfId="0" applyFont="1" applyFill="1" applyBorder="1" applyAlignment="1">
      <alignment horizontal="center"/>
    </xf>
    <xf numFmtId="166" fontId="81" fillId="9" borderId="32" xfId="3" applyNumberFormat="1" applyFont="1" applyFill="1" applyBorder="1" applyAlignment="1">
      <alignment horizontal="left" vertical="center"/>
    </xf>
    <xf numFmtId="166" fontId="81" fillId="9" borderId="80" xfId="3" applyNumberFormat="1" applyFont="1" applyFill="1" applyBorder="1" applyAlignment="1">
      <alignment horizontal="left" vertical="center"/>
    </xf>
    <xf numFmtId="0" fontId="72" fillId="0" borderId="85" xfId="0" applyFont="1" applyFill="1" applyBorder="1" applyAlignment="1">
      <alignment horizontal="center" vertical="center"/>
    </xf>
    <xf numFmtId="0" fontId="3" fillId="16" borderId="86" xfId="1" applyFill="1" applyBorder="1" applyAlignment="1">
      <alignment horizontal="center" vertical="center"/>
    </xf>
    <xf numFmtId="0" fontId="25" fillId="0" borderId="0" xfId="0" applyFont="1" applyFill="1" applyBorder="1" applyAlignment="1">
      <alignment horizontal="right" vertical="center"/>
    </xf>
    <xf numFmtId="0" fontId="57" fillId="18" borderId="69" xfId="0" applyFont="1" applyFill="1" applyBorder="1" applyAlignment="1">
      <alignment horizontal="center" vertical="center"/>
    </xf>
    <xf numFmtId="0" fontId="57" fillId="18" borderId="70" xfId="0" applyFont="1" applyFill="1" applyBorder="1" applyAlignment="1">
      <alignment horizontal="center" vertical="center"/>
    </xf>
    <xf numFmtId="0" fontId="57" fillId="18" borderId="68" xfId="0" applyFont="1" applyFill="1" applyBorder="1" applyAlignment="1">
      <alignment horizontal="center" vertical="center"/>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27">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theme="0"/>
      </font>
      <fill>
        <gradientFill type="path" left="0.5" right="0.5" top="0.5" bottom="0.5">
          <stop position="0">
            <color rgb="FFC00000"/>
          </stop>
          <stop position="1">
            <color rgb="FFCC620A"/>
          </stop>
        </gradientFill>
      </fill>
    </dxf>
    <dxf>
      <font>
        <b/>
        <i val="0"/>
        <color theme="0"/>
      </font>
      <fill>
        <patternFill>
          <bgColor rgb="FFFF0000"/>
        </patternFill>
      </fill>
    </dxf>
    <dxf>
      <font>
        <b/>
        <i val="0"/>
        <color rgb="FF0000FF"/>
      </font>
      <fill>
        <patternFill patternType="solid">
          <fgColor auto="1"/>
          <bgColor rgb="FF99CCFF"/>
        </patternFill>
      </fill>
    </dxf>
    <dxf>
      <font>
        <b/>
        <i val="0"/>
        <color theme="0"/>
      </font>
      <fill>
        <patternFill>
          <bgColor rgb="FFFF0000"/>
        </patternFill>
      </fill>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rgb="FF0000FF"/>
      </font>
      <fill>
        <patternFill patternType="solid">
          <fgColor auto="1"/>
          <bgColor rgb="FF99CCFF"/>
        </pattern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50A00"/>
      <color rgb="FFE46C0A"/>
      <color rgb="FF7F63A1"/>
      <color rgb="FF0000FF"/>
      <color rgb="FF99CCFF"/>
      <color rgb="FFFFFF8B"/>
      <color rgb="FFC88500"/>
      <color rgb="FFFFCC66"/>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barChart>
        <c:barDir val="col"/>
        <c:grouping val="clustered"/>
        <c:varyColors val="0"/>
        <c:ser>
          <c:idx val="1"/>
          <c:order val="0"/>
          <c:tx>
            <c:strRef>
              <c:f>'Planning View'!$DV$8</c:f>
              <c:strCache>
                <c:ptCount val="1"/>
                <c:pt idx="0">
                  <c:v>Locked CT CBP Override (Units)</c:v>
                </c:pt>
              </c:strCache>
            </c:strRef>
          </c:tx>
          <c:spPr>
            <a:gradFill flip="none" rotWithShape="1">
              <a:gsLst>
                <a:gs pos="1000">
                  <a:schemeClr val="accent1">
                    <a:lumMod val="75000"/>
                  </a:schemeClr>
                </a:gs>
                <a:gs pos="9000">
                  <a:schemeClr val="accent1">
                    <a:lumMod val="75000"/>
                  </a:schemeClr>
                </a:gs>
                <a:gs pos="100000">
                  <a:schemeClr val="tx2">
                    <a:lumMod val="60000"/>
                    <a:lumOff val="40000"/>
                  </a:schemeClr>
                </a:gs>
                <a:gs pos="80000">
                  <a:schemeClr val="tx2">
                    <a:lumMod val="60000"/>
                    <a:lumOff val="40000"/>
                  </a:schemeClr>
                </a:gs>
              </a:gsLst>
              <a:path path="circle">
                <a:fillToRect l="100000" t="100000"/>
              </a:path>
              <a:tileRect r="-100000" b="-100000"/>
            </a:gra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invertIfNegative val="0"/>
          <c:cat>
            <c:multiLvlStrRef>
              <c:f>'Planning View'!$DW$7:$ER$7</c:f>
            </c:multiLvlStrRef>
          </c:cat>
          <c:val>
            <c:numRef>
              <c:f>'Planning View'!$DW$8:$EK$8</c:f>
            </c:numRef>
          </c:val>
        </c:ser>
        <c:dLbls>
          <c:showLegendKey val="0"/>
          <c:showVal val="0"/>
          <c:showCatName val="0"/>
          <c:showSerName val="0"/>
          <c:showPercent val="0"/>
          <c:showBubbleSize val="0"/>
        </c:dLbls>
        <c:gapWidth val="75"/>
        <c:overlap val="-25"/>
        <c:axId val="84743296"/>
        <c:axId val="186188928"/>
      </c:barChart>
      <c:lineChart>
        <c:grouping val="standard"/>
        <c:varyColors val="0"/>
        <c:ser>
          <c:idx val="0"/>
          <c:order val="1"/>
          <c:tx>
            <c:strRef>
              <c:f>'Planning View'!$DV$9</c:f>
              <c:strCache>
                <c:ptCount val="1"/>
                <c:pt idx="0">
                  <c:v>CT CBP Override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View'!$DW$7:$EK$7</c:f>
            </c:multiLvlStrRef>
          </c:cat>
          <c:val>
            <c:numRef>
              <c:f>'Planning View'!$DW$9:$EK$9</c:f>
            </c:numRef>
          </c:val>
          <c:smooth val="0"/>
        </c:ser>
        <c:ser>
          <c:idx val="2"/>
          <c:order val="2"/>
          <c:tx>
            <c:strRef>
              <c:f>'Planning View'!$DV$10</c:f>
              <c:strCache>
                <c:ptCount val="1"/>
                <c:pt idx="0">
                  <c:v>Previous CT CBP (n-3) (units)</c:v>
                </c:pt>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View'!$DW$7:$EK$7</c:f>
            </c:multiLvlStrRef>
          </c:cat>
          <c:val>
            <c:numRef>
              <c:f>'Planning View'!$DW$10:$EK$10</c:f>
            </c:numRef>
          </c:val>
          <c:smooth val="0"/>
        </c:ser>
        <c:dLbls>
          <c:showLegendKey val="0"/>
          <c:showVal val="0"/>
          <c:showCatName val="0"/>
          <c:showSerName val="0"/>
          <c:showPercent val="0"/>
          <c:showBubbleSize val="0"/>
        </c:dLbls>
        <c:marker val="1"/>
        <c:smooth val="0"/>
        <c:axId val="84743296"/>
        <c:axId val="186188928"/>
      </c:lineChart>
      <c:catAx>
        <c:axId val="84743296"/>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186188928"/>
        <c:crosses val="autoZero"/>
        <c:auto val="0"/>
        <c:lblAlgn val="ctr"/>
        <c:lblOffset val="100"/>
        <c:noMultiLvlLbl val="0"/>
      </c:catAx>
      <c:valAx>
        <c:axId val="186188928"/>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84743296"/>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67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View'!$DQ$8:$DQ$10</c:f>
            </c:multiLvlStrRef>
          </c:cat>
          <c:val>
            <c:numRef>
              <c:f>'Planning View'!$DR$8:$DR$10</c:f>
            </c:numRef>
          </c:val>
        </c:ser>
        <c:dLbls>
          <c:showLegendKey val="0"/>
          <c:showVal val="1"/>
          <c:showCatName val="0"/>
          <c:showSerName val="0"/>
          <c:showPercent val="0"/>
          <c:showBubbleSize val="0"/>
        </c:dLbls>
        <c:gapWidth val="75"/>
        <c:axId val="296144896"/>
        <c:axId val="310800768"/>
      </c:barChart>
      <c:catAx>
        <c:axId val="296144896"/>
        <c:scaling>
          <c:orientation val="minMax"/>
        </c:scaling>
        <c:delete val="0"/>
        <c:axPos val="l"/>
        <c:numFmt formatCode="[$-409]mmm\-yy;@" sourceLinked="1"/>
        <c:majorTickMark val="none"/>
        <c:minorTickMark val="none"/>
        <c:tickLblPos val="none"/>
        <c:crossAx val="310800768"/>
        <c:crosses val="autoZero"/>
        <c:auto val="0"/>
        <c:lblAlgn val="ctr"/>
        <c:lblOffset val="100"/>
        <c:noMultiLvlLbl val="0"/>
      </c:catAx>
      <c:valAx>
        <c:axId val="310800768"/>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296144896"/>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40</xdr:col>
      <xdr:colOff>21279</xdr:colOff>
      <xdr:row>0</xdr:row>
      <xdr:rowOff>158749</xdr:rowOff>
    </xdr:from>
    <xdr:to>
      <xdr:col>51</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254000</xdr:colOff>
      <xdr:row>0</xdr:row>
      <xdr:rowOff>21168</xdr:rowOff>
    </xdr:from>
    <xdr:to>
      <xdr:col>17</xdr:col>
      <xdr:colOff>1613959</xdr:colOff>
      <xdr:row>1</xdr:row>
      <xdr:rowOff>148169</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32250" y="21168"/>
          <a:ext cx="1359959" cy="3280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148163</xdr:colOff>
      <xdr:row>0</xdr:row>
      <xdr:rowOff>21169</xdr:rowOff>
    </xdr:from>
    <xdr:to>
      <xdr:col>11</xdr:col>
      <xdr:colOff>1438981</xdr:colOff>
      <xdr:row>15</xdr:row>
      <xdr:rowOff>134030</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296330" y="21169"/>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85725</xdr:colOff>
          <xdr:row>10</xdr:row>
          <xdr:rowOff>152400</xdr:rowOff>
        </xdr:from>
        <xdr:to>
          <xdr:col>14</xdr:col>
          <xdr:colOff>1047750</xdr:colOff>
          <xdr:row>12</xdr:row>
          <xdr:rowOff>9525</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activeCell="E3" sqref="E3"/>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322</v>
      </c>
      <c r="U2" s="138" t="s">
        <v>323</v>
      </c>
      <c r="V2" s="138" t="s">
        <v>324</v>
      </c>
      <c r="W2" t="s">
        <v>322</v>
      </c>
      <c r="X2" s="138" t="s">
        <v>325</v>
      </c>
      <c r="Y2" s="138" t="s">
        <v>326</v>
      </c>
      <c r="Z2" s="138" t="s">
        <v>327</v>
      </c>
      <c r="AA2" t="s">
        <v>325</v>
      </c>
      <c r="AB2" s="138" t="s">
        <v>328</v>
      </c>
      <c r="AC2" s="138" t="s">
        <v>329</v>
      </c>
      <c r="AD2" s="138" t="s">
        <v>330</v>
      </c>
      <c r="AE2" t="s">
        <v>328</v>
      </c>
      <c r="AF2" s="138" t="s">
        <v>331</v>
      </c>
      <c r="AG2" s="138" t="s">
        <v>332</v>
      </c>
      <c r="AH2" s="138" t="s">
        <v>333</v>
      </c>
      <c r="AI2" t="s">
        <v>331</v>
      </c>
      <c r="AJ2" s="138" t="s">
        <v>384</v>
      </c>
      <c r="AK2" s="138" t="s">
        <v>385</v>
      </c>
      <c r="AL2" s="138" t="s">
        <v>386</v>
      </c>
      <c r="AM2" t="s">
        <v>384</v>
      </c>
      <c r="AN2" s="138" t="s">
        <v>387</v>
      </c>
      <c r="AO2" s="138" t="s">
        <v>388</v>
      </c>
      <c r="AP2" s="138" t="s">
        <v>389</v>
      </c>
      <c r="AQ2" t="s">
        <v>387</v>
      </c>
      <c r="AR2" s="138" t="s">
        <v>390</v>
      </c>
      <c r="AS2" s="138" t="s">
        <v>391</v>
      </c>
      <c r="AT2" s="138" t="s">
        <v>392</v>
      </c>
      <c r="AU2" t="s">
        <v>390</v>
      </c>
      <c r="AV2" s="138" t="s">
        <v>393</v>
      </c>
      <c r="AW2" s="138" t="s">
        <v>394</v>
      </c>
      <c r="AX2" s="138" t="s">
        <v>395</v>
      </c>
      <c r="AY2" t="s">
        <v>393</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334</v>
      </c>
      <c r="U3" s="138" t="s">
        <v>335</v>
      </c>
      <c r="V3" s="138" t="s">
        <v>336</v>
      </c>
      <c r="W3" t="s">
        <v>336</v>
      </c>
      <c r="X3" s="138" t="s">
        <v>337</v>
      </c>
      <c r="Y3" s="138" t="s">
        <v>338</v>
      </c>
      <c r="Z3" s="138" t="s">
        <v>339</v>
      </c>
      <c r="AA3" t="s">
        <v>339</v>
      </c>
      <c r="AB3" s="138" t="s">
        <v>340</v>
      </c>
      <c r="AC3" s="138" t="s">
        <v>341</v>
      </c>
      <c r="AD3" s="138" t="s">
        <v>342</v>
      </c>
      <c r="AE3" t="s">
        <v>342</v>
      </c>
      <c r="AF3" s="138" t="s">
        <v>343</v>
      </c>
      <c r="AG3" s="138" t="s">
        <v>344</v>
      </c>
      <c r="AH3" s="138" t="s">
        <v>345</v>
      </c>
      <c r="AI3" t="s">
        <v>345</v>
      </c>
      <c r="AJ3" s="138" t="s">
        <v>396</v>
      </c>
      <c r="AK3" s="138" t="s">
        <v>397</v>
      </c>
      <c r="AL3" s="138" t="s">
        <v>398</v>
      </c>
      <c r="AM3" t="s">
        <v>398</v>
      </c>
      <c r="AN3" s="138" t="s">
        <v>399</v>
      </c>
      <c r="AO3" s="138" t="s">
        <v>400</v>
      </c>
      <c r="AP3" s="138" t="s">
        <v>401</v>
      </c>
      <c r="AQ3" t="s">
        <v>401</v>
      </c>
      <c r="AR3" s="138" t="s">
        <v>402</v>
      </c>
      <c r="AS3" s="138" t="s">
        <v>403</v>
      </c>
      <c r="AT3" s="138" t="s">
        <v>404</v>
      </c>
      <c r="AU3" t="s">
        <v>404</v>
      </c>
      <c r="AV3" s="138" t="s">
        <v>405</v>
      </c>
      <c r="AW3" s="138" t="s">
        <v>406</v>
      </c>
      <c r="AX3" s="138" t="s">
        <v>407</v>
      </c>
      <c r="AY3" t="s">
        <v>407</v>
      </c>
      <c r="AZ3">
        <v>3</v>
      </c>
      <c r="BA3" s="138"/>
      <c r="BB3" s="138"/>
    </row>
    <row r="4" spans="1:67" x14ac:dyDescent="0.2">
      <c r="A4">
        <v>1</v>
      </c>
      <c r="B4" t="s">
        <v>559</v>
      </c>
      <c r="C4" t="s">
        <v>559</v>
      </c>
      <c r="D4" t="s">
        <v>41</v>
      </c>
      <c r="E4" t="s">
        <v>42</v>
      </c>
      <c r="F4" t="s">
        <v>476</v>
      </c>
      <c r="G4" t="s">
        <v>491</v>
      </c>
      <c r="H4" s="191" t="s">
        <v>492</v>
      </c>
      <c r="I4" t="s">
        <v>486</v>
      </c>
      <c r="J4" t="s">
        <v>490</v>
      </c>
      <c r="K4" t="s">
        <v>408</v>
      </c>
      <c r="L4" t="s">
        <v>210</v>
      </c>
      <c r="M4">
        <v>0</v>
      </c>
      <c r="O4" t="s">
        <v>446</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560</v>
      </c>
      <c r="C5" t="s">
        <v>560</v>
      </c>
      <c r="D5" t="s">
        <v>41</v>
      </c>
      <c r="E5" t="s">
        <v>42</v>
      </c>
      <c r="F5" t="s">
        <v>476</v>
      </c>
      <c r="G5" t="s">
        <v>491</v>
      </c>
      <c r="H5" s="191" t="s">
        <v>492</v>
      </c>
      <c r="I5" t="s">
        <v>486</v>
      </c>
      <c r="J5" t="s">
        <v>490</v>
      </c>
      <c r="K5" t="s">
        <v>408</v>
      </c>
      <c r="L5" t="s">
        <v>210</v>
      </c>
      <c r="M5">
        <v>1</v>
      </c>
      <c r="O5" t="s">
        <v>447</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561</v>
      </c>
      <c r="C6" t="s">
        <v>561</v>
      </c>
      <c r="D6" t="s">
        <v>41</v>
      </c>
      <c r="E6" t="s">
        <v>42</v>
      </c>
      <c r="F6" t="s">
        <v>476</v>
      </c>
      <c r="G6" t="s">
        <v>491</v>
      </c>
      <c r="H6" s="191" t="s">
        <v>492</v>
      </c>
      <c r="I6" t="s">
        <v>486</v>
      </c>
      <c r="J6" t="s">
        <v>490</v>
      </c>
      <c r="K6" t="s">
        <v>408</v>
      </c>
      <c r="L6" t="s">
        <v>210</v>
      </c>
      <c r="M6">
        <v>0</v>
      </c>
      <c r="O6" t="s">
        <v>448</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C7" t="s">
        <v>581</v>
      </c>
      <c r="E7" t="s">
        <v>42</v>
      </c>
      <c r="F7" t="s">
        <v>476</v>
      </c>
      <c r="G7" t="s">
        <v>491</v>
      </c>
      <c r="H7" s="191" t="s">
        <v>492</v>
      </c>
      <c r="I7" t="s">
        <v>486</v>
      </c>
      <c r="J7" t="s">
        <v>490</v>
      </c>
      <c r="K7" t="s">
        <v>408</v>
      </c>
      <c r="L7" t="s">
        <v>210</v>
      </c>
      <c r="M7">
        <v>0</v>
      </c>
      <c r="O7" t="s">
        <v>448</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6</v>
      </c>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266</v>
      </c>
    </row>
    <row r="35" spans="2:5" x14ac:dyDescent="0.2">
      <c r="B35" t="s">
        <v>237</v>
      </c>
      <c r="C35">
        <v>2</v>
      </c>
      <c r="D35">
        <v>100</v>
      </c>
    </row>
    <row r="36" spans="2:5" x14ac:dyDescent="0.2">
      <c r="B36" t="s">
        <v>265</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F10" sqref="F10"/>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308</v>
      </c>
    </row>
    <row r="3" spans="2:15" x14ac:dyDescent="0.2">
      <c r="B3" s="163" t="s">
        <v>145</v>
      </c>
      <c r="C3" s="163" t="s">
        <v>146</v>
      </c>
      <c r="F3" s="163" t="s">
        <v>307</v>
      </c>
      <c r="I3" s="163" t="s">
        <v>318</v>
      </c>
      <c r="N3" s="163" t="s">
        <v>359</v>
      </c>
      <c r="O3" s="163" t="s">
        <v>360</v>
      </c>
    </row>
    <row r="4" spans="2:15" x14ac:dyDescent="0.2">
      <c r="B4" s="239">
        <v>1</v>
      </c>
      <c r="C4" s="239">
        <v>1</v>
      </c>
      <c r="F4" s="172">
        <v>200</v>
      </c>
      <c r="I4" s="231" t="s">
        <v>484</v>
      </c>
      <c r="K4" s="191" t="s">
        <v>571</v>
      </c>
      <c r="N4" s="171" t="str">
        <f ca="1">IF(ROW()-3&lt;=TS_Count,SWDATA!C4,"")</f>
        <v>Previous CT CBP (n-3) (units)</v>
      </c>
      <c r="O4" s="171">
        <f ca="1">IF(LEN(N4)&gt;0,ROW(SWDATA!C4)+15,"")</f>
        <v>19</v>
      </c>
    </row>
    <row r="5" spans="2:15" x14ac:dyDescent="0.2">
      <c r="B5" s="239">
        <v>1</v>
      </c>
      <c r="C5" s="239">
        <v>2</v>
      </c>
      <c r="N5" s="171" t="str">
        <f ca="1">IF(ROW()-3&lt;=TS_Count,SWDATA!C5,"")</f>
        <v>CT CBP Override (Units)</v>
      </c>
      <c r="O5" s="171">
        <f ca="1">IF(LEN(N5)&gt;0,ROW(SWDATA!C5)+15,"")</f>
        <v>20</v>
      </c>
    </row>
    <row r="6" spans="2:15" x14ac:dyDescent="0.2">
      <c r="B6" s="239">
        <v>1</v>
      </c>
      <c r="C6" s="239">
        <v>3</v>
      </c>
      <c r="F6" s="163" t="s">
        <v>301</v>
      </c>
      <c r="I6" s="163" t="s">
        <v>320</v>
      </c>
      <c r="N6" s="171" t="str">
        <f ca="1">IF(ROW()-3&lt;=TS_Count,SWDATA!C6,"")</f>
        <v>Locked CT CBP Override (Units)</v>
      </c>
      <c r="O6" s="171">
        <f ca="1">IF(LEN(N6)&gt;0,ROW(SWDATA!C6)+15,"")</f>
        <v>21</v>
      </c>
    </row>
    <row r="7" spans="2:15" x14ac:dyDescent="0.2">
      <c r="B7" s="239">
        <v>2</v>
      </c>
      <c r="C7" s="239">
        <v>4</v>
      </c>
      <c r="F7" s="172" t="s">
        <v>572</v>
      </c>
      <c r="I7" s="172">
        <f ca="1">COUNTIF(INDIRECT("SWDATA!$E:$E"),"PARENT00001")</f>
        <v>4</v>
      </c>
      <c r="N7" s="171" t="str">
        <f ca="1">IF(ROW()-3&lt;=TS_Count,SWDATA!C7,"")</f>
        <v xml:space="preserve">CT CBP Override Risk Filter(Units) </v>
      </c>
      <c r="O7" s="171">
        <f ca="1">IF(LEN(N7)&gt;0,ROW(SWDATA!C7)+15,"")</f>
        <v>22</v>
      </c>
    </row>
    <row r="8" spans="2:15" x14ac:dyDescent="0.2">
      <c r="B8" s="239">
        <v>2</v>
      </c>
      <c r="C8" s="239">
        <v>5</v>
      </c>
      <c r="N8" s="171" t="str">
        <f ca="1">IF(ROW()-3&lt;=TS_Count,SWDATA!C8,"")</f>
        <v/>
      </c>
      <c r="O8" s="171" t="str">
        <f ca="1">IF(LEN(N8)&gt;0,ROW(SWDATA!C8)+15,"")</f>
        <v/>
      </c>
    </row>
    <row r="9" spans="2:15" x14ac:dyDescent="0.2">
      <c r="B9" s="239">
        <v>2</v>
      </c>
      <c r="C9" s="239">
        <v>6</v>
      </c>
      <c r="F9" s="163" t="s">
        <v>302</v>
      </c>
      <c r="I9" t="s">
        <v>354</v>
      </c>
      <c r="N9" s="171" t="str">
        <f ca="1">IF(ROW()-3&lt;=TS_Count,SWDATA!C9,"")</f>
        <v/>
      </c>
      <c r="O9" s="171" t="str">
        <f ca="1">IF(LEN(N9)&gt;0,ROW(SWDATA!C9)+15,"")</f>
        <v/>
      </c>
    </row>
    <row r="10" spans="2:15" x14ac:dyDescent="0.2">
      <c r="B10" s="239">
        <v>3</v>
      </c>
      <c r="C10" s="239">
        <v>7</v>
      </c>
      <c r="F10" s="241" t="s">
        <v>646</v>
      </c>
      <c r="I10" s="172">
        <f>Number_of_Items</f>
        <v>1</v>
      </c>
      <c r="N10" s="171" t="str">
        <f ca="1">IF(ROW()-3&lt;=TS_Count,SWDATA!C10,"")</f>
        <v/>
      </c>
      <c r="O10" s="171" t="str">
        <f ca="1">IF(LEN(N10)&gt;0,ROW(SWDATA!C10)+15,"")</f>
        <v/>
      </c>
    </row>
    <row r="11" spans="2:15" x14ac:dyDescent="0.2">
      <c r="B11" s="239">
        <v>3</v>
      </c>
      <c r="C11" s="239">
        <v>8</v>
      </c>
      <c r="F11" s="296" t="str">
        <f ca="1">HYPERLINK(Current_Period_Link,"test link here...")</f>
        <v>test link here...</v>
      </c>
      <c r="N11" s="171" t="str">
        <f ca="1">IF(ROW()-3&lt;=TS_Count,SWDATA!C11,"")</f>
        <v/>
      </c>
      <c r="O11" s="171" t="str">
        <f ca="1">IF(LEN(N11)&gt;0,ROW(SWDATA!C11)+15,"")</f>
        <v/>
      </c>
    </row>
    <row r="12" spans="2:15" x14ac:dyDescent="0.2">
      <c r="B12" s="239">
        <v>3</v>
      </c>
      <c r="C12" s="239">
        <v>9</v>
      </c>
      <c r="I12" t="s">
        <v>355</v>
      </c>
      <c r="N12" s="171" t="str">
        <f ca="1">IF(ROW()-3&lt;=TS_Count,SWDATA!C12,"")</f>
        <v/>
      </c>
      <c r="O12" s="171" t="str">
        <f ca="1">IF(LEN(N12)&gt;0,ROW(SWDATA!C12)+15,"")</f>
        <v/>
      </c>
    </row>
    <row r="13" spans="2:15" x14ac:dyDescent="0.2">
      <c r="B13" s="239">
        <v>4</v>
      </c>
      <c r="C13" s="239">
        <v>10</v>
      </c>
      <c r="F13" s="163" t="s">
        <v>310</v>
      </c>
      <c r="I13" s="172">
        <f>LEN(I10)</f>
        <v>1</v>
      </c>
      <c r="J13">
        <v>3</v>
      </c>
      <c r="N13" s="171" t="str">
        <f ca="1">IF(ROW()-3&lt;=TS_Count,SWDATA!C13,"")</f>
        <v/>
      </c>
      <c r="O13" s="171" t="str">
        <f ca="1">IF(LEN(N13)&gt;0,ROW(SWDATA!C13)+15,"")</f>
        <v/>
      </c>
    </row>
    <row r="14" spans="2:15" x14ac:dyDescent="0.2">
      <c r="B14" s="239">
        <v>4</v>
      </c>
      <c r="C14" s="239">
        <v>11</v>
      </c>
      <c r="F14" s="172" t="s">
        <v>352</v>
      </c>
      <c r="N14" s="171" t="str">
        <f ca="1">IF(ROW()-3&lt;=TS_Count,SWDATA!C14,"")</f>
        <v/>
      </c>
      <c r="O14" s="171" t="str">
        <f ca="1">IF(LEN(N14)&gt;0,ROW(SWDATA!C14)+15,"")</f>
        <v/>
      </c>
    </row>
    <row r="15" spans="2:15" x14ac:dyDescent="0.2">
      <c r="B15" s="239">
        <v>4</v>
      </c>
      <c r="C15" s="239">
        <v>12</v>
      </c>
      <c r="N15" s="171" t="str">
        <f ca="1">IF(ROW()-3&lt;=TS_Count,SWDATA!C15,"")</f>
        <v/>
      </c>
      <c r="O15" s="171" t="str">
        <f ca="1">IF(LEN(N15)&gt;0,ROW(SWDATA!C15)+15,"")</f>
        <v/>
      </c>
    </row>
    <row r="16" spans="2:15" x14ac:dyDescent="0.2">
      <c r="K16" t="s">
        <v>364</v>
      </c>
      <c r="N16" s="171" t="str">
        <f ca="1">IF(ROW()-3&lt;=TS_Count,SWDATA!C16,"")</f>
        <v/>
      </c>
      <c r="O16" s="171" t="str">
        <f ca="1">IF(LEN(N16)&gt;0,ROW(SWDATA!C16)+15,"")</f>
        <v/>
      </c>
    </row>
    <row r="17" spans="2:15" x14ac:dyDescent="0.2">
      <c r="F17" s="170" t="s">
        <v>311</v>
      </c>
      <c r="K17" t="s">
        <v>481</v>
      </c>
      <c r="N17" s="171" t="str">
        <f ca="1">IF(ROW()-3&lt;=TS_Count,SWDATA!C17,"")</f>
        <v/>
      </c>
      <c r="O17" s="171" t="str">
        <f ca="1">IF(LEN(N17)&gt;0,ROW(SWDATA!C17)+15,"")</f>
        <v/>
      </c>
    </row>
    <row r="18" spans="2:15" x14ac:dyDescent="0.2">
      <c r="B18" s="163" t="s">
        <v>319</v>
      </c>
      <c r="F18" s="164" t="s">
        <v>313</v>
      </c>
      <c r="K18" t="s">
        <v>482</v>
      </c>
      <c r="N18" s="171" t="str">
        <f ca="1">IF(ROW()-3&lt;=TS_Count,SWDATA!C18,"")</f>
        <v/>
      </c>
      <c r="O18" s="171" t="str">
        <f ca="1">IF(LEN(N18)&gt;0,ROW(SWDATA!C18)+15,"")</f>
        <v/>
      </c>
    </row>
    <row r="19" spans="2:15" x14ac:dyDescent="0.2">
      <c r="B19" s="240" t="s">
        <v>562</v>
      </c>
      <c r="F19" s="164" t="s">
        <v>346</v>
      </c>
      <c r="N19" s="171" t="str">
        <f ca="1">IF(ROW()-3&lt;=TS_Count,SWDATA!C19,"")</f>
        <v/>
      </c>
      <c r="O19" s="171" t="str">
        <f ca="1">IF(LEN(N19)&gt;0,ROW(SWDATA!C19)+15,"")</f>
        <v/>
      </c>
    </row>
    <row r="20" spans="2:15" x14ac:dyDescent="0.2">
      <c r="B20" s="240" t="s">
        <v>563</v>
      </c>
      <c r="F20" s="164" t="s">
        <v>347</v>
      </c>
      <c r="N20" s="171" t="str">
        <f ca="1">IF(ROW()-3&lt;=TS_Count,SWDATA!C20,"")</f>
        <v/>
      </c>
      <c r="O20" s="171" t="str">
        <f ca="1">IF(LEN(N20)&gt;0,ROW(SWDATA!C20)+15,"")</f>
        <v/>
      </c>
    </row>
    <row r="21" spans="2:15" x14ac:dyDescent="0.2">
      <c r="B21" s="240" t="s">
        <v>564</v>
      </c>
      <c r="F21" s="164" t="s">
        <v>312</v>
      </c>
      <c r="G21" s="137"/>
      <c r="N21" s="171" t="str">
        <f ca="1">IF(ROW()-3&lt;=TS_Count,SWDATA!C21,"")</f>
        <v/>
      </c>
      <c r="O21" s="171" t="str">
        <f ca="1">IF(LEN(N21)&gt;0,ROW(SWDATA!C21)+15,"")</f>
        <v/>
      </c>
    </row>
    <row r="22" spans="2:15" x14ac:dyDescent="0.2">
      <c r="B22" s="240" t="s">
        <v>565</v>
      </c>
      <c r="F22" s="164" t="s">
        <v>314</v>
      </c>
      <c r="N22" s="171" t="str">
        <f ca="1">IF(ROW()-3&lt;=TS_Count,SWDATA!C22,"")</f>
        <v/>
      </c>
      <c r="O22" s="171" t="str">
        <f ca="1">IF(LEN(N22)&gt;0,ROW(SWDATA!C22)+15,"")</f>
        <v/>
      </c>
    </row>
    <row r="23" spans="2:15" x14ac:dyDescent="0.2">
      <c r="B23" s="240" t="s">
        <v>566</v>
      </c>
      <c r="F23" s="164" t="s">
        <v>315</v>
      </c>
      <c r="N23" s="171" t="str">
        <f ca="1">IF(ROW()-3&lt;=TS_Count,SWDATA!C23,"")</f>
        <v/>
      </c>
      <c r="O23" s="171" t="str">
        <f ca="1">IF(LEN(N23)&gt;0,ROW(SWDATA!C23)+15,"")</f>
        <v/>
      </c>
    </row>
    <row r="24" spans="2:15" x14ac:dyDescent="0.2">
      <c r="B24" s="240" t="s">
        <v>567</v>
      </c>
      <c r="F24" s="164" t="s">
        <v>316</v>
      </c>
      <c r="N24" s="171" t="str">
        <f ca="1">IF(ROW()-3&lt;=TS_Count,SWDATA!C24,"")</f>
        <v/>
      </c>
      <c r="O24" s="171" t="str">
        <f ca="1">IF(LEN(N24)&gt;0,ROW(SWDATA!C24)+15,"")</f>
        <v/>
      </c>
    </row>
    <row r="25" spans="2:15" ht="15" x14ac:dyDescent="0.25">
      <c r="B25" s="240" t="s">
        <v>266</v>
      </c>
      <c r="C25" s="250"/>
      <c r="F25" s="164" t="s">
        <v>317</v>
      </c>
      <c r="N25" s="171" t="str">
        <f ca="1">IF(ROW()-3&lt;=TS_Count,SWDATA!C25,"")</f>
        <v/>
      </c>
      <c r="O25" s="171" t="str">
        <f ca="1">IF(LEN(N25)&gt;0,ROW(SWDATA!C25)+15,"")</f>
        <v/>
      </c>
    </row>
    <row r="26" spans="2:15" x14ac:dyDescent="0.2">
      <c r="B26" s="171"/>
      <c r="F26" s="164" t="s">
        <v>348</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T27"/>
  <sheetViews>
    <sheetView showGridLines="0" tabSelected="1" zoomScale="90" zoomScaleNormal="90" workbookViewId="0">
      <pane xSplit="18" ySplit="18" topLeftCell="X19" activePane="bottomRight" state="frozen"/>
      <selection activeCell="H1" sqref="H1"/>
      <selection pane="topRight" activeCell="S1" sqref="S1"/>
      <selection pane="bottomLeft" activeCell="H19" sqref="H19"/>
      <selection pane="bottomRight" activeCell="AK18" sqref="AK18:AW18"/>
    </sheetView>
  </sheetViews>
  <sheetFormatPr defaultRowHeight="15" customHeight="1" outlineLevelRow="1" outlineLevelCol="2" x14ac:dyDescent="0.2"/>
  <cols>
    <col min="1" max="1" width="11.42578125" hidden="1" customWidth="1"/>
    <col min="2" max="2" width="7.140625" hidden="1" customWidth="1"/>
    <col min="3" max="3" width="6.28515625" hidden="1" customWidth="1"/>
    <col min="4" max="4" width="11.42578125" hidden="1" customWidth="1"/>
    <col min="5" max="5" width="9.140625" hidden="1" customWidth="1"/>
    <col min="6" max="6" width="3.85546875" hidden="1" customWidth="1"/>
    <col min="7" max="7" width="2.28515625" hidden="1" customWidth="1"/>
    <col min="8" max="8" width="1.28515625" style="388" customWidth="1"/>
    <col min="9" max="9" width="1" customWidth="1"/>
    <col min="10" max="10" width="2.28515625" customWidth="1"/>
    <col min="11" max="11" width="3" customWidth="1"/>
    <col min="12" max="12" width="21.85546875" customWidth="1"/>
    <col min="13" max="13" width="27.28515625" customWidth="1"/>
    <col min="14" max="14" width="14.140625" hidden="1" customWidth="1" outlineLevel="1"/>
    <col min="15" max="15" width="19.85546875" hidden="1" customWidth="1" outlineLevel="1"/>
    <col min="16" max="16" width="19.7109375" hidden="1" customWidth="1" outlineLevel="1"/>
    <col min="17" max="17" width="13.85546875" hidden="1" customWidth="1" outlineLevel="1"/>
    <col min="18" max="18" width="27.28515625" customWidth="1" collapsed="1"/>
    <col min="19" max="19" width="1.42578125" hidden="1" customWidth="1" outlineLevel="1"/>
    <col min="20" max="20" width="20.5703125" hidden="1" customWidth="1" outlineLevel="1"/>
    <col min="21" max="21" width="9.140625" hidden="1" customWidth="1" outlineLevel="1"/>
    <col min="22" max="22" width="6.85546875" hidden="1" customWidth="1" outlineLevel="1"/>
    <col min="23" max="23" width="57.140625" hidden="1" customWidth="1" outlineLevel="1"/>
    <col min="24" max="24" width="2.140625" customWidth="1" collapsed="1"/>
    <col min="25" max="27" width="12.28515625" hidden="1" customWidth="1" outlineLevel="1"/>
    <col min="28" max="28" width="12.28515625" hidden="1" customWidth="1" outlineLevel="2"/>
    <col min="29" max="29" width="12.28515625" hidden="1" customWidth="1" outlineLevel="1" collapsed="1"/>
    <col min="30" max="31" width="12.28515625" hidden="1" customWidth="1" outlineLevel="1"/>
    <col min="32" max="32" width="12.28515625" hidden="1" customWidth="1" outlineLevel="2"/>
    <col min="33" max="33" width="12.28515625" hidden="1" customWidth="1" outlineLevel="1" collapsed="1"/>
    <col min="34" max="35" width="12.28515625" hidden="1" customWidth="1" outlineLevel="1"/>
    <col min="36" max="36" width="12.28515625" hidden="1" customWidth="1" outlineLevel="2"/>
    <col min="37" max="37" width="12.28515625" hidden="1" customWidth="1" outlineLevel="1" collapsed="1"/>
    <col min="38" max="40" width="12.28515625" hidden="1" customWidth="1" outlineLevel="1"/>
    <col min="41" max="41" width="12.28515625" customWidth="1" collapsed="1"/>
    <col min="42" max="43" width="12.28515625" customWidth="1"/>
    <col min="44" max="44" width="12.28515625" hidden="1" customWidth="1" outlineLevel="1"/>
    <col min="45" max="45" width="12.28515625" customWidth="1" collapsed="1"/>
    <col min="46" max="47" width="12.28515625" customWidth="1"/>
    <col min="48" max="48" width="12.28515625" hidden="1" customWidth="1" outlineLevel="1"/>
    <col min="49" max="49" width="12.28515625" customWidth="1" collapsed="1"/>
    <col min="50" max="51" width="12.28515625" customWidth="1"/>
    <col min="52" max="52" width="12.28515625" hidden="1" customWidth="1" outlineLevel="1"/>
    <col min="53" max="53" width="12.28515625" customWidth="1" collapsed="1"/>
    <col min="54" max="55" width="12.28515625" customWidth="1"/>
    <col min="56" max="56" width="12.28515625" hidden="1" customWidth="1" outlineLevel="1"/>
    <col min="57" max="57" width="12.28515625" customWidth="1" collapsed="1"/>
    <col min="58" max="59" width="12.28515625" customWidth="1"/>
    <col min="60" max="60" width="12.28515625" hidden="1" customWidth="1" outlineLevel="1"/>
    <col min="61" max="61" width="12.28515625" customWidth="1" collapsed="1"/>
    <col min="62" max="72" width="12.28515625" style="371" customWidth="1"/>
    <col min="73" max="92" width="12" style="371" customWidth="1"/>
    <col min="93" max="94" width="9.140625" style="371"/>
    <col min="95" max="95" width="10.28515625" style="371" bestFit="1" customWidth="1"/>
    <col min="96" max="96" width="12.140625" style="371" customWidth="1"/>
    <col min="97" max="99" width="9.140625" style="371"/>
    <col min="100" max="100" width="11.28515625" style="371" customWidth="1"/>
    <col min="101" max="103" width="9.140625" style="371"/>
    <col min="104" max="104" width="9" style="371" customWidth="1"/>
    <col min="105" max="107" width="9.140625" style="371"/>
    <col min="108" max="108" width="11.5703125" style="371" customWidth="1"/>
    <col min="109" max="111" width="9.140625" style="371"/>
    <col min="112" max="112" width="8.5703125" style="371" bestFit="1" customWidth="1"/>
    <col min="113" max="115" width="9.140625" style="371"/>
    <col min="116" max="116" width="5" style="371" customWidth="1"/>
    <col min="117" max="119" width="9.140625" style="371"/>
    <col min="120" max="120" width="13.5703125" style="371" bestFit="1" customWidth="1"/>
    <col min="121" max="121" width="23.85546875" style="363" bestFit="1" customWidth="1"/>
    <col min="122" max="122" width="10.5703125" style="363" bestFit="1" customWidth="1"/>
    <col min="123" max="123" width="15.28515625" style="363" bestFit="1" customWidth="1"/>
    <col min="124" max="124" width="5" style="363" customWidth="1"/>
    <col min="125" max="125" width="9.42578125" style="363" bestFit="1" customWidth="1"/>
    <col min="126" max="126" width="29.28515625" style="363" bestFit="1" customWidth="1"/>
    <col min="127" max="156" width="9.140625" style="363"/>
    <col min="157" max="157" width="9.140625" style="363" customWidth="1"/>
    <col min="158" max="16375" width="9.140625" style="363"/>
    <col min="16376" max="16376" width="32.85546875" style="363" customWidth="1"/>
    <col min="16377" max="16384" width="9.140625" style="363"/>
  </cols>
  <sheetData>
    <row r="1" spans="1:228" s="353"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4"/>
      <c r="N1" s="238"/>
      <c r="O1" s="299"/>
      <c r="P1" s="299"/>
      <c r="Q1" s="299"/>
      <c r="R1" s="299"/>
      <c r="S1" s="108"/>
      <c r="T1" s="108"/>
      <c r="U1" s="108"/>
      <c r="V1" s="151">
        <v>1</v>
      </c>
      <c r="W1" s="151">
        <v>1</v>
      </c>
      <c r="X1" s="206"/>
      <c r="Y1" s="405">
        <f>IF(SWDATA!P1=0,"",SWDATA!P1)</f>
        <v>288</v>
      </c>
      <c r="Z1" s="405">
        <f>IF(SWDATA!Q1=0,"",SWDATA!Q1)</f>
        <v>289</v>
      </c>
      <c r="AA1" s="405">
        <f>IF(SWDATA!R1=0,"",SWDATA!R1)</f>
        <v>290</v>
      </c>
      <c r="AB1" s="405" t="str">
        <f>IF(SWDATA!S1=0,"",SWDATA!S1)</f>
        <v/>
      </c>
      <c r="AC1" s="404">
        <f>IF(SWDATA!T1=0,"",SWDATA!T1)</f>
        <v>291</v>
      </c>
      <c r="AD1" s="405">
        <f>IF(SWDATA!U1=0,"",SWDATA!U1)</f>
        <v>292</v>
      </c>
      <c r="AE1" s="405">
        <f>IF(SWDATA!V1=0,"",SWDATA!V1)</f>
        <v>293</v>
      </c>
      <c r="AF1" s="405" t="str">
        <f>IF(SWDATA!W1=0,"",SWDATA!W1)</f>
        <v/>
      </c>
      <c r="AG1" s="404">
        <f>IF(SWDATA!X1=0,"",SWDATA!X1)</f>
        <v>294</v>
      </c>
      <c r="AH1" s="405">
        <f>IF(SWDATA!Y1=0,"",SWDATA!Y1)</f>
        <v>295</v>
      </c>
      <c r="AI1" s="406">
        <f>IF(SWDATA!Z1=0,"",SWDATA!Z1)</f>
        <v>296</v>
      </c>
      <c r="AJ1" s="405" t="str">
        <f>IF(SWDATA!AA1=0,"",SWDATA!AA1)</f>
        <v/>
      </c>
      <c r="AK1" s="404">
        <f>IF(SWDATA!AB1=0,"",SWDATA!AB1)</f>
        <v>297</v>
      </c>
      <c r="AL1" s="405">
        <f>IF(SWDATA!AC1=0,"",SWDATA!AC1)</f>
        <v>298</v>
      </c>
      <c r="AM1" s="405">
        <f>IF(SWDATA!AD1=0,"",SWDATA!AD1)</f>
        <v>299</v>
      </c>
      <c r="AN1" s="405" t="str">
        <f>IF(SWDATA!AE1=0,"",SWDATA!AE1)</f>
        <v/>
      </c>
      <c r="AO1" s="404">
        <f>IF(SWDATA!AF1=0,"",SWDATA!AF1)</f>
        <v>300</v>
      </c>
      <c r="AP1" s="405">
        <f>IF(SWDATA!AG1=0,"",SWDATA!AG1)</f>
        <v>301</v>
      </c>
      <c r="AQ1" s="405">
        <f>IF(SWDATA!AH1=0,"",SWDATA!AH1)</f>
        <v>302</v>
      </c>
      <c r="AR1" s="405" t="str">
        <f>IF(SWDATA!AI1=0,"",SWDATA!AI1)</f>
        <v/>
      </c>
      <c r="AS1" s="404">
        <f>IF(SWDATA!AJ1=0,"",SWDATA!AJ1)</f>
        <v>303</v>
      </c>
      <c r="AT1" s="405">
        <f>IF(SWDATA!AK1=0,"",SWDATA!AK1)</f>
        <v>304</v>
      </c>
      <c r="AU1" s="405">
        <f>IF(SWDATA!AL1=0,"",SWDATA!AL1)</f>
        <v>305</v>
      </c>
      <c r="AV1" s="405" t="str">
        <f>IF(SWDATA!AM1=0,"",SWDATA!AM1)</f>
        <v/>
      </c>
      <c r="AW1" s="404">
        <f>IF(SWDATA!AN1=0,"",SWDATA!AN1)</f>
        <v>306</v>
      </c>
      <c r="AX1" s="405">
        <f>IF(SWDATA!AO1=0,"",SWDATA!AO1)</f>
        <v>307</v>
      </c>
      <c r="AY1" s="405">
        <f>IF(SWDATA!AP1=0,"",SWDATA!AP1)</f>
        <v>308</v>
      </c>
      <c r="AZ1" s="405" t="str">
        <f>IF(SWDATA!AQ1=0,"",SWDATA!AQ1)</f>
        <v/>
      </c>
      <c r="BA1" s="404">
        <f>IF(SWDATA!AR1=0,"",SWDATA!AR1)</f>
        <v>309</v>
      </c>
      <c r="BB1" s="405">
        <f>IF(SWDATA!AS1=0,"",SWDATA!AS1)</f>
        <v>310</v>
      </c>
      <c r="BC1" s="405">
        <f>IF(SWDATA!AT1=0,"",SWDATA!AT1)</f>
        <v>311</v>
      </c>
      <c r="BD1" s="405" t="str">
        <f>IF(SWDATA!AU1=0,"",SWDATA!AU1)</f>
        <v/>
      </c>
      <c r="BE1" s="404">
        <f>IF(SWDATA!AV1=0,"",SWDATA!AV1)</f>
        <v>312</v>
      </c>
      <c r="BF1" s="405">
        <f>IF(SWDATA!AW1=0,"",SWDATA!AW1)</f>
        <v>313</v>
      </c>
      <c r="BG1" s="405">
        <f>IF(SWDATA!AX1=0,"",SWDATA!AX1)</f>
        <v>314</v>
      </c>
      <c r="BH1" s="195"/>
      <c r="BI1" s="207"/>
      <c r="BJ1" s="195"/>
      <c r="BK1" s="195"/>
      <c r="BL1" s="195"/>
      <c r="BM1" s="207"/>
      <c r="BN1" s="195"/>
      <c r="BO1" s="195"/>
      <c r="BP1" s="195"/>
      <c r="BQ1" s="207"/>
      <c r="BR1" s="195"/>
      <c r="BS1" s="195"/>
      <c r="BT1" s="195"/>
      <c r="BU1"/>
      <c r="BV1"/>
      <c r="BW1"/>
      <c r="BX1"/>
      <c r="BY1"/>
      <c r="BZ1"/>
      <c r="CA1"/>
      <c r="CB1"/>
      <c r="CC1"/>
      <c r="CD1"/>
      <c r="CE1"/>
      <c r="CF1"/>
      <c r="CG1"/>
      <c r="CH1"/>
      <c r="CI1"/>
      <c r="CJ1"/>
      <c r="CK1"/>
      <c r="CL1"/>
      <c r="CM1"/>
      <c r="CN1"/>
      <c r="CO1"/>
      <c r="CP1" s="205"/>
      <c r="CQ1" s="205"/>
      <c r="CR1" s="205"/>
      <c r="CS1" s="205"/>
      <c r="CT1" s="205"/>
      <c r="CU1" s="205"/>
      <c r="CV1" s="205"/>
      <c r="CW1" s="205"/>
      <c r="CX1" s="205"/>
      <c r="CY1" s="205"/>
      <c r="CZ1" s="205"/>
      <c r="DA1" s="205"/>
      <c r="DB1" s="205"/>
      <c r="DC1" s="205"/>
      <c r="DD1" s="205"/>
      <c r="DE1" s="205"/>
      <c r="DF1" s="205"/>
      <c r="DG1" s="205"/>
      <c r="DH1" s="205"/>
      <c r="DI1" s="205"/>
      <c r="DJ1" s="205"/>
      <c r="DK1" s="205"/>
      <c r="DL1" s="205"/>
      <c r="DM1" s="205"/>
      <c r="DN1" s="205"/>
      <c r="DO1" s="205"/>
      <c r="DP1" s="205"/>
      <c r="DV1" s="354" t="s">
        <v>292</v>
      </c>
      <c r="DW1" s="355">
        <f ca="1">INDEX(Y18:BW18,MATCH(Forecast_Start_Key,Y1:BW1,0))</f>
        <v>40649</v>
      </c>
      <c r="DX1" s="354" t="s">
        <v>293</v>
      </c>
      <c r="DY1" s="355">
        <f ca="1">O11</f>
        <v>40649</v>
      </c>
      <c r="DZ1" s="354" t="s">
        <v>353</v>
      </c>
      <c r="EA1" s="353">
        <v>12</v>
      </c>
      <c r="GA1" s="355"/>
      <c r="GB1" s="356"/>
      <c r="GC1" s="356"/>
      <c r="GD1" s="356"/>
      <c r="GE1" s="356"/>
      <c r="GF1" s="356"/>
      <c r="GG1" s="356"/>
      <c r="GH1" s="356"/>
      <c r="GI1" s="356"/>
      <c r="GJ1" s="356"/>
      <c r="GK1" s="356"/>
      <c r="GL1" s="356"/>
      <c r="GM1" s="356"/>
      <c r="GN1" s="356"/>
      <c r="GO1" s="356"/>
      <c r="GP1" s="356"/>
      <c r="GQ1" s="356"/>
      <c r="GR1" s="356"/>
      <c r="GS1" s="356"/>
      <c r="GT1" s="356"/>
      <c r="GU1" s="356"/>
      <c r="GV1" s="356"/>
      <c r="GW1" s="356"/>
      <c r="GX1" s="356"/>
      <c r="GY1" s="356"/>
      <c r="GZ1" s="356"/>
      <c r="HA1" s="356"/>
      <c r="HB1" s="356"/>
      <c r="HC1" s="356"/>
      <c r="HD1" s="356"/>
      <c r="HE1" s="356"/>
      <c r="HF1" s="356"/>
      <c r="HG1" s="356"/>
      <c r="HH1" s="356"/>
      <c r="HI1" s="356"/>
      <c r="HJ1" s="356"/>
      <c r="HK1" s="356"/>
      <c r="HL1" s="356"/>
      <c r="HM1" s="356"/>
      <c r="HN1" s="356"/>
      <c r="HO1" s="356"/>
      <c r="HP1" s="356"/>
      <c r="HQ1" s="356"/>
      <c r="HR1" s="356"/>
      <c r="HS1" s="356"/>
      <c r="HT1" s="363"/>
    </row>
    <row r="2" spans="1:228" s="357" customFormat="1" ht="17.25" customHeight="1" x14ac:dyDescent="0.2">
      <c r="A2" s="208"/>
      <c r="B2" s="209"/>
      <c r="C2" s="209"/>
      <c r="D2" s="210"/>
      <c r="E2" s="210"/>
      <c r="F2" s="210"/>
      <c r="G2" s="210"/>
      <c r="H2" s="211"/>
      <c r="I2" s="208"/>
      <c r="J2" s="208"/>
      <c r="K2" s="208"/>
      <c r="L2" s="258"/>
      <c r="M2" s="257"/>
      <c r="N2" s="298"/>
      <c r="P2" s="299"/>
      <c r="Q2" s="299"/>
      <c r="R2" s="299"/>
      <c r="S2" s="258" t="s">
        <v>221</v>
      </c>
      <c r="T2" s="208"/>
      <c r="U2" s="208"/>
      <c r="V2" s="208"/>
      <c r="W2" s="208"/>
      <c r="X2" s="208"/>
      <c r="Y2" s="251">
        <f>IF(LEFT(Y18,1)="Q","",YEAR(Y18))</f>
        <v>2010</v>
      </c>
      <c r="Z2" s="251">
        <f t="shared" ref="Z2:BG2" si="0">IF(LEFT(Z18,1)="Q","",YEAR(Z18))</f>
        <v>2010</v>
      </c>
      <c r="AA2" s="251">
        <f t="shared" si="0"/>
        <v>2010</v>
      </c>
      <c r="AB2" s="251" t="str">
        <f t="shared" si="0"/>
        <v/>
      </c>
      <c r="AC2" s="251">
        <f t="shared" si="0"/>
        <v>2010</v>
      </c>
      <c r="AD2" s="251">
        <f t="shared" si="0"/>
        <v>2010</v>
      </c>
      <c r="AE2" s="251">
        <f t="shared" si="0"/>
        <v>2010</v>
      </c>
      <c r="AF2" s="251" t="str">
        <f t="shared" si="0"/>
        <v/>
      </c>
      <c r="AG2" s="251">
        <f t="shared" si="0"/>
        <v>2010</v>
      </c>
      <c r="AH2" s="251">
        <f t="shared" si="0"/>
        <v>2010</v>
      </c>
      <c r="AI2" s="252">
        <f t="shared" si="0"/>
        <v>2010</v>
      </c>
      <c r="AJ2" s="252" t="str">
        <f t="shared" si="0"/>
        <v/>
      </c>
      <c r="AK2" s="252">
        <f t="shared" si="0"/>
        <v>2011</v>
      </c>
      <c r="AL2" s="252">
        <f t="shared" si="0"/>
        <v>2011</v>
      </c>
      <c r="AM2" s="251">
        <f t="shared" si="0"/>
        <v>2011</v>
      </c>
      <c r="AN2" s="251" t="str">
        <f t="shared" si="0"/>
        <v/>
      </c>
      <c r="AO2" s="251">
        <f t="shared" si="0"/>
        <v>2011</v>
      </c>
      <c r="AP2" s="251">
        <f t="shared" si="0"/>
        <v>2011</v>
      </c>
      <c r="AQ2" s="251">
        <f t="shared" si="0"/>
        <v>2011</v>
      </c>
      <c r="AR2" s="251" t="str">
        <f t="shared" si="0"/>
        <v/>
      </c>
      <c r="AS2" s="251">
        <f t="shared" si="0"/>
        <v>2011</v>
      </c>
      <c r="AT2" s="251">
        <f t="shared" si="0"/>
        <v>2011</v>
      </c>
      <c r="AU2" s="251">
        <f t="shared" si="0"/>
        <v>2011</v>
      </c>
      <c r="AV2" s="251" t="str">
        <f t="shared" si="0"/>
        <v/>
      </c>
      <c r="AW2" s="251">
        <f t="shared" si="0"/>
        <v>2011</v>
      </c>
      <c r="AX2" s="251">
        <f t="shared" si="0"/>
        <v>2011</v>
      </c>
      <c r="AY2" s="251">
        <f t="shared" si="0"/>
        <v>2011</v>
      </c>
      <c r="AZ2" s="251" t="str">
        <f t="shared" si="0"/>
        <v/>
      </c>
      <c r="BA2" s="251">
        <f t="shared" si="0"/>
        <v>2012</v>
      </c>
      <c r="BB2" s="251">
        <f t="shared" si="0"/>
        <v>2012</v>
      </c>
      <c r="BC2" s="252">
        <f t="shared" si="0"/>
        <v>2012</v>
      </c>
      <c r="BD2" s="251" t="str">
        <f t="shared" si="0"/>
        <v/>
      </c>
      <c r="BE2" s="252">
        <f t="shared" si="0"/>
        <v>2012</v>
      </c>
      <c r="BF2" s="253">
        <f t="shared" si="0"/>
        <v>2012</v>
      </c>
      <c r="BG2" s="251">
        <f t="shared" si="0"/>
        <v>2012</v>
      </c>
      <c r="BH2" s="251"/>
      <c r="BI2" s="251"/>
      <c r="BJ2" s="374"/>
      <c r="BK2" s="374"/>
      <c r="BL2" s="374"/>
      <c r="BM2" s="374"/>
      <c r="BN2" s="374"/>
      <c r="BO2" s="374"/>
      <c r="BP2" s="374"/>
      <c r="BQ2" s="374"/>
      <c r="BR2" s="374"/>
      <c r="BS2" s="374"/>
      <c r="BT2" s="374"/>
      <c r="BU2" s="371"/>
      <c r="BV2" s="371"/>
      <c r="BW2" s="371"/>
      <c r="BX2" s="371"/>
      <c r="BY2" s="371"/>
      <c r="BZ2" s="371"/>
      <c r="CA2" s="371"/>
      <c r="CB2" s="371"/>
      <c r="CC2" s="371"/>
      <c r="CD2" s="371"/>
      <c r="CE2" s="371"/>
      <c r="CF2" s="371"/>
      <c r="CG2" s="371"/>
      <c r="CH2" s="371"/>
      <c r="CI2" s="371"/>
      <c r="CJ2" s="371"/>
      <c r="CK2" s="371"/>
      <c r="CL2" s="371"/>
      <c r="CM2" s="371"/>
      <c r="CN2" s="375"/>
      <c r="CO2" s="375"/>
      <c r="CP2" s="375"/>
      <c r="CQ2" s="376"/>
      <c r="CR2" s="376"/>
      <c r="CS2" s="376"/>
      <c r="CT2" s="376"/>
      <c r="CU2" s="376"/>
      <c r="CV2" s="376"/>
      <c r="CW2" s="376"/>
      <c r="CX2" s="376"/>
      <c r="CY2" s="376"/>
      <c r="CZ2" s="376"/>
      <c r="DA2" s="376"/>
      <c r="DB2" s="376"/>
      <c r="DC2" s="376"/>
      <c r="DD2" s="376"/>
      <c r="DE2" s="376"/>
      <c r="DF2" s="376"/>
      <c r="DG2" s="376"/>
      <c r="DH2" s="376"/>
      <c r="DI2" s="376"/>
      <c r="DJ2" s="376"/>
      <c r="DK2" s="376"/>
      <c r="DL2" s="376"/>
      <c r="DM2" s="376"/>
      <c r="DN2" s="376"/>
      <c r="DO2" s="376"/>
      <c r="DP2" s="376"/>
      <c r="DV2" s="354" t="s">
        <v>294</v>
      </c>
      <c r="DW2" s="358">
        <f ca="1">COLUMN(X18)+MATCH(DY1,Y18:CM18,0)</f>
        <v>41</v>
      </c>
      <c r="DY2" s="359"/>
      <c r="GA2" s="360"/>
      <c r="GB2" s="356"/>
      <c r="GC2" s="356"/>
      <c r="GD2" s="356"/>
      <c r="GE2" s="356"/>
      <c r="GF2" s="356"/>
      <c r="GG2" s="356"/>
      <c r="GH2" s="356"/>
      <c r="GI2" s="356"/>
      <c r="GJ2" s="356"/>
      <c r="GK2" s="356"/>
      <c r="GL2" s="356"/>
      <c r="GM2" s="356"/>
      <c r="GN2" s="356"/>
      <c r="GO2" s="356"/>
      <c r="GP2" s="356"/>
      <c r="GQ2" s="356"/>
      <c r="GR2" s="356"/>
      <c r="GS2" s="356"/>
      <c r="GT2" s="356"/>
      <c r="GU2" s="356"/>
      <c r="GV2" s="356"/>
      <c r="GW2" s="356"/>
      <c r="GX2" s="356"/>
      <c r="GY2" s="356"/>
      <c r="GZ2" s="356"/>
      <c r="HA2" s="356"/>
      <c r="HB2" s="356"/>
      <c r="HC2" s="356"/>
      <c r="HD2" s="356"/>
      <c r="HE2" s="356"/>
      <c r="HF2" s="356"/>
      <c r="HG2" s="356"/>
      <c r="HH2" s="356"/>
      <c r="HI2" s="356"/>
      <c r="HJ2" s="356"/>
      <c r="HK2" s="356"/>
      <c r="HL2" s="356"/>
      <c r="HM2" s="356"/>
      <c r="HN2" s="356"/>
      <c r="HO2" s="356"/>
      <c r="HP2" s="356"/>
      <c r="HQ2" s="356"/>
      <c r="HR2" s="356"/>
      <c r="HS2" s="356"/>
      <c r="HT2" s="363"/>
    </row>
    <row r="3" spans="1:228" s="353" customFormat="1" ht="11.25" hidden="1" customHeight="1" outlineLevel="1" x14ac:dyDescent="0.2">
      <c r="A3" s="108"/>
      <c r="B3" s="109"/>
      <c r="C3" s="109"/>
      <c r="D3" s="196"/>
      <c r="E3" s="196"/>
      <c r="F3" s="196"/>
      <c r="G3" s="196"/>
      <c r="H3" s="196"/>
      <c r="I3" s="205"/>
      <c r="J3" s="328"/>
      <c r="K3" s="328"/>
      <c r="L3" s="329"/>
      <c r="M3" s="257"/>
      <c r="N3" s="298"/>
      <c r="P3" s="299"/>
      <c r="Q3" s="299"/>
      <c r="R3" s="299"/>
      <c r="S3" s="212" t="s">
        <v>221</v>
      </c>
      <c r="T3" s="108"/>
      <c r="U3" s="108"/>
      <c r="V3" s="297"/>
      <c r="W3" s="108"/>
      <c r="X3" s="108"/>
      <c r="Y3" s="108"/>
      <c r="Z3" s="108"/>
      <c r="AA3" s="108"/>
      <c r="AB3" s="111"/>
      <c r="AC3" s="108"/>
      <c r="AD3" s="108"/>
      <c r="AE3" s="108"/>
      <c r="AF3" s="111"/>
      <c r="AG3" s="108"/>
      <c r="AH3"/>
      <c r="AI3" s="205"/>
      <c r="AJ3" s="205"/>
      <c r="AK3" s="205"/>
      <c r="AL3" s="205"/>
      <c r="AM3" s="108"/>
      <c r="AN3" s="111"/>
      <c r="AO3" s="108"/>
      <c r="AP3" s="108"/>
      <c r="AQ3" s="108"/>
      <c r="AR3" s="111"/>
      <c r="AS3" s="108"/>
      <c r="AT3" s="108"/>
      <c r="AU3" s="108"/>
      <c r="AV3" s="111"/>
      <c r="AW3" s="108"/>
      <c r="AX3" s="108"/>
      <c r="AY3" s="108"/>
      <c r="AZ3" s="111"/>
      <c r="BA3" s="108"/>
      <c r="BB3" s="108"/>
      <c r="BC3" s="108"/>
      <c r="BD3" s="111"/>
      <c r="BE3" s="125"/>
      <c r="BF3" s="205"/>
      <c r="BG3" s="108"/>
      <c r="BH3" s="111"/>
      <c r="BI3" s="108"/>
      <c r="BJ3" s="377"/>
      <c r="BK3" s="377"/>
      <c r="BL3" s="378"/>
      <c r="BM3" s="377"/>
      <c r="BN3" s="377"/>
      <c r="BO3" s="377"/>
      <c r="BP3" s="378"/>
      <c r="BQ3" s="377"/>
      <c r="BR3" s="377"/>
      <c r="BS3" s="377"/>
      <c r="BT3" s="378"/>
      <c r="BU3" s="371"/>
      <c r="BV3" s="371"/>
      <c r="BW3" s="371"/>
      <c r="BX3" s="371"/>
      <c r="BY3" s="371"/>
      <c r="BZ3" s="371"/>
      <c r="CA3" s="371"/>
      <c r="CB3" s="371"/>
      <c r="CC3" s="371"/>
      <c r="CD3" s="371"/>
      <c r="CE3" s="371"/>
      <c r="CF3" s="371"/>
      <c r="CG3" s="371"/>
      <c r="CH3" s="371"/>
      <c r="CI3" s="371"/>
      <c r="CJ3" s="371"/>
      <c r="CK3" s="371"/>
      <c r="CL3" s="371"/>
      <c r="CM3" s="371"/>
      <c r="CN3" s="371"/>
      <c r="CO3" s="371"/>
      <c r="CP3" s="372"/>
      <c r="CQ3" s="372"/>
      <c r="CR3" s="372"/>
      <c r="CS3" s="372"/>
      <c r="CT3" s="372"/>
      <c r="CU3" s="372"/>
      <c r="CV3" s="372"/>
      <c r="CW3" s="372"/>
      <c r="CX3" s="372"/>
      <c r="CY3" s="372"/>
      <c r="CZ3" s="372"/>
      <c r="DA3" s="372"/>
      <c r="DB3" s="372"/>
      <c r="DC3" s="372"/>
      <c r="DD3" s="372"/>
      <c r="DE3" s="372"/>
      <c r="DF3" s="372"/>
      <c r="DG3" s="372"/>
      <c r="DH3" s="372"/>
      <c r="DI3" s="372"/>
      <c r="DJ3" s="372"/>
      <c r="DK3" s="372"/>
      <c r="DL3" s="372"/>
      <c r="DM3" s="372"/>
      <c r="DN3" s="372"/>
      <c r="DO3" s="372"/>
      <c r="DP3" s="372"/>
      <c r="DS3" s="361" t="s">
        <v>321</v>
      </c>
      <c r="DW3" s="362">
        <f ca="1">YEAR(DW7)</f>
        <v>2011</v>
      </c>
      <c r="DX3" s="362">
        <f t="shared" ref="DX3:FN3" ca="1" si="1">YEAR(DX7)</f>
        <v>2011</v>
      </c>
      <c r="DY3" s="362">
        <f t="shared" ca="1" si="1"/>
        <v>2011</v>
      </c>
      <c r="DZ3" s="362">
        <f t="shared" ca="1" si="1"/>
        <v>2011</v>
      </c>
      <c r="EA3" s="362">
        <f t="shared" ca="1" si="1"/>
        <v>2011</v>
      </c>
      <c r="EB3" s="362">
        <f t="shared" ca="1" si="1"/>
        <v>2011</v>
      </c>
      <c r="EC3" s="362">
        <f t="shared" ca="1" si="1"/>
        <v>2011</v>
      </c>
      <c r="ED3" s="362">
        <f t="shared" ca="1" si="1"/>
        <v>2011</v>
      </c>
      <c r="EE3" s="362">
        <f t="shared" ca="1" si="1"/>
        <v>2011</v>
      </c>
      <c r="EF3" s="362">
        <f t="shared" ca="1" si="1"/>
        <v>2012</v>
      </c>
      <c r="EG3" s="362">
        <f t="shared" ca="1" si="1"/>
        <v>2012</v>
      </c>
      <c r="EH3" s="362">
        <f t="shared" ca="1" si="1"/>
        <v>2012</v>
      </c>
      <c r="EI3" s="362">
        <f t="shared" ca="1" si="1"/>
        <v>2012</v>
      </c>
      <c r="EJ3" s="362">
        <f t="shared" ca="1" si="1"/>
        <v>2012</v>
      </c>
      <c r="EK3" s="362">
        <f t="shared" ca="1" si="1"/>
        <v>2012</v>
      </c>
      <c r="EL3" s="362" t="e">
        <f t="shared" ca="1" si="1"/>
        <v>#VALUE!</v>
      </c>
      <c r="EM3" s="362" t="e">
        <f t="shared" ca="1" si="1"/>
        <v>#VALUE!</v>
      </c>
      <c r="EN3" s="362" t="e">
        <f t="shared" ca="1" si="1"/>
        <v>#VALUE!</v>
      </c>
      <c r="EO3" s="362" t="e">
        <f t="shared" ca="1" si="1"/>
        <v>#VALUE!</v>
      </c>
      <c r="EP3" s="362" t="e">
        <f t="shared" ca="1" si="1"/>
        <v>#VALUE!</v>
      </c>
      <c r="EQ3" s="362" t="e">
        <f t="shared" ca="1" si="1"/>
        <v>#VALUE!</v>
      </c>
      <c r="ER3" s="362" t="e">
        <f t="shared" ca="1" si="1"/>
        <v>#VALUE!</v>
      </c>
      <c r="ES3" s="362" t="e">
        <f t="shared" ca="1" si="1"/>
        <v>#VALUE!</v>
      </c>
      <c r="ET3" s="362" t="e">
        <f t="shared" ca="1" si="1"/>
        <v>#VALUE!</v>
      </c>
      <c r="EU3" s="362" t="e">
        <f t="shared" ca="1" si="1"/>
        <v>#VALUE!</v>
      </c>
      <c r="EV3" s="362" t="e">
        <f t="shared" ca="1" si="1"/>
        <v>#VALUE!</v>
      </c>
      <c r="EW3" s="362" t="e">
        <f t="shared" ca="1" si="1"/>
        <v>#VALUE!</v>
      </c>
      <c r="EX3" s="362" t="e">
        <f t="shared" ca="1" si="1"/>
        <v>#VALUE!</v>
      </c>
      <c r="EY3" s="362" t="e">
        <f t="shared" ca="1" si="1"/>
        <v>#VALUE!</v>
      </c>
      <c r="EZ3" s="362" t="e">
        <f t="shared" ca="1" si="1"/>
        <v>#VALUE!</v>
      </c>
      <c r="FA3" s="362" t="e">
        <f t="shared" ca="1" si="1"/>
        <v>#VALUE!</v>
      </c>
      <c r="FB3" s="362" t="e">
        <f t="shared" ca="1" si="1"/>
        <v>#VALUE!</v>
      </c>
      <c r="FC3" s="362" t="e">
        <f t="shared" ca="1" si="1"/>
        <v>#VALUE!</v>
      </c>
      <c r="FD3" s="362" t="e">
        <f t="shared" ca="1" si="1"/>
        <v>#VALUE!</v>
      </c>
      <c r="FE3" s="362" t="e">
        <f t="shared" ca="1" si="1"/>
        <v>#VALUE!</v>
      </c>
      <c r="FF3" s="362" t="e">
        <f t="shared" ca="1" si="1"/>
        <v>#VALUE!</v>
      </c>
      <c r="FG3" s="362" t="e">
        <f t="shared" ca="1" si="1"/>
        <v>#VALUE!</v>
      </c>
      <c r="FH3" s="362" t="e">
        <f t="shared" ca="1" si="1"/>
        <v>#VALUE!</v>
      </c>
      <c r="FI3" s="362" t="e">
        <f t="shared" ca="1" si="1"/>
        <v>#VALUE!</v>
      </c>
      <c r="FJ3" s="362" t="e">
        <f t="shared" ca="1" si="1"/>
        <v>#VALUE!</v>
      </c>
      <c r="FK3" s="362" t="e">
        <f t="shared" ca="1" si="1"/>
        <v>#VALUE!</v>
      </c>
      <c r="FL3" s="362" t="e">
        <f t="shared" ca="1" si="1"/>
        <v>#VALUE!</v>
      </c>
      <c r="FM3" s="362" t="e">
        <f t="shared" ca="1" si="1"/>
        <v>#VALUE!</v>
      </c>
      <c r="FN3" s="362" t="e">
        <f t="shared" ca="1" si="1"/>
        <v>#VALUE!</v>
      </c>
      <c r="GA3" s="355"/>
      <c r="GB3" s="356"/>
      <c r="GC3" s="356"/>
      <c r="GD3" s="356"/>
      <c r="GE3" s="356"/>
      <c r="GF3" s="356"/>
      <c r="GG3" s="356"/>
      <c r="GH3" s="356"/>
      <c r="GI3" s="356"/>
      <c r="GJ3" s="356"/>
      <c r="GK3" s="356"/>
      <c r="GL3" s="356"/>
      <c r="GM3" s="356"/>
      <c r="GN3" s="356"/>
      <c r="GO3" s="356"/>
      <c r="GP3" s="356"/>
      <c r="GQ3" s="356"/>
      <c r="GR3" s="356"/>
      <c r="GS3" s="356"/>
      <c r="GT3" s="356"/>
      <c r="GU3" s="356"/>
      <c r="GV3" s="356"/>
      <c r="GW3" s="356"/>
      <c r="GX3" s="356"/>
      <c r="GY3" s="356"/>
      <c r="GZ3" s="356"/>
      <c r="HA3" s="356"/>
      <c r="HB3" s="356"/>
      <c r="HC3" s="356"/>
      <c r="HD3" s="356"/>
      <c r="HE3" s="356"/>
      <c r="HF3" s="356"/>
      <c r="HG3" s="356"/>
      <c r="HH3" s="356"/>
      <c r="HI3" s="356"/>
      <c r="HJ3" s="356"/>
      <c r="HK3" s="356"/>
      <c r="HL3" s="356"/>
      <c r="HM3" s="356"/>
      <c r="HN3" s="356"/>
      <c r="HO3" s="356"/>
      <c r="HP3" s="356"/>
      <c r="HQ3" s="356"/>
      <c r="HR3" s="356"/>
      <c r="HS3" s="356"/>
      <c r="HT3" s="363"/>
    </row>
    <row r="4" spans="1:228" s="353" customFormat="1" ht="11.85" hidden="1" customHeight="1" outlineLevel="1" x14ac:dyDescent="0.2">
      <c r="A4" s="108"/>
      <c r="B4" s="109"/>
      <c r="C4" s="109"/>
      <c r="D4" s="196"/>
      <c r="E4" s="196"/>
      <c r="F4" s="196"/>
      <c r="G4" s="196"/>
      <c r="H4" s="196"/>
      <c r="I4" s="205"/>
      <c r="J4" s="328"/>
      <c r="K4" s="328"/>
      <c r="L4" s="329"/>
      <c r="M4" s="257"/>
      <c r="N4" s="298"/>
      <c r="O4" s="1" t="s">
        <v>493</v>
      </c>
      <c r="P4" s="2"/>
      <c r="Q4" s="299"/>
      <c r="R4" s="299"/>
      <c r="S4" s="212" t="s">
        <v>221</v>
      </c>
      <c r="T4" s="383"/>
      <c r="U4" s="383"/>
      <c r="V4" s="384"/>
      <c r="W4" s="384"/>
      <c r="X4" s="108"/>
      <c r="Y4" s="108"/>
      <c r="Z4" s="108"/>
      <c r="AA4" s="205"/>
      <c r="AB4" s="205"/>
      <c r="AC4" s="205"/>
      <c r="AD4" s="205"/>
      <c r="AE4" s="205"/>
      <c r="AF4" s="205"/>
      <c r="AG4" s="205"/>
      <c r="AH4" s="205"/>
      <c r="AI4" s="205"/>
      <c r="AJ4" s="205"/>
      <c r="AK4" s="205"/>
      <c r="AL4" s="205"/>
      <c r="AM4" s="205"/>
      <c r="AN4" s="205"/>
      <c r="AO4" s="205"/>
      <c r="AP4" s="108"/>
      <c r="AQ4" s="205"/>
      <c r="AR4" s="205"/>
      <c r="AS4" s="205"/>
      <c r="AT4" s="205"/>
      <c r="AU4" s="205"/>
      <c r="AV4" s="205"/>
      <c r="AW4" s="205"/>
      <c r="AX4" s="205"/>
      <c r="AY4" s="205"/>
      <c r="AZ4" s="205"/>
      <c r="BA4" s="205"/>
      <c r="BB4" s="205"/>
      <c r="BC4" s="205"/>
      <c r="BD4" s="111"/>
      <c r="BE4" s="125"/>
      <c r="BF4" s="205"/>
      <c r="BG4" s="108"/>
      <c r="BH4" s="111"/>
      <c r="BI4" s="108"/>
      <c r="BJ4" s="377"/>
      <c r="BK4" s="377"/>
      <c r="BL4" s="378"/>
      <c r="BM4" s="377"/>
      <c r="BN4" s="377"/>
      <c r="BO4" s="377"/>
      <c r="BP4" s="378"/>
      <c r="BQ4" s="377"/>
      <c r="BR4" s="377"/>
      <c r="BS4" s="377"/>
      <c r="BT4" s="378"/>
      <c r="BU4" s="371"/>
      <c r="BV4" s="371"/>
      <c r="BW4" s="371"/>
      <c r="BX4" s="371"/>
      <c r="BY4" s="371"/>
      <c r="BZ4" s="371"/>
      <c r="CA4" s="371"/>
      <c r="CB4" s="371"/>
      <c r="CC4" s="371"/>
      <c r="CD4" s="371"/>
      <c r="CE4" s="371"/>
      <c r="CF4" s="371"/>
      <c r="CG4" s="371"/>
      <c r="CH4" s="371"/>
      <c r="CI4" s="371"/>
      <c r="CJ4" s="371"/>
      <c r="CK4" s="371"/>
      <c r="CL4" s="371"/>
      <c r="CM4" s="371"/>
      <c r="CN4" s="371"/>
      <c r="CO4" s="371"/>
      <c r="CP4" s="372"/>
      <c r="CQ4" s="372"/>
      <c r="CR4" s="372"/>
      <c r="CS4" s="372"/>
      <c r="CT4" s="372"/>
      <c r="CU4" s="372"/>
      <c r="CV4" s="372"/>
      <c r="CW4" s="372"/>
      <c r="CX4" s="372"/>
      <c r="CY4" s="372"/>
      <c r="CZ4" s="372"/>
      <c r="DA4" s="372"/>
      <c r="DB4" s="372"/>
      <c r="DC4" s="372"/>
      <c r="DD4" s="372"/>
      <c r="DE4" s="372"/>
      <c r="DF4" s="372"/>
      <c r="DG4" s="372"/>
      <c r="DH4" s="372"/>
      <c r="DI4" s="372"/>
      <c r="DJ4" s="372"/>
      <c r="DK4" s="372"/>
      <c r="DL4" s="372"/>
      <c r="DM4" s="372"/>
      <c r="DN4" s="372"/>
      <c r="DO4" s="372"/>
      <c r="DP4" s="372"/>
      <c r="DW4" s="362" t="str">
        <f ca="1">IF(DW6=0, "", IF(DW6&gt;26, CHAR(64+INT((DW6-1)/26)),"")&amp;CHAR(65+MOD(DW6-1, 26)))</f>
        <v>AO</v>
      </c>
      <c r="DX4" s="362" t="str">
        <f t="shared" ref="DX4:ER4" ca="1" si="2">IF(DX6=0, "", IF(DX6&gt;26, CHAR(64+INT((DX6-1)/26)),"")&amp;CHAR(65+MOD(DX6-1, 26)))</f>
        <v>AP</v>
      </c>
      <c r="DY4" s="362" t="str">
        <f t="shared" ca="1" si="2"/>
        <v>AQ</v>
      </c>
      <c r="DZ4" s="362" t="str">
        <f t="shared" ca="1" si="2"/>
        <v>AS</v>
      </c>
      <c r="EA4" s="362" t="str">
        <f t="shared" ca="1" si="2"/>
        <v>AT</v>
      </c>
      <c r="EB4" s="362" t="str">
        <f t="shared" ca="1" si="2"/>
        <v>AU</v>
      </c>
      <c r="EC4" s="362" t="str">
        <f t="shared" ca="1" si="2"/>
        <v>AW</v>
      </c>
      <c r="ED4" s="362" t="str">
        <f t="shared" ca="1" si="2"/>
        <v>AX</v>
      </c>
      <c r="EE4" s="362" t="str">
        <f t="shared" ca="1" si="2"/>
        <v>AY</v>
      </c>
      <c r="EF4" s="362" t="str">
        <f t="shared" ca="1" si="2"/>
        <v>BA</v>
      </c>
      <c r="EG4" s="362" t="str">
        <f t="shared" ca="1" si="2"/>
        <v>BB</v>
      </c>
      <c r="EH4" s="362" t="str">
        <f t="shared" ca="1" si="2"/>
        <v>BC</v>
      </c>
      <c r="EI4" s="362" t="str">
        <f t="shared" ca="1" si="2"/>
        <v>BE</v>
      </c>
      <c r="EJ4" s="362" t="str">
        <f t="shared" ca="1" si="2"/>
        <v>BF</v>
      </c>
      <c r="EK4" s="362" t="str">
        <f t="shared" ca="1" si="2"/>
        <v>BG</v>
      </c>
      <c r="EL4" s="362" t="str">
        <f t="shared" ca="1" si="2"/>
        <v>BI</v>
      </c>
      <c r="EM4" s="362" t="str">
        <f t="shared" ca="1" si="2"/>
        <v>BJ</v>
      </c>
      <c r="EN4" s="362" t="str">
        <f t="shared" ca="1" si="2"/>
        <v>BK</v>
      </c>
      <c r="EO4" s="362" t="str">
        <f t="shared" ca="1" si="2"/>
        <v>BM</v>
      </c>
      <c r="EP4" s="362" t="str">
        <f t="shared" ca="1" si="2"/>
        <v>BN</v>
      </c>
      <c r="EQ4" s="362" t="str">
        <f t="shared" ca="1" si="2"/>
        <v>BO</v>
      </c>
      <c r="ER4" s="362" t="str">
        <f t="shared" ca="1" si="2"/>
        <v>BQ</v>
      </c>
      <c r="ES4" s="362" t="str">
        <f t="shared" ref="ES4:FN4" ca="1" si="3">IF(ES6=0, "", IF(ES6&gt;26, CHAR(64+INT((ES6-1)/26)),"")&amp;CHAR(65+MOD(ES6-1, 26)))</f>
        <v>BR</v>
      </c>
      <c r="ET4" s="362" t="str">
        <f t="shared" ca="1" si="3"/>
        <v>BS</v>
      </c>
      <c r="EU4" s="362" t="str">
        <f t="shared" ca="1" si="3"/>
        <v>BU</v>
      </c>
      <c r="EV4" s="362" t="str">
        <f t="shared" ca="1" si="3"/>
        <v>BV</v>
      </c>
      <c r="EW4" s="362" t="str">
        <f t="shared" ca="1" si="3"/>
        <v>BW</v>
      </c>
      <c r="EX4" s="362" t="str">
        <f t="shared" ca="1" si="3"/>
        <v>BY</v>
      </c>
      <c r="EY4" s="362" t="str">
        <f t="shared" ca="1" si="3"/>
        <v>BZ</v>
      </c>
      <c r="EZ4" s="362" t="str">
        <f t="shared" ca="1" si="3"/>
        <v>CA</v>
      </c>
      <c r="FA4" s="362" t="str">
        <f t="shared" ca="1" si="3"/>
        <v>CC</v>
      </c>
      <c r="FB4" s="362" t="str">
        <f t="shared" ca="1" si="3"/>
        <v>CD</v>
      </c>
      <c r="FC4" s="362" t="str">
        <f t="shared" ca="1" si="3"/>
        <v>CE</v>
      </c>
      <c r="FD4" s="362" t="str">
        <f t="shared" ca="1" si="3"/>
        <v>CG</v>
      </c>
      <c r="FE4" s="362" t="str">
        <f t="shared" ca="1" si="3"/>
        <v>CH</v>
      </c>
      <c r="FF4" s="362" t="str">
        <f t="shared" ca="1" si="3"/>
        <v>CI</v>
      </c>
      <c r="FG4" s="362" t="str">
        <f t="shared" ca="1" si="3"/>
        <v>CK</v>
      </c>
      <c r="FH4" s="362" t="str">
        <f t="shared" ca="1" si="3"/>
        <v>CL</v>
      </c>
      <c r="FI4" s="362" t="str">
        <f t="shared" ca="1" si="3"/>
        <v>CM</v>
      </c>
      <c r="FJ4" s="362" t="str">
        <f t="shared" ca="1" si="3"/>
        <v>CO</v>
      </c>
      <c r="FK4" s="362" t="str">
        <f t="shared" ca="1" si="3"/>
        <v>CP</v>
      </c>
      <c r="FL4" s="362" t="str">
        <f t="shared" ca="1" si="3"/>
        <v>CQ</v>
      </c>
      <c r="FM4" s="362" t="str">
        <f t="shared" ca="1" si="3"/>
        <v>CS</v>
      </c>
      <c r="FN4" s="362" t="str">
        <f t="shared" ca="1" si="3"/>
        <v>CT</v>
      </c>
      <c r="FO4" s="363"/>
      <c r="FP4" s="363"/>
      <c r="FQ4" s="363"/>
      <c r="FR4" s="363"/>
      <c r="FS4" s="363"/>
      <c r="FT4" s="363"/>
      <c r="FU4" s="363"/>
      <c r="FV4" s="363"/>
      <c r="FW4" s="363"/>
      <c r="FX4" s="363"/>
      <c r="FY4" s="363"/>
      <c r="GA4" s="355"/>
      <c r="GB4" s="356"/>
      <c r="GC4" s="356"/>
      <c r="GD4" s="356"/>
      <c r="GE4" s="356"/>
      <c r="GF4" s="356"/>
      <c r="GG4" s="356"/>
      <c r="GH4" s="356"/>
      <c r="GI4" s="356"/>
      <c r="GJ4" s="356"/>
      <c r="GK4" s="356"/>
      <c r="GL4" s="356"/>
      <c r="GM4" s="356"/>
      <c r="GN4" s="356"/>
      <c r="GO4" s="356"/>
      <c r="GP4" s="356"/>
      <c r="GQ4" s="356"/>
      <c r="GR4" s="356"/>
      <c r="GS4" s="356"/>
      <c r="GT4" s="356"/>
      <c r="GU4" s="356"/>
      <c r="GV4" s="356"/>
      <c r="GW4" s="356"/>
      <c r="GX4" s="356"/>
      <c r="GY4" s="356"/>
      <c r="GZ4" s="356"/>
      <c r="HA4" s="356"/>
      <c r="HB4" s="356"/>
      <c r="HC4" s="356"/>
      <c r="HD4" s="356"/>
      <c r="HE4" s="356"/>
      <c r="HF4" s="356"/>
      <c r="HG4" s="356"/>
      <c r="HH4" s="356"/>
      <c r="HI4" s="356"/>
      <c r="HJ4" s="356"/>
      <c r="HK4" s="356"/>
      <c r="HL4" s="356"/>
      <c r="HM4" s="356"/>
      <c r="HN4" s="356"/>
      <c r="HO4" s="356"/>
      <c r="HP4" s="356"/>
      <c r="HQ4" s="356"/>
      <c r="HR4" s="356"/>
      <c r="HS4" s="356"/>
      <c r="HT4" s="363"/>
    </row>
    <row r="5" spans="1:228" s="353" customFormat="1" ht="14.1" hidden="1" customHeight="1" outlineLevel="1" x14ac:dyDescent="0.2">
      <c r="A5" s="108"/>
      <c r="B5" s="109"/>
      <c r="C5" s="352" t="str">
        <f>N5</f>
        <v>Previous CT CBP (n-3) (units)</v>
      </c>
      <c r="D5" s="196"/>
      <c r="E5" s="196"/>
      <c r="F5" s="196"/>
      <c r="G5" s="196"/>
      <c r="H5" s="194">
        <f>Number_of_Items</f>
        <v>1</v>
      </c>
      <c r="I5" s="205"/>
      <c r="J5" s="193"/>
      <c r="K5" s="193"/>
      <c r="N5" s="338" t="s">
        <v>559</v>
      </c>
      <c r="O5" s="213"/>
      <c r="P5" s="254"/>
      <c r="Q5" s="254"/>
      <c r="R5" s="254"/>
      <c r="S5" s="212" t="s">
        <v>221</v>
      </c>
      <c r="T5" s="383"/>
      <c r="U5" s="383"/>
      <c r="V5" s="384"/>
      <c r="W5" s="384"/>
      <c r="X5" s="108"/>
      <c r="Y5" s="108"/>
      <c r="Z5" s="108"/>
      <c r="AA5" s="205"/>
      <c r="AB5" s="205"/>
      <c r="AC5" s="205"/>
      <c r="AD5" s="205"/>
      <c r="AE5" s="205"/>
      <c r="AF5" s="205"/>
      <c r="AG5" s="205"/>
      <c r="AH5" s="205"/>
      <c r="AI5" s="205"/>
      <c r="AJ5" s="205"/>
      <c r="AK5" s="205"/>
      <c r="AL5" s="205"/>
      <c r="AM5" s="205"/>
      <c r="AN5" s="205"/>
      <c r="AO5" s="205"/>
      <c r="AP5" s="108"/>
      <c r="AQ5" s="205"/>
      <c r="AR5" s="205"/>
      <c r="AS5" s="205"/>
      <c r="AT5" s="205"/>
      <c r="AU5" s="205"/>
      <c r="AV5" s="205"/>
      <c r="AW5" s="205"/>
      <c r="AX5" s="205"/>
      <c r="AY5" s="205"/>
      <c r="AZ5" s="205"/>
      <c r="BA5" s="205"/>
      <c r="BB5" s="205"/>
      <c r="BC5" s="205"/>
      <c r="BD5" s="111"/>
      <c r="BE5" s="125"/>
      <c r="BF5" s="205"/>
      <c r="BG5" s="108"/>
      <c r="BH5" s="111"/>
      <c r="BI5" s="108"/>
      <c r="BJ5" s="377"/>
      <c r="BK5" s="377"/>
      <c r="BL5" s="378"/>
      <c r="BM5" s="377"/>
      <c r="BN5" s="377"/>
      <c r="BO5" s="377"/>
      <c r="BP5" s="378"/>
      <c r="BQ5" s="377"/>
      <c r="BR5" s="377"/>
      <c r="BS5" s="377"/>
      <c r="BT5" s="378"/>
      <c r="BU5" s="371"/>
      <c r="BV5" s="371"/>
      <c r="BW5" s="371"/>
      <c r="BX5" s="371"/>
      <c r="BY5" s="371"/>
      <c r="BZ5" s="371"/>
      <c r="CA5" s="371"/>
      <c r="CB5" s="371"/>
      <c r="CC5" s="371"/>
      <c r="CD5" s="371"/>
      <c r="CE5" s="371"/>
      <c r="CF5" s="371"/>
      <c r="CG5" s="371"/>
      <c r="CH5" s="371"/>
      <c r="CI5" s="371"/>
      <c r="CJ5" s="371"/>
      <c r="CK5" s="371"/>
      <c r="CL5" s="371"/>
      <c r="CM5" s="371"/>
      <c r="CN5" s="371"/>
      <c r="CO5" s="371"/>
      <c r="CP5" s="372"/>
      <c r="CQ5" s="372"/>
      <c r="CR5" s="372"/>
      <c r="CS5" s="372"/>
      <c r="CT5" s="372"/>
      <c r="CU5" s="372"/>
      <c r="CV5" s="372"/>
      <c r="CW5" s="372"/>
      <c r="CX5" s="372"/>
      <c r="CY5" s="372"/>
      <c r="CZ5" s="372"/>
      <c r="DA5" s="372"/>
      <c r="DB5" s="372"/>
      <c r="DC5" s="372"/>
      <c r="DD5" s="372"/>
      <c r="DE5" s="372"/>
      <c r="DF5" s="372"/>
      <c r="DG5" s="372"/>
      <c r="DH5" s="372"/>
      <c r="DI5" s="372"/>
      <c r="DJ5" s="372"/>
      <c r="DK5" s="372"/>
      <c r="DL5" s="372"/>
      <c r="DM5" s="372"/>
      <c r="DN5" s="372"/>
      <c r="DO5" s="372"/>
      <c r="DP5" s="372"/>
      <c r="DV5" s="353" t="s">
        <v>295</v>
      </c>
      <c r="DX5" s="353">
        <f ca="1">IF(INDIRECT("r1c"&amp;$DW$6-3,FALSE)="",1,0)</f>
        <v>0</v>
      </c>
      <c r="DY5" s="353">
        <f ca="1">IF(INDIRECT("r1c"&amp;$DW$6-2,FALSE)="",1,0)</f>
        <v>0</v>
      </c>
      <c r="DZ5" s="353">
        <f ca="1">IF(INDIRECT("r1c"&amp;$DW$6-1,FALSE)="",1,0)</f>
        <v>1</v>
      </c>
      <c r="EA5" s="353">
        <f t="shared" ref="EA5:EI5" ca="1" si="4">DX5</f>
        <v>0</v>
      </c>
      <c r="EB5" s="353">
        <f t="shared" ca="1" si="4"/>
        <v>0</v>
      </c>
      <c r="EC5" s="353">
        <f t="shared" ca="1" si="4"/>
        <v>1</v>
      </c>
      <c r="ED5" s="353">
        <f t="shared" ca="1" si="4"/>
        <v>0</v>
      </c>
      <c r="EE5" s="353">
        <f t="shared" ca="1" si="4"/>
        <v>0</v>
      </c>
      <c r="EF5" s="353">
        <f t="shared" ca="1" si="4"/>
        <v>1</v>
      </c>
      <c r="EG5" s="353">
        <f t="shared" ca="1" si="4"/>
        <v>0</v>
      </c>
      <c r="EH5" s="353">
        <f t="shared" ca="1" si="4"/>
        <v>0</v>
      </c>
      <c r="EI5" s="353">
        <f t="shared" ca="1" si="4"/>
        <v>1</v>
      </c>
      <c r="EJ5" s="353">
        <f t="shared" ref="EJ5:ER5" ca="1" si="5">EG5</f>
        <v>0</v>
      </c>
      <c r="EK5" s="353">
        <f t="shared" ca="1" si="5"/>
        <v>0</v>
      </c>
      <c r="EL5" s="353">
        <f t="shared" ca="1" si="5"/>
        <v>1</v>
      </c>
      <c r="EM5" s="353">
        <f t="shared" ca="1" si="5"/>
        <v>0</v>
      </c>
      <c r="EN5" s="353">
        <f t="shared" ca="1" si="5"/>
        <v>0</v>
      </c>
      <c r="EO5" s="353">
        <f t="shared" ca="1" si="5"/>
        <v>1</v>
      </c>
      <c r="EP5" s="353">
        <f t="shared" ca="1" si="5"/>
        <v>0</v>
      </c>
      <c r="EQ5" s="353">
        <f t="shared" ca="1" si="5"/>
        <v>0</v>
      </c>
      <c r="ER5" s="353">
        <f t="shared" ca="1" si="5"/>
        <v>1</v>
      </c>
      <c r="ES5" s="353">
        <f t="shared" ref="ES5" ca="1" si="6">EP5</f>
        <v>0</v>
      </c>
      <c r="ET5" s="353">
        <f t="shared" ref="ET5" ca="1" si="7">EQ5</f>
        <v>0</v>
      </c>
      <c r="EU5" s="353">
        <f t="shared" ref="EU5" ca="1" si="8">ER5</f>
        <v>1</v>
      </c>
      <c r="EV5" s="353">
        <f t="shared" ref="EV5" ca="1" si="9">ES5</f>
        <v>0</v>
      </c>
      <c r="EW5" s="353">
        <f t="shared" ref="EW5" ca="1" si="10">ET5</f>
        <v>0</v>
      </c>
      <c r="EX5" s="353">
        <f t="shared" ref="EX5" ca="1" si="11">EU5</f>
        <v>1</v>
      </c>
      <c r="EY5" s="353">
        <f t="shared" ref="EY5" ca="1" si="12">EV5</f>
        <v>0</v>
      </c>
      <c r="EZ5" s="353">
        <f t="shared" ref="EZ5" ca="1" si="13">EW5</f>
        <v>0</v>
      </c>
      <c r="FA5" s="353">
        <f t="shared" ref="FA5" ca="1" si="14">EX5</f>
        <v>1</v>
      </c>
      <c r="FB5" s="353">
        <f t="shared" ref="FB5" ca="1" si="15">EY5</f>
        <v>0</v>
      </c>
      <c r="FC5" s="353">
        <f t="shared" ref="FC5" ca="1" si="16">EZ5</f>
        <v>0</v>
      </c>
      <c r="FD5" s="353">
        <f t="shared" ref="FD5" ca="1" si="17">FA5</f>
        <v>1</v>
      </c>
      <c r="FE5" s="353">
        <f t="shared" ref="FE5" ca="1" si="18">FB5</f>
        <v>0</v>
      </c>
      <c r="FF5" s="353">
        <f t="shared" ref="FF5" ca="1" si="19">FC5</f>
        <v>0</v>
      </c>
      <c r="FG5" s="353">
        <f t="shared" ref="FG5" ca="1" si="20">FD5</f>
        <v>1</v>
      </c>
      <c r="FH5" s="353">
        <f t="shared" ref="FH5" ca="1" si="21">FE5</f>
        <v>0</v>
      </c>
      <c r="FI5" s="353">
        <f t="shared" ref="FI5" ca="1" si="22">FF5</f>
        <v>0</v>
      </c>
      <c r="FJ5" s="353">
        <f t="shared" ref="FJ5" ca="1" si="23">FG5</f>
        <v>1</v>
      </c>
      <c r="FK5" s="353">
        <f t="shared" ref="FK5" ca="1" si="24">FH5</f>
        <v>0</v>
      </c>
      <c r="FL5" s="353">
        <f t="shared" ref="FL5" ca="1" si="25">FI5</f>
        <v>0</v>
      </c>
      <c r="FM5" s="353">
        <f t="shared" ref="FM5" ca="1" si="26">FJ5</f>
        <v>1</v>
      </c>
      <c r="FN5" s="353">
        <f t="shared" ref="FN5" ca="1" si="27">FK5</f>
        <v>0</v>
      </c>
      <c r="FO5" s="363"/>
      <c r="FP5" s="363"/>
      <c r="FQ5" s="363"/>
      <c r="FR5" s="363"/>
      <c r="FS5" s="363"/>
      <c r="FT5" s="363"/>
      <c r="FU5" s="363"/>
      <c r="FV5" s="363"/>
      <c r="FW5" s="363"/>
      <c r="FX5" s="363"/>
      <c r="FY5" s="363"/>
      <c r="GA5" s="355"/>
      <c r="GB5" s="356"/>
      <c r="GC5" s="356"/>
      <c r="GD5" s="356"/>
      <c r="GE5" s="356"/>
      <c r="GF5" s="356"/>
      <c r="GG5" s="356"/>
      <c r="GH5" s="356"/>
      <c r="GI5" s="356"/>
      <c r="GJ5" s="356"/>
      <c r="GK5" s="356"/>
      <c r="GL5" s="356"/>
      <c r="GM5" s="356"/>
      <c r="GN5" s="356"/>
      <c r="GO5" s="356"/>
      <c r="GP5" s="356"/>
      <c r="GQ5" s="356"/>
      <c r="GR5" s="356"/>
      <c r="GS5" s="356"/>
      <c r="GT5" s="356"/>
      <c r="GU5" s="356"/>
      <c r="GV5" s="356"/>
      <c r="GW5" s="356"/>
      <c r="GX5" s="356"/>
      <c r="GY5" s="356"/>
      <c r="GZ5" s="356"/>
      <c r="HA5" s="356"/>
      <c r="HB5" s="356"/>
      <c r="HC5" s="356"/>
      <c r="HD5" s="356"/>
      <c r="HE5" s="356"/>
      <c r="HF5" s="356"/>
      <c r="HG5" s="356"/>
      <c r="HH5" s="356"/>
      <c r="HI5" s="356"/>
      <c r="HJ5" s="356"/>
      <c r="HK5" s="356"/>
      <c r="HL5" s="356"/>
      <c r="HM5" s="356"/>
      <c r="HN5" s="356"/>
      <c r="HO5" s="356"/>
      <c r="HP5" s="356"/>
      <c r="HQ5" s="356"/>
      <c r="HR5" s="356"/>
      <c r="HS5" s="356"/>
      <c r="HT5" s="363"/>
    </row>
    <row r="6" spans="1:228" s="353" customFormat="1" ht="14.1" hidden="1" customHeight="1" outlineLevel="1" x14ac:dyDescent="0.2">
      <c r="A6" s="108"/>
      <c r="B6" s="109"/>
      <c r="C6" s="352" t="str">
        <f>N6</f>
        <v>CT CBP Override (Units)</v>
      </c>
      <c r="D6" s="196"/>
      <c r="E6" s="196"/>
      <c r="F6" s="196"/>
      <c r="G6" s="196"/>
      <c r="H6" s="197"/>
      <c r="I6" s="205"/>
      <c r="J6" s="295"/>
      <c r="K6" s="295"/>
      <c r="N6" s="338" t="s">
        <v>560</v>
      </c>
      <c r="O6" s="214"/>
      <c r="P6" s="254"/>
      <c r="Q6" s="254"/>
      <c r="R6" s="254"/>
      <c r="S6" s="212" t="s">
        <v>221</v>
      </c>
      <c r="T6" s="387" t="s">
        <v>0</v>
      </c>
      <c r="U6" s="387"/>
      <c r="V6" s="194"/>
      <c r="W6" s="194"/>
      <c r="X6" s="108"/>
      <c r="Y6" s="108"/>
      <c r="Z6" s="108"/>
      <c r="AA6" s="205"/>
      <c r="AB6" s="205"/>
      <c r="AC6" s="205"/>
      <c r="AD6" s="205"/>
      <c r="AE6" s="205"/>
      <c r="AF6" s="205"/>
      <c r="AG6" s="205"/>
      <c r="AH6" s="205"/>
      <c r="AI6" s="205"/>
      <c r="AJ6" s="205"/>
      <c r="AK6" s="205"/>
      <c r="AL6" s="205"/>
      <c r="AM6" s="205"/>
      <c r="AN6" s="205"/>
      <c r="AO6" s="205"/>
      <c r="AP6" s="108"/>
      <c r="AQ6" s="205"/>
      <c r="AR6" s="205"/>
      <c r="AS6" s="205"/>
      <c r="AT6" s="205"/>
      <c r="AU6" s="205"/>
      <c r="AV6" s="205"/>
      <c r="AW6" s="205"/>
      <c r="AX6" s="205"/>
      <c r="AY6" s="205"/>
      <c r="AZ6" s="205"/>
      <c r="BA6" s="205"/>
      <c r="BB6" s="205"/>
      <c r="BC6" s="205"/>
      <c r="BD6" s="111"/>
      <c r="BE6" s="125"/>
      <c r="BF6" s="205"/>
      <c r="BG6" s="108"/>
      <c r="BH6" s="111"/>
      <c r="BI6" s="108"/>
      <c r="BJ6" s="377"/>
      <c r="BK6" s="377"/>
      <c r="BL6" s="378"/>
      <c r="BM6" s="377"/>
      <c r="BN6" s="377"/>
      <c r="BO6" s="377"/>
      <c r="BP6" s="378"/>
      <c r="BQ6" s="377"/>
      <c r="BR6" s="377"/>
      <c r="BS6" s="377"/>
      <c r="BT6" s="378"/>
      <c r="BU6" s="371"/>
      <c r="BV6" s="371"/>
      <c r="BW6" s="371"/>
      <c r="BX6" s="371"/>
      <c r="BY6" s="371"/>
      <c r="BZ6" s="371"/>
      <c r="CA6" s="371"/>
      <c r="CB6" s="371"/>
      <c r="CC6" s="371"/>
      <c r="CD6" s="371"/>
      <c r="CE6" s="371"/>
      <c r="CF6" s="371"/>
      <c r="CG6" s="371"/>
      <c r="CH6" s="371"/>
      <c r="CI6" s="371"/>
      <c r="CJ6" s="371"/>
      <c r="CK6" s="371"/>
      <c r="CL6" s="371"/>
      <c r="CM6" s="371"/>
      <c r="CN6" s="371"/>
      <c r="CO6" s="371"/>
      <c r="CP6" s="372"/>
      <c r="CQ6" s="372"/>
      <c r="CR6" s="372"/>
      <c r="CS6" s="372"/>
      <c r="CT6" s="372"/>
      <c r="CU6" s="372"/>
      <c r="CV6" s="372"/>
      <c r="CW6" s="372"/>
      <c r="CX6" s="372"/>
      <c r="CY6" s="372"/>
      <c r="CZ6" s="372"/>
      <c r="DA6" s="372"/>
      <c r="DB6" s="372"/>
      <c r="DC6" s="372"/>
      <c r="DD6" s="372"/>
      <c r="DE6" s="372"/>
      <c r="DF6" s="372"/>
      <c r="DG6" s="372"/>
      <c r="DH6" s="372"/>
      <c r="DI6" s="372"/>
      <c r="DJ6" s="372"/>
      <c r="DK6" s="372"/>
      <c r="DL6" s="372"/>
      <c r="DM6" s="372"/>
      <c r="DN6" s="372"/>
      <c r="DO6" s="372"/>
      <c r="DP6" s="372"/>
      <c r="DV6" s="353" t="s">
        <v>296</v>
      </c>
      <c r="DW6" s="353">
        <f ca="1">DW2</f>
        <v>41</v>
      </c>
      <c r="DX6" s="353">
        <f ca="1">DW6+1+SUM(DX5)</f>
        <v>42</v>
      </c>
      <c r="DY6" s="353">
        <f t="shared" ref="DY6:EI6" ca="1" si="28">DX6+1+SUM(DY5)</f>
        <v>43</v>
      </c>
      <c r="DZ6" s="353">
        <f t="shared" ca="1" si="28"/>
        <v>45</v>
      </c>
      <c r="EA6" s="353">
        <f t="shared" ca="1" si="28"/>
        <v>46</v>
      </c>
      <c r="EB6" s="353">
        <f t="shared" ca="1" si="28"/>
        <v>47</v>
      </c>
      <c r="EC6" s="353">
        <f t="shared" ca="1" si="28"/>
        <v>49</v>
      </c>
      <c r="ED6" s="353">
        <f t="shared" ca="1" si="28"/>
        <v>50</v>
      </c>
      <c r="EE6" s="353">
        <f t="shared" ca="1" si="28"/>
        <v>51</v>
      </c>
      <c r="EF6" s="353">
        <f t="shared" ca="1" si="28"/>
        <v>53</v>
      </c>
      <c r="EG6" s="353">
        <f t="shared" ca="1" si="28"/>
        <v>54</v>
      </c>
      <c r="EH6" s="353">
        <f t="shared" ca="1" si="28"/>
        <v>55</v>
      </c>
      <c r="EI6" s="353">
        <f t="shared" ca="1" si="28"/>
        <v>57</v>
      </c>
      <c r="EJ6" s="353">
        <f t="shared" ref="EJ6:ER6" ca="1" si="29">EI6+1+SUM(EJ5)</f>
        <v>58</v>
      </c>
      <c r="EK6" s="353">
        <f t="shared" ca="1" si="29"/>
        <v>59</v>
      </c>
      <c r="EL6" s="353">
        <f t="shared" ca="1" si="29"/>
        <v>61</v>
      </c>
      <c r="EM6" s="353">
        <f t="shared" ca="1" si="29"/>
        <v>62</v>
      </c>
      <c r="EN6" s="353">
        <f t="shared" ca="1" si="29"/>
        <v>63</v>
      </c>
      <c r="EO6" s="353">
        <f t="shared" ca="1" si="29"/>
        <v>65</v>
      </c>
      <c r="EP6" s="353">
        <f t="shared" ca="1" si="29"/>
        <v>66</v>
      </c>
      <c r="EQ6" s="353">
        <f t="shared" ca="1" si="29"/>
        <v>67</v>
      </c>
      <c r="ER6" s="353">
        <f t="shared" ca="1" si="29"/>
        <v>69</v>
      </c>
      <c r="ES6" s="353">
        <f t="shared" ref="ES6" ca="1" si="30">ER6+1+SUM(ES5)</f>
        <v>70</v>
      </c>
      <c r="ET6" s="353">
        <f t="shared" ref="ET6" ca="1" si="31">ES6+1+SUM(ET5)</f>
        <v>71</v>
      </c>
      <c r="EU6" s="353">
        <f t="shared" ref="EU6" ca="1" si="32">ET6+1+SUM(EU5)</f>
        <v>73</v>
      </c>
      <c r="EV6" s="353">
        <f t="shared" ref="EV6" ca="1" si="33">EU6+1+SUM(EV5)</f>
        <v>74</v>
      </c>
      <c r="EW6" s="353">
        <f t="shared" ref="EW6" ca="1" si="34">EV6+1+SUM(EW5)</f>
        <v>75</v>
      </c>
      <c r="EX6" s="353">
        <f t="shared" ref="EX6" ca="1" si="35">EW6+1+SUM(EX5)</f>
        <v>77</v>
      </c>
      <c r="EY6" s="353">
        <f t="shared" ref="EY6" ca="1" si="36">EX6+1+SUM(EY5)</f>
        <v>78</v>
      </c>
      <c r="EZ6" s="353">
        <f t="shared" ref="EZ6" ca="1" si="37">EY6+1+SUM(EZ5)</f>
        <v>79</v>
      </c>
      <c r="FA6" s="353">
        <f t="shared" ref="FA6" ca="1" si="38">EZ6+1+SUM(FA5)</f>
        <v>81</v>
      </c>
      <c r="FB6" s="353">
        <f t="shared" ref="FB6" ca="1" si="39">FA6+1+SUM(FB5)</f>
        <v>82</v>
      </c>
      <c r="FC6" s="353">
        <f t="shared" ref="FC6" ca="1" si="40">FB6+1+SUM(FC5)</f>
        <v>83</v>
      </c>
      <c r="FD6" s="353">
        <f t="shared" ref="FD6" ca="1" si="41">FC6+1+SUM(FD5)</f>
        <v>85</v>
      </c>
      <c r="FE6" s="353">
        <f t="shared" ref="FE6" ca="1" si="42">FD6+1+SUM(FE5)</f>
        <v>86</v>
      </c>
      <c r="FF6" s="353">
        <f t="shared" ref="FF6" ca="1" si="43">FE6+1+SUM(FF5)</f>
        <v>87</v>
      </c>
      <c r="FG6" s="353">
        <f t="shared" ref="FG6" ca="1" si="44">FF6+1+SUM(FG5)</f>
        <v>89</v>
      </c>
      <c r="FH6" s="353">
        <f t="shared" ref="FH6" ca="1" si="45">FG6+1+SUM(FH5)</f>
        <v>90</v>
      </c>
      <c r="FI6" s="353">
        <f t="shared" ref="FI6" ca="1" si="46">FH6+1+SUM(FI5)</f>
        <v>91</v>
      </c>
      <c r="FJ6" s="353">
        <f t="shared" ref="FJ6" ca="1" si="47">FI6+1+SUM(FJ5)</f>
        <v>93</v>
      </c>
      <c r="FK6" s="353">
        <f t="shared" ref="FK6" ca="1" si="48">FJ6+1+SUM(FK5)</f>
        <v>94</v>
      </c>
      <c r="FL6" s="353">
        <f t="shared" ref="FL6" ca="1" si="49">FK6+1+SUM(FL5)</f>
        <v>95</v>
      </c>
      <c r="FM6" s="353">
        <f t="shared" ref="FM6" ca="1" si="50">FL6+1+SUM(FM5)</f>
        <v>97</v>
      </c>
      <c r="FN6" s="353">
        <f t="shared" ref="FN6" ca="1" si="51">FM6+1+SUM(FN5)</f>
        <v>98</v>
      </c>
      <c r="FO6" s="363"/>
      <c r="FP6" s="363"/>
      <c r="FQ6" s="363"/>
      <c r="FR6" s="363"/>
      <c r="FS6" s="363"/>
      <c r="FT6" s="363"/>
      <c r="FU6" s="363"/>
      <c r="FV6" s="363"/>
      <c r="FW6" s="363"/>
      <c r="FX6" s="363"/>
      <c r="FY6" s="363"/>
      <c r="GA6" s="355"/>
      <c r="GB6" s="356"/>
      <c r="GC6" s="356"/>
      <c r="GD6" s="356"/>
      <c r="GE6" s="356"/>
      <c r="GF6" s="356"/>
      <c r="GG6" s="356"/>
      <c r="GH6" s="356"/>
      <c r="GI6" s="356"/>
      <c r="GJ6" s="356"/>
      <c r="GK6" s="356"/>
      <c r="GL6" s="356"/>
      <c r="GM6" s="356"/>
      <c r="GN6" s="356"/>
      <c r="GO6" s="356"/>
      <c r="GP6" s="356"/>
      <c r="GQ6" s="356"/>
      <c r="GR6" s="356"/>
      <c r="GS6" s="356"/>
      <c r="GT6" s="356"/>
      <c r="GU6" s="356"/>
      <c r="GV6" s="356"/>
      <c r="GW6" s="356"/>
      <c r="GX6" s="356"/>
      <c r="GY6" s="356"/>
      <c r="GZ6" s="356"/>
      <c r="HA6" s="356"/>
      <c r="HB6" s="356"/>
      <c r="HC6" s="356"/>
      <c r="HD6" s="356"/>
      <c r="HE6" s="356"/>
      <c r="HF6" s="356"/>
      <c r="HG6" s="356"/>
      <c r="HH6" s="356"/>
      <c r="HI6" s="356"/>
      <c r="HJ6" s="356"/>
      <c r="HK6" s="356"/>
      <c r="HL6" s="356"/>
      <c r="HM6" s="356"/>
      <c r="HN6" s="356"/>
      <c r="HO6" s="356"/>
      <c r="HP6" s="356"/>
      <c r="HQ6" s="356"/>
      <c r="HR6" s="356"/>
      <c r="HS6" s="356"/>
      <c r="HT6" s="363"/>
    </row>
    <row r="7" spans="1:228" s="353" customFormat="1" ht="14.1" hidden="1" customHeight="1" outlineLevel="1" x14ac:dyDescent="0.2">
      <c r="A7" s="108"/>
      <c r="B7" s="108"/>
      <c r="C7" s="352" t="str">
        <f>N7</f>
        <v>Locked CT CBP Override (Units)</v>
      </c>
      <c r="D7" s="108"/>
      <c r="E7" s="108"/>
      <c r="F7" s="108"/>
      <c r="G7" s="108"/>
      <c r="H7" s="108"/>
      <c r="I7" s="205"/>
      <c r="J7" s="193"/>
      <c r="K7" s="294"/>
      <c r="N7" s="338" t="s">
        <v>561</v>
      </c>
      <c r="O7" s="215"/>
      <c r="P7" s="254"/>
      <c r="Q7" s="254"/>
      <c r="R7" s="254"/>
      <c r="S7" s="212" t="s">
        <v>221</v>
      </c>
      <c r="T7" s="387"/>
      <c r="U7" s="387"/>
      <c r="V7" s="194"/>
      <c r="W7" s="194"/>
      <c r="X7" s="108"/>
      <c r="Y7" s="108"/>
      <c r="Z7" s="108"/>
      <c r="AA7" s="205"/>
      <c r="AB7" s="205"/>
      <c r="AC7" s="205"/>
      <c r="AD7" s="205"/>
      <c r="AE7" s="205"/>
      <c r="AF7" s="205"/>
      <c r="AG7" s="205"/>
      <c r="AH7" s="205"/>
      <c r="AI7" s="205"/>
      <c r="AJ7" s="205"/>
      <c r="AK7" s="205"/>
      <c r="AL7" s="205"/>
      <c r="AM7" s="205"/>
      <c r="AN7" s="205"/>
      <c r="AO7" s="205"/>
      <c r="AP7" s="108"/>
      <c r="AQ7" s="205"/>
      <c r="AR7" s="205"/>
      <c r="AS7" s="205"/>
      <c r="AT7" s="205"/>
      <c r="AU7" s="205"/>
      <c r="AV7" s="205"/>
      <c r="AW7" s="205"/>
      <c r="AX7" s="205"/>
      <c r="AY7" s="205"/>
      <c r="AZ7" s="205"/>
      <c r="BA7" s="205"/>
      <c r="BB7" s="205"/>
      <c r="BC7" s="205"/>
      <c r="BD7" s="111"/>
      <c r="BE7" s="125"/>
      <c r="BF7" s="205"/>
      <c r="BG7" s="108"/>
      <c r="BH7" s="111"/>
      <c r="BI7" s="108"/>
      <c r="BJ7" s="377"/>
      <c r="BK7" s="377"/>
      <c r="BL7" s="378"/>
      <c r="BM7" s="377"/>
      <c r="BN7" s="377"/>
      <c r="BO7" s="377"/>
      <c r="BP7" s="378"/>
      <c r="BQ7" s="377"/>
      <c r="BR7" s="377"/>
      <c r="BS7" s="377"/>
      <c r="BT7" s="378"/>
      <c r="BU7" s="371"/>
      <c r="BV7" s="371"/>
      <c r="BW7" s="371"/>
      <c r="BX7" s="371"/>
      <c r="BY7" s="371"/>
      <c r="BZ7" s="371"/>
      <c r="CA7" s="371"/>
      <c r="CB7" s="371"/>
      <c r="CC7" s="371"/>
      <c r="CD7" s="371"/>
      <c r="CE7" s="371"/>
      <c r="CF7" s="371"/>
      <c r="CG7" s="371"/>
      <c r="CH7" s="371"/>
      <c r="CI7" s="371"/>
      <c r="CJ7" s="371"/>
      <c r="CK7" s="371"/>
      <c r="CL7" s="371"/>
      <c r="CM7" s="371"/>
      <c r="CN7" s="371"/>
      <c r="CO7" s="371"/>
      <c r="CP7" s="372"/>
      <c r="CQ7" s="372"/>
      <c r="CR7" s="372"/>
      <c r="CS7" s="372"/>
      <c r="CT7" s="372"/>
      <c r="CU7" s="372"/>
      <c r="CV7" s="372"/>
      <c r="CW7" s="372"/>
      <c r="CX7" s="372"/>
      <c r="CY7" s="372"/>
      <c r="CZ7" s="372"/>
      <c r="DA7" s="372"/>
      <c r="DB7" s="372"/>
      <c r="DC7" s="372"/>
      <c r="DD7" s="372"/>
      <c r="DE7" s="372"/>
      <c r="DF7" s="372"/>
      <c r="DG7" s="372"/>
      <c r="DH7" s="372"/>
      <c r="DI7" s="372"/>
      <c r="DJ7" s="372"/>
      <c r="DK7" s="372"/>
      <c r="DL7" s="372"/>
      <c r="DM7" s="372"/>
      <c r="DN7" s="372"/>
      <c r="DO7" s="372"/>
      <c r="DP7" s="372"/>
      <c r="DV7" s="355" t="s">
        <v>297</v>
      </c>
      <c r="DW7" s="355">
        <f ca="1">IF(INDIRECT("r18c"&amp;DW$6,FALSE)=0,"",INDIRECT("r18c"&amp;DW$6,FALSE))</f>
        <v>40649</v>
      </c>
      <c r="DX7" s="355">
        <f t="shared" ref="DX7:FN7" ca="1" si="52">IF(INDIRECT("r18c"&amp;DX$6,FALSE)=0,"",INDIRECT("r18c"&amp;DX$6,FALSE))</f>
        <v>40679</v>
      </c>
      <c r="DY7" s="355">
        <f t="shared" ca="1" si="52"/>
        <v>40710</v>
      </c>
      <c r="DZ7" s="355">
        <f t="shared" ca="1" si="52"/>
        <v>40740</v>
      </c>
      <c r="EA7" s="355">
        <f t="shared" ca="1" si="52"/>
        <v>40771</v>
      </c>
      <c r="EB7" s="355">
        <f t="shared" ca="1" si="52"/>
        <v>40802</v>
      </c>
      <c r="EC7" s="355">
        <f t="shared" ca="1" si="52"/>
        <v>40832</v>
      </c>
      <c r="ED7" s="355">
        <f t="shared" ca="1" si="52"/>
        <v>40863</v>
      </c>
      <c r="EE7" s="355">
        <f t="shared" ca="1" si="52"/>
        <v>40893</v>
      </c>
      <c r="EF7" s="355">
        <f t="shared" ca="1" si="52"/>
        <v>40924</v>
      </c>
      <c r="EG7" s="355">
        <f t="shared" ca="1" si="52"/>
        <v>40955</v>
      </c>
      <c r="EH7" s="355">
        <f t="shared" ca="1" si="52"/>
        <v>40984</v>
      </c>
      <c r="EI7" s="355">
        <f t="shared" ca="1" si="52"/>
        <v>41015</v>
      </c>
      <c r="EJ7" s="355">
        <f t="shared" ca="1" si="52"/>
        <v>41045</v>
      </c>
      <c r="EK7" s="355">
        <f t="shared" ca="1" si="52"/>
        <v>41076</v>
      </c>
      <c r="EL7" s="355" t="str">
        <f t="shared" ca="1" si="52"/>
        <v/>
      </c>
      <c r="EM7" s="355" t="str">
        <f t="shared" ca="1" si="52"/>
        <v/>
      </c>
      <c r="EN7" s="355" t="str">
        <f t="shared" ca="1" si="52"/>
        <v/>
      </c>
      <c r="EO7" s="355" t="str">
        <f t="shared" ca="1" si="52"/>
        <v/>
      </c>
      <c r="EP7" s="355" t="str">
        <f t="shared" ca="1" si="52"/>
        <v/>
      </c>
      <c r="EQ7" s="355" t="str">
        <f t="shared" ca="1" si="52"/>
        <v/>
      </c>
      <c r="ER7" s="355" t="str">
        <f t="shared" ca="1" si="52"/>
        <v/>
      </c>
      <c r="ES7" s="355" t="str">
        <f t="shared" ca="1" si="52"/>
        <v/>
      </c>
      <c r="ET7" s="355" t="str">
        <f t="shared" ca="1" si="52"/>
        <v/>
      </c>
      <c r="EU7" s="355" t="str">
        <f t="shared" ca="1" si="52"/>
        <v/>
      </c>
      <c r="EV7" s="355" t="str">
        <f t="shared" ca="1" si="52"/>
        <v/>
      </c>
      <c r="EW7" s="355" t="str">
        <f t="shared" ca="1" si="52"/>
        <v/>
      </c>
      <c r="EX7" s="355" t="str">
        <f t="shared" ca="1" si="52"/>
        <v/>
      </c>
      <c r="EY7" s="355" t="str">
        <f t="shared" ca="1" si="52"/>
        <v/>
      </c>
      <c r="EZ7" s="355" t="str">
        <f t="shared" ca="1" si="52"/>
        <v/>
      </c>
      <c r="FA7" s="355" t="str">
        <f t="shared" ca="1" si="52"/>
        <v/>
      </c>
      <c r="FB7" s="355" t="str">
        <f t="shared" ca="1" si="52"/>
        <v/>
      </c>
      <c r="FC7" s="355" t="str">
        <f t="shared" ca="1" si="52"/>
        <v/>
      </c>
      <c r="FD7" s="355" t="str">
        <f t="shared" ca="1" si="52"/>
        <v/>
      </c>
      <c r="FE7" s="355" t="str">
        <f t="shared" ca="1" si="52"/>
        <v/>
      </c>
      <c r="FF7" s="355" t="str">
        <f t="shared" ca="1" si="52"/>
        <v/>
      </c>
      <c r="FG7" s="355" t="str">
        <f t="shared" ca="1" si="52"/>
        <v/>
      </c>
      <c r="FH7" s="355" t="str">
        <f t="shared" ca="1" si="52"/>
        <v/>
      </c>
      <c r="FI7" s="355" t="str">
        <f t="shared" ca="1" si="52"/>
        <v/>
      </c>
      <c r="FJ7" s="355" t="str">
        <f t="shared" ca="1" si="52"/>
        <v/>
      </c>
      <c r="FK7" s="355" t="str">
        <f t="shared" ca="1" si="52"/>
        <v/>
      </c>
      <c r="FL7" s="355" t="str">
        <f t="shared" ca="1" si="52"/>
        <v/>
      </c>
      <c r="FM7" s="355" t="str">
        <f t="shared" ca="1" si="52"/>
        <v/>
      </c>
      <c r="FN7" s="355" t="str">
        <f t="shared" ca="1" si="52"/>
        <v/>
      </c>
      <c r="FO7" s="363"/>
      <c r="FP7" s="363"/>
      <c r="FQ7" s="363"/>
      <c r="FR7" s="363"/>
      <c r="FS7" s="363"/>
      <c r="FT7" s="363"/>
      <c r="FU7" s="363"/>
      <c r="FV7" s="363"/>
      <c r="FW7" s="363"/>
      <c r="FX7" s="363"/>
      <c r="FY7" s="363"/>
      <c r="GA7" s="355"/>
      <c r="GB7" s="356"/>
      <c r="GC7" s="356"/>
      <c r="GD7" s="356"/>
      <c r="GE7" s="356"/>
      <c r="GF7" s="356"/>
      <c r="GG7" s="356"/>
      <c r="GH7" s="356"/>
      <c r="GI7" s="356"/>
      <c r="GJ7" s="356"/>
      <c r="GK7" s="356"/>
      <c r="GL7" s="356"/>
      <c r="GM7" s="356"/>
      <c r="GN7" s="356"/>
      <c r="GO7" s="356"/>
      <c r="GP7" s="356"/>
      <c r="GQ7" s="356"/>
      <c r="GR7" s="356"/>
      <c r="GS7" s="356"/>
      <c r="GT7" s="356"/>
      <c r="GU7" s="356"/>
      <c r="GV7" s="356"/>
      <c r="GW7" s="356"/>
      <c r="GX7" s="356"/>
      <c r="GY7" s="356"/>
      <c r="GZ7" s="356"/>
      <c r="HA7" s="356"/>
      <c r="HB7" s="356"/>
      <c r="HC7" s="356"/>
      <c r="HD7" s="356"/>
      <c r="HE7" s="356"/>
      <c r="HF7" s="356"/>
      <c r="HG7" s="356"/>
      <c r="HH7" s="356"/>
      <c r="HI7" s="356"/>
      <c r="HJ7" s="356"/>
      <c r="HK7" s="356"/>
      <c r="HL7" s="356"/>
      <c r="HM7" s="356"/>
      <c r="HN7" s="356"/>
      <c r="HO7" s="356"/>
      <c r="HP7" s="356"/>
      <c r="HQ7" s="356"/>
      <c r="HR7" s="356"/>
      <c r="HS7" s="356"/>
      <c r="HT7" s="363"/>
    </row>
    <row r="8" spans="1:228" s="353" customFormat="1" ht="14.1" hidden="1" customHeight="1" outlineLevel="1" x14ac:dyDescent="0.2">
      <c r="A8" s="108"/>
      <c r="B8" s="109"/>
      <c r="C8" s="109"/>
      <c r="D8" s="196"/>
      <c r="E8" s="196"/>
      <c r="F8" s="196"/>
      <c r="G8" s="196"/>
      <c r="H8" s="108"/>
      <c r="I8" s="197"/>
      <c r="J8" s="193"/>
      <c r="K8" s="193"/>
      <c r="L8" s="293"/>
      <c r="M8" s="295"/>
      <c r="N8" s="295"/>
      <c r="O8" s="237"/>
      <c r="P8" s="254"/>
      <c r="Q8" s="254"/>
      <c r="R8" s="254"/>
      <c r="S8" s="212" t="s">
        <v>221</v>
      </c>
      <c r="T8" s="387"/>
      <c r="U8" s="387"/>
      <c r="V8" s="194"/>
      <c r="W8" s="194"/>
      <c r="X8" s="108"/>
      <c r="Y8" s="108"/>
      <c r="Z8" s="108"/>
      <c r="AA8"/>
      <c r="AB8"/>
      <c r="AC8"/>
      <c r="AD8"/>
      <c r="AE8"/>
      <c r="AF8"/>
      <c r="AG8"/>
      <c r="AH8"/>
      <c r="AI8"/>
      <c r="AJ8"/>
      <c r="AK8"/>
      <c r="AL8"/>
      <c r="AM8" s="205"/>
      <c r="AN8" s="205"/>
      <c r="AO8" s="205"/>
      <c r="AP8" s="108"/>
      <c r="AQ8" s="205"/>
      <c r="AR8" s="205"/>
      <c r="AS8" s="205"/>
      <c r="AT8" s="108"/>
      <c r="AU8" s="108"/>
      <c r="AV8" s="111"/>
      <c r="AW8" s="108"/>
      <c r="AX8" s="108"/>
      <c r="AY8" s="108"/>
      <c r="AZ8" s="111"/>
      <c r="BA8" s="108"/>
      <c r="BB8" s="108"/>
      <c r="BC8" s="108"/>
      <c r="BD8" s="111"/>
      <c r="BE8" s="125"/>
      <c r="BF8" s="205"/>
      <c r="BG8" s="108"/>
      <c r="BH8" s="111"/>
      <c r="BI8" s="108"/>
      <c r="BJ8" s="377"/>
      <c r="BK8" s="377"/>
      <c r="BL8" s="378"/>
      <c r="BM8" s="377"/>
      <c r="BN8" s="377"/>
      <c r="BO8" s="377"/>
      <c r="BP8" s="378"/>
      <c r="BQ8" s="377"/>
      <c r="BR8" s="377"/>
      <c r="BS8" s="377"/>
      <c r="BT8" s="378"/>
      <c r="BU8" s="371"/>
      <c r="BV8" s="371"/>
      <c r="BW8" s="371"/>
      <c r="BX8" s="371"/>
      <c r="BY8" s="371"/>
      <c r="BZ8" s="371"/>
      <c r="CA8" s="371"/>
      <c r="CB8" s="371"/>
      <c r="CC8" s="371"/>
      <c r="CD8" s="371"/>
      <c r="CE8" s="371"/>
      <c r="CF8" s="371"/>
      <c r="CG8" s="371"/>
      <c r="CH8" s="371"/>
      <c r="CI8" s="371"/>
      <c r="CJ8" s="371"/>
      <c r="CK8" s="371"/>
      <c r="CL8" s="371"/>
      <c r="CM8" s="371"/>
      <c r="CN8" s="371"/>
      <c r="CO8" s="371"/>
      <c r="CP8" s="372"/>
      <c r="CQ8" s="372"/>
      <c r="CR8" s="372"/>
      <c r="CS8" s="372"/>
      <c r="CT8" s="372"/>
      <c r="CU8" s="372"/>
      <c r="CV8" s="372"/>
      <c r="CW8" s="372"/>
      <c r="CX8" s="372"/>
      <c r="CY8" s="372"/>
      <c r="CZ8" s="372"/>
      <c r="DA8" s="372"/>
      <c r="DB8" s="372"/>
      <c r="DC8" s="372"/>
      <c r="DD8" s="372"/>
      <c r="DE8" s="372"/>
      <c r="DF8" s="372"/>
      <c r="DG8" s="372"/>
      <c r="DH8" s="372"/>
      <c r="DI8" s="372"/>
      <c r="DJ8" s="372"/>
      <c r="DK8" s="372"/>
      <c r="DL8" s="372"/>
      <c r="DM8" s="372"/>
      <c r="DN8" s="372"/>
      <c r="DO8" s="372"/>
      <c r="DP8" s="372"/>
      <c r="DQ8" s="355" t="str">
        <f>C5</f>
        <v>Previous CT CBP (n-3) (units)</v>
      </c>
      <c r="DR8" s="364">
        <f ca="1">SUM(DW8:FN8)</f>
        <v>0</v>
      </c>
      <c r="DU8" s="353" t="s">
        <v>298</v>
      </c>
      <c r="DV8" s="355" t="str">
        <f>C7</f>
        <v>Locked CT CBP Override (Units)</v>
      </c>
      <c r="DW8" s="356">
        <f ca="1">SUMIF(INDIRECT("$Q$18:$Q$"&amp;$U$15),$DV8,OFFSET(INDIRECT("$W$18:$W$"&amp;$U$15),0,DW$6-COLUMN($Y$18)))</f>
        <v>0</v>
      </c>
      <c r="DX8" s="356">
        <f t="shared" ref="DX8:FN10" ca="1" si="53">SUMIF(INDIRECT("$Q$18:$Q$"&amp;$U$15),$DV8,OFFSET(INDIRECT("$W$18:$W$"&amp;$U$15),0,DX$6-COLUMN($Y$18)))</f>
        <v>0</v>
      </c>
      <c r="DY8" s="356">
        <f t="shared" ca="1" si="53"/>
        <v>0</v>
      </c>
      <c r="DZ8" s="356">
        <f t="shared" ca="1" si="53"/>
        <v>0</v>
      </c>
      <c r="EA8" s="356">
        <f t="shared" ca="1" si="53"/>
        <v>0</v>
      </c>
      <c r="EB8" s="356">
        <f t="shared" ca="1" si="53"/>
        <v>0</v>
      </c>
      <c r="EC8" s="356">
        <f t="shared" ca="1" si="53"/>
        <v>0</v>
      </c>
      <c r="ED8" s="356">
        <f t="shared" ca="1" si="53"/>
        <v>0</v>
      </c>
      <c r="EE8" s="356">
        <f t="shared" ca="1" si="53"/>
        <v>0</v>
      </c>
      <c r="EF8" s="356">
        <f t="shared" ca="1" si="53"/>
        <v>0</v>
      </c>
      <c r="EG8" s="356">
        <f t="shared" ca="1" si="53"/>
        <v>0</v>
      </c>
      <c r="EH8" s="356">
        <f t="shared" ca="1" si="53"/>
        <v>0</v>
      </c>
      <c r="EI8" s="356">
        <f t="shared" ca="1" si="53"/>
        <v>0</v>
      </c>
      <c r="EJ8" s="356">
        <f t="shared" ca="1" si="53"/>
        <v>0</v>
      </c>
      <c r="EK8" s="356">
        <f t="shared" ca="1" si="53"/>
        <v>0</v>
      </c>
      <c r="EL8" s="356">
        <f t="shared" ca="1" si="53"/>
        <v>0</v>
      </c>
      <c r="EM8" s="356">
        <f t="shared" ca="1" si="53"/>
        <v>0</v>
      </c>
      <c r="EN8" s="356">
        <f t="shared" ca="1" si="53"/>
        <v>0</v>
      </c>
      <c r="EO8" s="356">
        <f t="shared" ca="1" si="53"/>
        <v>0</v>
      </c>
      <c r="EP8" s="356">
        <f t="shared" ca="1" si="53"/>
        <v>0</v>
      </c>
      <c r="EQ8" s="356">
        <f t="shared" ca="1" si="53"/>
        <v>0</v>
      </c>
      <c r="ER8" s="356">
        <f t="shared" ca="1" si="53"/>
        <v>0</v>
      </c>
      <c r="ES8" s="356">
        <f t="shared" ca="1" si="53"/>
        <v>0</v>
      </c>
      <c r="ET8" s="356">
        <f t="shared" ca="1" si="53"/>
        <v>0</v>
      </c>
      <c r="EU8" s="356">
        <f t="shared" ca="1" si="53"/>
        <v>0</v>
      </c>
      <c r="EV8" s="356">
        <f t="shared" ca="1" si="53"/>
        <v>0</v>
      </c>
      <c r="EW8" s="356">
        <f t="shared" ca="1" si="53"/>
        <v>0</v>
      </c>
      <c r="EX8" s="356">
        <f t="shared" ca="1" si="53"/>
        <v>0</v>
      </c>
      <c r="EY8" s="356">
        <f t="shared" ca="1" si="53"/>
        <v>0</v>
      </c>
      <c r="EZ8" s="356">
        <f t="shared" ca="1" si="53"/>
        <v>0</v>
      </c>
      <c r="FA8" s="356">
        <f t="shared" ca="1" si="53"/>
        <v>0</v>
      </c>
      <c r="FB8" s="356">
        <f t="shared" ca="1" si="53"/>
        <v>0</v>
      </c>
      <c r="FC8" s="356">
        <f t="shared" ca="1" si="53"/>
        <v>0</v>
      </c>
      <c r="FD8" s="356">
        <f t="shared" ca="1" si="53"/>
        <v>0</v>
      </c>
      <c r="FE8" s="356">
        <f t="shared" ca="1" si="53"/>
        <v>0</v>
      </c>
      <c r="FF8" s="356">
        <f t="shared" ca="1" si="53"/>
        <v>0</v>
      </c>
      <c r="FG8" s="356">
        <f t="shared" ca="1" si="53"/>
        <v>0</v>
      </c>
      <c r="FH8" s="356">
        <f t="shared" ca="1" si="53"/>
        <v>0</v>
      </c>
      <c r="FI8" s="356">
        <f t="shared" ca="1" si="53"/>
        <v>0</v>
      </c>
      <c r="FJ8" s="356">
        <f t="shared" ca="1" si="53"/>
        <v>0</v>
      </c>
      <c r="FK8" s="356">
        <f t="shared" ca="1" si="53"/>
        <v>0</v>
      </c>
      <c r="FL8" s="356">
        <f t="shared" ca="1" si="53"/>
        <v>0</v>
      </c>
      <c r="FM8" s="356">
        <f t="shared" ca="1" si="53"/>
        <v>0</v>
      </c>
      <c r="FN8" s="356">
        <f t="shared" ca="1" si="53"/>
        <v>0</v>
      </c>
      <c r="FO8" s="363"/>
      <c r="FP8" s="363"/>
      <c r="FQ8" s="363"/>
      <c r="FR8" s="363"/>
      <c r="FS8" s="363"/>
      <c r="FT8" s="363"/>
      <c r="FU8" s="363"/>
      <c r="FV8" s="363"/>
      <c r="FW8" s="363"/>
      <c r="FX8" s="363"/>
      <c r="FY8" s="363"/>
      <c r="GA8" s="355"/>
      <c r="GB8" s="356"/>
      <c r="GC8" s="356"/>
      <c r="GD8" s="356"/>
      <c r="GE8" s="356"/>
      <c r="GF8" s="356"/>
      <c r="GG8" s="356"/>
      <c r="GH8" s="356"/>
      <c r="GI8" s="356"/>
      <c r="GJ8" s="356"/>
      <c r="GK8" s="356"/>
      <c r="GL8" s="356"/>
      <c r="GM8" s="356"/>
      <c r="GN8" s="356"/>
      <c r="GO8" s="356"/>
      <c r="GP8" s="356"/>
      <c r="GQ8" s="356"/>
      <c r="GR8" s="356"/>
      <c r="GS8" s="356"/>
      <c r="GT8" s="356"/>
      <c r="GU8" s="356"/>
      <c r="GV8" s="356"/>
      <c r="GW8" s="356"/>
      <c r="GX8" s="356"/>
      <c r="GY8" s="356"/>
      <c r="GZ8" s="356"/>
      <c r="HA8" s="356"/>
      <c r="HB8" s="356"/>
      <c r="HC8" s="356"/>
      <c r="HD8" s="356"/>
      <c r="HE8" s="356"/>
      <c r="HF8" s="356"/>
      <c r="HG8" s="356"/>
      <c r="HH8" s="356"/>
      <c r="HI8" s="356"/>
      <c r="HJ8" s="356"/>
      <c r="HK8" s="356"/>
      <c r="HL8" s="356"/>
      <c r="HM8" s="356"/>
      <c r="HN8" s="356"/>
      <c r="HO8" s="356"/>
      <c r="HP8" s="356"/>
      <c r="HQ8" s="356"/>
      <c r="HR8" s="356"/>
      <c r="HS8" s="356"/>
      <c r="HT8" s="363"/>
    </row>
    <row r="9" spans="1:228" s="353" customFormat="1" ht="14.1" hidden="1" customHeight="1" outlineLevel="1" x14ac:dyDescent="0.2">
      <c r="A9" s="108"/>
      <c r="B9" s="109"/>
      <c r="C9" s="109"/>
      <c r="D9" s="196"/>
      <c r="E9" s="196"/>
      <c r="F9" s="196"/>
      <c r="G9" s="196"/>
      <c r="H9" s="108"/>
      <c r="I9" s="197"/>
      <c r="J9" s="205"/>
      <c r="K9" s="205"/>
      <c r="L9" s="205"/>
      <c r="M9" s="205"/>
      <c r="N9" s="205"/>
      <c r="O9" s="226"/>
      <c r="P9" s="255"/>
      <c r="Q9" s="255"/>
      <c r="R9" s="255"/>
      <c r="S9" s="212" t="s">
        <v>221</v>
      </c>
      <c r="T9" s="194"/>
      <c r="U9" s="194"/>
      <c r="V9" s="194"/>
      <c r="W9" s="194"/>
      <c r="X9" s="108"/>
      <c r="Y9" s="108"/>
      <c r="Z9" s="108"/>
      <c r="AA9" s="108"/>
      <c r="AB9" s="111"/>
      <c r="AC9" s="108"/>
      <c r="AD9" s="108"/>
      <c r="AE9" s="205"/>
      <c r="AF9" s="205"/>
      <c r="AG9" s="205"/>
      <c r="AH9"/>
      <c r="AI9" s="205"/>
      <c r="AJ9" s="205"/>
      <c r="AK9" s="205"/>
      <c r="AL9" s="205"/>
      <c r="AM9" s="205"/>
      <c r="AN9" s="205"/>
      <c r="AO9" s="205"/>
      <c r="AP9" s="205"/>
      <c r="AQ9" s="205"/>
      <c r="AR9" s="205"/>
      <c r="AS9" s="205"/>
      <c r="AT9" s="108"/>
      <c r="AU9" s="108"/>
      <c r="AV9" s="111"/>
      <c r="AW9" s="108"/>
      <c r="AX9" s="108"/>
      <c r="AY9" s="108"/>
      <c r="AZ9" s="111"/>
      <c r="BA9" s="108"/>
      <c r="BB9" s="108"/>
      <c r="BC9" s="108"/>
      <c r="BD9" s="111"/>
      <c r="BE9" s="194" t="s">
        <v>362</v>
      </c>
      <c r="BF9" s="108"/>
      <c r="BG9" s="108"/>
      <c r="BH9" s="111"/>
      <c r="BI9" s="108"/>
      <c r="BJ9" s="377"/>
      <c r="BK9" s="377"/>
      <c r="BL9" s="378"/>
      <c r="BM9" s="377"/>
      <c r="BN9" s="377"/>
      <c r="BO9" s="377"/>
      <c r="BP9" s="378"/>
      <c r="BQ9" s="377"/>
      <c r="BR9" s="377"/>
      <c r="BS9" s="377"/>
      <c r="BT9" s="378"/>
      <c r="BU9" s="371"/>
      <c r="BV9" s="371"/>
      <c r="BW9" s="371"/>
      <c r="BX9" s="371"/>
      <c r="BY9" s="371"/>
      <c r="BZ9" s="371"/>
      <c r="CA9" s="371"/>
      <c r="CB9" s="371"/>
      <c r="CC9" s="371"/>
      <c r="CD9" s="371"/>
      <c r="CE9" s="371"/>
      <c r="CF9" s="371"/>
      <c r="CG9" s="371"/>
      <c r="CH9" s="371"/>
      <c r="CI9" s="371"/>
      <c r="CJ9" s="371"/>
      <c r="CK9" s="371"/>
      <c r="CL9" s="371"/>
      <c r="CM9" s="371"/>
      <c r="CN9" s="371"/>
      <c r="CO9" s="371"/>
      <c r="CP9" s="372"/>
      <c r="CQ9" s="372"/>
      <c r="CR9" s="372"/>
      <c r="CS9" s="372"/>
      <c r="CT9" s="372"/>
      <c r="CU9" s="372"/>
      <c r="CV9" s="372"/>
      <c r="CW9" s="372"/>
      <c r="CX9" s="372"/>
      <c r="CY9" s="372"/>
      <c r="CZ9" s="372"/>
      <c r="DA9" s="372"/>
      <c r="DB9" s="372"/>
      <c r="DC9" s="372"/>
      <c r="DD9" s="372"/>
      <c r="DE9" s="372"/>
      <c r="DF9" s="372"/>
      <c r="DG9" s="372"/>
      <c r="DH9" s="372"/>
      <c r="DI9" s="372"/>
      <c r="DJ9" s="372"/>
      <c r="DK9" s="372"/>
      <c r="DL9" s="372"/>
      <c r="DM9" s="372"/>
      <c r="DN9" s="372"/>
      <c r="DO9" s="372"/>
      <c r="DP9" s="372"/>
      <c r="DQ9" s="355" t="str">
        <f>C6</f>
        <v>CT CBP Override (Units)</v>
      </c>
      <c r="DR9" s="364">
        <f ca="1">SUM(DW9:FN9)</f>
        <v>0</v>
      </c>
      <c r="DU9" s="353" t="s">
        <v>298</v>
      </c>
      <c r="DV9" s="355" t="str">
        <f>C6</f>
        <v>CT CBP Override (Units)</v>
      </c>
      <c r="DW9" s="356">
        <f t="shared" ref="DW9:EL10" ca="1" si="54">SUMIF(INDIRECT("$Q$18:$Q$"&amp;$U$15),$DV9,OFFSET(INDIRECT("$W$18:$W$"&amp;$U$15),0,DW$6-COLUMN($Y$18)))</f>
        <v>0</v>
      </c>
      <c r="DX9" s="356">
        <f t="shared" ca="1" si="54"/>
        <v>0</v>
      </c>
      <c r="DY9" s="356">
        <f t="shared" ca="1" si="54"/>
        <v>0</v>
      </c>
      <c r="DZ9" s="356">
        <f t="shared" ca="1" si="54"/>
        <v>0</v>
      </c>
      <c r="EA9" s="356">
        <f t="shared" ca="1" si="54"/>
        <v>0</v>
      </c>
      <c r="EB9" s="356">
        <f t="shared" ca="1" si="54"/>
        <v>0</v>
      </c>
      <c r="EC9" s="356">
        <f t="shared" ca="1" si="54"/>
        <v>0</v>
      </c>
      <c r="ED9" s="356">
        <f t="shared" ca="1" si="54"/>
        <v>0</v>
      </c>
      <c r="EE9" s="356">
        <f t="shared" ca="1" si="54"/>
        <v>0</v>
      </c>
      <c r="EF9" s="356">
        <f t="shared" ca="1" si="54"/>
        <v>0</v>
      </c>
      <c r="EG9" s="356">
        <f t="shared" ca="1" si="54"/>
        <v>0</v>
      </c>
      <c r="EH9" s="356">
        <f t="shared" ca="1" si="54"/>
        <v>0</v>
      </c>
      <c r="EI9" s="356">
        <f t="shared" ca="1" si="54"/>
        <v>0</v>
      </c>
      <c r="EJ9" s="356">
        <f t="shared" ca="1" si="54"/>
        <v>0</v>
      </c>
      <c r="EK9" s="356">
        <f t="shared" ca="1" si="54"/>
        <v>0</v>
      </c>
      <c r="EL9" s="356">
        <f t="shared" ca="1" si="54"/>
        <v>0</v>
      </c>
      <c r="EM9" s="356">
        <f t="shared" ca="1" si="53"/>
        <v>0</v>
      </c>
      <c r="EN9" s="356">
        <f t="shared" ca="1" si="53"/>
        <v>0</v>
      </c>
      <c r="EO9" s="356">
        <f t="shared" ca="1" si="53"/>
        <v>0</v>
      </c>
      <c r="EP9" s="356">
        <f t="shared" ca="1" si="53"/>
        <v>0</v>
      </c>
      <c r="EQ9" s="356">
        <f t="shared" ca="1" si="53"/>
        <v>0</v>
      </c>
      <c r="ER9" s="356">
        <f t="shared" ca="1" si="53"/>
        <v>0</v>
      </c>
      <c r="ES9" s="356">
        <f t="shared" ca="1" si="53"/>
        <v>0</v>
      </c>
      <c r="ET9" s="356">
        <f t="shared" ca="1" si="53"/>
        <v>0</v>
      </c>
      <c r="EU9" s="356">
        <f t="shared" ca="1" si="53"/>
        <v>0</v>
      </c>
      <c r="EV9" s="356">
        <f t="shared" ca="1" si="53"/>
        <v>0</v>
      </c>
      <c r="EW9" s="356">
        <f t="shared" ca="1" si="53"/>
        <v>0</v>
      </c>
      <c r="EX9" s="356">
        <f t="shared" ca="1" si="53"/>
        <v>0</v>
      </c>
      <c r="EY9" s="356">
        <f t="shared" ca="1" si="53"/>
        <v>0</v>
      </c>
      <c r="EZ9" s="356">
        <f t="shared" ca="1" si="53"/>
        <v>0</v>
      </c>
      <c r="FA9" s="356">
        <f t="shared" ca="1" si="53"/>
        <v>0</v>
      </c>
      <c r="FB9" s="356">
        <f t="shared" ca="1" si="53"/>
        <v>0</v>
      </c>
      <c r="FC9" s="356">
        <f t="shared" ca="1" si="53"/>
        <v>0</v>
      </c>
      <c r="FD9" s="356">
        <f t="shared" ca="1" si="53"/>
        <v>0</v>
      </c>
      <c r="FE9" s="356">
        <f t="shared" ca="1" si="53"/>
        <v>0</v>
      </c>
      <c r="FF9" s="356">
        <f t="shared" ca="1" si="53"/>
        <v>0</v>
      </c>
      <c r="FG9" s="356">
        <f t="shared" ca="1" si="53"/>
        <v>0</v>
      </c>
      <c r="FH9" s="356">
        <f t="shared" ca="1" si="53"/>
        <v>0</v>
      </c>
      <c r="FI9" s="356">
        <f t="shared" ca="1" si="53"/>
        <v>0</v>
      </c>
      <c r="FJ9" s="356">
        <f t="shared" ca="1" si="53"/>
        <v>0</v>
      </c>
      <c r="FK9" s="356">
        <f t="shared" ca="1" si="53"/>
        <v>0</v>
      </c>
      <c r="FL9" s="356">
        <f t="shared" ca="1" si="53"/>
        <v>0</v>
      </c>
      <c r="FM9" s="356">
        <f t="shared" ca="1" si="53"/>
        <v>0</v>
      </c>
      <c r="FN9" s="356">
        <f t="shared" ca="1" si="53"/>
        <v>0</v>
      </c>
      <c r="FO9" s="363"/>
      <c r="FP9" s="363"/>
      <c r="FQ9" s="363"/>
      <c r="FR9" s="363"/>
      <c r="FS9" s="363"/>
      <c r="FT9" s="363"/>
      <c r="FU9" s="363"/>
      <c r="FV9" s="363"/>
      <c r="FW9" s="363"/>
      <c r="FX9" s="363"/>
      <c r="FY9" s="363"/>
      <c r="GA9" s="355"/>
      <c r="GB9" s="356"/>
      <c r="GC9" s="356"/>
      <c r="GD9" s="356"/>
      <c r="GE9" s="356"/>
      <c r="GF9" s="356"/>
      <c r="GG9" s="356"/>
      <c r="GH9" s="356"/>
      <c r="GI9" s="356"/>
      <c r="GJ9" s="356"/>
      <c r="GK9" s="356"/>
      <c r="GL9" s="356"/>
      <c r="GM9" s="356"/>
      <c r="GN9" s="356"/>
      <c r="GO9" s="356"/>
      <c r="GP9" s="356"/>
      <c r="GQ9" s="356"/>
      <c r="GR9" s="356"/>
      <c r="GS9" s="356"/>
      <c r="GT9" s="356"/>
      <c r="GU9" s="356"/>
      <c r="GV9" s="356"/>
      <c r="GW9" s="356"/>
      <c r="GX9" s="356"/>
      <c r="GY9" s="356"/>
      <c r="GZ9" s="356"/>
      <c r="HA9" s="356"/>
      <c r="HB9" s="356"/>
      <c r="HC9" s="356"/>
      <c r="HD9" s="356"/>
      <c r="HE9" s="356"/>
      <c r="HF9" s="356"/>
      <c r="HG9" s="356"/>
      <c r="HH9" s="356"/>
      <c r="HI9" s="356"/>
      <c r="HJ9" s="356"/>
      <c r="HK9" s="356"/>
      <c r="HL9" s="356"/>
      <c r="HM9" s="356"/>
      <c r="HN9" s="356"/>
      <c r="HO9" s="356"/>
      <c r="HP9" s="356"/>
      <c r="HQ9" s="356"/>
      <c r="HR9" s="356"/>
      <c r="HS9" s="356"/>
      <c r="HT9" s="363"/>
    </row>
    <row r="10" spans="1:228" s="353" customFormat="1" ht="11.85" hidden="1" customHeight="1" outlineLevel="1" x14ac:dyDescent="0.2">
      <c r="A10" s="108"/>
      <c r="B10" s="109"/>
      <c r="C10" s="109"/>
      <c r="D10" s="196"/>
      <c r="E10" s="331" t="s">
        <v>363</v>
      </c>
      <c r="F10" s="196"/>
      <c r="G10" s="196"/>
      <c r="H10" s="193"/>
      <c r="I10" s="197"/>
      <c r="J10" s="205"/>
      <c r="K10" s="205"/>
      <c r="L10" s="205"/>
      <c r="M10" s="205"/>
      <c r="N10" s="205"/>
      <c r="O10" s="370" t="s">
        <v>445</v>
      </c>
      <c r="P10" s="370" t="s">
        <v>488</v>
      </c>
      <c r="Q10" s="255"/>
      <c r="R10" s="255"/>
      <c r="S10" s="212" t="s">
        <v>221</v>
      </c>
      <c r="T10" s="194" t="s">
        <v>580</v>
      </c>
      <c r="U10" s="194">
        <f t="array" aca="1" ref="U10" ca="1">SUM(IF(FREQUENCY(IF(SUBTOTAL(3,OFFSET(P19,ROW(INDIRECT("p19:p"&amp;Last_downloaded_item_row))-ROW(P19),0)),MATCH(INDIRECT("p19:p"&amp;Last_downloaded_item_row),INDIRECT("p19:p"&amp;Last_downloaded_item_row),0)),MATCH(INDIRECT("p19:p"&amp;Last_downloaded_item_row),INDIRECT("p19:p"&amp;Last_downloaded_item_row),0)),1))</f>
        <v>1</v>
      </c>
      <c r="V10" s="194"/>
      <c r="W10" s="194"/>
      <c r="X10" s="108"/>
      <c r="Y10" s="205"/>
      <c r="Z10" s="205"/>
      <c r="AA10" s="108"/>
      <c r="AB10" s="111"/>
      <c r="AC10" s="108"/>
      <c r="AD10" s="108"/>
      <c r="AE10" s="108"/>
      <c r="AF10" s="111"/>
      <c r="AG10" s="108"/>
      <c r="AH10" s="108"/>
      <c r="AI10" s="108"/>
      <c r="AJ10" s="111"/>
      <c r="AK10" s="242"/>
      <c r="AL10" s="242"/>
      <c r="AM10" s="205"/>
      <c r="AN10" s="205"/>
      <c r="AO10" s="205"/>
      <c r="AP10" s="205"/>
      <c r="AQ10" s="205"/>
      <c r="AR10" s="205"/>
      <c r="AS10" s="205"/>
      <c r="AT10" s="108"/>
      <c r="AU10" s="108"/>
      <c r="AV10" s="111"/>
      <c r="AW10" s="108"/>
      <c r="AX10" s="108"/>
      <c r="AY10" s="108"/>
      <c r="AZ10" s="111"/>
      <c r="BA10" s="108"/>
      <c r="BB10" s="108"/>
      <c r="BC10" s="108"/>
      <c r="BD10" s="111"/>
      <c r="BE10" s="108"/>
      <c r="BF10" s="108"/>
      <c r="BG10" s="108"/>
      <c r="BH10" s="111"/>
      <c r="BI10" s="108"/>
      <c r="BJ10" s="377"/>
      <c r="BK10" s="377"/>
      <c r="BL10" s="378"/>
      <c r="BM10" s="377"/>
      <c r="BN10" s="377"/>
      <c r="BO10" s="377"/>
      <c r="BP10" s="378"/>
      <c r="BQ10" s="377"/>
      <c r="BR10" s="377"/>
      <c r="BS10" s="377"/>
      <c r="BT10" s="378"/>
      <c r="BU10" s="371"/>
      <c r="BV10" s="371"/>
      <c r="BW10" s="371"/>
      <c r="BX10" s="371"/>
      <c r="BY10" s="371"/>
      <c r="BZ10" s="371"/>
      <c r="CA10" s="371"/>
      <c r="CB10" s="371"/>
      <c r="CC10" s="371"/>
      <c r="CD10" s="371"/>
      <c r="CE10" s="371"/>
      <c r="CF10" s="371"/>
      <c r="CG10" s="371"/>
      <c r="CH10" s="371"/>
      <c r="CI10" s="371"/>
      <c r="CJ10" s="371"/>
      <c r="CK10" s="371"/>
      <c r="CL10" s="371"/>
      <c r="CM10" s="371"/>
      <c r="CN10" s="371"/>
      <c r="CO10" s="371"/>
      <c r="CP10" s="372"/>
      <c r="CQ10" s="372"/>
      <c r="CR10" s="372"/>
      <c r="CS10" s="372"/>
      <c r="CT10" s="372"/>
      <c r="CU10" s="372"/>
      <c r="CV10" s="372"/>
      <c r="CW10" s="372"/>
      <c r="CX10" s="372"/>
      <c r="CY10" s="372"/>
      <c r="CZ10" s="372"/>
      <c r="DA10" s="372"/>
      <c r="DB10" s="372"/>
      <c r="DC10" s="372"/>
      <c r="DD10" s="372"/>
      <c r="DE10" s="372"/>
      <c r="DF10" s="372"/>
      <c r="DG10" s="372"/>
      <c r="DH10" s="372"/>
      <c r="DI10" s="372"/>
      <c r="DJ10" s="372"/>
      <c r="DK10" s="372"/>
      <c r="DL10" s="372"/>
      <c r="DM10" s="372"/>
      <c r="DN10" s="372"/>
      <c r="DO10" s="372"/>
      <c r="DP10" s="372"/>
      <c r="DQ10" s="355" t="str">
        <f>C7</f>
        <v>Locked CT CBP Override (Units)</v>
      </c>
      <c r="DR10" s="364">
        <f ca="1">SUM(DW10:FN10)</f>
        <v>0</v>
      </c>
      <c r="DU10" s="353" t="s">
        <v>298</v>
      </c>
      <c r="DV10" s="355" t="str">
        <f>C5</f>
        <v>Previous CT CBP (n-3) (units)</v>
      </c>
      <c r="DW10" s="356">
        <f t="shared" ca="1" si="54"/>
        <v>0</v>
      </c>
      <c r="DX10" s="356">
        <f t="shared" ca="1" si="53"/>
        <v>0</v>
      </c>
      <c r="DY10" s="356">
        <f t="shared" ca="1" si="53"/>
        <v>0</v>
      </c>
      <c r="DZ10" s="356">
        <f t="shared" ca="1" si="53"/>
        <v>0</v>
      </c>
      <c r="EA10" s="356">
        <f t="shared" ca="1" si="53"/>
        <v>0</v>
      </c>
      <c r="EB10" s="356">
        <f t="shared" ca="1" si="53"/>
        <v>0</v>
      </c>
      <c r="EC10" s="356">
        <f t="shared" ca="1" si="53"/>
        <v>0</v>
      </c>
      <c r="ED10" s="356">
        <f t="shared" ca="1" si="53"/>
        <v>0</v>
      </c>
      <c r="EE10" s="356">
        <f t="shared" ca="1" si="53"/>
        <v>0</v>
      </c>
      <c r="EF10" s="356">
        <f t="shared" ca="1" si="53"/>
        <v>0</v>
      </c>
      <c r="EG10" s="356">
        <f t="shared" ca="1" si="53"/>
        <v>0</v>
      </c>
      <c r="EH10" s="356">
        <f t="shared" ca="1" si="53"/>
        <v>0</v>
      </c>
      <c r="EI10" s="356">
        <f t="shared" ca="1" si="53"/>
        <v>0</v>
      </c>
      <c r="EJ10" s="356">
        <f t="shared" ca="1" si="53"/>
        <v>0</v>
      </c>
      <c r="EK10" s="356">
        <f t="shared" ca="1" si="53"/>
        <v>0</v>
      </c>
      <c r="EL10" s="356">
        <f t="shared" ca="1" si="53"/>
        <v>0</v>
      </c>
      <c r="EM10" s="356">
        <f t="shared" ca="1" si="53"/>
        <v>0</v>
      </c>
      <c r="EN10" s="356">
        <f t="shared" ca="1" si="53"/>
        <v>0</v>
      </c>
      <c r="EO10" s="356">
        <f t="shared" ca="1" si="53"/>
        <v>0</v>
      </c>
      <c r="EP10" s="356">
        <f t="shared" ca="1" si="53"/>
        <v>0</v>
      </c>
      <c r="EQ10" s="356">
        <f t="shared" ca="1" si="53"/>
        <v>0</v>
      </c>
      <c r="ER10" s="356">
        <f t="shared" ca="1" si="53"/>
        <v>0</v>
      </c>
      <c r="ES10" s="356">
        <f t="shared" ca="1" si="53"/>
        <v>0</v>
      </c>
      <c r="ET10" s="356">
        <f t="shared" ca="1" si="53"/>
        <v>0</v>
      </c>
      <c r="EU10" s="356">
        <f t="shared" ca="1" si="53"/>
        <v>0</v>
      </c>
      <c r="EV10" s="356">
        <f t="shared" ca="1" si="53"/>
        <v>0</v>
      </c>
      <c r="EW10" s="356">
        <f t="shared" ca="1" si="53"/>
        <v>0</v>
      </c>
      <c r="EX10" s="356">
        <f t="shared" ca="1" si="53"/>
        <v>0</v>
      </c>
      <c r="EY10" s="356">
        <f t="shared" ca="1" si="53"/>
        <v>0</v>
      </c>
      <c r="EZ10" s="356">
        <f t="shared" ca="1" si="53"/>
        <v>0</v>
      </c>
      <c r="FA10" s="356">
        <f t="shared" ca="1" si="53"/>
        <v>0</v>
      </c>
      <c r="FB10" s="356">
        <f t="shared" ca="1" si="53"/>
        <v>0</v>
      </c>
      <c r="FC10" s="356">
        <f t="shared" ca="1" si="53"/>
        <v>0</v>
      </c>
      <c r="FD10" s="356">
        <f t="shared" ca="1" si="53"/>
        <v>0</v>
      </c>
      <c r="FE10" s="356">
        <f t="shared" ca="1" si="53"/>
        <v>0</v>
      </c>
      <c r="FF10" s="356">
        <f t="shared" ca="1" si="53"/>
        <v>0</v>
      </c>
      <c r="FG10" s="356">
        <f t="shared" ca="1" si="53"/>
        <v>0</v>
      </c>
      <c r="FH10" s="356">
        <f t="shared" ca="1" si="53"/>
        <v>0</v>
      </c>
      <c r="FI10" s="356">
        <f t="shared" ca="1" si="53"/>
        <v>0</v>
      </c>
      <c r="FJ10" s="356">
        <f t="shared" ca="1" si="53"/>
        <v>0</v>
      </c>
      <c r="FK10" s="356">
        <f t="shared" ca="1" si="53"/>
        <v>0</v>
      </c>
      <c r="FL10" s="356">
        <f t="shared" ca="1" si="53"/>
        <v>0</v>
      </c>
      <c r="FM10" s="356">
        <f t="shared" ca="1" si="53"/>
        <v>0</v>
      </c>
      <c r="FN10" s="356">
        <f t="shared" ca="1" si="53"/>
        <v>0</v>
      </c>
      <c r="FO10" s="363"/>
      <c r="FP10" s="363"/>
      <c r="FQ10" s="363"/>
      <c r="FR10" s="363"/>
      <c r="FS10" s="363"/>
      <c r="FT10" s="363"/>
      <c r="FU10" s="363"/>
      <c r="FV10" s="363"/>
      <c r="FW10" s="363"/>
      <c r="FX10" s="363"/>
      <c r="FY10" s="363"/>
      <c r="GA10" s="355"/>
      <c r="GB10" s="356"/>
      <c r="GC10" s="356"/>
      <c r="GD10" s="356"/>
      <c r="GE10" s="356"/>
      <c r="GF10" s="356"/>
      <c r="GG10" s="356"/>
      <c r="GH10" s="356"/>
      <c r="GI10" s="356"/>
      <c r="GJ10" s="356"/>
      <c r="GK10" s="356"/>
      <c r="GL10" s="356"/>
      <c r="GM10" s="356"/>
      <c r="GN10" s="356"/>
      <c r="GO10" s="356"/>
      <c r="GP10" s="356"/>
      <c r="GQ10" s="356"/>
      <c r="GR10" s="356"/>
      <c r="GS10" s="356"/>
      <c r="GT10" s="356"/>
      <c r="GU10" s="356"/>
      <c r="GV10" s="356"/>
      <c r="GW10" s="356"/>
      <c r="GX10" s="356"/>
      <c r="GY10" s="356"/>
      <c r="GZ10" s="356"/>
      <c r="HA10" s="356"/>
      <c r="HB10" s="356"/>
      <c r="HC10" s="356"/>
      <c r="HD10" s="356"/>
      <c r="HE10" s="356"/>
      <c r="HF10" s="356"/>
      <c r="HG10" s="356"/>
      <c r="HH10" s="356"/>
      <c r="HI10" s="356"/>
      <c r="HJ10" s="356"/>
      <c r="HK10" s="356"/>
      <c r="HL10" s="356"/>
      <c r="HM10" s="356"/>
      <c r="HN10" s="356"/>
      <c r="HO10" s="356"/>
      <c r="HP10" s="356"/>
      <c r="HQ10" s="356"/>
      <c r="HR10" s="356"/>
      <c r="HS10" s="356"/>
      <c r="HT10" s="363"/>
    </row>
    <row r="11" spans="1:228" s="353" customFormat="1" ht="15" hidden="1" customHeight="1" outlineLevel="1" x14ac:dyDescent="0.2">
      <c r="A11" s="108"/>
      <c r="B11" s="109"/>
      <c r="C11" s="109"/>
      <c r="D11" s="196"/>
      <c r="E11" s="344">
        <v>0.1</v>
      </c>
      <c r="F11" s="196"/>
      <c r="G11" s="196"/>
      <c r="H11" s="411"/>
      <c r="I11" s="411"/>
      <c r="J11" s="411"/>
      <c r="K11" s="411"/>
      <c r="L11" s="411"/>
      <c r="M11" s="293"/>
      <c r="N11" s="350" t="s">
        <v>487</v>
      </c>
      <c r="O11" s="348">
        <f ca="1">current_date</f>
        <v>40649</v>
      </c>
      <c r="P11" s="339" t="str">
        <f ca="1">'Metrics &amp; Attributes View'!F16&amp;": "&amp;TEXT(IF(ISERROR(AVERAGE('Metrics &amp; Attributes View'!N16:BK16)),"NA",AVERAGE('Metrics &amp; Attributes View'!N16:BK16)),"#,##0")&amp;"%"</f>
        <v>MAPE: 1%</v>
      </c>
      <c r="Q11" s="340"/>
      <c r="R11" s="340"/>
      <c r="S11" s="212" t="s">
        <v>221</v>
      </c>
      <c r="T11" s="243" t="s">
        <v>479</v>
      </c>
      <c r="U11" s="244">
        <f>TS_Hidden*Number_of_Items</f>
        <v>1</v>
      </c>
      <c r="V11" s="245"/>
      <c r="W11" s="194"/>
      <c r="X11" s="223"/>
      <c r="Y11" s="108"/>
      <c r="Z11" s="108"/>
      <c r="AA11" s="108"/>
      <c r="AB11" s="111"/>
      <c r="AC11" s="223"/>
      <c r="AD11" s="108"/>
      <c r="AE11" s="108"/>
      <c r="AF11" s="111"/>
      <c r="AG11" s="223"/>
      <c r="AH11" s="108"/>
      <c r="AI11" s="108"/>
      <c r="AJ11" s="111"/>
      <c r="AK11" s="205"/>
      <c r="AL11" s="205"/>
      <c r="AM11" s="205"/>
      <c r="AN11" s="205"/>
      <c r="AO11" s="205"/>
      <c r="AP11" s="205"/>
      <c r="AQ11" s="205"/>
      <c r="AR11" s="205"/>
      <c r="AS11" s="205"/>
      <c r="AT11" s="108"/>
      <c r="AU11" s="108"/>
      <c r="AV11" s="111"/>
      <c r="AW11" s="223"/>
      <c r="AX11" s="108"/>
      <c r="AY11" s="108"/>
      <c r="AZ11" s="111"/>
      <c r="BA11" s="223"/>
      <c r="BB11" s="108"/>
      <c r="BC11" s="108"/>
      <c r="BD11" s="111"/>
      <c r="BE11" s="223"/>
      <c r="BF11" s="108"/>
      <c r="BG11" s="108"/>
      <c r="BH11" s="111"/>
      <c r="BI11" s="223"/>
      <c r="BJ11" s="377"/>
      <c r="BK11" s="377"/>
      <c r="BL11" s="378"/>
      <c r="BM11" s="379"/>
      <c r="BN11" s="377"/>
      <c r="BO11" s="377"/>
      <c r="BP11" s="378"/>
      <c r="BQ11" s="379"/>
      <c r="BR11" s="377"/>
      <c r="BS11" s="377"/>
      <c r="BT11" s="378"/>
      <c r="BU11" s="371"/>
      <c r="BV11" s="371"/>
      <c r="BW11" s="371"/>
      <c r="BX11" s="371"/>
      <c r="BY11" s="371"/>
      <c r="BZ11" s="371"/>
      <c r="CA11" s="371"/>
      <c r="CB11" s="371"/>
      <c r="CC11" s="371"/>
      <c r="CD11" s="371"/>
      <c r="CE11" s="371"/>
      <c r="CF11" s="371"/>
      <c r="CG11" s="371"/>
      <c r="CH11" s="371"/>
      <c r="CI11" s="371"/>
      <c r="CJ11" s="371"/>
      <c r="CK11" s="371"/>
      <c r="CL11" s="371"/>
      <c r="CM11" s="371"/>
      <c r="CN11" s="371"/>
      <c r="CO11" s="371"/>
      <c r="CP11" s="372"/>
      <c r="CQ11" s="372"/>
      <c r="CR11" s="372"/>
      <c r="CS11" s="372"/>
      <c r="CT11" s="372"/>
      <c r="CU11" s="372"/>
      <c r="CV11" s="372"/>
      <c r="CW11" s="372"/>
      <c r="CX11" s="372"/>
      <c r="CY11" s="372"/>
      <c r="CZ11" s="372"/>
      <c r="DA11" s="372"/>
      <c r="DB11" s="372"/>
      <c r="DC11" s="372"/>
      <c r="DD11" s="372"/>
      <c r="DE11" s="372"/>
      <c r="DF11" s="372"/>
      <c r="DG11" s="372"/>
      <c r="DH11" s="372"/>
      <c r="DI11" s="372"/>
      <c r="DJ11" s="372"/>
      <c r="DK11" s="372"/>
      <c r="DL11" s="372"/>
      <c r="DM11" s="372"/>
      <c r="DN11" s="372"/>
      <c r="DO11" s="372"/>
      <c r="DP11" s="372"/>
      <c r="DQ11" s="355"/>
      <c r="DR11" s="356"/>
      <c r="DV11" s="355"/>
      <c r="DW11" s="356"/>
      <c r="DX11" s="356"/>
      <c r="DY11" s="356"/>
      <c r="DZ11" s="356"/>
      <c r="EA11" s="356"/>
      <c r="EB11" s="356"/>
      <c r="EC11" s="356"/>
      <c r="ED11" s="356"/>
      <c r="EE11" s="356"/>
      <c r="EF11" s="356"/>
      <c r="EG11" s="356"/>
      <c r="EH11" s="356"/>
      <c r="EI11" s="356"/>
      <c r="EJ11" s="356"/>
      <c r="EK11" s="356"/>
      <c r="EL11" s="356"/>
      <c r="EM11" s="356"/>
      <c r="EN11" s="356"/>
      <c r="EO11" s="356"/>
      <c r="EP11" s="356"/>
      <c r="EQ11" s="356"/>
      <c r="ER11" s="356"/>
      <c r="ES11" s="356"/>
      <c r="ET11" s="356"/>
      <c r="EU11" s="356"/>
      <c r="EV11" s="356"/>
      <c r="EW11" s="356"/>
      <c r="EX11" s="356"/>
      <c r="EY11" s="356"/>
      <c r="EZ11" s="356"/>
      <c r="FA11" s="356"/>
      <c r="FB11" s="356"/>
      <c r="FC11" s="356"/>
      <c r="FD11" s="356"/>
      <c r="FE11" s="356"/>
      <c r="FF11" s="356"/>
      <c r="FG11" s="356"/>
      <c r="FH11" s="356"/>
      <c r="FI11" s="356"/>
      <c r="FJ11" s="356"/>
      <c r="FK11" s="356"/>
      <c r="FL11" s="356"/>
      <c r="FM11" s="356"/>
      <c r="FN11" s="356"/>
      <c r="FO11" s="363"/>
      <c r="FP11" s="363"/>
      <c r="FQ11" s="363"/>
      <c r="FR11" s="363"/>
      <c r="FS11" s="363"/>
      <c r="FT11" s="363"/>
      <c r="FU11" s="363"/>
      <c r="FV11" s="363"/>
      <c r="FW11" s="363"/>
      <c r="FX11" s="363"/>
      <c r="FY11" s="363"/>
      <c r="GA11" s="355"/>
      <c r="GB11" s="356"/>
      <c r="GC11" s="356"/>
      <c r="GD11" s="356"/>
      <c r="GE11" s="356"/>
      <c r="GF11" s="356"/>
      <c r="GG11" s="356"/>
      <c r="GH11" s="356"/>
      <c r="GI11" s="356"/>
      <c r="GJ11" s="356"/>
      <c r="GK11" s="356"/>
      <c r="GL11" s="356"/>
      <c r="GM11" s="356"/>
      <c r="GN11" s="356"/>
      <c r="GO11" s="356"/>
      <c r="GP11" s="356"/>
      <c r="GQ11" s="356"/>
      <c r="GR11" s="356"/>
      <c r="GS11" s="356"/>
      <c r="GT11" s="356"/>
      <c r="GU11" s="356"/>
      <c r="GV11" s="356"/>
      <c r="GW11" s="356"/>
      <c r="GX11" s="356"/>
      <c r="GY11" s="356"/>
      <c r="GZ11" s="356"/>
      <c r="HA11" s="356"/>
      <c r="HB11" s="356"/>
      <c r="HC11" s="356"/>
      <c r="HD11" s="356"/>
      <c r="HE11" s="356"/>
      <c r="HF11" s="356"/>
      <c r="HG11" s="356"/>
      <c r="HH11" s="356"/>
      <c r="HI11" s="356"/>
      <c r="HJ11" s="356"/>
      <c r="HK11" s="356"/>
      <c r="HL11" s="356"/>
      <c r="HM11" s="356"/>
      <c r="HN11" s="356"/>
      <c r="HO11" s="356"/>
      <c r="HP11" s="356"/>
      <c r="HQ11" s="356"/>
      <c r="HR11" s="356"/>
      <c r="HS11" s="356"/>
      <c r="HT11" s="363"/>
    </row>
    <row r="12" spans="1:228" s="353" customFormat="1" ht="13.5" hidden="1" customHeight="1" outlineLevel="1" x14ac:dyDescent="0.2">
      <c r="A12" s="108"/>
      <c r="B12" s="109"/>
      <c r="C12" s="109"/>
      <c r="D12" s="196"/>
      <c r="E12" s="196"/>
      <c r="F12" s="196"/>
      <c r="G12" s="196"/>
      <c r="H12" s="346"/>
      <c r="I12" s="346"/>
      <c r="J12" s="346"/>
      <c r="K12" s="346"/>
      <c r="L12" s="346"/>
      <c r="M12" s="293"/>
      <c r="N12" s="350" t="s">
        <v>309</v>
      </c>
      <c r="O12" s="349" t="str">
        <f>IF(Configuration!J13=1,"ID",IF(Configuration!J13=2,"Desc","ID &amp; Desc"))</f>
        <v>ID &amp; Desc</v>
      </c>
      <c r="P12" s="340" t="str">
        <f ca="1">'Metrics &amp; Attributes View'!F17&amp;": "&amp;TEXT(IF(ISERROR(SUM('Metrics &amp; Attributes View'!N17:BK17)),"NA",SUM('Metrics &amp; Attributes View'!N17:BK17)),"#,##0")</f>
        <v>L3MO: 0</v>
      </c>
      <c r="Q12" s="340"/>
      <c r="R12" s="340"/>
      <c r="S12" s="212" t="s">
        <v>221</v>
      </c>
      <c r="T12" s="243" t="s">
        <v>480</v>
      </c>
      <c r="U12" s="244">
        <f ca="1">IF(U13&gt;Number_of_Items,Number_of_Items,U13)</f>
        <v>1</v>
      </c>
      <c r="V12" s="244">
        <f ca="1">TS_Count-U11</f>
        <v>3</v>
      </c>
      <c r="W12" s="388"/>
      <c r="X12" s="223"/>
      <c r="Y12" s="108"/>
      <c r="Z12" s="205"/>
      <c r="AA12" s="108"/>
      <c r="AB12" s="111"/>
      <c r="AC12" s="223"/>
      <c r="AD12" s="108"/>
      <c r="AE12" s="108"/>
      <c r="AF12" s="111"/>
      <c r="AG12" s="223"/>
      <c r="AH12" s="108"/>
      <c r="AI12" s="108"/>
      <c r="AJ12" s="111"/>
      <c r="AK12" s="223"/>
      <c r="AL12" s="108"/>
      <c r="AM12" s="108"/>
      <c r="AN12" s="111"/>
      <c r="AO12" s="223"/>
      <c r="AP12" s="108"/>
      <c r="AQ12" s="108"/>
      <c r="AR12" s="111"/>
      <c r="AS12" s="223"/>
      <c r="AT12" s="108"/>
      <c r="AU12" s="108"/>
      <c r="AV12" s="111"/>
      <c r="AW12" s="223"/>
      <c r="AX12" s="108"/>
      <c r="AY12" s="108"/>
      <c r="AZ12" s="111"/>
      <c r="BA12" s="223"/>
      <c r="BB12" s="108"/>
      <c r="BC12" s="108"/>
      <c r="BD12" s="111"/>
      <c r="BE12" s="223"/>
      <c r="BF12" s="108"/>
      <c r="BG12" s="108"/>
      <c r="BH12" s="111"/>
      <c r="BI12" s="223"/>
      <c r="BJ12" s="377"/>
      <c r="BK12" s="377"/>
      <c r="BL12" s="378"/>
      <c r="BM12" s="379"/>
      <c r="BN12" s="377"/>
      <c r="BO12" s="377"/>
      <c r="BP12" s="378"/>
      <c r="BQ12" s="379"/>
      <c r="BR12" s="377"/>
      <c r="BS12" s="377"/>
      <c r="BT12" s="378"/>
      <c r="BU12" s="371"/>
      <c r="BV12" s="371"/>
      <c r="BW12" s="371"/>
      <c r="BX12" s="371"/>
      <c r="BY12" s="371"/>
      <c r="BZ12" s="371"/>
      <c r="CA12" s="371"/>
      <c r="CB12" s="371"/>
      <c r="CC12" s="371"/>
      <c r="CD12" s="371"/>
      <c r="CE12" s="371"/>
      <c r="CF12" s="371"/>
      <c r="CG12" s="371"/>
      <c r="CH12" s="371"/>
      <c r="CI12" s="371"/>
      <c r="CJ12" s="371"/>
      <c r="CK12" s="371"/>
      <c r="CL12" s="371"/>
      <c r="CM12" s="371"/>
      <c r="CN12" s="371"/>
      <c r="CO12" s="371"/>
      <c r="CP12" s="372"/>
      <c r="CQ12" s="372"/>
      <c r="CR12" s="372"/>
      <c r="CS12" s="372"/>
      <c r="CT12" s="372"/>
      <c r="CU12" s="372"/>
      <c r="CV12" s="372"/>
      <c r="CW12" s="372"/>
      <c r="CX12" s="372"/>
      <c r="CY12" s="372"/>
      <c r="CZ12" s="372"/>
      <c r="DA12" s="372"/>
      <c r="DB12" s="372"/>
      <c r="DC12" s="372"/>
      <c r="DD12" s="372"/>
      <c r="DE12" s="372"/>
      <c r="DF12" s="372"/>
      <c r="DG12" s="372"/>
      <c r="DH12" s="372"/>
      <c r="DI12" s="372"/>
      <c r="DJ12" s="372"/>
      <c r="DK12" s="372"/>
      <c r="DL12" s="372"/>
      <c r="DM12" s="372"/>
      <c r="DN12" s="372"/>
      <c r="DO12" s="372"/>
      <c r="DP12" s="372"/>
      <c r="DV12" s="355"/>
      <c r="DW12" s="356"/>
      <c r="DX12" s="356"/>
      <c r="DY12" s="356"/>
      <c r="DZ12" s="356"/>
      <c r="EA12" s="356"/>
      <c r="EB12" s="356"/>
      <c r="EC12" s="356"/>
      <c r="ED12" s="356"/>
      <c r="EE12" s="356"/>
      <c r="EF12" s="356"/>
      <c r="EG12" s="356"/>
      <c r="EH12" s="356"/>
      <c r="EI12" s="356"/>
      <c r="EJ12" s="356"/>
      <c r="EK12" s="356"/>
      <c r="EL12" s="356"/>
      <c r="EM12" s="356"/>
      <c r="EN12" s="356"/>
      <c r="EO12" s="356"/>
      <c r="EP12" s="356"/>
      <c r="EQ12" s="356"/>
      <c r="ER12" s="356"/>
      <c r="ES12" s="356"/>
      <c r="ET12" s="356"/>
      <c r="GA12" s="355"/>
      <c r="GB12" s="356"/>
      <c r="GC12" s="356"/>
      <c r="GD12" s="356"/>
      <c r="GE12" s="356"/>
      <c r="GF12" s="356"/>
      <c r="GG12" s="356"/>
      <c r="GH12" s="356"/>
      <c r="GI12" s="356"/>
      <c r="GJ12" s="356"/>
      <c r="GK12" s="356"/>
      <c r="GL12" s="356"/>
      <c r="GM12" s="356"/>
      <c r="GN12" s="356"/>
      <c r="GO12" s="356"/>
      <c r="GP12" s="356"/>
      <c r="GQ12" s="356"/>
      <c r="GR12" s="356"/>
      <c r="GS12" s="356"/>
      <c r="GT12" s="356"/>
      <c r="GU12" s="356"/>
      <c r="GV12" s="356"/>
      <c r="GW12" s="356"/>
      <c r="GX12" s="356"/>
      <c r="GY12" s="356"/>
      <c r="GZ12" s="356"/>
      <c r="HA12" s="356"/>
      <c r="HB12" s="356"/>
      <c r="HC12" s="356"/>
      <c r="HD12" s="356"/>
      <c r="HE12" s="356"/>
      <c r="HF12" s="356"/>
      <c r="HG12" s="356"/>
      <c r="HH12" s="356"/>
      <c r="HI12" s="356"/>
      <c r="HJ12" s="356"/>
      <c r="HK12" s="356"/>
      <c r="HL12" s="356"/>
      <c r="HM12" s="356"/>
      <c r="HN12" s="356"/>
      <c r="HO12" s="356"/>
      <c r="HP12" s="356"/>
      <c r="HQ12" s="356"/>
      <c r="HR12" s="356"/>
      <c r="HS12" s="356"/>
      <c r="HT12" s="363"/>
    </row>
    <row r="13" spans="1:228" s="353" customFormat="1" ht="11.85" hidden="1" customHeight="1" outlineLevel="1" x14ac:dyDescent="0.2">
      <c r="A13" s="142" t="s">
        <v>15</v>
      </c>
      <c r="B13" s="142" t="s">
        <v>16</v>
      </c>
      <c r="C13" s="205"/>
      <c r="D13" s="142" t="s">
        <v>288</v>
      </c>
      <c r="E13" s="142" t="s">
        <v>240</v>
      </c>
      <c r="F13" s="142" t="s">
        <v>241</v>
      </c>
      <c r="G13" s="205"/>
      <c r="H13" s="293"/>
      <c r="I13" s="293"/>
      <c r="J13" s="293"/>
      <c r="M13" s="331"/>
      <c r="O13" s="342"/>
      <c r="P13" s="340" t="str">
        <f ca="1">'Metrics &amp; Attributes View'!F18&amp;": "&amp;TEXT(IF(ISERROR(SUM('Metrics &amp; Attributes View'!N18:BK18)),"NA",SUM('Metrics &amp; Attributes View'!N18:BK18)),"#,##0")</f>
        <v>N3MO: 0</v>
      </c>
      <c r="Q13" s="340"/>
      <c r="R13" s="340"/>
      <c r="S13" s="198"/>
      <c r="T13" s="243" t="s">
        <v>478</v>
      </c>
      <c r="U13" s="244">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U10,SUBTOTAL(2,INDIRECT("D19:D"&amp;Last_downloaded_item_row))/SUBTOTAL(2,INDIRECT("D19:D"&amp;First_Item_Row))),IF(SUBTOTAL(2,INDIRECT("D19:D"&amp;First_Item_Row))&lt;=TS_Count,Number_of_Items,SUBTOTAL(2,INDIRECT("D19:D"&amp;Last_downloaded_item_row)))))</f>
        <v>1</v>
      </c>
      <c r="V13" s="244">
        <f ca="1">ROUND(U13/V12,0)</f>
        <v>0</v>
      </c>
      <c r="W13" s="388"/>
      <c r="X13" s="223"/>
      <c r="Y13" s="108"/>
      <c r="Z13" s="108"/>
      <c r="AA13" s="108"/>
      <c r="AB13" s="111"/>
      <c r="AC13" s="223"/>
      <c r="AD13" s="108"/>
      <c r="AE13" s="108"/>
      <c r="AF13" s="111"/>
      <c r="AG13" s="223"/>
      <c r="AH13" s="108"/>
      <c r="AI13" s="108"/>
      <c r="AJ13" s="111"/>
      <c r="AK13" s="223"/>
      <c r="AL13" s="108"/>
      <c r="AM13" s="108"/>
      <c r="AN13" s="111"/>
      <c r="AO13" s="223"/>
      <c r="AP13" s="108"/>
      <c r="AQ13" s="108"/>
      <c r="AR13" s="111"/>
      <c r="AS13" s="223"/>
      <c r="AT13" s="108"/>
      <c r="AU13" s="108"/>
      <c r="AV13" s="111"/>
      <c r="AW13" s="223"/>
      <c r="AX13" s="108"/>
      <c r="AY13" s="108"/>
      <c r="AZ13" s="111"/>
      <c r="BA13" s="223"/>
      <c r="BB13" s="108"/>
      <c r="BC13" s="108"/>
      <c r="BD13" s="111"/>
      <c r="BE13" s="223"/>
      <c r="BF13" s="108"/>
      <c r="BG13" s="108"/>
      <c r="BH13" s="111"/>
      <c r="BI13" s="223"/>
      <c r="BJ13" s="377"/>
      <c r="BK13" s="377"/>
      <c r="BL13" s="378"/>
      <c r="BM13" s="379"/>
      <c r="BN13" s="377"/>
      <c r="BO13" s="377"/>
      <c r="BP13" s="378"/>
      <c r="BQ13" s="379"/>
      <c r="BR13" s="377"/>
      <c r="BS13" s="377"/>
      <c r="BT13" s="378"/>
      <c r="BU13" s="371"/>
      <c r="BV13" s="371"/>
      <c r="BW13" s="371"/>
      <c r="BX13" s="371"/>
      <c r="BY13" s="371"/>
      <c r="BZ13" s="371"/>
      <c r="CA13" s="371"/>
      <c r="CB13" s="371"/>
      <c r="CC13" s="371"/>
      <c r="CD13" s="371"/>
      <c r="CE13" s="371"/>
      <c r="CF13" s="371"/>
      <c r="CG13" s="371"/>
      <c r="CH13" s="371"/>
      <c r="CI13" s="371"/>
      <c r="CJ13" s="371"/>
      <c r="CK13" s="371"/>
      <c r="CL13" s="371"/>
      <c r="CM13" s="371"/>
      <c r="CN13" s="371"/>
      <c r="CO13" s="371"/>
      <c r="CP13" s="372"/>
      <c r="CQ13" s="372"/>
      <c r="CR13" s="372"/>
      <c r="CS13" s="372"/>
      <c r="CT13" s="372"/>
      <c r="CU13" s="372"/>
      <c r="CV13" s="372"/>
      <c r="CW13" s="372"/>
      <c r="CX13" s="372"/>
      <c r="CY13" s="372"/>
      <c r="CZ13" s="372"/>
      <c r="DA13" s="372"/>
      <c r="DB13" s="372"/>
      <c r="DC13" s="372"/>
      <c r="DD13" s="372"/>
      <c r="DE13" s="372"/>
      <c r="DF13" s="372"/>
      <c r="DG13" s="372"/>
      <c r="DH13" s="372"/>
      <c r="DI13" s="372"/>
      <c r="DJ13" s="372"/>
      <c r="DK13" s="372"/>
      <c r="DL13" s="372"/>
      <c r="DM13" s="372"/>
      <c r="DN13" s="372"/>
      <c r="DO13" s="372"/>
      <c r="DP13" s="372"/>
      <c r="DW13" s="356"/>
      <c r="DX13" s="356"/>
      <c r="DY13" s="356"/>
      <c r="DZ13" s="356"/>
      <c r="EA13" s="356"/>
      <c r="EB13" s="356"/>
      <c r="EC13" s="356"/>
      <c r="ED13" s="356"/>
      <c r="EE13" s="356"/>
      <c r="EF13" s="356"/>
      <c r="EG13" s="356"/>
      <c r="EH13" s="356"/>
      <c r="EI13" s="356"/>
      <c r="EJ13" s="356"/>
      <c r="EK13" s="356"/>
      <c r="EL13" s="356"/>
      <c r="EM13" s="356"/>
      <c r="EN13" s="356"/>
      <c r="EO13" s="356"/>
      <c r="EP13" s="356"/>
      <c r="EQ13" s="356"/>
      <c r="ER13" s="356"/>
      <c r="ES13" s="356"/>
      <c r="ET13" s="356"/>
      <c r="GA13" s="355"/>
      <c r="GB13" s="356"/>
      <c r="GC13" s="356"/>
      <c r="GD13" s="356"/>
      <c r="GE13" s="356"/>
      <c r="GF13" s="356"/>
      <c r="GG13" s="356"/>
      <c r="GH13" s="356"/>
      <c r="GI13" s="356"/>
      <c r="GJ13" s="356"/>
      <c r="GK13" s="356"/>
      <c r="GL13" s="356"/>
      <c r="GM13" s="356"/>
      <c r="GN13" s="356"/>
      <c r="GO13" s="356"/>
      <c r="GP13" s="356"/>
      <c r="GQ13" s="356"/>
      <c r="GR13" s="356"/>
      <c r="GS13" s="356"/>
      <c r="GT13" s="356"/>
      <c r="GU13" s="356"/>
      <c r="GV13" s="356"/>
      <c r="GW13" s="356"/>
      <c r="GX13" s="356"/>
      <c r="GY13" s="356"/>
    </row>
    <row r="14" spans="1:228" s="353" customFormat="1" ht="11.25" hidden="1" customHeight="1" outlineLevel="1" x14ac:dyDescent="0.2">
      <c r="A14" s="109"/>
      <c r="B14" s="109"/>
      <c r="C14" s="205"/>
      <c r="D14" s="109"/>
      <c r="E14" s="109"/>
      <c r="F14" s="109"/>
      <c r="G14" s="109"/>
      <c r="H14" s="347"/>
      <c r="I14" s="347"/>
      <c r="J14" s="347"/>
      <c r="K14" s="347"/>
      <c r="M14" s="293"/>
      <c r="N14" s="351"/>
      <c r="O14" s="343"/>
      <c r="P14" s="341"/>
      <c r="Q14" s="340"/>
      <c r="R14" s="340"/>
      <c r="S14" s="108"/>
      <c r="T14" s="243" t="s">
        <v>361</v>
      </c>
      <c r="U14" s="244">
        <f ca="1">TS_Count*Number_of_Items+18</f>
        <v>22</v>
      </c>
      <c r="V14" s="244">
        <f ca="1">IF(IF((ROUND((COUNTIF(L18:L38,"&gt;""")/Number_of_Items),0)-U13)&gt;=Number_of_Items,U13,((ROUND((COUNTIF(L18:L38,"&gt;""")/Number_of_Items),0)-U13)))&lt;0,T12,IF(((ROUND((COUNTIF(L18:L38,"&gt;""")/Number_of_Items),0))-U13)&gt;=Number_of_Items,U13,((ROUND((COUNTIF(L18:L38,"&gt;""")/Number_of_Items),0)-U13))))</f>
        <v>1</v>
      </c>
      <c r="W14" s="388"/>
      <c r="X14" s="224"/>
      <c r="Y14" s="133"/>
      <c r="Z14" s="133"/>
      <c r="AA14" s="133"/>
      <c r="AB14" s="108"/>
      <c r="AC14" s="225"/>
      <c r="AD14" s="133"/>
      <c r="AE14" s="133"/>
      <c r="AF14" s="108"/>
      <c r="AG14" s="225"/>
      <c r="AH14" s="133"/>
      <c r="AI14" s="133"/>
      <c r="AJ14" s="108"/>
      <c r="AK14" s="225"/>
      <c r="AL14" s="133"/>
      <c r="AM14" s="133"/>
      <c r="AN14" s="108"/>
      <c r="AO14" s="225"/>
      <c r="AP14" s="133"/>
      <c r="AQ14" s="133"/>
      <c r="AR14" s="108"/>
      <c r="AS14" s="225"/>
      <c r="AT14" s="133"/>
      <c r="AU14" s="133"/>
      <c r="AV14" s="108"/>
      <c r="AW14" s="225"/>
      <c r="AX14" s="133"/>
      <c r="AY14" s="133"/>
      <c r="AZ14" s="108"/>
      <c r="BA14" s="225"/>
      <c r="BB14" s="133"/>
      <c r="BC14" s="133"/>
      <c r="BD14" s="108"/>
      <c r="BE14" s="225"/>
      <c r="BF14" s="133"/>
      <c r="BG14" s="133"/>
      <c r="BH14" s="108"/>
      <c r="BI14" s="225"/>
      <c r="BJ14" s="380"/>
      <c r="BK14" s="380"/>
      <c r="BL14" s="377"/>
      <c r="BM14" s="381"/>
      <c r="BN14" s="380"/>
      <c r="BO14" s="380"/>
      <c r="BP14" s="377"/>
      <c r="BQ14" s="381"/>
      <c r="BR14" s="380"/>
      <c r="BS14" s="380"/>
      <c r="BT14" s="377"/>
      <c r="BU14" s="371"/>
      <c r="BV14" s="371"/>
      <c r="BW14" s="371"/>
      <c r="BX14" s="371"/>
      <c r="BY14" s="371"/>
      <c r="BZ14" s="371"/>
      <c r="CA14" s="371"/>
      <c r="CB14" s="371"/>
      <c r="CC14" s="371"/>
      <c r="CD14" s="371"/>
      <c r="CE14" s="371"/>
      <c r="CF14" s="371"/>
      <c r="CG14" s="371"/>
      <c r="CH14" s="371"/>
      <c r="CI14" s="371"/>
      <c r="CJ14" s="371"/>
      <c r="CK14" s="371"/>
      <c r="CL14" s="371"/>
      <c r="CM14" s="371"/>
      <c r="CN14" s="371"/>
      <c r="CO14" s="371"/>
      <c r="CP14" s="372"/>
      <c r="CQ14" s="372"/>
      <c r="CR14" s="372"/>
      <c r="CS14" s="372"/>
      <c r="CT14" s="372"/>
      <c r="CU14" s="372"/>
      <c r="CV14" s="372"/>
      <c r="CW14" s="372"/>
      <c r="CX14" s="372"/>
      <c r="CY14" s="372"/>
      <c r="CZ14" s="372"/>
      <c r="DA14" s="372"/>
      <c r="DB14" s="372"/>
      <c r="DC14" s="372"/>
      <c r="DD14" s="372"/>
      <c r="DE14" s="372"/>
      <c r="DF14" s="372"/>
      <c r="DG14" s="372"/>
      <c r="DH14" s="372"/>
      <c r="DI14" s="372"/>
      <c r="DJ14" s="372"/>
      <c r="DK14" s="372"/>
      <c r="DL14" s="372"/>
      <c r="DM14" s="372"/>
      <c r="DN14" s="372"/>
      <c r="DO14" s="372"/>
      <c r="DP14" s="372"/>
      <c r="DU14" s="365"/>
      <c r="DV14" s="355"/>
      <c r="DW14" s="356"/>
      <c r="DX14" s="356"/>
      <c r="DY14" s="356"/>
      <c r="DZ14" s="356"/>
      <c r="EA14" s="356"/>
      <c r="EB14" s="356"/>
      <c r="EC14" s="356"/>
      <c r="ED14" s="356"/>
      <c r="EE14" s="356"/>
      <c r="EF14" s="356"/>
      <c r="EG14" s="356"/>
      <c r="EH14" s="356"/>
      <c r="EI14" s="356"/>
      <c r="EJ14" s="356"/>
      <c r="EK14" s="356"/>
      <c r="EL14" s="356"/>
      <c r="EM14" s="356"/>
      <c r="EN14" s="356"/>
      <c r="EO14" s="356"/>
      <c r="EP14" s="356"/>
      <c r="EQ14" s="356"/>
      <c r="ER14" s="356"/>
      <c r="ES14" s="356"/>
      <c r="ET14" s="356"/>
      <c r="GA14" s="355"/>
      <c r="GB14" s="356"/>
      <c r="GC14" s="356"/>
      <c r="GD14" s="356"/>
      <c r="GE14" s="356"/>
      <c r="GF14" s="356"/>
      <c r="GG14" s="356"/>
      <c r="GH14" s="356"/>
      <c r="GI14" s="356"/>
      <c r="GJ14" s="356"/>
      <c r="GK14" s="356"/>
      <c r="GL14" s="356"/>
      <c r="GM14" s="356"/>
      <c r="GN14" s="356"/>
      <c r="GO14" s="356"/>
      <c r="GP14" s="356"/>
      <c r="GQ14" s="356"/>
      <c r="GR14" s="356"/>
      <c r="GS14" s="356"/>
      <c r="GT14" s="356"/>
      <c r="GU14" s="356"/>
      <c r="GV14" s="356"/>
      <c r="GW14" s="356"/>
      <c r="GX14" s="356"/>
      <c r="GY14" s="356"/>
    </row>
    <row r="15" spans="1:228" s="353" customFormat="1" ht="12.75" customHeight="1" collapsed="1" x14ac:dyDescent="0.2">
      <c r="A15" s="109"/>
      <c r="B15" s="109"/>
      <c r="C15" s="205"/>
      <c r="D15" s="109"/>
      <c r="E15" s="109"/>
      <c r="F15" s="109"/>
      <c r="G15" s="109"/>
      <c r="H15" s="193"/>
      <c r="I15" s="193"/>
      <c r="J15" s="293"/>
      <c r="K15" s="293"/>
      <c r="L15" s="293"/>
      <c r="M15" s="409" t="s">
        <v>575</v>
      </c>
      <c r="N15" s="298"/>
      <c r="Q15" s="391"/>
      <c r="T15" s="243" t="s">
        <v>112</v>
      </c>
      <c r="U15" s="246">
        <f ca="1">TS_Count*max_items+18</f>
        <v>818</v>
      </c>
      <c r="V15" s="246"/>
      <c r="W15" s="352"/>
      <c r="X15" s="216"/>
      <c r="Y15" s="205"/>
      <c r="Z15" s="205"/>
      <c r="AA15" s="205"/>
      <c r="AB15" s="205"/>
      <c r="AC15" s="216"/>
      <c r="AD15" s="205"/>
      <c r="AE15" s="205"/>
      <c r="AF15" s="205"/>
      <c r="AG15" s="216"/>
      <c r="AH15" s="205"/>
      <c r="AI15" s="205"/>
      <c r="AJ15" s="205"/>
      <c r="AK15" s="216"/>
      <c r="AL15" s="205"/>
      <c r="AM15" s="205"/>
      <c r="AN15" s="205"/>
      <c r="AO15" s="205"/>
      <c r="AP15" s="205"/>
      <c r="AQ15" s="205"/>
      <c r="AR15" s="205"/>
      <c r="AS15" s="216"/>
      <c r="AT15" s="205"/>
      <c r="AU15" s="205"/>
      <c r="AV15" s="205"/>
      <c r="AW15" s="216"/>
      <c r="AX15" s="205"/>
      <c r="AY15" s="205"/>
      <c r="AZ15" s="205"/>
      <c r="BA15" s="216"/>
      <c r="BB15" s="205"/>
      <c r="BC15" s="205"/>
      <c r="BD15" s="205"/>
      <c r="BE15" s="216"/>
      <c r="BF15" s="205"/>
      <c r="BG15" s="205"/>
      <c r="BH15" s="205"/>
      <c r="BI15" s="216"/>
      <c r="BJ15" s="372"/>
      <c r="BK15" s="372"/>
      <c r="BL15" s="372"/>
      <c r="BM15" s="382"/>
      <c r="BN15" s="372"/>
      <c r="BO15" s="372"/>
      <c r="BP15" s="372"/>
      <c r="BQ15" s="382"/>
      <c r="BR15" s="372"/>
      <c r="BS15" s="372"/>
      <c r="BT15" s="372"/>
      <c r="BU15" s="371"/>
      <c r="BV15" s="371"/>
      <c r="BW15" s="371"/>
      <c r="BX15" s="371"/>
      <c r="BY15" s="371"/>
      <c r="BZ15" s="371"/>
      <c r="CA15" s="371"/>
      <c r="CB15" s="371"/>
      <c r="CC15" s="371"/>
      <c r="CD15" s="371"/>
      <c r="CE15" s="371"/>
      <c r="CF15" s="371"/>
      <c r="CG15" s="371"/>
      <c r="CH15" s="371"/>
      <c r="CI15" s="371"/>
      <c r="CJ15" s="371"/>
      <c r="CK15" s="371"/>
      <c r="CL15" s="371"/>
      <c r="CM15" s="371"/>
      <c r="CN15" s="371"/>
      <c r="CO15" s="371"/>
      <c r="CP15" s="372"/>
      <c r="CQ15" s="372"/>
      <c r="CR15" s="372"/>
      <c r="CS15" s="372"/>
      <c r="CT15" s="372"/>
      <c r="CU15" s="372"/>
      <c r="CV15" s="372"/>
      <c r="CW15" s="372"/>
      <c r="CX15" s="372"/>
      <c r="CY15" s="372"/>
      <c r="CZ15" s="372"/>
      <c r="DA15" s="372"/>
      <c r="DB15" s="372"/>
      <c r="DC15" s="372"/>
      <c r="DD15" s="372"/>
      <c r="DE15" s="372"/>
      <c r="DF15" s="372"/>
      <c r="DG15" s="372"/>
      <c r="DH15" s="372"/>
      <c r="DI15" s="372"/>
      <c r="DJ15" s="372"/>
      <c r="DK15" s="372"/>
      <c r="DL15" s="372"/>
      <c r="DM15" s="372"/>
      <c r="DN15" s="372"/>
      <c r="DO15" s="372"/>
      <c r="DP15" s="372"/>
      <c r="DU15" s="365"/>
      <c r="DV15" s="355"/>
    </row>
    <row r="16" spans="1:228" s="353" customFormat="1" ht="26.25" customHeight="1" x14ac:dyDescent="0.2">
      <c r="A16" s="109"/>
      <c r="B16" s="109"/>
      <c r="C16" s="205"/>
      <c r="D16" s="109"/>
      <c r="E16" s="109"/>
      <c r="F16" s="109"/>
      <c r="G16" s="109"/>
      <c r="H16" s="193"/>
      <c r="I16" s="193"/>
      <c r="J16" s="193"/>
      <c r="K16" s="193"/>
      <c r="M16" s="410" t="str">
        <f ca="1">IF(Is_Loading_Old,"TEMPLATE LOADING . . .",IF(COUNTIF(SWDATA!M:M,"=1")=0,"View Only No Overrides",IF(ISERROR(UpdateIntegrityFlag),"Overrides may error",IF(NOT(UpdateIntegrityFlag),"Overrides may error",IF(Number_of_Items&gt;max_items,"WARNING: THE "&amp;max_items&amp;" ITEM MAX LIMIT IS EXCEEDED",IF(AND(U13&lt;= Number_of_Items, U13&lt;&gt;""),U13&amp;" of "&amp; Number_of_Items &amp;" Item"&amp;(IF(Number_of_Items&gt;1,"s","")),Items_Filtered&amp;" of "&amp;Number_of_Items&amp;" Item"&amp;(IF(Number_of_Items&gt;1,"s",""))))))))</f>
        <v>1 of 1 Item</v>
      </c>
      <c r="N16" s="298"/>
      <c r="Q16" s="391"/>
      <c r="R16" s="345" t="str">
        <f ca="1">HYPERLINK(Current_Period_Link,"Show Current Period")</f>
        <v>Show Current Period</v>
      </c>
      <c r="T16" s="389" t="s">
        <v>579</v>
      </c>
      <c r="U16" s="352">
        <f ca="1">18+TS_Count</f>
        <v>22</v>
      </c>
      <c r="V16" s="352"/>
      <c r="W16" s="352"/>
      <c r="X16" s="216"/>
      <c r="Y16" s="205"/>
      <c r="Z16" s="205"/>
      <c r="AA16" s="205"/>
      <c r="AB16" s="205"/>
      <c r="AC16" s="205"/>
      <c r="AD16" s="205"/>
      <c r="AE16" s="205"/>
      <c r="AF16" s="205"/>
      <c r="AG16" s="205"/>
      <c r="AH16" s="205"/>
      <c r="AI16" s="205"/>
      <c r="AJ16" s="205"/>
      <c r="AK16" s="205"/>
      <c r="AL16" s="205"/>
      <c r="AM16" s="205"/>
      <c r="AN16" s="205"/>
      <c r="AO16" s="205"/>
      <c r="AP16" s="205"/>
      <c r="AQ16" s="205"/>
      <c r="AR16" s="205"/>
      <c r="AS16" s="205"/>
      <c r="AT16" s="205"/>
      <c r="AU16" s="205"/>
      <c r="AV16" s="205"/>
      <c r="AW16" s="205"/>
      <c r="AX16" s="205"/>
      <c r="AY16" s="205"/>
      <c r="AZ16" s="205"/>
      <c r="BA16" s="205"/>
      <c r="BB16" s="205"/>
      <c r="BC16" s="205"/>
      <c r="BD16" s="205"/>
      <c r="BE16" s="205"/>
      <c r="BF16" s="205"/>
      <c r="BG16" s="205"/>
      <c r="BH16" s="205"/>
      <c r="BI16"/>
      <c r="BJ16" s="371"/>
      <c r="BK16" s="371"/>
      <c r="BL16" s="371"/>
      <c r="BM16" s="371"/>
      <c r="BN16" s="371"/>
      <c r="BO16" s="371"/>
      <c r="BP16" s="371"/>
      <c r="BQ16" s="371"/>
      <c r="BR16" s="371"/>
      <c r="BS16" s="371"/>
      <c r="BT16" s="371"/>
      <c r="BU16" s="371"/>
      <c r="BV16" s="371"/>
      <c r="BW16" s="371"/>
      <c r="BX16" s="371"/>
      <c r="BY16" s="371"/>
      <c r="BZ16" s="371"/>
      <c r="CA16" s="371"/>
      <c r="CB16" s="371"/>
      <c r="CC16" s="371"/>
      <c r="CD16" s="371"/>
      <c r="CE16" s="371"/>
      <c r="CF16" s="371"/>
      <c r="CG16" s="371"/>
      <c r="CH16" s="371"/>
      <c r="CI16" s="371"/>
      <c r="CJ16" s="371"/>
      <c r="CK16" s="371"/>
      <c r="CL16" s="371"/>
      <c r="CM16" s="371"/>
      <c r="CN16" s="371"/>
      <c r="CO16" s="371"/>
      <c r="CP16" s="372"/>
      <c r="CQ16" s="372"/>
      <c r="CR16" s="372"/>
      <c r="CS16" s="372"/>
      <c r="CT16" s="372"/>
      <c r="CU16" s="372"/>
      <c r="CV16" s="372"/>
      <c r="CW16" s="372"/>
      <c r="CX16" s="372"/>
      <c r="CY16" s="372"/>
      <c r="CZ16" s="372"/>
      <c r="DA16" s="372"/>
      <c r="DB16" s="372"/>
      <c r="DC16" s="372"/>
      <c r="DD16" s="372"/>
      <c r="DE16" s="372"/>
      <c r="DF16" s="372"/>
      <c r="DG16" s="372"/>
      <c r="DH16" s="372"/>
      <c r="DI16" s="372"/>
      <c r="DJ16" s="372"/>
      <c r="DK16" s="372"/>
      <c r="DL16" s="372"/>
      <c r="DM16" s="372"/>
      <c r="DN16" s="372"/>
      <c r="DO16" s="372"/>
      <c r="DP16" s="372"/>
      <c r="DU16" s="365"/>
      <c r="DV16" s="355"/>
    </row>
    <row r="17" spans="1:213" s="353" customFormat="1" ht="14.25" customHeight="1" x14ac:dyDescent="0.2">
      <c r="A17" s="109" t="s">
        <v>211</v>
      </c>
      <c r="B17" s="109"/>
      <c r="C17" s="205"/>
      <c r="D17" s="109"/>
      <c r="E17" s="109"/>
      <c r="F17" s="109"/>
      <c r="G17" s="109"/>
      <c r="H17" s="136">
        <f>IF(SWSHEETMETA!B33=TRUE,1,0)</f>
        <v>0</v>
      </c>
      <c r="I17" s="136">
        <f>IF(SWSHEETMETA!C33=TRUE,1,0)</f>
        <v>0</v>
      </c>
      <c r="J17" s="311"/>
      <c r="K17" s="311"/>
      <c r="L17" s="412" t="s">
        <v>358</v>
      </c>
      <c r="M17" s="413"/>
      <c r="N17" s="414" t="s">
        <v>645</v>
      </c>
      <c r="O17" s="412"/>
      <c r="P17" s="412"/>
      <c r="Q17" s="413"/>
      <c r="R17" s="401" t="s">
        <v>475</v>
      </c>
      <c r="S17" s="233"/>
      <c r="T17" s="385"/>
      <c r="U17" s="385"/>
      <c r="V17" s="385"/>
      <c r="W17" s="385"/>
      <c r="X17" s="234"/>
      <c r="Y17" s="317" t="str">
        <f ca="1">IF(Y$1=Forecast_Start_Key-1, "◄ History", IF(Y$1=Forecast_Start_Key, "Current",  IF(Y$1=Forecast_Start_Key+FFF, " Future ►", "")))</f>
        <v/>
      </c>
      <c r="Z17" s="310" t="str">
        <f ca="1">IF(Z$1=Forecast_Start_Key-1, "◄ History", IF(Z$1=Forecast_Start_Key, "Current",  IF(Z$1=Forecast_Start_Key+FFF, " Future ►", "")))</f>
        <v/>
      </c>
      <c r="AA17" s="310" t="str">
        <f ca="1">IF(AA$1=Forecast_Start_Key-1, "◄ History", IF(AA$1=Forecast_Start_Key, "Current",  IF(AA$1=Forecast_Start_Key+FFF, " Future ►", "")))</f>
        <v/>
      </c>
      <c r="AB17" s="310" t="str">
        <f ca="1">IF(AB$1=Forecast_Start_Key-1, "◄ History", IF(AB$1=Forecast_Start_Key, "Current",  IF(AB$1=Forecast_Start_Key+FFF, " Future ►", "")))</f>
        <v/>
      </c>
      <c r="AC17" s="317" t="str">
        <f ca="1">IF(AC$1=Forecast_Start_Key-1, "◄ History", IF(AC$1=Forecast_Start_Key, "Current",  IF(AC$1=Forecast_Start_Key+FFF, " Future ►", "")))</f>
        <v/>
      </c>
      <c r="AD17" s="310" t="str">
        <f ca="1">IF(AD$1=Forecast_Start_Key-1, "◄ History", IF(AD$1=Forecast_Start_Key, "Current",  IF(AD$1=Forecast_Start_Key+FFF, " Future ►", "")))</f>
        <v/>
      </c>
      <c r="AE17" s="310" t="str">
        <f ca="1">IF(AE$1=Forecast_Start_Key-1, "◄ History", IF(AE$1=Forecast_Start_Key, "Current",  IF(AE$1=Forecast_Start_Key+FFF, " Future ►", "")))</f>
        <v/>
      </c>
      <c r="AF17" s="310" t="str">
        <f ca="1">IF(AF$1=Forecast_Start_Key-1, "◄ History", IF(AF$1=Forecast_Start_Key, "Current",  IF(AF$1=Forecast_Start_Key+FFF, " Future ►", "")))</f>
        <v/>
      </c>
      <c r="AG17" s="317" t="str">
        <f ca="1">IF(AG$1=Forecast_Start_Key-1, "◄ History", IF(AG$1=Forecast_Start_Key, "Current",  IF(AG$1=Forecast_Start_Key+FFF, " Future ►", "")))</f>
        <v/>
      </c>
      <c r="AH17" s="310" t="str">
        <f ca="1">IF(AH$1=Forecast_Start_Key-1, "◄ History", IF(AH$1=Forecast_Start_Key, "Current",  IF(AH$1=Forecast_Start_Key+FFF, " Future ►", "")))</f>
        <v/>
      </c>
      <c r="AI17" s="310" t="str">
        <f ca="1">IF(AI$1=Forecast_Start_Key-1, "◄ History", IF(AI$1=Forecast_Start_Key, "Current",  IF(AI$1=Forecast_Start_Key+FFF, " Future ►", "")))</f>
        <v/>
      </c>
      <c r="AJ17" s="310" t="str">
        <f ca="1">IF(AJ$1=Forecast_Start_Key-1, "◄ History", IF(AJ$1=Forecast_Start_Key, "Current",  IF(AJ$1=Forecast_Start_Key+FFF, " Future ►", "")))</f>
        <v/>
      </c>
      <c r="AK17" s="317" t="str">
        <f ca="1">IF(AK$1=Forecast_Start_Key-1, "◄ History", IF(AK$1=Forecast_Start_Key, "Current",  IF(AK$1=Forecast_Start_Key+FFF, " Future ►", "")))</f>
        <v/>
      </c>
      <c r="AL17" s="310" t="str">
        <f ca="1">IF(AL$1=Forecast_Start_Key-1, "◄ History", IF(AL$1=Forecast_Start_Key, "Current",  IF(AL$1=Forecast_Start_Key+FFF, " Future ►", "")))</f>
        <v/>
      </c>
      <c r="AM17" s="310" t="str">
        <f ca="1">IF(AM$1=Forecast_Start_Key-1, "◄ History", IF(AM$1=Forecast_Start_Key, "Current",  IF(AM$1=Forecast_Start_Key+FFF, " Future ►", "")))</f>
        <v>◄ History</v>
      </c>
      <c r="AN17" s="330" t="str">
        <f ca="1">IF(AN$1=Forecast_Start_Key-1, "◄ History", IF(AN$1=Forecast_Start_Key, "Current",  IF(AN$1=Forecast_Start_Key+FFF, " Future ►", "")))</f>
        <v/>
      </c>
      <c r="AO17" s="317" t="str">
        <f ca="1">IF(AO$1=Forecast_Start_Key-1, "◄ History", IF(AO$1=Forecast_Start_Key, "Current",  IF(AO$1=Forecast_Start_Key+FFF, " Future ►", "")))</f>
        <v>Current</v>
      </c>
      <c r="AP17" s="310" t="str">
        <f ca="1">IF(AP$1=Forecast_Start_Key-1, "◄ History", IF(AP$1=Forecast_Start_Key, "Current",  IF(AP$1=Forecast_Start_Key+FFF, " Future ►", "")))</f>
        <v xml:space="preserve"> Future ►</v>
      </c>
      <c r="AQ17" s="310" t="str">
        <f ca="1">IF(AQ$1=Forecast_Start_Key-1, "◄ History", IF(AQ$1=Forecast_Start_Key, "Current",  IF(AQ$1=Forecast_Start_Key+FFF, " Future ►", "")))</f>
        <v/>
      </c>
      <c r="AR17" s="316" t="str">
        <f ca="1">IF(AR$1=Forecast_Start_Key-1, "◄ History", IF(AR$1=Forecast_Start_Key, "Current",  IF(AR$1=Forecast_Start_Key+FFF, " Future ►", "")))</f>
        <v/>
      </c>
      <c r="AS17" s="317" t="str">
        <f ca="1">IF(AS$1=Forecast_Start_Key-1, "◄ History", IF(AS$1=Forecast_Start_Key, "Current",  IF(AS$1=Forecast_Start_Key+FFF, " Future ►", "")))</f>
        <v/>
      </c>
      <c r="AT17" s="310" t="str">
        <f ca="1">IF(AT$1=Forecast_Start_Key-1, "◄ History", IF(AT$1=Forecast_Start_Key, "Current",  IF(AT$1=Forecast_Start_Key+FFF, " Future ►", "")))</f>
        <v/>
      </c>
      <c r="AU17" s="310" t="str">
        <f ca="1">IF(AU$1=Forecast_Start_Key-1, "◄ History", IF(AU$1=Forecast_Start_Key, "Current",  IF(AU$1=Forecast_Start_Key+FFF, " Future ►", "")))</f>
        <v/>
      </c>
      <c r="AV17" s="310" t="str">
        <f ca="1">IF(AV$1=Forecast_Start_Key-1, "◄ History", IF(AV$1=Forecast_Start_Key, "Current",  IF(AV$1=Forecast_Start_Key+FFF, " Future ►", "")))</f>
        <v/>
      </c>
      <c r="AW17" s="317" t="str">
        <f ca="1">IF(AW$1=Forecast_Start_Key-1, "◄ History", IF(AW$1=Forecast_Start_Key, "Current",  IF(AW$1=Forecast_Start_Key+FFF, " Future ►", "")))</f>
        <v/>
      </c>
      <c r="AX17" s="310" t="str">
        <f ca="1">IF(AX$1=Forecast_Start_Key-1, "◄ History", IF(AX$1=Forecast_Start_Key, "Current",  IF(AX$1=Forecast_Start_Key+FFF, " Future ►", "")))</f>
        <v/>
      </c>
      <c r="AY17" s="310" t="str">
        <f ca="1">IF(AY$1=Forecast_Start_Key-1, "◄ History", IF(AY$1=Forecast_Start_Key, "Current",  IF(AY$1=Forecast_Start_Key+FFF, " Future ►", "")))</f>
        <v/>
      </c>
      <c r="AZ17" s="310" t="str">
        <f ca="1">IF(AZ$1=Forecast_Start_Key-1, "◄ History", IF(AZ$1=Forecast_Start_Key, "Current",  IF(AZ$1=Forecast_Start_Key+FFF, " Future ►", "")))</f>
        <v/>
      </c>
      <c r="BA17" s="317" t="str">
        <f ca="1">IF(BA$1=Forecast_Start_Key-1, "◄ History", IF(BA$1=Forecast_Start_Key, "Current",  IF(BA$1=Forecast_Start_Key+FFF, " Future ►", "")))</f>
        <v/>
      </c>
      <c r="BB17" s="310" t="str">
        <f ca="1">IF(BB$1=Forecast_Start_Key-1, "◄ History", IF(BB$1=Forecast_Start_Key, "Current",  IF(BB$1=Forecast_Start_Key+FFF, " Future ►", "")))</f>
        <v/>
      </c>
      <c r="BC17" s="310" t="str">
        <f ca="1">IF(BC$1=Forecast_Start_Key-1, "◄ History", IF(BC$1=Forecast_Start_Key, "Current",  IF(BC$1=Forecast_Start_Key+FFF, " Future ►", "")))</f>
        <v/>
      </c>
      <c r="BD17" s="310" t="str">
        <f ca="1">IF(BD$1=Forecast_Start_Key-1, "◄ History", IF(BD$1=Forecast_Start_Key, "Current",  IF(BD$1=Forecast_Start_Key+FFF, " Future ►", "")))</f>
        <v/>
      </c>
      <c r="BE17" s="317" t="str">
        <f ca="1">IF(BE$1=Forecast_Start_Key-1, "◄ History", IF(BE$1=Forecast_Start_Key, "Current",  IF(BE$1=Forecast_Start_Key+FFF, " Future ►", "")))</f>
        <v/>
      </c>
      <c r="BF17" s="310" t="str">
        <f ca="1">IF(BF$1=Forecast_Start_Key-1, "◄ History", IF(BF$1=Forecast_Start_Key, "Current",  IF(BF$1=Forecast_Start_Key+FFF, " Future ►", "")))</f>
        <v/>
      </c>
      <c r="BG17" s="316" t="str">
        <f ca="1">IF(BG$1=Forecast_Start_Key-1, "◄ History", IF(BG$1=Forecast_Start_Key, "Current",  IF(BG$1=Forecast_Start_Key+FFF, " Future ►", "")))</f>
        <v/>
      </c>
      <c r="BH17" s="316" t="str">
        <f ca="1">IF(BH$1=Forecast_Start_Key-1, "◄ History", IF(BH$1=Forecast_Start_Key, "Current",  IF(BH$1=Forecast_Start_Key+FFF, " Future ►", "")))</f>
        <v/>
      </c>
      <c r="BI17"/>
      <c r="BJ17" s="371"/>
      <c r="BK17" s="371"/>
      <c r="BL17" s="371"/>
      <c r="BM17" s="371"/>
      <c r="BN17" s="371"/>
      <c r="BO17" s="371"/>
      <c r="BP17" s="371"/>
      <c r="BQ17" s="371"/>
      <c r="BR17" s="371"/>
      <c r="BS17" s="371"/>
      <c r="BT17" s="371"/>
      <c r="BU17" s="371"/>
      <c r="BV17" s="371"/>
      <c r="BW17" s="371"/>
      <c r="BX17" s="371"/>
      <c r="BY17" s="371"/>
      <c r="BZ17" s="371"/>
      <c r="CA17" s="371"/>
      <c r="CB17" s="371"/>
      <c r="CC17" s="371"/>
      <c r="CD17" s="371"/>
      <c r="CE17" s="371"/>
      <c r="CF17" s="371"/>
      <c r="CG17" s="371"/>
      <c r="CH17" s="371"/>
      <c r="CI17" s="371"/>
      <c r="CJ17" s="371"/>
      <c r="CK17" s="371"/>
      <c r="CL17" s="371"/>
      <c r="CM17" s="371"/>
      <c r="CN17" s="371"/>
      <c r="CO17" s="371"/>
      <c r="CP17" s="372"/>
      <c r="CQ17" s="372"/>
      <c r="CR17" s="372"/>
      <c r="CS17" s="372"/>
      <c r="CT17" s="372"/>
      <c r="CU17" s="372"/>
      <c r="CV17" s="372"/>
      <c r="CW17" s="372"/>
      <c r="CX17" s="372"/>
      <c r="CY17" s="372"/>
      <c r="CZ17" s="372"/>
      <c r="DA17" s="372"/>
      <c r="DB17" s="372"/>
      <c r="DC17" s="372"/>
      <c r="DD17" s="372"/>
      <c r="DE17" s="372"/>
      <c r="DF17" s="372"/>
      <c r="DG17" s="372"/>
      <c r="DH17" s="372"/>
      <c r="DI17" s="372"/>
      <c r="DJ17" s="372"/>
      <c r="DK17" s="372"/>
      <c r="DL17" s="372"/>
      <c r="DM17" s="372"/>
      <c r="DN17" s="372"/>
      <c r="DO17" s="372"/>
      <c r="DP17" s="372"/>
      <c r="DV17" s="355"/>
    </row>
    <row r="18" spans="1:213" s="353" customFormat="1" ht="12.75" x14ac:dyDescent="0.2">
      <c r="A18" s="109" t="s">
        <v>211</v>
      </c>
      <c r="B18" s="109"/>
      <c r="C18" s="205"/>
      <c r="D18" s="109"/>
      <c r="E18" s="109"/>
      <c r="F18" s="109"/>
      <c r="G18" s="109"/>
      <c r="H18" s="109"/>
      <c r="I18" s="217">
        <f>SWSHEETMETA!C33</f>
        <v>0</v>
      </c>
      <c r="J18" s="324" t="s">
        <v>227</v>
      </c>
      <c r="K18" s="334"/>
      <c r="L18" s="337" t="str">
        <f ca="1">IF(Is_Loading_Old,"Loading . . .",IF(OR(K19="ALL",K19="ALL~ALL"),"PRODUCT",(SUBSTITUTE(LEFT(SWDATA!G4,FIND("|",SWDATA!G4)-1),"_"," "))))</f>
        <v>PRODUCT</v>
      </c>
      <c r="M18" s="333" t="str">
        <f ca="1">IF(Is_Loading_Old,"Loading...",IF(OR(L19="ALL",L19="ALL~ALL"),"CUSTOMER",SUBSTITUTE(LEFT(SWDATA!H4,FIND("|",SWDATA!H4)-1),"_"," ")))</f>
        <v>CUSTOMER</v>
      </c>
      <c r="N18" s="332" t="str">
        <f ca="1">IF(Is_Loading_Old,"Loading...",IF(OR(M19="ALL",M19="ALL~ALL")," ","ALM_PCU_ID"))</f>
        <v>ALM_PCU_ID</v>
      </c>
      <c r="O18" s="325" t="str">
        <f ca="1">IF(Is_Loading_Old,"Loading...",IF(OR(M19="ALL",M19="ALL~ALL")," ","WBS_CONTRACT_ID"))</f>
        <v>WBS_CONTRACT_ID</v>
      </c>
      <c r="P18" s="326" t="str">
        <f ca="1">IF(Is_Loading_Old,"Loading...",IF(OR(M19="ALL",M19="ALL~ALL")," ","RISK_CATEGORY"))</f>
        <v>RISK_CATEGORY</v>
      </c>
      <c r="Q18" s="326" t="str">
        <f ca="1">IF(Is_Loading_Old,"Loading...",IF(OR(M19="ALL",M19="ALL~ALL")," ","SWF_ID"))</f>
        <v>SWF_ID</v>
      </c>
      <c r="R18" s="326" t="s">
        <v>214</v>
      </c>
      <c r="S18" s="218"/>
      <c r="T18" s="219" t="s">
        <v>31</v>
      </c>
      <c r="U18" s="219" t="s">
        <v>32</v>
      </c>
      <c r="V18" s="219" t="s">
        <v>263</v>
      </c>
      <c r="W18" s="219" t="s">
        <v>215</v>
      </c>
      <c r="X18" s="220" t="s">
        <v>221</v>
      </c>
      <c r="Y18" s="319">
        <f>DATE(MID(SWDATA!P2,2,4),MID(SWDATA!P2,6,2),RIGHT(SWDATA!P2,2))+15</f>
        <v>40284</v>
      </c>
      <c r="Z18" s="320">
        <f>DATE(MID(SWDATA!Q2,2,4),MID(SWDATA!Q2,6,2),RIGHT(SWDATA!Q2,2))+15</f>
        <v>40314</v>
      </c>
      <c r="AA18" s="320">
        <f>DATE(MID(SWDATA!R2,2,4),MID(SWDATA!R2,6,2),RIGHT(SWDATA!R2,2))+15</f>
        <v>40345</v>
      </c>
      <c r="AB18" s="321" t="str">
        <f>"Q"&amp;INDEX(Configuration!$B$4:$B$15,MATCH(MONTH(AA18),Configuration!$C$4:$C$15,0))&amp;" "&amp;YEAR(Z18)</f>
        <v>Q2 2010</v>
      </c>
      <c r="AC18" s="319">
        <f>DATE(MID(SWDATA!T2,2,4),MID(SWDATA!T2,6,2),RIGHT(SWDATA!T2,2))+15</f>
        <v>40375</v>
      </c>
      <c r="AD18" s="320">
        <f>DATE(MID(SWDATA!U2,2,4),MID(SWDATA!U2,6,2),RIGHT(SWDATA!U2,2))+15</f>
        <v>40406</v>
      </c>
      <c r="AE18" s="320">
        <f>DATE(MID(SWDATA!V2,2,4),MID(SWDATA!V2,6,2),RIGHT(SWDATA!V2,2))+15</f>
        <v>40437</v>
      </c>
      <c r="AF18" s="321" t="str">
        <f>"Q"&amp;INDEX(Configuration!$B$4:$B$15,MATCH(MONTH(AE18),Configuration!$C$4:$C$15,0))&amp;" "&amp;YEAR(AD18)</f>
        <v>Q3 2010</v>
      </c>
      <c r="AG18" s="319">
        <f>DATE(MID(SWDATA!X2,2,4),MID(SWDATA!X2,6,2),RIGHT(SWDATA!X2,2))+15</f>
        <v>40467</v>
      </c>
      <c r="AH18" s="320">
        <f>DATE(MID(SWDATA!Y2,2,4),MID(SWDATA!Y2,6,2),RIGHT(SWDATA!Y2,2))+15</f>
        <v>40498</v>
      </c>
      <c r="AI18" s="320">
        <f>DATE(MID(SWDATA!Z2,2,4),MID(SWDATA!Z2,6,2),RIGHT(SWDATA!Z2,2))+15</f>
        <v>40528</v>
      </c>
      <c r="AJ18" s="321" t="str">
        <f>"Q"&amp;INDEX(Configuration!$B$4:$B$15,MATCH(MONTH(AI18),Configuration!$C$4:$C$15,0))&amp;" "&amp;YEAR(AH18)</f>
        <v>Q4 2010</v>
      </c>
      <c r="AK18" s="319">
        <f>DATE(MID(SWDATA!AB2,2,4),MID(SWDATA!AB2,6,2),RIGHT(SWDATA!AB2,2))+15</f>
        <v>40559</v>
      </c>
      <c r="AL18" s="320">
        <f>DATE(MID(SWDATA!AC2,2,4),MID(SWDATA!AC2,6,2),RIGHT(SWDATA!AC2,2))+15</f>
        <v>40590</v>
      </c>
      <c r="AM18" s="320">
        <f>DATE(MID(SWDATA!AD2,2,4),MID(SWDATA!AD2,6,2),RIGHT(SWDATA!AD2,2))+15</f>
        <v>40618</v>
      </c>
      <c r="AN18" s="321" t="str">
        <f>"Q"&amp;INDEX(Configuration!$B$4:$B$15,MATCH(MONTH(AM18),Configuration!$C$4:$C$15,0))&amp;" "&amp;YEAR(AL18)</f>
        <v>Q1 2011</v>
      </c>
      <c r="AO18" s="319">
        <f>DATE(MID(SWDATA!AF2,2,4),MID(SWDATA!AF2,6,2),RIGHT(SWDATA!AF2,2))+15</f>
        <v>40649</v>
      </c>
      <c r="AP18" s="320">
        <f>DATE(MID(SWDATA!AG2,2,4),MID(SWDATA!AG2,6,2),RIGHT(SWDATA!AG2,2))+15</f>
        <v>40679</v>
      </c>
      <c r="AQ18" s="322">
        <f>DATE(MID(SWDATA!AH2,2,4),MID(SWDATA!AH2,6,2),RIGHT(SWDATA!AH2,2))+15</f>
        <v>40710</v>
      </c>
      <c r="AR18" s="321" t="str">
        <f>"Q"&amp;INDEX(Configuration!$B$4:$B$15,MATCH(MONTH(AQ18),Configuration!$C$4:$C$15,0))&amp;" "&amp;YEAR(AP18)</f>
        <v>Q2 2011</v>
      </c>
      <c r="AS18" s="319">
        <f>DATE(MID(SWDATA!AJ2,2,4),MID(SWDATA!AJ2,6,2),RIGHT(SWDATA!AJ2,2))+15</f>
        <v>40740</v>
      </c>
      <c r="AT18" s="320">
        <f>DATE(MID(SWDATA!AK2,2,4),MID(SWDATA!AK2,6,2),RIGHT(SWDATA!AK2,2))+15</f>
        <v>40771</v>
      </c>
      <c r="AU18" s="320">
        <f>DATE(MID(SWDATA!AL2,2,4),MID(SWDATA!AL2,6,2),RIGHT(SWDATA!AL2,2))+15</f>
        <v>40802</v>
      </c>
      <c r="AV18" s="321" t="str">
        <f>"Q"&amp;INDEX(Configuration!$B$4:$B$15,MATCH(MONTH(AU18),Configuration!$C$4:$C$15,0))&amp;" "&amp;YEAR(AT18)</f>
        <v>Q3 2011</v>
      </c>
      <c r="AW18" s="319">
        <f>DATE(MID(SWDATA!AN2,2,4),MID(SWDATA!AN2,6,2),RIGHT(SWDATA!AN2,2))+15</f>
        <v>40832</v>
      </c>
      <c r="AX18" s="320">
        <f>DATE(MID(SWDATA!AO2,2,4),MID(SWDATA!AO2,6,2),RIGHT(SWDATA!AO2,2))+15</f>
        <v>40863</v>
      </c>
      <c r="AY18" s="320">
        <f>DATE(MID(SWDATA!AP2,2,4),MID(SWDATA!AP2,6,2),RIGHT(SWDATA!AP2,2))+15</f>
        <v>40893</v>
      </c>
      <c r="AZ18" s="321" t="str">
        <f>"Q"&amp;INDEX(Configuration!$B$4:$B$15,MATCH(MONTH(AY18),Configuration!$C$4:$C$15,0))&amp;" "&amp;YEAR(AX18)</f>
        <v>Q4 2011</v>
      </c>
      <c r="BA18" s="319">
        <f>DATE(MID(SWDATA!AR2,2,4),MID(SWDATA!AR2,6,2),RIGHT(SWDATA!AR2,2))+15</f>
        <v>40924</v>
      </c>
      <c r="BB18" s="320">
        <f>DATE(MID(SWDATA!AS2,2,4),MID(SWDATA!AS2,6,2),RIGHT(SWDATA!AS2,2))+15</f>
        <v>40955</v>
      </c>
      <c r="BC18" s="320">
        <f>DATE(MID(SWDATA!AT2,2,4),MID(SWDATA!AT2,6,2),RIGHT(SWDATA!AT2,2))+15</f>
        <v>40984</v>
      </c>
      <c r="BD18" s="321" t="str">
        <f>"Q"&amp;INDEX(Configuration!$B$4:$B$15,MATCH(MONTH(BC18),Configuration!$C$4:$C$15,0))&amp;" "&amp;YEAR(BB18)</f>
        <v>Q1 2012</v>
      </c>
      <c r="BE18" s="319">
        <f>DATE(MID(SWDATA!AV2,2,4),MID(SWDATA!AV2,6,2),RIGHT(SWDATA!AV2,2))+15</f>
        <v>41015</v>
      </c>
      <c r="BF18" s="320">
        <f>DATE(MID(SWDATA!AW2,2,4),MID(SWDATA!AW2,6,2),RIGHT(SWDATA!AW2,2))+15</f>
        <v>41045</v>
      </c>
      <c r="BG18" s="322">
        <f>DATE(MID(SWDATA!AX2,2,4),MID(SWDATA!AX2,6,2),RIGHT(SWDATA!AX2,2))+15</f>
        <v>41076</v>
      </c>
      <c r="BH18" s="323" t="str">
        <f>"Q"&amp;INDEX(Configuration!$B$4:$B$15,MATCH(MONTH(BG18),Configuration!$C$4:$C$15,0))&amp;" "&amp;YEAR(BF18)</f>
        <v>Q2 2012</v>
      </c>
      <c r="BI18"/>
      <c r="BJ18" s="371"/>
      <c r="BK18" s="371"/>
      <c r="BL18" s="371"/>
      <c r="BM18" s="371"/>
      <c r="BN18" s="371"/>
      <c r="BO18" s="371"/>
      <c r="BP18" s="371"/>
      <c r="BQ18" s="371"/>
      <c r="BR18" s="371"/>
      <c r="BS18" s="371"/>
      <c r="BT18" s="371"/>
      <c r="BU18" s="371"/>
      <c r="BV18" s="371"/>
      <c r="BW18" s="371"/>
      <c r="BX18" s="371"/>
      <c r="BY18" s="371"/>
      <c r="BZ18" s="371"/>
      <c r="CA18" s="371"/>
      <c r="CB18" s="371"/>
      <c r="CC18" s="371"/>
      <c r="CD18" s="371"/>
      <c r="CE18" s="371"/>
      <c r="CF18" s="371"/>
      <c r="CG18" s="371"/>
      <c r="CH18" s="371"/>
      <c r="CI18" s="371"/>
      <c r="CJ18" s="371"/>
      <c r="CK18" s="371"/>
      <c r="CL18" s="371"/>
      <c r="CM18" s="371"/>
      <c r="CN18" s="371"/>
      <c r="CO18" s="371"/>
      <c r="CP18" s="372"/>
      <c r="CQ18" s="372"/>
      <c r="CR18" s="372"/>
      <c r="CS18" s="372"/>
      <c r="CT18" s="372"/>
      <c r="CU18" s="372"/>
      <c r="CV18" s="372"/>
      <c r="CW18" s="372"/>
      <c r="CX18" s="372"/>
      <c r="CY18" s="372"/>
      <c r="CZ18" s="372"/>
      <c r="DA18" s="372"/>
      <c r="DB18" s="372"/>
      <c r="DC18" s="372"/>
      <c r="DD18" s="372"/>
      <c r="DE18" s="372"/>
      <c r="DF18" s="372"/>
      <c r="DG18" s="372"/>
      <c r="DH18" s="372"/>
      <c r="DI18" s="372"/>
      <c r="DJ18" s="372"/>
      <c r="DK18" s="372"/>
      <c r="DL18" s="372"/>
      <c r="DM18" s="372"/>
      <c r="DN18" s="372"/>
      <c r="DO18" s="372"/>
      <c r="DP18" s="373"/>
      <c r="DQ18" s="366"/>
      <c r="DR18" s="366"/>
      <c r="DS18" s="366"/>
      <c r="DV18" s="367" t="s">
        <v>299</v>
      </c>
      <c r="DW18" s="368">
        <f ca="1">INDIRECT("r18c"&amp;DW20,FALSE)</f>
        <v>40284</v>
      </c>
      <c r="DX18" s="368">
        <f t="shared" ref="DX18:FF18" ca="1" si="55">INDIRECT("r18c"&amp;DX20,FALSE)</f>
        <v>40314</v>
      </c>
      <c r="DY18" s="368">
        <f t="shared" ca="1" si="55"/>
        <v>40345</v>
      </c>
      <c r="DZ18" s="368">
        <f t="shared" ca="1" si="55"/>
        <v>40375</v>
      </c>
      <c r="EA18" s="368">
        <f t="shared" ca="1" si="55"/>
        <v>40406</v>
      </c>
      <c r="EB18" s="368">
        <f t="shared" ca="1" si="55"/>
        <v>40437</v>
      </c>
      <c r="EC18" s="368">
        <f t="shared" ca="1" si="55"/>
        <v>40467</v>
      </c>
      <c r="ED18" s="368">
        <f t="shared" ca="1" si="55"/>
        <v>40498</v>
      </c>
      <c r="EE18" s="368">
        <f t="shared" ca="1" si="55"/>
        <v>40528</v>
      </c>
      <c r="EF18" s="368">
        <f t="shared" ca="1" si="55"/>
        <v>40559</v>
      </c>
      <c r="EG18" s="368">
        <f t="shared" ca="1" si="55"/>
        <v>40590</v>
      </c>
      <c r="EH18" s="368">
        <f t="shared" ca="1" si="55"/>
        <v>40618</v>
      </c>
      <c r="EI18" s="368">
        <f t="shared" ca="1" si="55"/>
        <v>40649</v>
      </c>
      <c r="EJ18" s="368">
        <f t="shared" ca="1" si="55"/>
        <v>40679</v>
      </c>
      <c r="EK18" s="368">
        <f t="shared" ca="1" si="55"/>
        <v>40710</v>
      </c>
      <c r="EL18" s="368">
        <f t="shared" ca="1" si="55"/>
        <v>40740</v>
      </c>
      <c r="EM18" s="368">
        <f t="shared" ca="1" si="55"/>
        <v>40771</v>
      </c>
      <c r="EN18" s="368">
        <f t="shared" ca="1" si="55"/>
        <v>40802</v>
      </c>
      <c r="EO18" s="368">
        <f t="shared" ca="1" si="55"/>
        <v>40832</v>
      </c>
      <c r="EP18" s="368">
        <f t="shared" ca="1" si="55"/>
        <v>40863</v>
      </c>
      <c r="EQ18" s="368">
        <f t="shared" ca="1" si="55"/>
        <v>40893</v>
      </c>
      <c r="ER18" s="368">
        <f t="shared" ca="1" si="55"/>
        <v>40924</v>
      </c>
      <c r="ES18" s="368">
        <f t="shared" ca="1" si="55"/>
        <v>40955</v>
      </c>
      <c r="ET18" s="368">
        <f t="shared" ca="1" si="55"/>
        <v>40984</v>
      </c>
      <c r="EU18" s="368">
        <f t="shared" ca="1" si="55"/>
        <v>41015</v>
      </c>
      <c r="EV18" s="368">
        <f t="shared" ca="1" si="55"/>
        <v>41045</v>
      </c>
      <c r="EW18" s="368">
        <f t="shared" ca="1" si="55"/>
        <v>41076</v>
      </c>
      <c r="EX18" s="368">
        <f t="shared" ca="1" si="55"/>
        <v>0</v>
      </c>
      <c r="EY18" s="368">
        <f t="shared" ca="1" si="55"/>
        <v>0</v>
      </c>
      <c r="EZ18" s="368">
        <f t="shared" ca="1" si="55"/>
        <v>0</v>
      </c>
      <c r="FA18" s="368">
        <f t="shared" ca="1" si="55"/>
        <v>0</v>
      </c>
      <c r="FB18" s="368">
        <f t="shared" ca="1" si="55"/>
        <v>0</v>
      </c>
      <c r="FC18" s="368">
        <f t="shared" ca="1" si="55"/>
        <v>0</v>
      </c>
      <c r="FD18" s="368">
        <f t="shared" ca="1" si="55"/>
        <v>0</v>
      </c>
      <c r="FE18" s="368">
        <f t="shared" ca="1" si="55"/>
        <v>0</v>
      </c>
      <c r="FF18" s="368">
        <f t="shared" ca="1" si="55"/>
        <v>0</v>
      </c>
      <c r="FG18" s="369"/>
    </row>
    <row r="19" spans="1:213" s="366" customFormat="1" ht="15" customHeight="1" x14ac:dyDescent="0.2">
      <c r="A19" s="192" t="str">
        <f>SWDATA!O4</f>
        <v>1_PARENT00001_DMACTUALS_INDEPENDENT:CATALOGDETAIL:UNITS:No Perspective:default:Live:0</v>
      </c>
      <c r="B19" s="192">
        <f>SWDATA!M4</f>
        <v>0</v>
      </c>
      <c r="C19" s="200">
        <f>IF(AND(SWDATA!M4=1,SWDATA!Q4="promotions"),SWDATA!P4,0)</f>
        <v>0</v>
      </c>
      <c r="D19" s="199">
        <f>ROW(SWDATA!M4)</f>
        <v>4</v>
      </c>
      <c r="E19" s="201">
        <f>B19</f>
        <v>0</v>
      </c>
      <c r="F19" s="202">
        <f t="shared" ref="F19:F21" ca="1" si="56">IF(NOT(ISERROR(SEARCH("Kg",P19))),3,IF(NOT(ISERROR(SEARCH("/Unit",P19))),2,IF(NOT(ISERROR(SEARCH("Pct",P19))),2,1)))</f>
        <v>1</v>
      </c>
      <c r="G19" s="192" t="str">
        <f t="shared" ref="G19:G21" ca="1" si="57">IF(NOT(ISERROR(SEARCH("U",P19))),"U",IF(NOT(ISERROR(SEARCH("Pct",P19))),"Pct",""))</f>
        <v/>
      </c>
      <c r="H19" s="402" t="str">
        <f>IF(SWDATA!F4=0,"",IF(ISERROR(FIND("""",SWDATA!F4)),SWDATA!F4,SUBSTITUTE(SWDATA!F4,"""","")))</f>
        <v>AMERICAN EXPRESS100^AMERICAN EXPRESS100</v>
      </c>
      <c r="I19" s="386" t="str">
        <f>SWDATA!E4</f>
        <v>PARENT00001</v>
      </c>
      <c r="J19" s="235" t="str">
        <f>IF(ISERROR(FIND(":-1",A19)),A19,0)</f>
        <v>1_PARENT00001_DMACTUALS_INDEPENDENT:CATALOGDETAIL:UNITS:No Perspective:default:Live:0</v>
      </c>
      <c r="K19" s="407" t="str">
        <f>IF(NOT(ISERROR(SEARCH("(Cost)",R19))),"C",IF(NOT(ISERROR(SEARCH("(EURO)",R19))),"R",IF(NOT(ISERROR(SEARCH("marg",R19))),"M",IF(OR(NOT(ISERROR(SEARCH("(Rev/",R19))),NOT(ISERROR(SEARCH("(Pct)",R19)))),"P",IF(NOT(ISERROR(SEARCH("Units",R19))),"U","")))))</f>
        <v>U</v>
      </c>
      <c r="L19" s="392" t="str">
        <f>IF(LEN(SWDATA!F4)=0,"",IF(LEN(SWDATA!G4)=0,"",IF($O$12="ID",MID(SWDATA!G4,FIND("|",SWDATA!G4)+1,FIND("~~",SWDATA!G4)-FIND("|",SWDATA!G4)-1),IF($O$12="Desc",RIGHT(SWDATA!G4,LEN(SWDATA!G4)-FIND("~~",SWDATA!G4)-1),RIGHT(SWDATA!G4,LEN(SWDATA!G4)-FIND("|",SWDATA!G4))))))</f>
        <v>D876-GP210DB~~GP210DB</v>
      </c>
      <c r="M19" s="335" t="str">
        <f>IF(LEN(SWDATA!G4)=0,"",IF(LEN(SWDATA!H4)=0,"",IF($O$12="ID",MID(SWDATA!H4,FIND("|",SWDATA!H4)+1,FIND("~~",SWDATA!H4)-FIND("|",SWDATA!H4)-1),IF($O$12="Desc",RIGHT(SWDATA!H4,LEN(SWDATA!H4)-FIND("~~",SWDATA!H4)-1),RIGHT(SWDATA!H4,LEN(SWDATA!H4)-FIND("|",SWDATA!H4))))))</f>
        <v>074-650000~~WESTCON EQUIP &amp; RENTALS</v>
      </c>
      <c r="N19" s="236" t="str">
        <f ca="1">IF(LEN(SWDATA!F4)=0,"",IFERROR(HLOOKUP($H19,'Metrics &amp; Attributes View'!$N$12:$HE$59,45,0)," "))</f>
        <v>-</v>
      </c>
      <c r="O19" s="236" t="str">
        <f ca="1">IF(LEN(SWDATA!F4)=0,"",IFERROR(HLOOKUP($H19,'Metrics &amp; Attributes View'!$N$12:$HE$59,46,0)," "))</f>
        <v>-</v>
      </c>
      <c r="P19" s="249" t="str">
        <f ca="1">IF(LEN(SWDATA!F4)=0,"",IFERROR(HLOOKUP($H19,'Metrics &amp; Attributes View'!$N$12:$HE$59,47,0)," "))</f>
        <v>-</v>
      </c>
      <c r="Q19" s="249" t="str">
        <f ca="1">IF(LEN(SWDATA!F4)=0,"",IFERROR(HLOOKUP($H19,'Metrics &amp; Attributes View'!$N$12:$HE$59,48,0)," "))</f>
        <v>-</v>
      </c>
      <c r="R19" s="249" t="str">
        <f>IF(LEN(SWDATA!C4)=0,"",SWDATA!C4)</f>
        <v>Previous CT CBP (n-3) (units)</v>
      </c>
      <c r="S19" s="307" t="str">
        <f ca="1">P19</f>
        <v>-</v>
      </c>
      <c r="T19" s="221" t="s">
        <v>261</v>
      </c>
      <c r="U19" s="222" t="s">
        <v>485</v>
      </c>
      <c r="V19" s="222"/>
      <c r="W19" s="259" t="s">
        <v>569</v>
      </c>
      <c r="X19" s="203" t="s">
        <v>221</v>
      </c>
      <c r="Y19" s="261" t="str">
        <f>IF(OR(Is_Loading,LEN($A19)=0),"",SWDATA!P4)</f>
        <v>-</v>
      </c>
      <c r="Z19" s="262" t="str">
        <f>IF(OR(Is_Loading,LEN($A19)=0),"",SWDATA!Q4)</f>
        <v>-</v>
      </c>
      <c r="AA19" s="262" t="str">
        <f>IF(OR(Is_Loading,LEN($A19)=0),"",SWDATA!R4)</f>
        <v>-</v>
      </c>
      <c r="AB19" s="261">
        <f t="shared" ref="AB19" ca="1" si="58">IF($A19=0,"",CHOOSE($F19,SUM(Y19:AA19),SUM(Y19:AA19)/3,AA19))</f>
        <v>0</v>
      </c>
      <c r="AC19" s="261" t="str">
        <f>IF(OR(Is_Loading,LEN($A19)=0),"",SWDATA!T4)</f>
        <v>-</v>
      </c>
      <c r="AD19" s="262" t="str">
        <f>IF(OR(Is_Loading,LEN($A19)=0),"",SWDATA!U4)</f>
        <v>-</v>
      </c>
      <c r="AE19" s="262" t="str">
        <f>IF(OR(Is_Loading,LEN($A19)=0),"",SWDATA!V4)</f>
        <v>-</v>
      </c>
      <c r="AF19" s="261">
        <f t="shared" ref="AF19" ca="1" si="59">IF($A19=0,"",CHOOSE($F19,SUM(AC19:AE19),SUM(AC19:AE19)/3,AE19))</f>
        <v>0</v>
      </c>
      <c r="AG19" s="261" t="str">
        <f>IF(OR(Is_Loading,LEN($A19)=0),"",SWDATA!X4)</f>
        <v>-</v>
      </c>
      <c r="AH19" s="262" t="str">
        <f>IF(OR(Is_Loading,LEN($A19)=0),"",SWDATA!Y4)</f>
        <v>-</v>
      </c>
      <c r="AI19" s="262" t="str">
        <f>IF(OR(Is_Loading,LEN($A19)=0),"",SWDATA!Z4)</f>
        <v>-</v>
      </c>
      <c r="AJ19" s="261">
        <f t="shared" ref="AJ19" ca="1" si="60">IF($A19=0,"",CHOOSE($F19,SUM(AG19:AI19),SUM(AG19:AI19)/3,AI19))</f>
        <v>0</v>
      </c>
      <c r="AK19" s="261" t="str">
        <f>IF(OR(Is_Loading,LEN($A19)=0),"",SWDATA!AB4)</f>
        <v>-</v>
      </c>
      <c r="AL19" s="262" t="str">
        <f>IF(OR(Is_Loading,LEN($A19)=0),"",SWDATA!AC4)</f>
        <v>-</v>
      </c>
      <c r="AM19" s="262" t="str">
        <f>IF(OR(Is_Loading,LEN($A19)=0),"",SWDATA!AD4)</f>
        <v>-</v>
      </c>
      <c r="AN19" s="261">
        <f t="shared" ref="AN19" ca="1" si="61">IF($A19=0,"",CHOOSE($F19,SUM(AK19:AM19),SUM(AK19:AM19)/3,AM19))</f>
        <v>0</v>
      </c>
      <c r="AO19" s="261" t="str">
        <f>IF(OR(Is_Loading,LEN($A19)=0),"",SWDATA!AF4)</f>
        <v>-</v>
      </c>
      <c r="AP19" s="262" t="str">
        <f>IF(OR(Is_Loading,LEN($A19)=0),"",SWDATA!AG4)</f>
        <v>-</v>
      </c>
      <c r="AQ19" s="318" t="str">
        <f>IF(OR(Is_Loading,LEN($A19)=0),"",SWDATA!AH4)</f>
        <v>-</v>
      </c>
      <c r="AR19" s="315">
        <f t="shared" ref="AR19" ca="1" si="62">IF($A19=0,"",CHOOSE($F19,SUM(AO19:AQ19),SUM(AO19:AQ19)/3,AQ19))</f>
        <v>0</v>
      </c>
      <c r="AS19" s="261" t="str">
        <f>IF(OR(Is_Loading,LEN($A19)=0),"",SWDATA!AJ4)</f>
        <v>-</v>
      </c>
      <c r="AT19" s="262" t="str">
        <f>IF(OR(Is_Loading,LEN($A19)=0),"",SWDATA!AK4)</f>
        <v>-</v>
      </c>
      <c r="AU19" s="262" t="str">
        <f>IF(OR(Is_Loading,LEN($A19)=0),"",SWDATA!AL4)</f>
        <v>-</v>
      </c>
      <c r="AV19" s="261">
        <f t="shared" ref="AV19" ca="1" si="63">IF($A19=0,"",CHOOSE($F19,SUM(AS19:AU19),SUM(AS19:AU19)/3,AU19))</f>
        <v>0</v>
      </c>
      <c r="AW19" s="261" t="str">
        <f>IF(OR(Is_Loading,LEN($A19)=0),"",SWDATA!AN4)</f>
        <v>-</v>
      </c>
      <c r="AX19" s="262" t="str">
        <f>IF(OR(Is_Loading,LEN($A19)=0),"",SWDATA!AO4)</f>
        <v>-</v>
      </c>
      <c r="AY19" s="262" t="str">
        <f>IF(OR(Is_Loading,LEN($A19)=0),"",SWDATA!AP4)</f>
        <v>-</v>
      </c>
      <c r="AZ19" s="261">
        <f t="shared" ref="AZ19" ca="1" si="64">IF($A19=0,"",CHOOSE($F19,SUM(AW19:AY19),SUM(AW19:AY19)/3,AY19))</f>
        <v>0</v>
      </c>
      <c r="BA19" s="261" t="str">
        <f>IF(OR(Is_Loading,LEN($A19)=0),"",SWDATA!AR4)</f>
        <v>-</v>
      </c>
      <c r="BB19" s="262" t="str">
        <f>IF(OR(Is_Loading,LEN($A19)=0),"",SWDATA!AS4)</f>
        <v>-</v>
      </c>
      <c r="BC19" s="262" t="str">
        <f>IF(OR(Is_Loading,LEN($A19)=0),"",SWDATA!AT4)</f>
        <v>-</v>
      </c>
      <c r="BD19" s="261">
        <f t="shared" ref="BD19" ca="1" si="65">IF($A19=0,"",CHOOSE($F19,SUM(BA19:BC19),SUM(BA19:BC19)/3,BC19))</f>
        <v>0</v>
      </c>
      <c r="BE19" s="261" t="str">
        <f>IF(OR(Is_Loading,LEN($A19)=0),"",SWDATA!AV4)</f>
        <v>-</v>
      </c>
      <c r="BF19" s="262" t="str">
        <f>IF(OR(Is_Loading,LEN($A19)=0),"",SWDATA!AW4)</f>
        <v>-</v>
      </c>
      <c r="BG19" s="318" t="str">
        <f>IF(OR(Is_Loading,LEN($A19)=0),"",SWDATA!AX4)</f>
        <v>-</v>
      </c>
      <c r="BH19" s="315">
        <f t="shared" ref="BH19" ca="1" si="66">IF($A19=0,"",CHOOSE($F19,SUM(BE19:BG19),SUM(BE19:BG19)/3,BG19))</f>
        <v>0</v>
      </c>
      <c r="BI19"/>
      <c r="BJ19" s="371"/>
      <c r="BK19" s="371"/>
      <c r="BL19" s="371"/>
      <c r="BM19" s="371"/>
      <c r="BN19" s="371"/>
      <c r="BO19" s="371"/>
      <c r="BP19" s="371"/>
      <c r="BQ19" s="371"/>
      <c r="BR19" s="371"/>
      <c r="BS19" s="371"/>
      <c r="BT19" s="371"/>
      <c r="BU19" s="371"/>
      <c r="BV19" s="371"/>
      <c r="BW19" s="371"/>
      <c r="BX19" s="371"/>
      <c r="BY19" s="371"/>
      <c r="BZ19" s="371"/>
      <c r="CA19" s="371"/>
      <c r="CB19" s="371"/>
      <c r="CC19" s="371"/>
      <c r="CD19" s="371"/>
      <c r="CE19" s="371"/>
      <c r="CF19" s="371"/>
      <c r="CG19" s="371"/>
      <c r="CH19" s="371"/>
      <c r="CI19" s="371"/>
      <c r="CJ19" s="371"/>
      <c r="CK19" s="371"/>
      <c r="CL19" s="371"/>
      <c r="CM19" s="371"/>
      <c r="CN19" s="371"/>
      <c r="CO19" s="371"/>
      <c r="CP19" s="373"/>
      <c r="CQ19" s="373"/>
      <c r="CR19" s="373"/>
      <c r="CS19" s="373"/>
      <c r="CT19" s="373"/>
      <c r="CU19" s="373"/>
      <c r="CV19" s="373"/>
      <c r="CW19" s="373"/>
      <c r="CX19" s="373"/>
      <c r="CY19" s="373"/>
      <c r="CZ19" s="373"/>
      <c r="DA19" s="373"/>
      <c r="DB19" s="373"/>
      <c r="DC19" s="373"/>
      <c r="DD19" s="373"/>
      <c r="DE19" s="373"/>
      <c r="DF19" s="373"/>
      <c r="DG19" s="373"/>
      <c r="DH19" s="373"/>
      <c r="DI19" s="373"/>
      <c r="DJ19" s="373"/>
      <c r="DK19" s="373"/>
      <c r="DL19" s="373"/>
      <c r="DM19" s="373"/>
      <c r="DN19" s="373"/>
      <c r="DO19" s="373"/>
      <c r="DP19" s="373"/>
      <c r="DU19" s="353"/>
      <c r="DV19" s="367"/>
      <c r="DW19" s="356"/>
      <c r="DX19" s="356"/>
      <c r="DY19" s="356"/>
      <c r="DZ19" s="356"/>
      <c r="EA19" s="356"/>
      <c r="EB19" s="356"/>
      <c r="EC19" s="356"/>
      <c r="ED19" s="356"/>
      <c r="EE19" s="356"/>
      <c r="EF19" s="356"/>
      <c r="EG19" s="356"/>
      <c r="EH19" s="356"/>
      <c r="EI19" s="356"/>
      <c r="EJ19" s="356"/>
      <c r="EK19" s="356"/>
      <c r="EL19" s="356"/>
      <c r="EM19" s="356"/>
      <c r="EN19" s="356"/>
      <c r="EO19" s="356"/>
      <c r="EP19" s="356"/>
      <c r="EQ19" s="356"/>
      <c r="ER19" s="356"/>
      <c r="ES19" s="356"/>
      <c r="ET19" s="356"/>
      <c r="EU19" s="356"/>
      <c r="EV19" s="356"/>
      <c r="EW19" s="356"/>
      <c r="EX19" s="356"/>
      <c r="EY19" s="356"/>
      <c r="EZ19" s="356"/>
      <c r="FA19" s="356"/>
      <c r="FB19" s="356"/>
      <c r="FC19" s="356"/>
      <c r="FD19" s="356"/>
      <c r="FE19" s="356"/>
      <c r="FF19" s="356"/>
      <c r="FG19" s="369"/>
      <c r="FH19" s="353"/>
      <c r="FI19" s="353"/>
      <c r="FJ19" s="353"/>
      <c r="FK19" s="353"/>
      <c r="FL19" s="353"/>
      <c r="FM19" s="353"/>
      <c r="FN19" s="353"/>
      <c r="FO19" s="353"/>
      <c r="FP19" s="353"/>
      <c r="FQ19" s="353"/>
      <c r="FR19" s="353"/>
      <c r="FS19" s="353"/>
      <c r="FT19" s="353"/>
      <c r="FU19" s="353"/>
      <c r="FV19" s="353"/>
      <c r="FW19" s="353"/>
      <c r="FX19" s="353"/>
      <c r="FY19" s="353"/>
      <c r="FZ19" s="353"/>
      <c r="GA19" s="353"/>
      <c r="GB19" s="353"/>
      <c r="GC19" s="353"/>
      <c r="GD19" s="353"/>
      <c r="GE19" s="353"/>
      <c r="GF19" s="353"/>
      <c r="GG19" s="353"/>
      <c r="GH19" s="353"/>
      <c r="GI19" s="353"/>
      <c r="GJ19" s="353"/>
      <c r="GK19" s="353"/>
      <c r="GL19" s="353"/>
      <c r="GM19" s="353"/>
      <c r="GN19" s="353"/>
      <c r="GO19" s="353"/>
      <c r="GP19" s="353"/>
      <c r="GQ19" s="353"/>
      <c r="GR19" s="353"/>
      <c r="GS19" s="353"/>
      <c r="GT19" s="353"/>
      <c r="GU19" s="353"/>
      <c r="GV19" s="353"/>
      <c r="GW19" s="353"/>
      <c r="GX19" s="353"/>
      <c r="GY19" s="353"/>
      <c r="GZ19" s="353"/>
      <c r="HA19" s="353"/>
      <c r="HB19" s="353"/>
      <c r="HC19" s="353"/>
      <c r="HD19" s="353"/>
      <c r="HE19" s="353"/>
    </row>
    <row r="20" spans="1:213" s="366" customFormat="1" ht="15" customHeight="1" x14ac:dyDescent="0.2">
      <c r="A20" s="192" t="str">
        <f>SWDATA!O5</f>
        <v>1_PARENT00001_DMACTUALS_INDEPENDENT:CATALOGDETAIL:REVENUE:No Perspective:default:Live:0</v>
      </c>
      <c r="B20" s="192">
        <f>SWDATA!M5</f>
        <v>1</v>
      </c>
      <c r="C20" s="200">
        <f>IF(AND(SWDATA!M5=1,SWDATA!Q5="promotions"),SWDATA!P5,0)</f>
        <v>0</v>
      </c>
      <c r="D20" s="199">
        <f>ROW(SWDATA!M5)</f>
        <v>5</v>
      </c>
      <c r="E20" s="390">
        <f ca="1">IF(AND(B20=1,UPPER(HLOOKUP(D20,'Metrics &amp; Attributes View'!$13:$31,19,0))="SBOM"),1,0)</f>
        <v>0</v>
      </c>
      <c r="F20" s="202">
        <f t="shared" ca="1" si="56"/>
        <v>1</v>
      </c>
      <c r="G20" s="192" t="str">
        <f t="shared" ca="1" si="57"/>
        <v/>
      </c>
      <c r="H20" s="403"/>
      <c r="I20" s="386" t="str">
        <f>SWDATA!E5</f>
        <v>PARENT00001</v>
      </c>
      <c r="J20" s="235" t="str">
        <f t="shared" ref="J20:J21" si="67">IF(ISERROR(FIND(":-1",A20)),A20,0)</f>
        <v>1_PARENT00001_DMACTUALS_INDEPENDENT:CATALOGDETAIL:REVENUE:No Perspective:default:Live:0</v>
      </c>
      <c r="K20" s="407" t="str">
        <f t="shared" ref="K20:K22" si="68">IF(NOT(ISERROR(SEARCH("(Cost)",R20))),"C",IF(NOT(ISERROR(SEARCH("(EURO)",R20))),"R",IF(NOT(ISERROR(SEARCH("marg",R20))),"M",IF(OR(NOT(ISERROR(SEARCH("(Rev/",R20))),NOT(ISERROR(SEARCH("(Pct)",R20)))),"P",IF(NOT(ISERROR(SEARCH("Units",R20))),"U","")))))</f>
        <v>U</v>
      </c>
      <c r="L20" s="392" t="str">
        <f>IF(LEN(SWDATA!F5)=0,"",L19)</f>
        <v>D876-GP210DB~~GP210DB</v>
      </c>
      <c r="M20" s="336" t="str">
        <f>IF(LEN(SWDATA!G5)=0,"",M19)</f>
        <v>074-650000~~WESTCON EQUIP &amp; RENTALS</v>
      </c>
      <c r="N20" s="291" t="str">
        <f ca="1">IF(LEN(SWDATA!F5)=0,"",N19)</f>
        <v>-</v>
      </c>
      <c r="O20" s="291" t="str">
        <f ca="1">IF(LEN(SWDATA!F5)=0,"",O19)</f>
        <v>-</v>
      </c>
      <c r="P20" s="292" t="str">
        <f ca="1">IF(LEN(SWDATA!F5)=0,"",P19)</f>
        <v>-</v>
      </c>
      <c r="Q20" s="292" t="str">
        <f ca="1">IF(LEN(SWDATA!F5)=0,"",Q19)</f>
        <v>-</v>
      </c>
      <c r="R20" s="292" t="str">
        <f>IF(LEN(SWDATA!C5)=0,"",SWDATA!C5)</f>
        <v>CT CBP Override (Units)</v>
      </c>
      <c r="S20" s="307" t="str">
        <f ca="1">P20</f>
        <v>-</v>
      </c>
      <c r="T20" s="221" t="s">
        <v>262</v>
      </c>
      <c r="U20" s="222" t="s">
        <v>568</v>
      </c>
      <c r="V20" s="222"/>
      <c r="W20" s="260" t="s">
        <v>570</v>
      </c>
      <c r="X20" s="203" t="s">
        <v>221</v>
      </c>
      <c r="Y20" s="261" t="str">
        <f>IF(OR(Is_Loading,LEN($A20)=0),"",SWDATA!P5)</f>
        <v>-</v>
      </c>
      <c r="Z20" s="262" t="str">
        <f>IF(OR(Is_Loading,LEN($A20)=0),"",SWDATA!Q5)</f>
        <v>-</v>
      </c>
      <c r="AA20" s="262" t="str">
        <f>IF(OR(Is_Loading,LEN($A20)=0),"",SWDATA!R5)</f>
        <v>-</v>
      </c>
      <c r="AB20" s="261">
        <f t="shared" ref="AB20:AB21" ca="1" si="69">IF($A20=0,"",CHOOSE($F20,SUM(Y20:AA20),SUM(Y20:AA20)/3,AA20))</f>
        <v>0</v>
      </c>
      <c r="AC20" s="261" t="str">
        <f>IF(OR(Is_Loading,LEN($A20)=0),"",SWDATA!T5)</f>
        <v>-</v>
      </c>
      <c r="AD20" s="262" t="str">
        <f>IF(OR(Is_Loading,LEN($A20)=0),"",SWDATA!U5)</f>
        <v>-</v>
      </c>
      <c r="AE20" s="262" t="str">
        <f>IF(OR(Is_Loading,LEN($A20)=0),"",SWDATA!V5)</f>
        <v>-</v>
      </c>
      <c r="AF20" s="261">
        <f t="shared" ref="AF20:AF21" ca="1" si="70">IF($A20=0,"",CHOOSE($F20,SUM(AC20:AE20),SUM(AC20:AE20)/3,AE20))</f>
        <v>0</v>
      </c>
      <c r="AG20" s="261" t="str">
        <f>IF(OR(Is_Loading,LEN($A20)=0),"",SWDATA!X5)</f>
        <v>-</v>
      </c>
      <c r="AH20" s="262" t="str">
        <f>IF(OR(Is_Loading,LEN($A20)=0),"",SWDATA!Y5)</f>
        <v>-</v>
      </c>
      <c r="AI20" s="262" t="str">
        <f>IF(OR(Is_Loading,LEN($A20)=0),"",SWDATA!Z5)</f>
        <v>-</v>
      </c>
      <c r="AJ20" s="261">
        <f t="shared" ref="AJ20:AJ21" ca="1" si="71">IF($A20=0,"",CHOOSE($F20,SUM(AG20:AI20),SUM(AG20:AI20)/3,AI20))</f>
        <v>0</v>
      </c>
      <c r="AK20" s="261" t="str">
        <f>IF(OR(Is_Loading,LEN($A20)=0),"",SWDATA!AB5)</f>
        <v>-</v>
      </c>
      <c r="AL20" s="262" t="str">
        <f>IF(OR(Is_Loading,LEN($A20)=0),"",SWDATA!AC5)</f>
        <v>-</v>
      </c>
      <c r="AM20" s="262" t="str">
        <f>IF(OR(Is_Loading,LEN($A20)=0),"",SWDATA!AD5)</f>
        <v>-</v>
      </c>
      <c r="AN20" s="261">
        <f t="shared" ref="AN20:AN21" ca="1" si="72">IF($A20=0,"",CHOOSE($F20,SUM(AK20:AM20),SUM(AK20:AM20)/3,AM20))</f>
        <v>0</v>
      </c>
      <c r="AO20" s="261" t="str">
        <f>IF(OR(Is_Loading,LEN($A20)=0),"",SWDATA!AF5)</f>
        <v>-</v>
      </c>
      <c r="AP20" s="262" t="str">
        <f>IF(OR(Is_Loading,LEN($A20)=0),"",SWDATA!AG5)</f>
        <v>-</v>
      </c>
      <c r="AQ20" s="318" t="str">
        <f>IF(OR(Is_Loading,LEN($A20)=0),"",SWDATA!AH5)</f>
        <v>-</v>
      </c>
      <c r="AR20" s="315">
        <f t="shared" ref="AR20:AR21" ca="1" si="73">IF($A20=0,"",CHOOSE($F20,SUM(AO20:AQ20),SUM(AO20:AQ20)/3,AQ20))</f>
        <v>0</v>
      </c>
      <c r="AS20" s="261" t="str">
        <f>IF(OR(Is_Loading,LEN($A20)=0),"",SWDATA!AJ5)</f>
        <v>-</v>
      </c>
      <c r="AT20" s="262" t="str">
        <f>IF(OR(Is_Loading,LEN($A20)=0),"",SWDATA!AK5)</f>
        <v>-</v>
      </c>
      <c r="AU20" s="262" t="str">
        <f>IF(OR(Is_Loading,LEN($A20)=0),"",SWDATA!AL5)</f>
        <v>-</v>
      </c>
      <c r="AV20" s="261">
        <f t="shared" ref="AV20:AV21" ca="1" si="74">IF($A20=0,"",CHOOSE($F20,SUM(AS20:AU20),SUM(AS20:AU20)/3,AU20))</f>
        <v>0</v>
      </c>
      <c r="AW20" s="261" t="str">
        <f>IF(OR(Is_Loading,LEN($A20)=0),"",SWDATA!AN5)</f>
        <v>-</v>
      </c>
      <c r="AX20" s="262" t="str">
        <f>IF(OR(Is_Loading,LEN($A20)=0),"",SWDATA!AO5)</f>
        <v>-</v>
      </c>
      <c r="AY20" s="262" t="str">
        <f>IF(OR(Is_Loading,LEN($A20)=0),"",SWDATA!AP5)</f>
        <v>-</v>
      </c>
      <c r="AZ20" s="261">
        <f t="shared" ref="AZ20:AZ21" ca="1" si="75">IF($A20=0,"",CHOOSE($F20,SUM(AW20:AY20),SUM(AW20:AY20)/3,AY20))</f>
        <v>0</v>
      </c>
      <c r="BA20" s="261" t="str">
        <f>IF(OR(Is_Loading,LEN($A20)=0),"",SWDATA!AR5)</f>
        <v>-</v>
      </c>
      <c r="BB20" s="262" t="str">
        <f>IF(OR(Is_Loading,LEN($A20)=0),"",SWDATA!AS5)</f>
        <v>-</v>
      </c>
      <c r="BC20" s="262" t="str">
        <f>IF(OR(Is_Loading,LEN($A20)=0),"",SWDATA!AT5)</f>
        <v>-</v>
      </c>
      <c r="BD20" s="261">
        <f t="shared" ref="BD20:BD21" ca="1" si="76">IF($A20=0,"",CHOOSE($F20,SUM(BA20:BC20),SUM(BA20:BC20)/3,BC20))</f>
        <v>0</v>
      </c>
      <c r="BE20" s="261" t="str">
        <f>IF(OR(Is_Loading,LEN($A20)=0),"",SWDATA!AV5)</f>
        <v>-</v>
      </c>
      <c r="BF20" s="262" t="str">
        <f>IF(OR(Is_Loading,LEN($A20)=0),"",SWDATA!AW5)</f>
        <v>-</v>
      </c>
      <c r="BG20" s="318" t="str">
        <f>IF(OR(Is_Loading,LEN($A20)=0),"",SWDATA!AX5)</f>
        <v>-</v>
      </c>
      <c r="BH20" s="315">
        <f t="shared" ref="BH20:BH21" ca="1" si="77">IF($A20=0,"",CHOOSE($F20,SUM(BE20:BG20),SUM(BE20:BG20)/3,BG20))</f>
        <v>0</v>
      </c>
      <c r="BI20"/>
      <c r="BJ20" s="371"/>
      <c r="BK20" s="371"/>
      <c r="BL20" s="371"/>
      <c r="BM20" s="371"/>
      <c r="BN20" s="371"/>
      <c r="BO20" s="371"/>
      <c r="BP20" s="371"/>
      <c r="BQ20" s="371"/>
      <c r="BR20" s="371"/>
      <c r="BS20" s="371"/>
      <c r="BT20" s="371"/>
      <c r="BU20" s="371"/>
      <c r="BV20" s="371"/>
      <c r="BW20" s="371"/>
      <c r="BX20" s="371"/>
      <c r="BY20" s="371"/>
      <c r="BZ20" s="371"/>
      <c r="CA20" s="371"/>
      <c r="CB20" s="371"/>
      <c r="CC20" s="371"/>
      <c r="CD20" s="371"/>
      <c r="CE20" s="371"/>
      <c r="CF20" s="371"/>
      <c r="CG20" s="371"/>
      <c r="CH20" s="371"/>
      <c r="CI20" s="371"/>
      <c r="CJ20" s="371"/>
      <c r="CK20" s="371"/>
      <c r="CL20" s="371"/>
      <c r="CM20" s="371"/>
      <c r="CN20" s="371"/>
      <c r="CO20" s="371"/>
      <c r="CP20" s="373"/>
      <c r="CQ20" s="373"/>
      <c r="CR20" s="373"/>
      <c r="CS20" s="373"/>
      <c r="CT20" s="373"/>
      <c r="CU20" s="373"/>
      <c r="CV20" s="373"/>
      <c r="CW20" s="373"/>
      <c r="CX20" s="373"/>
      <c r="CY20" s="373"/>
      <c r="CZ20" s="373"/>
      <c r="DA20" s="373"/>
      <c r="DB20" s="373"/>
      <c r="DC20" s="373"/>
      <c r="DD20" s="373"/>
      <c r="DE20" s="373"/>
      <c r="DF20" s="373"/>
      <c r="DG20" s="373"/>
      <c r="DH20" s="373"/>
      <c r="DI20" s="373"/>
      <c r="DJ20" s="373"/>
      <c r="DK20" s="373"/>
      <c r="DL20" s="373"/>
      <c r="DM20" s="373"/>
      <c r="DN20" s="373"/>
      <c r="DO20" s="373"/>
      <c r="DP20" s="373"/>
      <c r="DU20" s="353"/>
      <c r="DV20" s="353"/>
      <c r="DW20" s="356">
        <f>COLUMN(Y18)</f>
        <v>25</v>
      </c>
      <c r="DX20" s="356">
        <f>SUM(DW20)+DX21+1</f>
        <v>26</v>
      </c>
      <c r="DY20" s="356">
        <f t="shared" ref="DY20:FF20" si="78">SUM(DX20)+DY21+1</f>
        <v>27</v>
      </c>
      <c r="DZ20" s="356">
        <f t="shared" si="78"/>
        <v>29</v>
      </c>
      <c r="EA20" s="356">
        <f t="shared" si="78"/>
        <v>30</v>
      </c>
      <c r="EB20" s="356">
        <f t="shared" si="78"/>
        <v>31</v>
      </c>
      <c r="EC20" s="356">
        <f t="shared" si="78"/>
        <v>33</v>
      </c>
      <c r="ED20" s="356">
        <f t="shared" si="78"/>
        <v>34</v>
      </c>
      <c r="EE20" s="356">
        <f t="shared" si="78"/>
        <v>35</v>
      </c>
      <c r="EF20" s="356">
        <f t="shared" si="78"/>
        <v>37</v>
      </c>
      <c r="EG20" s="356">
        <f t="shared" si="78"/>
        <v>38</v>
      </c>
      <c r="EH20" s="356">
        <f t="shared" si="78"/>
        <v>39</v>
      </c>
      <c r="EI20" s="356">
        <f t="shared" si="78"/>
        <v>41</v>
      </c>
      <c r="EJ20" s="356">
        <f t="shared" si="78"/>
        <v>42</v>
      </c>
      <c r="EK20" s="356">
        <f t="shared" si="78"/>
        <v>43</v>
      </c>
      <c r="EL20" s="356">
        <f t="shared" si="78"/>
        <v>45</v>
      </c>
      <c r="EM20" s="356">
        <f t="shared" si="78"/>
        <v>46</v>
      </c>
      <c r="EN20" s="356">
        <f t="shared" si="78"/>
        <v>47</v>
      </c>
      <c r="EO20" s="356">
        <f t="shared" si="78"/>
        <v>49</v>
      </c>
      <c r="EP20" s="356">
        <f t="shared" si="78"/>
        <v>50</v>
      </c>
      <c r="EQ20" s="356">
        <f t="shared" si="78"/>
        <v>51</v>
      </c>
      <c r="ER20" s="356">
        <f t="shared" si="78"/>
        <v>53</v>
      </c>
      <c r="ES20" s="356">
        <f t="shared" si="78"/>
        <v>54</v>
      </c>
      <c r="ET20" s="356">
        <f t="shared" si="78"/>
        <v>55</v>
      </c>
      <c r="EU20" s="356">
        <f t="shared" si="78"/>
        <v>57</v>
      </c>
      <c r="EV20" s="356">
        <f t="shared" si="78"/>
        <v>58</v>
      </c>
      <c r="EW20" s="356">
        <f t="shared" si="78"/>
        <v>59</v>
      </c>
      <c r="EX20" s="356">
        <f t="shared" si="78"/>
        <v>61</v>
      </c>
      <c r="EY20" s="356">
        <f t="shared" si="78"/>
        <v>62</v>
      </c>
      <c r="EZ20" s="356">
        <f t="shared" si="78"/>
        <v>63</v>
      </c>
      <c r="FA20" s="356">
        <f t="shared" si="78"/>
        <v>65</v>
      </c>
      <c r="FB20" s="356">
        <f t="shared" si="78"/>
        <v>66</v>
      </c>
      <c r="FC20" s="356">
        <f t="shared" si="78"/>
        <v>67</v>
      </c>
      <c r="FD20" s="356">
        <f t="shared" si="78"/>
        <v>69</v>
      </c>
      <c r="FE20" s="356">
        <f t="shared" si="78"/>
        <v>70</v>
      </c>
      <c r="FF20" s="356">
        <f t="shared" si="78"/>
        <v>71</v>
      </c>
      <c r="FG20" s="353"/>
      <c r="FH20" s="353"/>
      <c r="FI20" s="353"/>
      <c r="FJ20" s="353"/>
      <c r="FK20" s="353"/>
      <c r="FL20" s="353"/>
      <c r="FM20" s="353"/>
      <c r="FN20" s="353"/>
      <c r="FO20" s="353"/>
      <c r="FP20" s="353"/>
      <c r="FQ20" s="353"/>
      <c r="FR20" s="353"/>
      <c r="FS20" s="353"/>
      <c r="FT20" s="353"/>
      <c r="FU20" s="353"/>
      <c r="FV20" s="353"/>
      <c r="FW20" s="353"/>
      <c r="FX20" s="353"/>
      <c r="FY20" s="353"/>
      <c r="FZ20" s="353"/>
      <c r="GA20" s="353"/>
      <c r="GB20" s="353"/>
      <c r="GC20" s="353"/>
      <c r="GD20" s="353"/>
      <c r="GE20" s="353"/>
      <c r="GF20" s="353"/>
      <c r="GG20" s="353"/>
      <c r="GH20" s="353"/>
      <c r="GI20" s="353"/>
      <c r="GJ20" s="353"/>
      <c r="GK20" s="353"/>
      <c r="GL20" s="353"/>
      <c r="GM20" s="353"/>
      <c r="GN20" s="353"/>
      <c r="GO20" s="353"/>
      <c r="GP20" s="353"/>
      <c r="GQ20" s="353"/>
      <c r="GR20" s="353"/>
      <c r="GS20" s="353"/>
      <c r="GT20" s="353"/>
      <c r="GU20" s="353"/>
      <c r="GV20" s="353"/>
      <c r="GW20" s="353"/>
      <c r="GX20" s="353"/>
      <c r="GY20" s="353"/>
      <c r="GZ20" s="353"/>
      <c r="HA20" s="353"/>
      <c r="HB20" s="353"/>
    </row>
    <row r="21" spans="1:213" s="366" customFormat="1" ht="15" customHeight="1" x14ac:dyDescent="0.2">
      <c r="A21" s="192" t="str">
        <f>SWDATA!O6</f>
        <v>1_PARENT00001_DMOPEN_INDEPENDENT:CATALOGDETAIL:UNITS:No Perspective:default:Live:0</v>
      </c>
      <c r="B21" s="192">
        <f>SWDATA!M6</f>
        <v>0</v>
      </c>
      <c r="C21" s="200">
        <f>IF(AND(SWDATA!M6=1,SWDATA!Q6="promotions"),SWDATA!P6,0)</f>
        <v>0</v>
      </c>
      <c r="D21" s="199">
        <f>ROW(SWDATA!M6)</f>
        <v>6</v>
      </c>
      <c r="E21" s="390">
        <f t="shared" ref="E21" si="79">B21</f>
        <v>0</v>
      </c>
      <c r="F21" s="202">
        <f t="shared" ca="1" si="56"/>
        <v>1</v>
      </c>
      <c r="G21" s="192" t="str">
        <f t="shared" ca="1" si="57"/>
        <v/>
      </c>
      <c r="H21" s="403"/>
      <c r="I21" s="386" t="str">
        <f>SWDATA!E6</f>
        <v>PARENT00001</v>
      </c>
      <c r="J21" s="235" t="str">
        <f t="shared" si="67"/>
        <v>1_PARENT00001_DMOPEN_INDEPENDENT:CATALOGDETAIL:UNITS:No Perspective:default:Live:0</v>
      </c>
      <c r="K21" s="407" t="str">
        <f t="shared" si="68"/>
        <v>U</v>
      </c>
      <c r="L21" s="392" t="str">
        <f>IF(LEN(SWDATA!F6)=0,"",L20)</f>
        <v>D876-GP210DB~~GP210DB</v>
      </c>
      <c r="M21" s="336" t="str">
        <f>IF(LEN(SWDATA!G6)=0,"",M20)</f>
        <v>074-650000~~WESTCON EQUIP &amp; RENTALS</v>
      </c>
      <c r="N21" s="291" t="str">
        <f ca="1">IF(LEN(SWDATA!F6)=0,"",N20)</f>
        <v>-</v>
      </c>
      <c r="O21" s="291" t="str">
        <f ca="1">IF(LEN(SWDATA!F6)=0,"",O20)</f>
        <v>-</v>
      </c>
      <c r="P21" s="292" t="str">
        <f ca="1">IF(LEN(SWDATA!F6)=0,"",P20)</f>
        <v>-</v>
      </c>
      <c r="Q21" s="292" t="str">
        <f ca="1">IF(LEN(SWDATA!F6)=0,"",Q20)</f>
        <v>-</v>
      </c>
      <c r="R21" s="292" t="str">
        <f>IF(LEN(SWDATA!C6)=0,"",SWDATA!C6)</f>
        <v>Locked CT CBP Override (Units)</v>
      </c>
      <c r="S21" s="307" t="str">
        <f ca="1">P21</f>
        <v>-</v>
      </c>
      <c r="T21" s="221" t="s">
        <v>261</v>
      </c>
      <c r="U21" s="222" t="s">
        <v>485</v>
      </c>
      <c r="V21" s="222"/>
      <c r="W21" s="260" t="s">
        <v>647</v>
      </c>
      <c r="X21" s="203" t="s">
        <v>221</v>
      </c>
      <c r="Y21" s="261" t="str">
        <f>IF(OR(Is_Loading,LEN($A21)=0),"",SWDATA!P6)</f>
        <v>-</v>
      </c>
      <c r="Z21" s="262" t="str">
        <f>IF(OR(Is_Loading,LEN($A21)=0),"",SWDATA!Q6)</f>
        <v>-</v>
      </c>
      <c r="AA21" s="262" t="str">
        <f>IF(OR(Is_Loading,LEN($A21)=0),"",SWDATA!R6)</f>
        <v>-</v>
      </c>
      <c r="AB21" s="261">
        <f t="shared" ca="1" si="69"/>
        <v>0</v>
      </c>
      <c r="AC21" s="261" t="str">
        <f>IF(OR(Is_Loading,LEN($A21)=0),"",SWDATA!T6)</f>
        <v>-</v>
      </c>
      <c r="AD21" s="262" t="str">
        <f>IF(OR(Is_Loading,LEN($A21)=0),"",SWDATA!U6)</f>
        <v>-</v>
      </c>
      <c r="AE21" s="262" t="str">
        <f>IF(OR(Is_Loading,LEN($A21)=0),"",SWDATA!V6)</f>
        <v>-</v>
      </c>
      <c r="AF21" s="261">
        <f t="shared" ca="1" si="70"/>
        <v>0</v>
      </c>
      <c r="AG21" s="261" t="str">
        <f>IF(OR(Is_Loading,LEN($A21)=0),"",SWDATA!X6)</f>
        <v>-</v>
      </c>
      <c r="AH21" s="262" t="str">
        <f>IF(OR(Is_Loading,LEN($A21)=0),"",SWDATA!Y6)</f>
        <v>-</v>
      </c>
      <c r="AI21" s="262" t="str">
        <f>IF(OR(Is_Loading,LEN($A21)=0),"",SWDATA!Z6)</f>
        <v>-</v>
      </c>
      <c r="AJ21" s="261">
        <f t="shared" ca="1" si="71"/>
        <v>0</v>
      </c>
      <c r="AK21" s="261" t="str">
        <f>IF(OR(Is_Loading,LEN($A21)=0),"",SWDATA!AB6)</f>
        <v>-</v>
      </c>
      <c r="AL21" s="262" t="str">
        <f>IF(OR(Is_Loading,LEN($A21)=0),"",SWDATA!AC6)</f>
        <v>-</v>
      </c>
      <c r="AM21" s="262" t="str">
        <f>IF(OR(Is_Loading,LEN($A21)=0),"",SWDATA!AD6)</f>
        <v>-</v>
      </c>
      <c r="AN21" s="261">
        <f t="shared" ca="1" si="72"/>
        <v>0</v>
      </c>
      <c r="AO21" s="261" t="str">
        <f>IF(OR(Is_Loading,LEN($A21)=0),"",SWDATA!AF6)</f>
        <v>-</v>
      </c>
      <c r="AP21" s="262" t="str">
        <f>IF(OR(Is_Loading,LEN($A21)=0),"",SWDATA!AG6)</f>
        <v>-</v>
      </c>
      <c r="AQ21" s="318" t="str">
        <f>IF(OR(Is_Loading,LEN($A21)=0),"",SWDATA!AH6)</f>
        <v>-</v>
      </c>
      <c r="AR21" s="315">
        <f t="shared" ca="1" si="73"/>
        <v>0</v>
      </c>
      <c r="AS21" s="261" t="str">
        <f>IF(OR(Is_Loading,LEN($A21)=0),"",SWDATA!AJ6)</f>
        <v>-</v>
      </c>
      <c r="AT21" s="262" t="str">
        <f>IF(OR(Is_Loading,LEN($A21)=0),"",SWDATA!AK6)</f>
        <v>-</v>
      </c>
      <c r="AU21" s="262" t="str">
        <f>IF(OR(Is_Loading,LEN($A21)=0),"",SWDATA!AL6)</f>
        <v>-</v>
      </c>
      <c r="AV21" s="261">
        <f t="shared" ca="1" si="74"/>
        <v>0</v>
      </c>
      <c r="AW21" s="261" t="str">
        <f>IF(OR(Is_Loading,LEN($A21)=0),"",SWDATA!AN6)</f>
        <v>-</v>
      </c>
      <c r="AX21" s="262" t="str">
        <f>IF(OR(Is_Loading,LEN($A21)=0),"",SWDATA!AO6)</f>
        <v>-</v>
      </c>
      <c r="AY21" s="262" t="str">
        <f>IF(OR(Is_Loading,LEN($A21)=0),"",SWDATA!AP6)</f>
        <v>-</v>
      </c>
      <c r="AZ21" s="261">
        <f t="shared" ca="1" si="75"/>
        <v>0</v>
      </c>
      <c r="BA21" s="261" t="str">
        <f>IF(OR(Is_Loading,LEN($A21)=0),"",SWDATA!AR6)</f>
        <v>-</v>
      </c>
      <c r="BB21" s="262" t="str">
        <f>IF(OR(Is_Loading,LEN($A21)=0),"",SWDATA!AS6)</f>
        <v>-</v>
      </c>
      <c r="BC21" s="262" t="str">
        <f>IF(OR(Is_Loading,LEN($A21)=0),"",SWDATA!AT6)</f>
        <v>-</v>
      </c>
      <c r="BD21" s="261">
        <f t="shared" ca="1" si="76"/>
        <v>0</v>
      </c>
      <c r="BE21" s="261" t="str">
        <f>IF(OR(Is_Loading,LEN($A21)=0),"",SWDATA!AV6)</f>
        <v>-</v>
      </c>
      <c r="BF21" s="262" t="str">
        <f>IF(OR(Is_Loading,LEN($A21)=0),"",SWDATA!AW6)</f>
        <v>-</v>
      </c>
      <c r="BG21" s="318" t="str">
        <f>IF(OR(Is_Loading,LEN($A21)=0),"",SWDATA!AX6)</f>
        <v>-</v>
      </c>
      <c r="BH21" s="315">
        <f t="shared" ca="1" si="77"/>
        <v>0</v>
      </c>
      <c r="BI21"/>
      <c r="BJ21" s="371"/>
      <c r="BK21" s="371"/>
      <c r="BL21" s="371"/>
      <c r="BM21" s="371"/>
      <c r="BN21" s="371"/>
      <c r="BO21" s="371"/>
      <c r="BP21" s="371"/>
      <c r="BQ21" s="371"/>
      <c r="BR21" s="371"/>
      <c r="BS21" s="371"/>
      <c r="BT21" s="371"/>
      <c r="BU21" s="371"/>
      <c r="BV21" s="371"/>
      <c r="BW21" s="371"/>
      <c r="BX21" s="371"/>
      <c r="BY21" s="371"/>
      <c r="BZ21" s="371"/>
      <c r="CA21" s="371"/>
      <c r="CB21" s="371"/>
      <c r="CC21" s="371"/>
      <c r="CD21" s="371"/>
      <c r="CE21" s="371"/>
      <c r="CF21" s="371"/>
      <c r="CG21" s="371"/>
      <c r="CH21" s="371"/>
      <c r="CI21" s="371"/>
      <c r="CJ21" s="371"/>
      <c r="CK21" s="371"/>
      <c r="CL21" s="371"/>
      <c r="CM21" s="371"/>
      <c r="CN21" s="371"/>
      <c r="CO21" s="371"/>
      <c r="CP21" s="373"/>
      <c r="CQ21" s="373"/>
      <c r="CR21" s="373"/>
      <c r="CS21" s="373"/>
      <c r="CT21" s="373"/>
      <c r="CU21" s="373"/>
      <c r="CV21" s="373"/>
      <c r="CW21" s="373"/>
      <c r="CX21" s="373"/>
      <c r="CY21" s="373"/>
      <c r="CZ21" s="373"/>
      <c r="DA21" s="373"/>
      <c r="DB21" s="373"/>
      <c r="DC21" s="373"/>
      <c r="DD21" s="373"/>
      <c r="DE21" s="373"/>
      <c r="DF21" s="373"/>
      <c r="DG21" s="373"/>
      <c r="DH21" s="373"/>
      <c r="DI21" s="373"/>
      <c r="DJ21" s="373"/>
      <c r="DK21" s="373"/>
      <c r="DL21" s="373"/>
      <c r="DM21" s="373"/>
      <c r="DN21" s="373"/>
      <c r="DO21" s="373"/>
      <c r="DP21" s="373"/>
      <c r="DU21" s="353"/>
      <c r="DV21" s="353"/>
      <c r="DW21" s="356"/>
      <c r="DX21" s="356"/>
      <c r="DY21" s="356"/>
      <c r="DZ21" s="356">
        <v>1</v>
      </c>
      <c r="EA21" s="356">
        <f t="shared" ref="EA21" si="80">DX21</f>
        <v>0</v>
      </c>
      <c r="EB21" s="356">
        <f t="shared" ref="EB21" si="81">DY21</f>
        <v>0</v>
      </c>
      <c r="EC21" s="356">
        <f t="shared" ref="EC21" si="82">DZ21</f>
        <v>1</v>
      </c>
      <c r="ED21" s="356">
        <f t="shared" ref="ED21" si="83">EA21</f>
        <v>0</v>
      </c>
      <c r="EE21" s="356">
        <f t="shared" ref="EE21" si="84">EB21</f>
        <v>0</v>
      </c>
      <c r="EF21" s="356">
        <f t="shared" ref="EF21" si="85">EC21</f>
        <v>1</v>
      </c>
      <c r="EG21" s="356">
        <f t="shared" ref="EG21" si="86">ED21</f>
        <v>0</v>
      </c>
      <c r="EH21" s="356">
        <f t="shared" ref="EH21" si="87">EE21</f>
        <v>0</v>
      </c>
      <c r="EI21" s="356">
        <f t="shared" ref="EI21" si="88">EF21</f>
        <v>1</v>
      </c>
      <c r="EJ21" s="356">
        <f t="shared" ref="EJ21" si="89">EG21</f>
        <v>0</v>
      </c>
      <c r="EK21" s="356">
        <f t="shared" ref="EK21" si="90">EH21</f>
        <v>0</v>
      </c>
      <c r="EL21" s="356">
        <f t="shared" ref="EL21" si="91">EI21</f>
        <v>1</v>
      </c>
      <c r="EM21" s="356">
        <f t="shared" ref="EM21" si="92">EJ21</f>
        <v>0</v>
      </c>
      <c r="EN21" s="356">
        <f t="shared" ref="EN21" si="93">EK21</f>
        <v>0</v>
      </c>
      <c r="EO21" s="356">
        <f t="shared" ref="EO21" si="94">EL21</f>
        <v>1</v>
      </c>
      <c r="EP21" s="356">
        <f t="shared" ref="EP21" si="95">EM21</f>
        <v>0</v>
      </c>
      <c r="EQ21" s="356">
        <f t="shared" ref="EQ21" si="96">EN21</f>
        <v>0</v>
      </c>
      <c r="ER21" s="356">
        <f t="shared" ref="ER21" si="97">EO21</f>
        <v>1</v>
      </c>
      <c r="ES21" s="356">
        <f t="shared" ref="ES21" si="98">EP21</f>
        <v>0</v>
      </c>
      <c r="ET21" s="356">
        <f t="shared" ref="ET21" si="99">EQ21</f>
        <v>0</v>
      </c>
      <c r="EU21" s="356">
        <f t="shared" ref="EU21" si="100">ER21</f>
        <v>1</v>
      </c>
      <c r="EV21" s="356">
        <f t="shared" ref="EV21" si="101">ES21</f>
        <v>0</v>
      </c>
      <c r="EW21" s="356">
        <f t="shared" ref="EW21" si="102">ET21</f>
        <v>0</v>
      </c>
      <c r="EX21" s="356">
        <f t="shared" ref="EX21" si="103">EU21</f>
        <v>1</v>
      </c>
      <c r="EY21" s="356">
        <f t="shared" ref="EY21" si="104">EV21</f>
        <v>0</v>
      </c>
      <c r="EZ21" s="356">
        <f t="shared" ref="EZ21" si="105">EW21</f>
        <v>0</v>
      </c>
      <c r="FA21" s="356">
        <f t="shared" ref="FA21" si="106">EX21</f>
        <v>1</v>
      </c>
      <c r="FB21" s="356">
        <f t="shared" ref="FB21" si="107">EY21</f>
        <v>0</v>
      </c>
      <c r="FC21" s="356">
        <f t="shared" ref="FC21" si="108">EZ21</f>
        <v>0</v>
      </c>
      <c r="FD21" s="356">
        <f t="shared" ref="FD21" si="109">FA21</f>
        <v>1</v>
      </c>
      <c r="FE21" s="356">
        <f>FB21</f>
        <v>0</v>
      </c>
      <c r="FF21" s="356">
        <f>FC21</f>
        <v>0</v>
      </c>
      <c r="FG21" s="353"/>
      <c r="FH21" s="353"/>
      <c r="FI21" s="353"/>
      <c r="FJ21" s="353"/>
      <c r="FK21" s="353"/>
      <c r="FL21" s="353"/>
      <c r="FM21" s="353"/>
      <c r="FN21" s="353"/>
      <c r="FO21" s="353"/>
      <c r="FP21" s="353"/>
      <c r="FQ21" s="353"/>
      <c r="FR21" s="353"/>
      <c r="FS21" s="353"/>
      <c r="FT21" s="353"/>
      <c r="FU21" s="353"/>
      <c r="FV21" s="353"/>
      <c r="FW21" s="353"/>
      <c r="FX21" s="353"/>
      <c r="FY21" s="353"/>
      <c r="FZ21" s="353"/>
      <c r="GA21" s="353"/>
      <c r="GB21" s="353"/>
      <c r="GC21" s="353"/>
      <c r="GD21" s="353"/>
      <c r="GE21" s="353"/>
      <c r="GF21" s="353"/>
      <c r="GG21" s="353"/>
      <c r="GH21" s="353"/>
      <c r="GI21" s="353"/>
      <c r="GJ21" s="353"/>
      <c r="GK21" s="353"/>
      <c r="GL21" s="353"/>
      <c r="GM21" s="353"/>
      <c r="GN21" s="353"/>
      <c r="GO21" s="353"/>
      <c r="GP21" s="353"/>
      <c r="GQ21" s="353"/>
      <c r="GR21" s="353"/>
      <c r="GS21" s="353"/>
      <c r="GT21" s="353"/>
      <c r="GU21" s="353"/>
      <c r="GV21" s="353"/>
      <c r="GW21" s="353"/>
      <c r="GX21" s="353"/>
      <c r="GY21" s="353"/>
      <c r="GZ21" s="353"/>
      <c r="HA21" s="353"/>
      <c r="HB21" s="353"/>
    </row>
    <row r="22" spans="1:213" s="366" customFormat="1" ht="15" customHeight="1" thickBot="1" x14ac:dyDescent="0.25">
      <c r="A22" s="192" t="str">
        <f>SWDATA!O7</f>
        <v>1_PARENT00001_DMOPEN_INDEPENDENT:CATALOGDETAIL:UNITS:No Perspective:default:Live:0</v>
      </c>
      <c r="B22" s="192">
        <f>SWDATA!M7</f>
        <v>0</v>
      </c>
      <c r="C22" s="200">
        <f>IF(AND(SWDATA!M7=1,SWDATA!Q7="promotions"),SWDATA!P7,0)</f>
        <v>0</v>
      </c>
      <c r="D22" s="199">
        <f>ROW(SWDATA!M7)</f>
        <v>7</v>
      </c>
      <c r="E22" s="201">
        <f t="shared" ref="E22" si="110">B22</f>
        <v>0</v>
      </c>
      <c r="F22" s="202">
        <f t="shared" ref="F22" ca="1" si="111">IF(NOT(ISERROR(SEARCH("Kg",P22))),3,IF(NOT(ISERROR(SEARCH("/Unit",P22))),2,IF(NOT(ISERROR(SEARCH("Pct",P22))),2,1)))</f>
        <v>1</v>
      </c>
      <c r="G22" s="192" t="str">
        <f t="shared" ref="G22" ca="1" si="112">IF(NOT(ISERROR(SEARCH("U",P22))),"U",IF(NOT(ISERROR(SEARCH("Pct",P22))),"Pct",""))</f>
        <v/>
      </c>
      <c r="H22" s="403"/>
      <c r="I22" s="386" t="str">
        <f>SWDATA!E7</f>
        <v>PARENT00001</v>
      </c>
      <c r="J22" s="327" t="str">
        <f t="shared" ref="J22" si="113">IF(ISERROR(FIND(":-1",A22)),A22,0)</f>
        <v>1_PARENT00001_DMOPEN_INDEPENDENT:CATALOGDETAIL:UNITS:No Perspective:default:Live:0</v>
      </c>
      <c r="K22" s="408" t="str">
        <f t="shared" si="68"/>
        <v>U</v>
      </c>
      <c r="L22" s="393" t="str">
        <f>IF(LEN(SWDATA!F7)=0,"",L21)</f>
        <v>D876-GP210DB~~GP210DB</v>
      </c>
      <c r="M22" s="394" t="str">
        <f>IF(LEN(SWDATA!G7)=0,"",M21)</f>
        <v>074-650000~~WESTCON EQUIP &amp; RENTALS</v>
      </c>
      <c r="N22" s="395" t="str">
        <f ca="1">IF(LEN(SWDATA!F7)=0,"",N21)</f>
        <v>-</v>
      </c>
      <c r="O22" s="395" t="str">
        <f ca="1">IF(LEN(SWDATA!F7)=0,"",O21)</f>
        <v>-</v>
      </c>
      <c r="P22" s="396" t="str">
        <f ca="1">IF(LEN(SWDATA!F7)=0,"",P21)</f>
        <v>-</v>
      </c>
      <c r="Q22" s="396" t="str">
        <f ca="1">IF(LEN(SWDATA!F7)=0,"",Q21)</f>
        <v>-</v>
      </c>
      <c r="R22" s="396" t="str">
        <f>IF(LEN(SWDATA!C7)=0,"",SWDATA!C7)</f>
        <v xml:space="preserve">CT CBP Override Risk Filter(Units) </v>
      </c>
      <c r="S22" s="307" t="str">
        <f ca="1">P22</f>
        <v>-</v>
      </c>
      <c r="T22" s="312" t="s">
        <v>261</v>
      </c>
      <c r="U22" s="313" t="s">
        <v>485</v>
      </c>
      <c r="V22" s="313"/>
      <c r="W22" s="314" t="s">
        <v>582</v>
      </c>
      <c r="X22" s="203" t="s">
        <v>221</v>
      </c>
      <c r="Y22" s="397" t="str">
        <f>IF(OR(Is_Loading,LEN($A22)=0),"",SWDATA!P7)</f>
        <v>-</v>
      </c>
      <c r="Z22" s="398" t="str">
        <f>IF(OR(Is_Loading,LEN($A22)=0),"",SWDATA!Q7)</f>
        <v>-</v>
      </c>
      <c r="AA22" s="398" t="str">
        <f>IF(OR(Is_Loading,LEN($A22)=0),"",SWDATA!R7)</f>
        <v>-</v>
      </c>
      <c r="AB22" s="397">
        <f t="shared" ref="AB22" ca="1" si="114">IF($A22=0,"",CHOOSE($F22,SUM(Y22:AA22),SUM(Y22:AA22)/3,AA22))</f>
        <v>0</v>
      </c>
      <c r="AC22" s="397" t="str">
        <f>IF(OR(Is_Loading,LEN($A22)=0),"",SWDATA!T7)</f>
        <v>-</v>
      </c>
      <c r="AD22" s="398" t="str">
        <f>IF(OR(Is_Loading,LEN($A22)=0),"",SWDATA!U7)</f>
        <v>-</v>
      </c>
      <c r="AE22" s="398" t="str">
        <f>IF(OR(Is_Loading,LEN($A22)=0),"",SWDATA!V7)</f>
        <v>-</v>
      </c>
      <c r="AF22" s="397">
        <f t="shared" ref="AF22" ca="1" si="115">IF($A22=0,"",CHOOSE($F22,SUM(AC22:AE22),SUM(AC22:AE22)/3,AE22))</f>
        <v>0</v>
      </c>
      <c r="AG22" s="397" t="str">
        <f>IF(OR(Is_Loading,LEN($A22)=0),"",SWDATA!X7)</f>
        <v>-</v>
      </c>
      <c r="AH22" s="398" t="str">
        <f>IF(OR(Is_Loading,LEN($A22)=0),"",SWDATA!Y7)</f>
        <v>-</v>
      </c>
      <c r="AI22" s="398" t="str">
        <f>IF(OR(Is_Loading,LEN($A22)=0),"",SWDATA!Z7)</f>
        <v>-</v>
      </c>
      <c r="AJ22" s="397">
        <f t="shared" ref="AJ22" ca="1" si="116">IF($A22=0,"",CHOOSE($F22,SUM(AG22:AI22),SUM(AG22:AI22)/3,AI22))</f>
        <v>0</v>
      </c>
      <c r="AK22" s="397" t="str">
        <f>IF(OR(Is_Loading,LEN($A22)=0),"",SWDATA!AB7)</f>
        <v>-</v>
      </c>
      <c r="AL22" s="398" t="str">
        <f>IF(OR(Is_Loading,LEN($A22)=0),"",SWDATA!AC7)</f>
        <v>-</v>
      </c>
      <c r="AM22" s="398" t="str">
        <f>IF(OR(Is_Loading,LEN($A22)=0),"",SWDATA!AD7)</f>
        <v>-</v>
      </c>
      <c r="AN22" s="397">
        <f t="shared" ref="AN22" ca="1" si="117">IF($A22=0,"",CHOOSE($F22,SUM(AK22:AM22),SUM(AK22:AM22)/3,AM22))</f>
        <v>0</v>
      </c>
      <c r="AO22" s="397" t="str">
        <f>IF(OR(Is_Loading,LEN($A22)=0),"",SWDATA!AF7)</f>
        <v>-</v>
      </c>
      <c r="AP22" s="398" t="str">
        <f>IF(OR(Is_Loading,LEN($A22)=0),"",SWDATA!AG7)</f>
        <v>-</v>
      </c>
      <c r="AQ22" s="399" t="str">
        <f>IF(OR(Is_Loading,LEN($A22)=0),"",SWDATA!AH7)</f>
        <v>-</v>
      </c>
      <c r="AR22" s="400">
        <f t="shared" ref="AR22" ca="1" si="118">IF($A22=0,"",CHOOSE($F22,SUM(AO22:AQ22),SUM(AO22:AQ22)/3,AQ22))</f>
        <v>0</v>
      </c>
      <c r="AS22" s="397" t="str">
        <f>IF(OR(Is_Loading,LEN($A22)=0),"",SWDATA!AJ7)</f>
        <v>-</v>
      </c>
      <c r="AT22" s="398" t="str">
        <f>IF(OR(Is_Loading,LEN($A22)=0),"",SWDATA!AK7)</f>
        <v>-</v>
      </c>
      <c r="AU22" s="398" t="str">
        <f>IF(OR(Is_Loading,LEN($A22)=0),"",SWDATA!AL7)</f>
        <v>-</v>
      </c>
      <c r="AV22" s="397">
        <f t="shared" ref="AV22" ca="1" si="119">IF($A22=0,"",CHOOSE($F22,SUM(AS22:AU22),SUM(AS22:AU22)/3,AU22))</f>
        <v>0</v>
      </c>
      <c r="AW22" s="397" t="str">
        <f>IF(OR(Is_Loading,LEN($A22)=0),"",SWDATA!AN7)</f>
        <v>-</v>
      </c>
      <c r="AX22" s="398" t="str">
        <f>IF(OR(Is_Loading,LEN($A22)=0),"",SWDATA!AO7)</f>
        <v>-</v>
      </c>
      <c r="AY22" s="398" t="str">
        <f>IF(OR(Is_Loading,LEN($A22)=0),"",SWDATA!AP7)</f>
        <v>-</v>
      </c>
      <c r="AZ22" s="397">
        <f t="shared" ref="AZ22" ca="1" si="120">IF($A22=0,"",CHOOSE($F22,SUM(AW22:AY22),SUM(AW22:AY22)/3,AY22))</f>
        <v>0</v>
      </c>
      <c r="BA22" s="397" t="str">
        <f>IF(OR(Is_Loading,LEN($A22)=0),"",SWDATA!AR7)</f>
        <v>-</v>
      </c>
      <c r="BB22" s="398" t="str">
        <f>IF(OR(Is_Loading,LEN($A22)=0),"",SWDATA!AS7)</f>
        <v>-</v>
      </c>
      <c r="BC22" s="398" t="str">
        <f>IF(OR(Is_Loading,LEN($A22)=0),"",SWDATA!AT7)</f>
        <v>-</v>
      </c>
      <c r="BD22" s="397">
        <f t="shared" ref="BD22" ca="1" si="121">IF($A22=0,"",CHOOSE($F22,SUM(BA22:BC22),SUM(BA22:BC22)/3,BC22))</f>
        <v>0</v>
      </c>
      <c r="BE22" s="397" t="str">
        <f>IF(OR(Is_Loading,LEN($A22)=0),"",SWDATA!AV7)</f>
        <v>-</v>
      </c>
      <c r="BF22" s="398" t="str">
        <f>IF(OR(Is_Loading,LEN($A22)=0),"",SWDATA!AW7)</f>
        <v>-</v>
      </c>
      <c r="BG22" s="399" t="str">
        <f>IF(OR(Is_Loading,LEN($A22)=0),"",SWDATA!AX7)</f>
        <v>-</v>
      </c>
      <c r="BH22" s="400">
        <f t="shared" ref="BH22" ca="1" si="122">IF($A22=0,"",CHOOSE($F22,SUM(BE22:BG22),SUM(BE22:BG22)/3,BG22))</f>
        <v>0</v>
      </c>
      <c r="BI22"/>
      <c r="BJ22" s="371"/>
      <c r="BK22" s="371"/>
      <c r="BL22" s="371"/>
      <c r="BM22" s="371"/>
      <c r="BN22" s="371"/>
      <c r="BO22" s="371"/>
      <c r="BP22" s="371"/>
      <c r="BQ22" s="371"/>
      <c r="BR22" s="371"/>
      <c r="BS22" s="371"/>
      <c r="BT22" s="371"/>
      <c r="BU22" s="371"/>
      <c r="BV22" s="371"/>
      <c r="BW22" s="371"/>
      <c r="BX22" s="371"/>
      <c r="BY22" s="371"/>
      <c r="BZ22" s="371"/>
      <c r="CA22" s="371"/>
      <c r="CB22" s="371"/>
      <c r="CC22" s="371"/>
      <c r="CD22" s="371"/>
      <c r="CE22" s="371"/>
      <c r="CF22" s="371"/>
      <c r="CG22" s="371"/>
      <c r="CH22" s="371"/>
      <c r="CI22" s="371"/>
      <c r="CJ22" s="371"/>
      <c r="CK22" s="371"/>
      <c r="CL22" s="371"/>
      <c r="CM22" s="371"/>
      <c r="CN22" s="371"/>
      <c r="CO22" s="371"/>
      <c r="CP22" s="373"/>
      <c r="CQ22" s="373"/>
      <c r="CR22" s="373"/>
      <c r="CS22" s="373"/>
      <c r="CT22" s="373"/>
      <c r="CU22" s="373"/>
      <c r="CV22" s="373"/>
      <c r="CW22" s="373"/>
      <c r="CX22" s="373"/>
      <c r="CY22" s="373"/>
      <c r="CZ22" s="373"/>
      <c r="DA22" s="373"/>
      <c r="DB22" s="373"/>
      <c r="DC22" s="373"/>
      <c r="DD22" s="373"/>
      <c r="DE22" s="373"/>
      <c r="DF22" s="373"/>
      <c r="DG22" s="373"/>
      <c r="DH22" s="373"/>
      <c r="DI22" s="373"/>
      <c r="DJ22" s="373"/>
      <c r="DK22" s="373"/>
      <c r="DL22" s="373"/>
      <c r="DM22" s="373"/>
      <c r="DN22" s="373"/>
      <c r="DO22" s="373"/>
      <c r="DP22" s="373"/>
      <c r="DU22" s="353"/>
      <c r="DV22" s="367"/>
      <c r="DW22" s="356"/>
      <c r="DX22" s="356"/>
      <c r="DY22" s="356"/>
      <c r="DZ22" s="356">
        <v>1</v>
      </c>
      <c r="EA22" s="356">
        <f t="shared" ref="EA22" si="123">DX22</f>
        <v>0</v>
      </c>
      <c r="EB22" s="356">
        <f t="shared" ref="EB22" si="124">DY22</f>
        <v>0</v>
      </c>
      <c r="EC22" s="356">
        <f t="shared" ref="EC22" si="125">DZ22</f>
        <v>1</v>
      </c>
      <c r="ED22" s="356">
        <f t="shared" ref="ED22" si="126">EA22</f>
        <v>0</v>
      </c>
      <c r="EE22" s="356">
        <f t="shared" ref="EE22" si="127">EB22</f>
        <v>0</v>
      </c>
      <c r="EF22" s="356">
        <f t="shared" ref="EF22" si="128">EC22</f>
        <v>1</v>
      </c>
      <c r="EG22" s="356">
        <f t="shared" ref="EG22" si="129">ED22</f>
        <v>0</v>
      </c>
      <c r="EH22" s="356">
        <f t="shared" ref="EH22" si="130">EE22</f>
        <v>0</v>
      </c>
      <c r="EI22" s="356">
        <f t="shared" ref="EI22" si="131">EF22</f>
        <v>1</v>
      </c>
      <c r="EJ22" s="356">
        <f t="shared" ref="EJ22" si="132">EG22</f>
        <v>0</v>
      </c>
      <c r="EK22" s="356">
        <f t="shared" ref="EK22" si="133">EH22</f>
        <v>0</v>
      </c>
      <c r="EL22" s="356">
        <f t="shared" ref="EL22" si="134">EI22</f>
        <v>1</v>
      </c>
      <c r="EM22" s="356">
        <f t="shared" ref="EM22" si="135">EJ22</f>
        <v>0</v>
      </c>
      <c r="EN22" s="356">
        <f t="shared" ref="EN22" si="136">EK22</f>
        <v>0</v>
      </c>
      <c r="EO22" s="356">
        <f t="shared" ref="EO22" si="137">EL22</f>
        <v>1</v>
      </c>
      <c r="EP22" s="356">
        <f t="shared" ref="EP22" si="138">EM22</f>
        <v>0</v>
      </c>
      <c r="EQ22" s="356">
        <f t="shared" ref="EQ22" si="139">EN22</f>
        <v>0</v>
      </c>
      <c r="ER22" s="356">
        <f t="shared" ref="ER22" si="140">EO22</f>
        <v>1</v>
      </c>
      <c r="ES22" s="356">
        <f t="shared" ref="ES22" si="141">EP22</f>
        <v>0</v>
      </c>
      <c r="ET22" s="356">
        <f t="shared" ref="ET22" si="142">EQ22</f>
        <v>0</v>
      </c>
      <c r="EU22" s="356">
        <f t="shared" ref="EU22" si="143">ER22</f>
        <v>1</v>
      </c>
      <c r="EV22" s="356">
        <f t="shared" ref="EV22" si="144">ES22</f>
        <v>0</v>
      </c>
      <c r="EW22" s="356">
        <f t="shared" ref="EW22" si="145">ET22</f>
        <v>0</v>
      </c>
      <c r="EX22" s="356">
        <f t="shared" ref="EX22" si="146">EU22</f>
        <v>1</v>
      </c>
      <c r="EY22" s="356">
        <f t="shared" ref="EY22" si="147">EV22</f>
        <v>0</v>
      </c>
      <c r="EZ22" s="356">
        <f t="shared" ref="EZ22" si="148">EW22</f>
        <v>0</v>
      </c>
      <c r="FA22" s="356">
        <f t="shared" ref="FA22" si="149">EX22</f>
        <v>1</v>
      </c>
      <c r="FB22" s="356">
        <f t="shared" ref="FB22" si="150">EY22</f>
        <v>0</v>
      </c>
      <c r="FC22" s="356">
        <f t="shared" ref="FC22" si="151">EZ22</f>
        <v>0</v>
      </c>
      <c r="FD22" s="356">
        <f t="shared" ref="FD22" si="152">FA22</f>
        <v>1</v>
      </c>
      <c r="FE22" s="356">
        <f>FB22</f>
        <v>0</v>
      </c>
      <c r="FF22" s="356">
        <f>FC22</f>
        <v>0</v>
      </c>
      <c r="FG22" s="369"/>
      <c r="FH22" s="353"/>
      <c r="FI22" s="353"/>
      <c r="FJ22" s="353"/>
      <c r="FK22" s="353"/>
      <c r="FL22" s="353"/>
      <c r="FM22" s="353"/>
      <c r="FN22" s="353"/>
      <c r="FO22" s="353"/>
      <c r="FP22" s="353"/>
      <c r="FQ22" s="353"/>
      <c r="FR22" s="353"/>
      <c r="FS22" s="353"/>
      <c r="FT22" s="353"/>
      <c r="FU22" s="353"/>
      <c r="FV22" s="353"/>
      <c r="FW22" s="353"/>
      <c r="FX22" s="353"/>
      <c r="FY22" s="353"/>
      <c r="FZ22" s="353"/>
      <c r="GA22" s="353"/>
      <c r="GB22" s="353"/>
      <c r="GC22" s="353"/>
      <c r="GD22" s="353"/>
      <c r="GE22" s="353"/>
      <c r="GF22" s="353"/>
      <c r="GG22" s="353"/>
      <c r="GH22" s="353"/>
      <c r="GI22" s="353"/>
      <c r="GJ22" s="353"/>
      <c r="GK22" s="353"/>
      <c r="GL22" s="353"/>
      <c r="GM22" s="353"/>
      <c r="GN22" s="353"/>
      <c r="GO22" s="353"/>
      <c r="GP22" s="353"/>
      <c r="GQ22" s="353"/>
      <c r="GR22" s="353"/>
      <c r="GS22" s="353"/>
      <c r="GT22" s="353"/>
      <c r="GU22" s="353"/>
      <c r="GV22" s="353"/>
      <c r="GW22" s="353"/>
      <c r="GX22" s="353"/>
      <c r="GY22" s="353"/>
      <c r="GZ22" s="353"/>
      <c r="HA22" s="353"/>
      <c r="HB22" s="353"/>
      <c r="HC22" s="353"/>
      <c r="HD22" s="353"/>
      <c r="HE22" s="353"/>
    </row>
    <row r="23" spans="1:213" ht="15" customHeight="1" thickTop="1" x14ac:dyDescent="0.2"/>
    <row r="26" spans="1:213" ht="12.75" x14ac:dyDescent="0.2"/>
    <row r="27" spans="1:213" ht="12.75" x14ac:dyDescent="0.2"/>
  </sheetData>
  <autoFilter ref="J18:R18"/>
  <dataConsolidate/>
  <mergeCells count="4">
    <mergeCell ref="O4:P4"/>
    <mergeCell ref="H11:L11"/>
    <mergeCell ref="L17:M17"/>
    <mergeCell ref="N17:Q17"/>
  </mergeCells>
  <phoneticPr fontId="9" type="noConversion"/>
  <conditionalFormatting sqref="B19:B22">
    <cfRule type="cellIs" dxfId="26" priority="1174" stopIfTrue="1" operator="greaterThan">
      <formula>0</formula>
    </cfRule>
  </conditionalFormatting>
  <conditionalFormatting sqref="A19:A22">
    <cfRule type="cellIs" dxfId="25" priority="1178" stopIfTrue="1" operator="notEqual">
      <formula>0</formula>
    </cfRule>
  </conditionalFormatting>
  <conditionalFormatting sqref="H1:I1 H17:I17">
    <cfRule type="expression" dxfId="24" priority="931" stopIfTrue="1">
      <formula>(UpdateIntegrityFlag=TRUE)</formula>
    </cfRule>
    <cfRule type="expression" dxfId="23" priority="932" stopIfTrue="1">
      <formula>(UpdateIntegrityFlag=FALSE)</formula>
    </cfRule>
  </conditionalFormatting>
  <conditionalFormatting sqref="Y17:BH17">
    <cfRule type="expression" dxfId="22" priority="1194">
      <formula>Y17="CURRENT"</formula>
    </cfRule>
    <cfRule type="expression" dxfId="21" priority="1195">
      <formula>OR(AND(Y$1&gt;=Forecast_Start_Key+FFF,LOWER(LEFT(Y$18,1))&lt;&gt;"q"),AND(LOWER(LEFT(Y$18,1))="q",X$1&gt;=Forecast_Start_Key+FFF))</formula>
    </cfRule>
  </conditionalFormatting>
  <conditionalFormatting sqref="H19:BH22">
    <cfRule type="expression" dxfId="20" priority="24">
      <formula>$A19=0</formula>
    </cfRule>
  </conditionalFormatting>
  <conditionalFormatting sqref="Y19:BH22">
    <cfRule type="expression" dxfId="19" priority="25">
      <formula>OR(AND($E19=1, Y$1&gt;=Forecast_Start_Key,LEN(Y$1)&gt;0),AND($E19=2, Y$1&lt;Forecast_Start_Key,LEN(Y$1)&gt;0))</formula>
    </cfRule>
  </conditionalFormatting>
  <conditionalFormatting sqref="M16">
    <cfRule type="expression" dxfId="18" priority="27" stopIfTrue="1">
      <formula>SUM(H1,I1,H17,I17)&gt;0</formula>
    </cfRule>
    <cfRule type="expression" dxfId="17" priority="28" stopIfTrue="1">
      <formula>SUM(H1,I1,H17,I17)=0</formula>
    </cfRule>
  </conditionalFormatting>
  <conditionalFormatting sqref="Y19:BG22">
    <cfRule type="expression" dxfId="16" priority="865">
      <formula>OR(AND(OR($E19=-2,$E19=-3), Y$1&gt;=Forecast_Start_Key,LEN(Y$1)&gt;0),AND($E19=-3, Y$1&lt;Forecast_Start_Key,LEN(Y$1)&gt;0))</formula>
    </cfRule>
  </conditionalFormatting>
  <conditionalFormatting sqref="R19:R22">
    <cfRule type="expression" dxfId="15" priority="104">
      <formula>$E19&gt;=1</formula>
    </cfRule>
    <cfRule type="expression" dxfId="14" priority="1125">
      <formula>$E19&lt;-1</formula>
    </cfRule>
  </conditionalFormatting>
  <conditionalFormatting sqref="M16">
    <cfRule type="expression" dxfId="13" priority="1203" stopIfTrue="1">
      <formula>AND(SUM(H1048568,I1048568,H8,I8)=0,#REF!="WARNING: THE "&amp;max_items&amp;" ITEM MAX LIMIT IS EXCEEDED")</formula>
    </cfRule>
  </conditionalFormatting>
  <dataValidations xWindow="819" yWindow="365" count="22">
    <dataValidation type="custom" errorStyle="warning" allowBlank="1" showErrorMessage="1" errorTitle="Override Correct Cell..." error="Check that you make your override in the right row, in a month and after the forecast freeze fence..." sqref="A7:B22 A1:B5 C1:C4 D7:D22 C8:C12 E7:E9 H18 E14:G18 F7:G12 D1:G5 E12 T9:T10 X1:X14 T1:U3 V1:V10 W1:W11 X17:X22 T13:T17 V15:W17 U14:U17">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I17 I18:J18 AH1:AH2 AQ1:BB3 BC3 AA1:AG3 AM1:AO3 Y1:Z9 AP1:AP8 BG1:BG8 BE3:BE8 Z11 AO12 AK10:AL10 BE1:BF1 BC1 AI1:AL1 Y11:Y13 AP12:AS13 AK12:AN13 BF9:BG13 BH1:BT13 AT8:BC13 BE10:BE13 BD1:BD13 AE10:AJ13 AA9:AD13">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R18">
      <formula1>AND(#REF!&gt;Forecast_Start_Key,$B18=1,#REF!="Month")</formula1>
    </dataValidation>
    <dataValidation type="textLength" allowBlank="1" showInputMessage="1" showErrorMessage="1" error="You are not allowed to modify this field." sqref="M19:M22">
      <formula1>LEN(INDIRECT("SWDATA!C"&amp;A19))-1</formula1>
      <formula2>LEN(INDIRECT("SWDATA!C"&amp;A19))+1</formula2>
    </dataValidation>
    <dataValidation type="textLength" allowBlank="1" showInputMessage="1" showErrorMessage="1" error="You are not allowed to modify this field." sqref="N19:N22">
      <formula1>LEN(INDIRECT("SWDATA!C"&amp;A19))-1</formula1>
      <formula2>LEN(INDIRECT("SWDATA!C"&amp;A19))+1</formula2>
    </dataValidation>
    <dataValidation type="textLength" allowBlank="1" showInputMessage="1" showErrorMessage="1" error="You are not allowed to modify this field." sqref="L19:L22">
      <formula1>LEN(INDIRECT("SWDATA!C"&amp;A19))-1</formula1>
      <formula2>LEN(INDIRECT("SWDATA!C"&amp;A19))+1</formula2>
    </dataValidation>
    <dataValidation type="textLength" allowBlank="1" showInputMessage="1" showErrorMessage="1" error="You are not allowed to modify this field." sqref="J19:K22">
      <formula1>LEN(INDIRECT("SWDATA!C"&amp;XFD19))-1</formula1>
      <formula2>LEN(INDIRECT("SWDATA!C"&amp;XFD19))+1</formula2>
    </dataValidation>
    <dataValidation type="textLength" allowBlank="1" showInputMessage="1" showErrorMessage="1" error="You are not allowed to modify this field." sqref="H19">
      <formula1>LEN(INDIRECT("SWDATA!C"&amp;A19))-1</formula1>
      <formula2>LEN(INDIRECT("SWDATA!C"&amp;A19))+1</formula2>
    </dataValidation>
    <dataValidation type="textLength" allowBlank="1" showInputMessage="1" showErrorMessage="1" error="You are not allowed to modify this field." sqref="O19:O22">
      <formula1>LEN(INDIRECT("SWDATA!C"&amp;A19))-1</formula1>
      <formula2>LEN(INDIRECT("SWDATA!C"&amp;A19))+1</formula2>
    </dataValidation>
    <dataValidation type="textLength" allowBlank="1" showInputMessage="1" showErrorMessage="1" error="You are not allowed to modify this field." sqref="P19:P22">
      <formula1>LEN(INDIRECT("SWDATA!C"&amp;A19))-1</formula1>
      <formula2>LEN(INDIRECT("SWDATA!C"&amp;A19))+1</formula2>
    </dataValidation>
    <dataValidation type="textLength" allowBlank="1" showInputMessage="1" showErrorMessage="1" error="You are not allowed to modify this field." sqref="Q19:Q22">
      <formula1>LEN(INDIRECT("SWDATA!C"&amp;A19))-1</formula1>
      <formula2>LEN(INDIRECT("SWDATA!C"&amp;A19))+1</formula2>
    </dataValidation>
    <dataValidation type="textLength" allowBlank="1" showInputMessage="1" showErrorMessage="1" error="You are not allowed to modify this field." sqref="R19:R22">
      <formula1>LEN(INDIRECT("SWDATA!C"&amp;A19))-1</formula1>
      <formula2>LEN(INDIRECT("SWDATA!C"&amp;A19))+1</formula2>
    </dataValidation>
    <dataValidation type="custom" errorStyle="warning" allowBlank="1" showErrorMessage="1" errorTitle="Override Correct Cell..." error="Check that you make your override in the right row, in a month and after the forecast freeze fence..." sqref="BE9">
      <formula1>AND(BE$1&gt;Forecast_Start_Key,$B8=1,#REF!="Month")</formula1>
    </dataValidation>
    <dataValidation type="custom" errorStyle="warning" allowBlank="1" showErrorMessage="1" errorTitle="Override Correct Cell..." error="Check that you make your override in the right row, in a month and after the forecast freeze fence..." sqref="Y17:BH17">
      <formula1>AND(Y$1&gt;Forecast_Start_Key,$B14=1,#REF!="Month")</formula1>
    </dataValidation>
    <dataValidation type="custom" errorStyle="warning" allowBlank="1" showErrorMessage="1" errorTitle="Override Correct Cell..." error="Check that you make your override in the right row, in a month and after the forecast freeze fence..." sqref="U11:U12">
      <formula1>AND(V$1&gt;Forecast_Start_Key,$B11=1,V$15="Month")</formula1>
    </dataValidation>
    <dataValidation type="list" allowBlank="1" showInputMessage="1" showErrorMessage="1" promptTitle="Change Graph Start Date" prompt="Select a date to be the starting date in the graph" sqref="O11">
      <formula1>$DW$18:$FF$18</formula1>
    </dataValidation>
    <dataValidation type="list" allowBlank="1" showInputMessage="1" showErrorMessage="1" sqref="P5:P9 K6">
      <formula1>Metric_Name</formula1>
    </dataValidation>
    <dataValidation type="list" allowBlank="1" showInputMessage="1" showErrorMessage="1" sqref="N5:N7">
      <formula1>TS_Name</formula1>
    </dataValidation>
    <dataValidation type="custom" allowBlank="1" showInputMessage="1" showErrorMessage="1" errorTitle="Please check your override.... " error="Check that you make your override in the right row, in a month and not in the past..." sqref="Y19:BH19 Y21:BH22 AB20 AF20 AJ20 AN20 AR20 AV20 AZ20 BD20 BH20">
      <formula1>AND(ISNUMBER(Y$1),OR(AND($E19=1,Y$1&gt;=Forecast_Start_Key),AND($E19=2,Y$1&lt;Forecast_Start_Key)),OR(Y19="-", AND(ISNUMBER(Y19),Y19&gt;=0)))</formula1>
    </dataValidation>
    <dataValidation type="custom" errorStyle="warning" allowBlank="1" showErrorMessage="1" errorTitle="Override Correct Cell..." error="Check that you make your override in the right row, in a month and after the forecast freeze fence..." sqref="Y18:BH18">
      <formula1>AND(Y$1&gt;Forecast_Start_Key,$B17=1,#REF!="Month")</formula1>
    </dataValidation>
    <dataValidation allowBlank="1" showInputMessage="1" showErrorMessage="1" sqref="Q6:R10"/>
    <dataValidation type="custom" allowBlank="1" showInputMessage="1" showErrorMessage="1" errorTitle="Please check your override.... " error="Check that you make your override in the right row, in a month and not in the past..." sqref="Y20:AA20 AC20:AE20 AG20:AI20 AK20:AM20 AO20:AQ20 AS20:AU20 AW20:AY20 BA20:BC20 BE20:BG20">
      <formula1>AND(ISNUMBER(Y$1),OR(AND($E20=1,Y$1&gt;Forecast_Start_Key),AND($E20=2,Y$1&lt;Forecast_Start_Key)),OR(Y20="-", AND(ISNUMBER(Y20),Y20&gt;=0)))</formula1>
    </dataValidation>
  </dataValidations>
  <pageMargins left="0.75" right="0.75" top="1" bottom="1" header="0.5" footer="0.5"/>
  <pageSetup scale="12" fitToWidth="2" fitToHeight="2" orientation="landscape" r:id="rId1"/>
  <headerFooter alignWithMargins="0"/>
  <cellWatches>
    <cellWatch r="L18"/>
  </cellWatches>
  <ignoredErrors>
    <ignoredError sqref="A1:N1 A4:BH4 A3:N3 Q3:BH3 A2:N2 P2:BH2 P1:BH1 A6:BH12 A5:P5 R5:BH5 A17:BH19 A16:K16 A14:K14 A13:K13 M13:BH13 Q16 A15:K15 M14:BH14 Q15 T16:BH16 T15:BH15 A22:BH22 A21:V21 X21:BH21 A20:X20 Z20:BH20"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14</xdr:col>
                    <xdr:colOff>85725</xdr:colOff>
                    <xdr:row>10</xdr:row>
                    <xdr:rowOff>152400</xdr:rowOff>
                  </from>
                  <to>
                    <xdr:col>14</xdr:col>
                    <xdr:colOff>1047750</xdr:colOff>
                    <xdr:row>12</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273</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274</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365</v>
      </c>
      <c r="JE2" s="227">
        <f>COUNTA(SCENARIOMETA!I2:I65536)-COUNTIF(SCENARIOMETA!I2:I65536,"-")</f>
        <v>0</v>
      </c>
    </row>
    <row r="3" spans="2:265" x14ac:dyDescent="0.2">
      <c r="C3" s="46" t="s">
        <v>282</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349</v>
      </c>
      <c r="BL3" s="30"/>
      <c r="BN3" s="49" t="s">
        <v>72</v>
      </c>
      <c r="BO3" s="50"/>
      <c r="BP3" s="51"/>
      <c r="BQ3" s="50"/>
      <c r="BR3" s="52" t="s">
        <v>73</v>
      </c>
      <c r="JD3" s="228" t="s">
        <v>366</v>
      </c>
    </row>
    <row r="4" spans="2:265" x14ac:dyDescent="0.2">
      <c r="C4" s="46" t="s">
        <v>286</v>
      </c>
      <c r="D4" s="21"/>
      <c r="E4" s="21"/>
      <c r="F4" s="28" t="s">
        <v>16</v>
      </c>
      <c r="G4" s="11"/>
      <c r="H4" s="12"/>
      <c r="I4" s="6"/>
      <c r="J4" s="19" t="s">
        <v>281</v>
      </c>
      <c r="K4" s="21"/>
      <c r="L4" s="7">
        <f t="array" aca="1" ref="L4" ca="1">MIN(IF(INDIRECT(F12)&gt;=F3,ROW(INDIRECT(F12)),MAXR))</f>
        <v>20</v>
      </c>
      <c r="M4" s="11">
        <f ca="1">IF(L4=MAXR, 1, L4)</f>
        <v>20</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577</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350</v>
      </c>
      <c r="BL4" s="30"/>
      <c r="BN4" s="49" t="s">
        <v>75</v>
      </c>
      <c r="BO4" s="50"/>
      <c r="BP4" s="50"/>
      <c r="BQ4" s="50"/>
      <c r="BR4" s="52" t="s">
        <v>76</v>
      </c>
      <c r="JD4" t="str">
        <f ca="1">IF(JD24&lt;&gt;0,IF(INDIRECT("SCENARIOMETA!I"&amp;JE24)="-","",INDIRECT("SCENARIOMETA!I"&amp;JE24)),"")</f>
        <v/>
      </c>
    </row>
    <row r="5" spans="2:265" x14ac:dyDescent="0.2">
      <c r="C5" s="46" t="s">
        <v>289</v>
      </c>
      <c r="D5" s="21"/>
      <c r="E5" s="21"/>
      <c r="F5" s="28" t="s">
        <v>288</v>
      </c>
      <c r="G5" s="11"/>
      <c r="H5" s="12"/>
      <c r="I5" s="6"/>
      <c r="J5" s="19" t="s">
        <v>277</v>
      </c>
      <c r="K5" s="21"/>
      <c r="L5" s="7">
        <f t="array" aca="1" ref="L5" ca="1">MAX(IF(INDIRECT(F12)=F3,ROW(INDIRECT(F12)),0))</f>
        <v>20</v>
      </c>
      <c r="M5" s="11">
        <f ca="1">IF(L5=0, 1, L5)</f>
        <v>20</v>
      </c>
      <c r="N5" s="12"/>
      <c r="O5" s="32" t="s">
        <v>62</v>
      </c>
      <c r="P5" s="21"/>
      <c r="Q5" s="21"/>
      <c r="R5" s="11" t="str">
        <f>H7&amp;"P1:CA1"</f>
        <v>'SWDATA'!P1:CA1</v>
      </c>
      <c r="S5" s="11"/>
      <c r="T5" s="12"/>
      <c r="U5" s="106" t="b">
        <f t="array" aca="1" ref="U5" ca="1">IF(COUNTIF(SWDATA!M:M,1)=0,TRUE,IF(SUM(IF(ISERROR(SWUPD_UPDRANGE),1,0))=0,TRUE,FALSE))</f>
        <v>1</v>
      </c>
      <c r="V5" s="54" t="s">
        <v>149</v>
      </c>
      <c r="W5" s="11"/>
      <c r="X5" s="11"/>
      <c r="Y5" s="11"/>
      <c r="Z5" s="12"/>
      <c r="AA5" s="11" t="s">
        <v>152</v>
      </c>
      <c r="AB5" s="11" t="str">
        <f ca="1">INDEX(currencies_available,AB4)</f>
        <v>EUR</v>
      </c>
      <c r="AC5" s="11"/>
      <c r="AD5" s="11"/>
      <c r="AE5" s="11" t="s">
        <v>578</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351</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283</v>
      </c>
      <c r="J6" s="21"/>
      <c r="K6" s="21"/>
      <c r="L6" s="11" t="str">
        <f ca="1">F9&amp;G11&amp;M4&amp;":"&amp;G11&amp;M5</f>
        <v>'Planning View'!B20:B20</v>
      </c>
      <c r="M6" s="11"/>
      <c r="N6" s="12"/>
      <c r="O6" s="32" t="s">
        <v>280</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284</v>
      </c>
      <c r="J7" s="21"/>
      <c r="K7" s="21"/>
      <c r="L7" s="7">
        <f t="array" aca="1" ref="L7" ca="1">SUM(IF(INDIRECT(L6)&gt;=F3, 1, 0))</f>
        <v>1</v>
      </c>
      <c r="M7" s="11"/>
      <c r="N7" s="12"/>
      <c r="O7" s="32" t="s">
        <v>279</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278</v>
      </c>
      <c r="J8" s="21"/>
      <c r="K8" s="21"/>
      <c r="L8" s="8" t="str">
        <f ca="1">F9&amp;"J1:BH1"</f>
        <v>'Planning View'!J1:BH1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275</v>
      </c>
      <c r="D9" s="21"/>
      <c r="E9" s="21"/>
      <c r="F9" s="8" t="str">
        <f ca="1">"'"&amp;F2&amp;"'!"</f>
        <v>'Planning View'!</v>
      </c>
      <c r="G9" s="11"/>
      <c r="H9" s="12"/>
      <c r="I9" s="57"/>
      <c r="J9" s="19" t="s">
        <v>90</v>
      </c>
      <c r="K9" s="21"/>
      <c r="L9" s="115">
        <f t="array" aca="1" ref="L9" ca="1">MIN(IF(INDIRECT(L8)=R13, COLUMN(INDIRECT(L8)), MAXR))</f>
        <v>41</v>
      </c>
      <c r="M9" s="7" t="str">
        <f ca="1">IF(L9=0, "", IF(L9&gt;26, CHAR(64+INT((L9-1)/26)),"")&amp;CHAR(65+MOD(L9-1, 26)))</f>
        <v>AO</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287</v>
      </c>
      <c r="D10" s="21"/>
      <c r="E10" s="21"/>
      <c r="F10" s="58" t="str">
        <f ca="1">F9&amp;"A1:K100"</f>
        <v>'Planning View'!A1:K100</v>
      </c>
      <c r="G10" s="11"/>
      <c r="H10" s="12"/>
      <c r="I10" s="57"/>
      <c r="J10" s="19" t="s">
        <v>93</v>
      </c>
      <c r="K10" s="21"/>
      <c r="L10" s="7">
        <f t="array" aca="1" ref="L10" ca="1">MAX(IF(INDIRECT(L8)&gt;0, COLUMN(INDIRECT(L8)), 0))</f>
        <v>59</v>
      </c>
      <c r="M10" s="7" t="str">
        <f ca="1">IF(L10=0, "", IF(L10&gt;26, CHAR(64+INT((L10-1)/26)),"")&amp;CHAR(65+MOD(L10-1, 26)))</f>
        <v>BG</v>
      </c>
      <c r="N10" s="12"/>
      <c r="O10" s="59" t="s">
        <v>94</v>
      </c>
      <c r="P10" s="60"/>
      <c r="Q10" s="60"/>
      <c r="R10" s="60"/>
      <c r="S10" s="60"/>
      <c r="T10" s="61"/>
      <c r="U10" s="143" t="s">
        <v>356</v>
      </c>
      <c r="V10" s="58" t="s">
        <v>357</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285</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View'!AO1:BG1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276</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f ca="1">SUM(SWUPD_CHGBOOLEANRANGE)</f>
        <v>0</v>
      </c>
      <c r="W12" s="107"/>
      <c r="X12" s="107"/>
      <c r="Y12" s="5" t="s">
        <v>109</v>
      </c>
      <c r="Z12" s="107">
        <f t="array" aca="1" ref="Z12" ca="1">IF(ISERROR(SUM(IF(     (INDIRECT(V10)&lt;&gt;INDIRECT(Z10))  *  (INDIRECT(Z10)=0),1,0))),0,SUM(IF(     (INDIRECT(V10)&lt;&gt;INDIRECT(Z10))  *  (INDIRECT(Z10)=0),1,0)))</f>
        <v>1</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290</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1</v>
      </c>
      <c r="D17" s="26">
        <f t="array" aca="1" ref="D17" ca="1">SUM(IF(D27:D826&gt;0, 1, 0))</f>
        <v>1</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View'!AO1:BG1</v>
      </c>
      <c r="J18" s="87" t="str">
        <f t="shared" ca="1" si="31"/>
        <v>'Planning View'!AP1:BG1</v>
      </c>
      <c r="K18" s="87" t="str">
        <f t="shared" ca="1" si="31"/>
        <v>'Planning View'!AQ1:BG1</v>
      </c>
      <c r="L18" s="87" t="str">
        <f t="shared" ca="1" si="31"/>
        <v>'Planning View'!AS1:BG1</v>
      </c>
      <c r="M18" s="87" t="str">
        <f t="shared" ca="1" si="31"/>
        <v>'Planning View'!AT1:BG1</v>
      </c>
      <c r="N18" s="87" t="str">
        <f t="shared" ca="1" si="31"/>
        <v>'Planning View'!AU1:BG1</v>
      </c>
      <c r="O18" s="87" t="str">
        <f t="shared" ca="1" si="31"/>
        <v>'Planning View'!AW1:BG1</v>
      </c>
      <c r="P18" s="87" t="str">
        <f t="shared" ca="1" si="31"/>
        <v>'Planning View'!AX1:BG1</v>
      </c>
      <c r="Q18" s="87" t="str">
        <f t="shared" ca="1" si="31"/>
        <v>'Planning View'!AY1:BG1</v>
      </c>
      <c r="R18" s="87" t="str">
        <f t="shared" ca="1" si="31"/>
        <v>'Planning View'!BA1:BG1</v>
      </c>
      <c r="S18" s="87" t="str">
        <f t="shared" ca="1" si="31"/>
        <v>'Planning View'!BB1:BG1</v>
      </c>
      <c r="T18" s="87" t="str">
        <f t="shared" ca="1" si="31"/>
        <v>'Planning View'!BC1:BG1</v>
      </c>
      <c r="U18" s="87" t="str">
        <f t="shared" ca="1" si="31"/>
        <v>'Planning View'!BE1:BG1</v>
      </c>
      <c r="V18" s="87" t="str">
        <f t="shared" ca="1" si="31"/>
        <v>'Planning View'!BF1:BG1</v>
      </c>
      <c r="W18" s="87" t="str">
        <f ca="1">$F$9&amp;V20&amp;"1"&amp;":"&amp;$M$10&amp;"1"</f>
        <v>'Planning View'!BG1:BG1</v>
      </c>
      <c r="X18" s="87" t="str">
        <f ca="1">$F$9&amp;W20&amp;"1"&amp;":"&amp;$M$10&amp;"1"</f>
        <v>'Planning View'!1:BG1</v>
      </c>
      <c r="Y18" s="87" t="str">
        <f ca="1">$F$9&amp;X20&amp;"1"&amp;":"&amp;$M$10&amp;"1"</f>
        <v>'Planning View'!1:BG1</v>
      </c>
      <c r="Z18" s="87" t="str">
        <f t="shared" ref="Z18:AE18" ca="1" si="32">$F$9&amp;Y20&amp;"1"&amp;":"&amp;$M$10&amp;"1"</f>
        <v>'Planning View'!1:BG1</v>
      </c>
      <c r="AA18" s="87" t="str">
        <f t="shared" ca="1" si="32"/>
        <v>'Planning View'!1:BG1</v>
      </c>
      <c r="AB18" s="87" t="str">
        <f t="shared" ca="1" si="32"/>
        <v>'Planning View'!1:BG1</v>
      </c>
      <c r="AC18" s="87" t="str">
        <f t="shared" ca="1" si="32"/>
        <v>'Planning View'!1:BG1</v>
      </c>
      <c r="AD18" s="87" t="str">
        <f t="shared" ca="1" si="32"/>
        <v>'Planning View'!1:BG1</v>
      </c>
      <c r="AE18" s="87" t="str">
        <f t="shared" ca="1" si="32"/>
        <v>'Planning View'!1:BG1</v>
      </c>
      <c r="AF18" s="87" t="str">
        <f t="shared" ref="AF18:AT18" ca="1" si="33">$F$9&amp;AE20&amp;"1"&amp;":"&amp;$M$10&amp;"1"</f>
        <v>'Planning View'!1:BG1</v>
      </c>
      <c r="AG18" s="87" t="str">
        <f t="shared" ca="1" si="33"/>
        <v>'Planning View'!1:BG1</v>
      </c>
      <c r="AH18" s="87" t="str">
        <f t="shared" ca="1" si="33"/>
        <v>'Planning View'!1:BG1</v>
      </c>
      <c r="AI18" s="87" t="str">
        <f t="shared" ca="1" si="33"/>
        <v>'Planning View'!1:BG1</v>
      </c>
      <c r="AJ18" s="87" t="str">
        <f t="shared" ca="1" si="33"/>
        <v>'Planning View'!1:BG1</v>
      </c>
      <c r="AK18" s="87" t="str">
        <f t="shared" ca="1" si="33"/>
        <v>'Planning View'!1:BG1</v>
      </c>
      <c r="AL18" s="87" t="str">
        <f t="shared" ca="1" si="33"/>
        <v>'Planning View'!1:BG1</v>
      </c>
      <c r="AM18" s="87" t="str">
        <f t="shared" ca="1" si="33"/>
        <v>'Planning View'!1:BG1</v>
      </c>
      <c r="AN18" s="87" t="str">
        <f t="shared" ca="1" si="33"/>
        <v>'Planning View'!1:BG1</v>
      </c>
      <c r="AO18" s="87" t="str">
        <f t="shared" ca="1" si="33"/>
        <v>'Planning View'!1:BG1</v>
      </c>
      <c r="AP18" s="87" t="str">
        <f t="shared" ca="1" si="33"/>
        <v>'Planning View'!1:BG1</v>
      </c>
      <c r="AQ18" s="87" t="str">
        <f t="shared" ca="1" si="33"/>
        <v>'Planning View'!1:BG1</v>
      </c>
      <c r="AR18" s="87" t="str">
        <f t="shared" ca="1" si="33"/>
        <v>'Planning View'!1:BG1</v>
      </c>
      <c r="AS18" s="87" t="str">
        <f t="shared" ca="1" si="33"/>
        <v>'Planning View'!1:BG1</v>
      </c>
      <c r="AT18" s="87" t="str">
        <f t="shared" ca="1" si="33"/>
        <v>'Planning View'!1:BG1</v>
      </c>
      <c r="AU18" s="87" t="str">
        <f t="shared" ref="AU18" ca="1" si="34">$F$9&amp;AT20&amp;"1"&amp;":"&amp;$M$10&amp;"1"</f>
        <v>'Planning View'!1:BG1</v>
      </c>
      <c r="AV18" s="87" t="str">
        <f t="shared" ref="AV18" ca="1" si="35">$F$9&amp;AU20&amp;"1"&amp;":"&amp;$M$10&amp;"1"</f>
        <v>'Planning View'!1:BG1</v>
      </c>
      <c r="AW18" s="87" t="str">
        <f t="shared" ref="AW18" ca="1" si="36">$F$9&amp;AV20&amp;"1"&amp;":"&amp;$M$10&amp;"1"</f>
        <v>'Planning View'!1:BG1</v>
      </c>
      <c r="AX18" s="87" t="str">
        <f t="shared" ref="AX18" ca="1" si="37">$F$9&amp;AW20&amp;"1"&amp;":"&amp;$M$10&amp;"1"</f>
        <v>'Planning View'!1:BG1</v>
      </c>
      <c r="AY18" s="87" t="str">
        <f t="shared" ref="AY18" ca="1" si="38">$F$9&amp;AX20&amp;"1"&amp;":"&amp;$M$10&amp;"1"</f>
        <v>'Planning View'!1:BG1</v>
      </c>
      <c r="AZ18" s="87" t="str">
        <f t="shared" ref="AZ18" ca="1" si="39">$F$9&amp;AY20&amp;"1"&amp;":"&amp;$M$10&amp;"1"</f>
        <v>'Planning View'!1:BG1</v>
      </c>
      <c r="BA18" s="87" t="str">
        <f t="shared" ref="BA18" ca="1" si="40">$F$9&amp;AZ20&amp;"1"&amp;":"&amp;$M$10&amp;"1"</f>
        <v>'Planning View'!1:BG1</v>
      </c>
      <c r="BB18" s="87" t="str">
        <f t="shared" ref="BB18" ca="1" si="41">$F$9&amp;BA20&amp;"1"&amp;":"&amp;$M$10&amp;"1"</f>
        <v>'Planning View'!1:BG1</v>
      </c>
      <c r="BC18" s="87" t="str">
        <f t="shared" ref="BC18" ca="1" si="42">$F$9&amp;BB20&amp;"1"&amp;":"&amp;$M$10&amp;"1"</f>
        <v>'Planning View'!1:BG1</v>
      </c>
      <c r="BD18" s="87" t="str">
        <f t="shared" ref="BD18" ca="1" si="43">$F$9&amp;BC20&amp;"1"&amp;":"&amp;$M$10&amp;"1"</f>
        <v>'Planning View'!1:BG1</v>
      </c>
      <c r="BE18" s="87" t="str">
        <f t="shared" ref="BE18" ca="1" si="44">$F$9&amp;BD20&amp;"1"&amp;":"&amp;$M$10&amp;"1"</f>
        <v>'Planning View'!1:BG1</v>
      </c>
      <c r="BF18" s="87" t="str">
        <f t="shared" ref="BF18:BG18" ca="1" si="45">$F$9&amp;BE20&amp;"1"&amp;":"&amp;$M$10&amp;"1"</f>
        <v>'Planning View'!1:BG1</v>
      </c>
      <c r="BG18" s="87" t="str">
        <f t="shared" ca="1" si="45"/>
        <v>'Planning View'!1:BG1</v>
      </c>
      <c r="BH18" s="87"/>
      <c r="BL18" s="30"/>
      <c r="JD18" s="19" t="s">
        <v>367</v>
      </c>
      <c r="JE18" s="229" t="s">
        <v>368</v>
      </c>
    </row>
    <row r="19" spans="2:269" x14ac:dyDescent="0.2">
      <c r="C19" s="88"/>
      <c r="D19" s="22"/>
      <c r="E19" s="22"/>
      <c r="F19" s="22"/>
      <c r="G19" s="83" t="s">
        <v>291</v>
      </c>
      <c r="H19" s="89">
        <f ca="1">L9</f>
        <v>41</v>
      </c>
      <c r="I19" s="23">
        <f t="array" aca="1" ref="I19" ca="1">MAX(IF(H17=0, 0, IF(INDIRECT(I18)=H17+1, COLUMN(INDIRECT(I18)), 0)))</f>
        <v>42</v>
      </c>
      <c r="J19" s="23">
        <f t="array" aca="1" ref="J19" ca="1">MAX(IF(I17=0, 0, IF(INDIRECT(J18)=I17+1, COLUMN(INDIRECT(J18)), 0)))</f>
        <v>43</v>
      </c>
      <c r="K19" s="23">
        <f t="array" aca="1" ref="K19" ca="1">MAX(IF(J17=0, 0, IF(INDIRECT(K18)=J17+1, COLUMN(INDIRECT(K18)), 0)))</f>
        <v>45</v>
      </c>
      <c r="L19" s="23">
        <f t="array" aca="1" ref="L19" ca="1">MAX(IF(K17=0, 0, IF(INDIRECT(L18)=K17+1, COLUMN(INDIRECT(L18)), 0)))</f>
        <v>46</v>
      </c>
      <c r="M19" s="23">
        <f t="array" aca="1" ref="M19" ca="1">MAX(IF(L17=0, 0, IF(INDIRECT(M18)=L17+1, COLUMN(INDIRECT(M18)), 0)))</f>
        <v>47</v>
      </c>
      <c r="N19" s="23">
        <f t="array" aca="1" ref="N19" ca="1">MAX(IF(M17=0, 0, IF(INDIRECT(N18)=M17+1, COLUMN(INDIRECT(N18)), 0)))</f>
        <v>49</v>
      </c>
      <c r="O19" s="23">
        <f t="array" aca="1" ref="O19" ca="1">MAX(IF(N17=0, 0, IF(INDIRECT(O18)=N17+1, COLUMN(INDIRECT(O18)), 0)))</f>
        <v>50</v>
      </c>
      <c r="P19" s="23">
        <f t="array" aca="1" ref="P19" ca="1">MAX(IF(O17=0, 0, IF(INDIRECT(P18)=O17+1, COLUMN(INDIRECT(P18)), 0)))</f>
        <v>51</v>
      </c>
      <c r="Q19" s="23">
        <f t="array" aca="1" ref="Q19" ca="1">MAX(IF(P17=0, 0, IF(INDIRECT(Q18)=P17+1, COLUMN(INDIRECT(Q18)), 0)))</f>
        <v>53</v>
      </c>
      <c r="R19" s="23">
        <f t="array" aca="1" ref="R19" ca="1">MAX(IF(Q17=0, 0, IF(INDIRECT(R18)=Q17+1, COLUMN(INDIRECT(R18)), 0)))</f>
        <v>54</v>
      </c>
      <c r="S19" s="23">
        <f t="array" aca="1" ref="S19" ca="1">MAX(IF(R17=0, 0, IF(INDIRECT(S18)=R17+1, COLUMN(INDIRECT(S18)), 0)))</f>
        <v>55</v>
      </c>
      <c r="T19" s="23">
        <f t="array" aca="1" ref="T19" ca="1">MAX(IF(S17=0, 0, IF(INDIRECT(T18)=S17+1, COLUMN(INDIRECT(T18)), 0)))</f>
        <v>57</v>
      </c>
      <c r="U19" s="23">
        <f t="array" aca="1" ref="U19" ca="1">MAX(IF(T17=0, 0, IF(INDIRECT(U18)=T17+1, COLUMN(INDIRECT(U18)), 0)))</f>
        <v>58</v>
      </c>
      <c r="V19" s="23">
        <f t="array" aca="1" ref="V19" ca="1">MAX(IF(U17=0, 0, IF(INDIRECT(V18)=U17+1, COLUMN(INDIRECT(V18)), 0)))</f>
        <v>59</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47"/>
      <c r="BL19" s="30"/>
      <c r="JD19" s="19" t="s">
        <v>369</v>
      </c>
      <c r="JE19" s="229">
        <f>IF(ScenarioType&lt;&gt;"ALL",COUNTIF(SCENARIOMETA!B:B,ScenarioType),COUNTA(SCENARIOMETA!B:B)-1)</f>
        <v>0</v>
      </c>
    </row>
    <row r="20" spans="2:269" x14ac:dyDescent="0.2">
      <c r="C20" s="90"/>
      <c r="D20" s="24"/>
      <c r="E20" s="24"/>
      <c r="F20" s="24"/>
      <c r="G20" s="91"/>
      <c r="H20" s="92" t="str">
        <f t="shared" ref="H20:V20" ca="1" si="46">IF(H19=0, "", IF(H19&gt;26, CHAR(64+INT((H19-1)/26)),"")&amp;CHAR(65+MOD(H19-1, 26)))</f>
        <v>AO</v>
      </c>
      <c r="I20" s="25" t="str">
        <f t="shared" ca="1" si="46"/>
        <v>AP</v>
      </c>
      <c r="J20" s="25" t="str">
        <f t="shared" ca="1" si="46"/>
        <v>AQ</v>
      </c>
      <c r="K20" s="25" t="str">
        <f t="shared" ca="1" si="46"/>
        <v>AS</v>
      </c>
      <c r="L20" s="25" t="str">
        <f t="shared" ca="1" si="46"/>
        <v>AT</v>
      </c>
      <c r="M20" s="25" t="str">
        <f t="shared" ca="1" si="46"/>
        <v>AU</v>
      </c>
      <c r="N20" s="25" t="str">
        <f t="shared" ca="1" si="46"/>
        <v>AW</v>
      </c>
      <c r="O20" s="25" t="str">
        <f t="shared" ca="1" si="46"/>
        <v>AX</v>
      </c>
      <c r="P20" s="25" t="str">
        <f t="shared" ca="1" si="46"/>
        <v>AY</v>
      </c>
      <c r="Q20" s="25" t="str">
        <f t="shared" ca="1" si="46"/>
        <v>BA</v>
      </c>
      <c r="R20" s="25" t="str">
        <f t="shared" ca="1" si="46"/>
        <v>BB</v>
      </c>
      <c r="S20" s="25" t="str">
        <f t="shared" ca="1" si="46"/>
        <v>BC</v>
      </c>
      <c r="T20" s="25" t="str">
        <f t="shared" ca="1" si="46"/>
        <v>BE</v>
      </c>
      <c r="U20" s="25" t="str">
        <f t="shared" ca="1" si="46"/>
        <v>BF</v>
      </c>
      <c r="V20" s="25" t="str">
        <f t="shared" ca="1" si="46"/>
        <v>BG</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48"/>
      <c r="BL20" s="30"/>
      <c r="JD20" s="19" t="s">
        <v>370</v>
      </c>
      <c r="JE20" s="229">
        <f>IF(ScenarioType&lt;&gt;"ALL",MATCH(ScenarioType,SCENARIOMETA!B:B,0),ROW(SCENARIOMETA!B2))</f>
        <v>2</v>
      </c>
      <c r="JF20" s="230" t="s">
        <v>371</v>
      </c>
      <c r="JG20" s="230"/>
      <c r="JH20" s="230"/>
      <c r="JI20" s="230"/>
    </row>
    <row r="21" spans="2:269" x14ac:dyDescent="0.2">
      <c r="C21" s="46" t="s">
        <v>18</v>
      </c>
      <c r="D21" s="21"/>
      <c r="E21" s="19"/>
      <c r="F21" s="31">
        <f ca="1">MAX(G27:G826)</f>
        <v>0</v>
      </c>
      <c r="G21" s="86"/>
      <c r="H21" s="93" t="str">
        <f t="shared" ref="H21:V21" ca="1" si="51">IF(H19=0, "", $F2&amp;"!"&amp;H20)</f>
        <v>Planning View!AO</v>
      </c>
      <c r="I21" s="15" t="str">
        <f t="shared" ca="1" si="51"/>
        <v>Planning View!AP</v>
      </c>
      <c r="J21" s="15" t="str">
        <f t="shared" ca="1" si="51"/>
        <v>Planning View!AQ</v>
      </c>
      <c r="K21" s="15" t="str">
        <f t="shared" ca="1" si="51"/>
        <v>Planning View!AS</v>
      </c>
      <c r="L21" s="15" t="str">
        <f t="shared" ca="1" si="51"/>
        <v>Planning View!AT</v>
      </c>
      <c r="M21" s="15" t="str">
        <f t="shared" ca="1" si="51"/>
        <v>Planning View!AU</v>
      </c>
      <c r="N21" s="15" t="str">
        <f t="shared" ca="1" si="51"/>
        <v>Planning View!AW</v>
      </c>
      <c r="O21" s="15" t="str">
        <f t="shared" ca="1" si="51"/>
        <v>Planning View!AX</v>
      </c>
      <c r="P21" s="15" t="str">
        <f t="shared" ca="1" si="51"/>
        <v>Planning View!AY</v>
      </c>
      <c r="Q21" s="15" t="str">
        <f t="shared" ca="1" si="51"/>
        <v>Planning View!BA</v>
      </c>
      <c r="R21" s="15" t="str">
        <f t="shared" ca="1" si="51"/>
        <v>Planning View!BB</v>
      </c>
      <c r="S21" s="15" t="str">
        <f t="shared" ca="1" si="51"/>
        <v>Planning View!BC</v>
      </c>
      <c r="T21" s="15" t="str">
        <f t="shared" ca="1" si="51"/>
        <v>Planning View!BE</v>
      </c>
      <c r="U21" s="15" t="str">
        <f t="shared" ca="1" si="51"/>
        <v>Planning View!BF</v>
      </c>
      <c r="V21" s="15" t="str">
        <f t="shared" ca="1" si="51"/>
        <v>Planning View!BG</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0" t="s">
        <v>372</v>
      </c>
      <c r="JG21" s="230"/>
      <c r="JH21" s="230"/>
      <c r="JI21" s="230"/>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-40</v>
      </c>
      <c r="X22">
        <f ca="1">W22 + (X19-W19)</f>
        <v>-40</v>
      </c>
      <c r="Y22">
        <f ca="1">X22 + (Y19-X19)</f>
        <v>-40</v>
      </c>
      <c r="Z22">
        <f t="shared" ref="Z22:AE22" ca="1" si="57">Y22 + (Z19-Y19)</f>
        <v>-40</v>
      </c>
      <c r="AA22">
        <f t="shared" ca="1" si="57"/>
        <v>-40</v>
      </c>
      <c r="AB22">
        <f t="shared" ca="1" si="57"/>
        <v>-40</v>
      </c>
      <c r="AC22">
        <f t="shared" ca="1" si="57"/>
        <v>-40</v>
      </c>
      <c r="AD22">
        <f t="shared" ca="1" si="57"/>
        <v>-40</v>
      </c>
      <c r="AE22">
        <f t="shared" ca="1" si="57"/>
        <v>-40</v>
      </c>
      <c r="AF22">
        <f t="shared" ref="AF22:AT22" ca="1" si="58">AE22 + (AF19-AE19)</f>
        <v>-40</v>
      </c>
      <c r="AG22">
        <f t="shared" ca="1" si="58"/>
        <v>-40</v>
      </c>
      <c r="AH22">
        <f t="shared" ca="1" si="58"/>
        <v>-40</v>
      </c>
      <c r="AI22">
        <f t="shared" ca="1" si="58"/>
        <v>-40</v>
      </c>
      <c r="AJ22">
        <f t="shared" ca="1" si="58"/>
        <v>-40</v>
      </c>
      <c r="AK22">
        <f t="shared" ca="1" si="58"/>
        <v>-40</v>
      </c>
      <c r="AL22">
        <f t="shared" ca="1" si="58"/>
        <v>-40</v>
      </c>
      <c r="AM22">
        <f t="shared" ca="1" si="58"/>
        <v>-40</v>
      </c>
      <c r="AN22">
        <f t="shared" ca="1" si="58"/>
        <v>-40</v>
      </c>
      <c r="AO22">
        <f t="shared" ca="1" si="58"/>
        <v>-40</v>
      </c>
      <c r="AP22">
        <f t="shared" ca="1" si="58"/>
        <v>-40</v>
      </c>
      <c r="AQ22">
        <f t="shared" ca="1" si="58"/>
        <v>-40</v>
      </c>
      <c r="AR22">
        <f t="shared" ca="1" si="58"/>
        <v>-40</v>
      </c>
      <c r="AS22">
        <f t="shared" ca="1" si="58"/>
        <v>-40</v>
      </c>
      <c r="AT22">
        <f t="shared" ca="1" si="58"/>
        <v>-40</v>
      </c>
      <c r="AU22">
        <f t="shared" ref="AU22" ca="1" si="59">AT22 + (AU19-AT19)</f>
        <v>-40</v>
      </c>
      <c r="AV22">
        <f t="shared" ref="AV22" ca="1" si="60">AU22 + (AV19-AU19)</f>
        <v>-40</v>
      </c>
      <c r="AW22">
        <f t="shared" ref="AW22" ca="1" si="61">AV22 + (AW19-AV19)</f>
        <v>-40</v>
      </c>
      <c r="AX22">
        <f t="shared" ref="AX22" ca="1" si="62">AW22 + (AX19-AW19)</f>
        <v>-40</v>
      </c>
      <c r="AY22">
        <f t="shared" ref="AY22" ca="1" si="63">AX22 + (AY19-AX19)</f>
        <v>-40</v>
      </c>
      <c r="AZ22">
        <f t="shared" ref="AZ22" ca="1" si="64">AY22 + (AZ19-AY19)</f>
        <v>-40</v>
      </c>
      <c r="BA22">
        <f t="shared" ref="BA22" ca="1" si="65">AZ22 + (BA19-AZ19)</f>
        <v>-40</v>
      </c>
      <c r="BB22">
        <f t="shared" ref="BB22" ca="1" si="66">BA22 + (BB19-BA19)</f>
        <v>-40</v>
      </c>
      <c r="BC22">
        <f t="shared" ref="BC22" ca="1" si="67">BB22 + (BC19-BB19)</f>
        <v>-40</v>
      </c>
      <c r="BD22">
        <f t="shared" ref="BD22" ca="1" si="68">BC22 + (BD19-BC19)</f>
        <v>-40</v>
      </c>
      <c r="BE22">
        <f t="shared" ref="BE22" ca="1" si="69">BD22 + (BE19-BD19)</f>
        <v>-40</v>
      </c>
      <c r="BF22">
        <f t="shared" ref="BF22:BG22" ca="1" si="70">BE22 + (BF19-BE19)</f>
        <v>-40</v>
      </c>
      <c r="BG22">
        <f t="shared" ca="1" si="70"/>
        <v>-40</v>
      </c>
      <c r="BL22" s="30"/>
      <c r="JF22" s="230" t="s">
        <v>373</v>
      </c>
      <c r="JG22" s="230"/>
      <c r="JH22" s="230"/>
      <c r="JI22" s="230"/>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374</v>
      </c>
      <c r="JH23" s="144" t="s">
        <v>375</v>
      </c>
      <c r="JI23" s="144" t="s">
        <v>376</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-9</v>
      </c>
      <c r="X24" s="84">
        <f ca="1">$R$6+X22-1</f>
        <v>-9</v>
      </c>
      <c r="Y24" s="84">
        <f ca="1">$R$6+Y22-1</f>
        <v>-9</v>
      </c>
      <c r="Z24" s="84">
        <f t="shared" ref="Z24:AE24" ca="1" si="76">$R$6+Z22-1</f>
        <v>-9</v>
      </c>
      <c r="AA24" s="84">
        <f t="shared" ca="1" si="76"/>
        <v>-9</v>
      </c>
      <c r="AB24" s="84">
        <f t="shared" ca="1" si="76"/>
        <v>-9</v>
      </c>
      <c r="AC24" s="84">
        <f t="shared" ca="1" si="76"/>
        <v>-9</v>
      </c>
      <c r="AD24" s="84">
        <f t="shared" ca="1" si="76"/>
        <v>-9</v>
      </c>
      <c r="AE24" s="84">
        <f t="shared" ca="1" si="76"/>
        <v>-9</v>
      </c>
      <c r="AF24" s="84">
        <f t="shared" ref="AF24:AQ24" ca="1" si="77">$R$6+AF22-1</f>
        <v>-9</v>
      </c>
      <c r="AG24" s="84">
        <f t="shared" ca="1" si="77"/>
        <v>-9</v>
      </c>
      <c r="AH24" s="84">
        <f t="shared" ca="1" si="77"/>
        <v>-9</v>
      </c>
      <c r="AI24" s="84">
        <f t="shared" ca="1" si="77"/>
        <v>-9</v>
      </c>
      <c r="AJ24" s="84">
        <f t="shared" ca="1" si="77"/>
        <v>-9</v>
      </c>
      <c r="AK24" s="84">
        <f t="shared" ca="1" si="77"/>
        <v>-9</v>
      </c>
      <c r="AL24" s="84">
        <f t="shared" ca="1" si="77"/>
        <v>-9</v>
      </c>
      <c r="AM24" s="84">
        <f t="shared" ca="1" si="77"/>
        <v>-9</v>
      </c>
      <c r="AN24" s="84">
        <f t="shared" ca="1" si="77"/>
        <v>-9</v>
      </c>
      <c r="AO24" s="84">
        <f t="shared" ca="1" si="77"/>
        <v>-9</v>
      </c>
      <c r="AP24" s="84">
        <f t="shared" ca="1" si="77"/>
        <v>-9</v>
      </c>
      <c r="AQ24" s="84">
        <f t="shared" ca="1" si="77"/>
        <v>-9</v>
      </c>
      <c r="AR24" s="84">
        <f ca="1">$R$6+AR22-1</f>
        <v>-9</v>
      </c>
      <c r="AS24" s="84">
        <f ca="1">$R$6+AS22-1</f>
        <v>-9</v>
      </c>
      <c r="AT24" s="84">
        <f ca="1">$R$6+AT22-1</f>
        <v>-9</v>
      </c>
      <c r="AU24" s="84">
        <f t="shared" ref="AU24:BF24" ca="1" si="78">$R$6+AU22-1</f>
        <v>-9</v>
      </c>
      <c r="AV24" s="84">
        <f t="shared" ca="1" si="78"/>
        <v>-9</v>
      </c>
      <c r="AW24" s="84">
        <f t="shared" ca="1" si="78"/>
        <v>-9</v>
      </c>
      <c r="AX24" s="84">
        <f t="shared" ca="1" si="78"/>
        <v>-9</v>
      </c>
      <c r="AY24" s="84">
        <f t="shared" ca="1" si="78"/>
        <v>-9</v>
      </c>
      <c r="AZ24" s="84">
        <f t="shared" ca="1" si="78"/>
        <v>-9</v>
      </c>
      <c r="BA24" s="84">
        <f t="shared" ca="1" si="78"/>
        <v>-9</v>
      </c>
      <c r="BB24" s="84">
        <f t="shared" ca="1" si="78"/>
        <v>-9</v>
      </c>
      <c r="BC24" s="84">
        <f t="shared" ca="1" si="78"/>
        <v>-9</v>
      </c>
      <c r="BD24" s="84">
        <f t="shared" ca="1" si="78"/>
        <v>-9</v>
      </c>
      <c r="BE24" s="84">
        <f t="shared" ca="1" si="78"/>
        <v>-9</v>
      </c>
      <c r="BF24" s="84">
        <f t="shared" ca="1" si="78"/>
        <v>-9</v>
      </c>
      <c r="BG24" s="84">
        <f t="shared" ref="BG24" ca="1" si="79">$R$6+BG22-1</f>
        <v>-9</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Q</v>
      </c>
      <c r="X25" s="69" t="str">
        <f ca="1">IF(X24=0, "", IF(X24&gt;26, CHAR(64+INT((X24-1)/26)),"")&amp;CHAR(65+MOD(X24-1, 26)))</f>
        <v>Q</v>
      </c>
      <c r="Y25" s="69" t="str">
        <f ca="1">IF(Y24=0, "", IF(Y24&gt;26, CHAR(64+INT((Y24-1)/26)),"")&amp;CHAR(65+MOD(Y24-1, 26)))</f>
        <v>Q</v>
      </c>
      <c r="Z25" s="69" t="str">
        <f t="shared" ref="Z25:AE25" ca="1" si="81">IF(Z24=0, "", IF(Z24&gt;26, CHAR(64+INT((Z24-1)/26)),"")&amp;CHAR(65+MOD(Z24-1, 26)))</f>
        <v>Q</v>
      </c>
      <c r="AA25" s="69" t="str">
        <f t="shared" ca="1" si="81"/>
        <v>Q</v>
      </c>
      <c r="AB25" s="69" t="str">
        <f t="shared" ca="1" si="81"/>
        <v>Q</v>
      </c>
      <c r="AC25" s="69" t="str">
        <f t="shared" ca="1" si="81"/>
        <v>Q</v>
      </c>
      <c r="AD25" s="69" t="str">
        <f t="shared" ca="1" si="81"/>
        <v>Q</v>
      </c>
      <c r="AE25" s="69" t="str">
        <f t="shared" ca="1" si="81"/>
        <v>Q</v>
      </c>
      <c r="AF25" s="69" t="str">
        <f t="shared" ref="AF25:AT25" ca="1" si="82">IF(AF24=0, "", IF(AF24&gt;26, CHAR(64+INT((AF24-1)/26)),"")&amp;CHAR(65+MOD(AF24-1, 26)))</f>
        <v>Q</v>
      </c>
      <c r="AG25" s="69" t="str">
        <f t="shared" ca="1" si="82"/>
        <v>Q</v>
      </c>
      <c r="AH25" s="69" t="str">
        <f t="shared" ca="1" si="82"/>
        <v>Q</v>
      </c>
      <c r="AI25" s="69" t="str">
        <f t="shared" ca="1" si="82"/>
        <v>Q</v>
      </c>
      <c r="AJ25" s="69" t="str">
        <f t="shared" ca="1" si="82"/>
        <v>Q</v>
      </c>
      <c r="AK25" s="69" t="str">
        <f t="shared" ca="1" si="82"/>
        <v>Q</v>
      </c>
      <c r="AL25" s="69" t="str">
        <f t="shared" ca="1" si="82"/>
        <v>Q</v>
      </c>
      <c r="AM25" s="69" t="str">
        <f t="shared" ca="1" si="82"/>
        <v>Q</v>
      </c>
      <c r="AN25" s="69" t="str">
        <f t="shared" ca="1" si="82"/>
        <v>Q</v>
      </c>
      <c r="AO25" s="69" t="str">
        <f t="shared" ca="1" si="82"/>
        <v>Q</v>
      </c>
      <c r="AP25" s="69" t="str">
        <f t="shared" ca="1" si="82"/>
        <v>Q</v>
      </c>
      <c r="AQ25" s="69" t="str">
        <f t="shared" ca="1" si="82"/>
        <v>Q</v>
      </c>
      <c r="AR25" s="69" t="str">
        <f t="shared" ca="1" si="82"/>
        <v>Q</v>
      </c>
      <c r="AS25" s="69" t="str">
        <f t="shared" ca="1" si="82"/>
        <v>Q</v>
      </c>
      <c r="AT25" s="69" t="str">
        <f t="shared" ca="1" si="82"/>
        <v>Q</v>
      </c>
      <c r="AU25" s="69" t="str">
        <f t="shared" ref="AU25:BF25" ca="1" si="83">IF(AU24=0, "", IF(AU24&gt;26, CHAR(64+INT((AU24-1)/26)),"")&amp;CHAR(65+MOD(AU24-1, 26)))</f>
        <v>Q</v>
      </c>
      <c r="AV25" s="69" t="str">
        <f t="shared" ca="1" si="83"/>
        <v>Q</v>
      </c>
      <c r="AW25" s="69" t="str">
        <f t="shared" ca="1" si="83"/>
        <v>Q</v>
      </c>
      <c r="AX25" s="69" t="str">
        <f t="shared" ca="1" si="83"/>
        <v>Q</v>
      </c>
      <c r="AY25" s="69" t="str">
        <f t="shared" ca="1" si="83"/>
        <v>Q</v>
      </c>
      <c r="AZ25" s="69" t="str">
        <f t="shared" ca="1" si="83"/>
        <v>Q</v>
      </c>
      <c r="BA25" s="69" t="str">
        <f t="shared" ca="1" si="83"/>
        <v>Q</v>
      </c>
      <c r="BB25" s="69" t="str">
        <f t="shared" ca="1" si="83"/>
        <v>Q</v>
      </c>
      <c r="BC25" s="69" t="str">
        <f t="shared" ca="1" si="83"/>
        <v>Q</v>
      </c>
      <c r="BD25" s="69" t="str">
        <f t="shared" ca="1" si="83"/>
        <v>Q</v>
      </c>
      <c r="BE25" s="69" t="str">
        <f t="shared" ca="1" si="83"/>
        <v>Q</v>
      </c>
      <c r="BF25" s="69" t="str">
        <f t="shared" ca="1" si="83"/>
        <v>Q</v>
      </c>
      <c r="BG25" s="69" t="str">
        <f t="shared" ref="BG25" ca="1" si="84">IF(BG24=0, "", IF(BG24&gt;26, CHAR(64+INT((BG24-1)/26)),"")&amp;CHAR(65+MOD(BG24-1, 26)))</f>
        <v>Q</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20</v>
      </c>
      <c r="D27" s="9">
        <f t="shared" ref="D27:D31" ca="1" si="85">IF(OR($C27=MAXR, $C27=0), 0, INDIRECT($F$9&amp;$M$13&amp;$C27))</f>
        <v>5</v>
      </c>
      <c r="E27" s="9">
        <f t="shared" ref="E27:E30" ca="1" si="86">D27</f>
        <v>5</v>
      </c>
      <c r="F27" s="105" t="str">
        <f t="shared" ref="F27:F30" ca="1" si="87">IF(E27=0, "", INDIRECT($S$8&amp;E27))</f>
        <v>1_PARENT00001_DMACTUALS_INDEPENDENT:CATALOGDETAIL:REVENUE:No Perspective:default:Live:0</v>
      </c>
      <c r="G27" s="7">
        <f t="shared" ref="G27:G30" ca="1" si="88">IF(OR($C27=MAXR, $C27=0), 0, IF(ISERROR(MATCH($G$6, INDIRECT($F$13&amp;$C27), )), 0, C27))</f>
        <v>0</v>
      </c>
      <c r="H27" s="33" t="str">
        <f t="shared" ref="H27:Q31" ca="1" si="89">IF(OR($C27=MAXR, $C27=0, H$24=0, H$19=0), 0, IF(LEN(INDIRECT($F$9&amp;H$20&amp;$C27))=0, NULL,  INDIRECT($F$9&amp;H$20&amp;$C27)))</f>
        <v>-</v>
      </c>
      <c r="I27" s="33" t="str">
        <f t="shared" ca="1" si="89"/>
        <v>-</v>
      </c>
      <c r="J27" s="33" t="str">
        <f t="shared" ca="1" si="89"/>
        <v>-</v>
      </c>
      <c r="K27" s="33" t="str">
        <f t="shared" ca="1" si="89"/>
        <v>-</v>
      </c>
      <c r="L27" s="33" t="str">
        <f t="shared" ca="1" si="89"/>
        <v>-</v>
      </c>
      <c r="M27" s="33" t="str">
        <f t="shared" ca="1" si="89"/>
        <v>-</v>
      </c>
      <c r="N27" s="33" t="str">
        <f t="shared" ca="1" si="89"/>
        <v>-</v>
      </c>
      <c r="O27" s="33" t="str">
        <f t="shared" ca="1" si="89"/>
        <v>-</v>
      </c>
      <c r="P27" s="33" t="str">
        <f t="shared" ca="1" si="89"/>
        <v>-</v>
      </c>
      <c r="Q27" s="33" t="str">
        <f t="shared" ca="1" si="89"/>
        <v>-</v>
      </c>
      <c r="R27" s="33" t="str">
        <f t="shared" ref="R27:AG31" ca="1" si="90">IF(OR($C27=MAXR, $C27=0, R$24=0, R$19=0), 0, IF(LEN(INDIRECT($F$9&amp;R$20&amp;$C27))=0, NULL,  INDIRECT($F$9&amp;R$20&amp;$C27)))</f>
        <v>-</v>
      </c>
      <c r="S27" s="33" t="str">
        <f t="shared" ca="1" si="90"/>
        <v>-</v>
      </c>
      <c r="T27" s="33" t="str">
        <f t="shared" ca="1" si="90"/>
        <v>-</v>
      </c>
      <c r="U27" s="33" t="str">
        <f t="shared" ca="1" si="90"/>
        <v>-</v>
      </c>
      <c r="V27" s="33" t="str">
        <f t="shared" ca="1" si="90"/>
        <v>-</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f ca="1">IF(ISERROR(IF(OR(INDIRECT($BI$3&amp;C27)="Excel Override",AND(INDIRECT($BI$4&amp;(C27-15))&lt;0,INDIRECT($BI$5&amp;C27)=1)),1,0)),"",IF(OR(INDIRECT($BI$3&amp;C27)="Excel Override",AND(INDIRECT($BI$4&amp;(C27-15))&lt;0,INDIRECT($BI$5&amp;C27)=1)),1,0))</f>
        <v>0</v>
      </c>
      <c r="BL27" s="30"/>
      <c r="BN27" s="29">
        <f ca="1">IF(OR(H$19=0,$E27=0,$C27=MAXR),"",IF((INDIRECT(H$23&amp;$E27))&lt;&gt;(INDIRECT($F$9&amp;H$20&amp;$C27)),IF($BJ27=1,0,1),0))</f>
        <v>0</v>
      </c>
      <c r="BO27" s="29">
        <f t="shared" ref="BO27:BO30" ca="1" si="93">IF(OR(I$19=0,$E27=0,$C27=MAXR),"",IF((INDIRECT(I$23&amp;$E27))&lt;&gt;(INDIRECT($F$9&amp;I$20&amp;$C27)),IF($BJ27=1,0,1),0))</f>
        <v>0</v>
      </c>
      <c r="BP27" s="29">
        <f t="shared" ref="BP27:BP30" ca="1" si="94">IF(OR(J$19=0,$E27=0,$C27=MAXR),"",IF((INDIRECT(J$23&amp;$E27))&lt;&gt;(INDIRECT($F$9&amp;J$20&amp;$C27)),IF($BJ27=1,0,1),0))</f>
        <v>0</v>
      </c>
      <c r="BQ27" s="29">
        <f t="shared" ref="BQ27:BQ30" ca="1" si="95">IF(OR(K$19=0,$E27=0,$C27=MAXR),"",IF((INDIRECT(K$23&amp;$E27))&lt;&gt;(INDIRECT($F$9&amp;K$20&amp;$C27)),IF($BJ27=1,0,1),0))</f>
        <v>0</v>
      </c>
      <c r="BR27" s="29">
        <f t="shared" ref="BR27:BR30" ca="1" si="96">IF(OR(L$19=0,$E27=0,$C27=MAXR),"",IF((INDIRECT(L$23&amp;$E27))&lt;&gt;(INDIRECT($F$9&amp;L$20&amp;$C27)),IF($BJ27=1,0,1),0))</f>
        <v>0</v>
      </c>
      <c r="BS27" s="29">
        <f t="shared" ref="BS27:BS30" ca="1" si="97">IF(OR(M$19=0,$E27=0,$C27=MAXR),"",IF((INDIRECT(M$23&amp;$E27))&lt;&gt;(INDIRECT($F$9&amp;M$20&amp;$C27)),IF($BJ27=1,0,1),0))</f>
        <v>0</v>
      </c>
      <c r="BT27" s="29">
        <f t="shared" ref="BT27:BT30" ca="1" si="98">IF(OR(N$19=0,$E27=0,$C27=MAXR),"",IF((INDIRECT(N$23&amp;$E27))&lt;&gt;(INDIRECT($F$9&amp;N$20&amp;$C27)),IF($BJ27=1,0,1),0))</f>
        <v>0</v>
      </c>
      <c r="BU27" s="29">
        <f t="shared" ref="BU27:BU30" ca="1" si="99">IF(OR(O$19=0,$E27=0,$C27=MAXR),"",IF((INDIRECT(O$23&amp;$E27))&lt;&gt;(INDIRECT($F$9&amp;O$20&amp;$C27)),IF($BJ27=1,0,1),0))</f>
        <v>0</v>
      </c>
      <c r="BV27" s="29">
        <f t="shared" ref="BV27:BV30" ca="1" si="100">IF(OR(P$19=0,$E27=0,$C27=MAXR),"",IF((INDIRECT(P$23&amp;$E27))&lt;&gt;(INDIRECT($F$9&amp;P$20&amp;$C27)),IF($BJ27=1,0,1),0))</f>
        <v>0</v>
      </c>
      <c r="BW27" s="29">
        <f t="shared" ref="BW27:BW30" ca="1" si="101">IF(OR(Q$19=0,$E27=0,$C27=MAXR),"",IF((INDIRECT(Q$23&amp;$E27))&lt;&gt;(INDIRECT($F$9&amp;Q$20&amp;$C27)),IF($BJ27=1,0,1),0))</f>
        <v>0</v>
      </c>
      <c r="BX27" s="29">
        <f t="shared" ref="BX27:BX30" ca="1" si="102">IF(OR(R$19=0,$E27=0,$C27=MAXR),"",IF((INDIRECT(R$23&amp;$E27))&lt;&gt;(INDIRECT($F$9&amp;R$20&amp;$C27)),IF($BJ27=1,0,1),0))</f>
        <v>0</v>
      </c>
      <c r="BY27" s="29">
        <f t="shared" ref="BY27:BY30" ca="1" si="103">IF(OR(S$19=0,$E27=0,$C27=MAXR),"",IF((INDIRECT(S$23&amp;$E27))&lt;&gt;(INDIRECT($F$9&amp;S$20&amp;$C27)),IF($BJ27=1,0,1),0))</f>
        <v>0</v>
      </c>
      <c r="BZ27" s="29">
        <f t="shared" ref="BZ27:BZ30" ca="1" si="104">IF(OR(T$19=0,$E27=0,$C27=MAXR),"",IF((INDIRECT(T$23&amp;$E27))&lt;&gt;(INDIRECT($F$9&amp;T$20&amp;$C27)),IF($BJ27=1,0,1),0))</f>
        <v>0</v>
      </c>
      <c r="CA27" s="29">
        <f t="shared" ref="CA27:CA30" ca="1" si="105">IF(OR(U$19=0,$E27=0,$C27=MAXR),"",IF((INDIRECT(U$23&amp;$E27))&lt;&gt;(INDIRECT($F$9&amp;U$20&amp;$C27)),IF($BJ27=1,0,1),0))</f>
        <v>0</v>
      </c>
      <c r="CB27" s="29">
        <f t="shared" ref="CB27:CB30" ca="1" si="106">IF(OR(V$19=0,$E27=0,$C27=MAXR),"",IF((INDIRECT(V$23&amp;$E27))&lt;&gt;(INDIRECT($F$9&amp;V$20&amp;$C27)),IF($BJ27=1,0,1),0))</f>
        <v>0</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9999999</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9999999</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9999999</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9999999</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300</v>
      </c>
      <c r="B12" s="126"/>
      <c r="C12" s="126"/>
      <c r="D12" s="126"/>
      <c r="E12" s="126"/>
      <c r="F12" s="110"/>
      <c r="G12" s="122"/>
      <c r="H12" s="122"/>
      <c r="I12" s="122"/>
      <c r="J12" s="122"/>
      <c r="K12" s="123"/>
      <c r="L12" s="123"/>
      <c r="M12" s="123"/>
      <c r="N12" s="308" t="str">
        <f ca="1">SUBSTITUTE(N$15,"""","")</f>
        <v>AMERICAN EXPRESS100^AMERICAN EXPRESS100</v>
      </c>
      <c r="O12" s="308" t="str">
        <f t="shared" ref="O12:BK12" ca="1" si="0">SUBSTITUTE(O$15,"""","")</f>
        <v/>
      </c>
      <c r="P12" s="308" t="str">
        <f t="shared" ca="1" si="0"/>
        <v/>
      </c>
      <c r="Q12" s="308" t="str">
        <f t="shared" ca="1" si="0"/>
        <v/>
      </c>
      <c r="R12" s="308" t="str">
        <f t="shared" ca="1" si="0"/>
        <v/>
      </c>
      <c r="S12" s="308" t="str">
        <f t="shared" ca="1" si="0"/>
        <v/>
      </c>
      <c r="T12" s="308" t="str">
        <f t="shared" ca="1" si="0"/>
        <v/>
      </c>
      <c r="U12" s="308" t="str">
        <f t="shared" ca="1" si="0"/>
        <v/>
      </c>
      <c r="V12" s="308" t="str">
        <f t="shared" ca="1" si="0"/>
        <v/>
      </c>
      <c r="W12" s="308" t="str">
        <f t="shared" ca="1" si="0"/>
        <v/>
      </c>
      <c r="X12" s="308" t="str">
        <f t="shared" ca="1" si="0"/>
        <v/>
      </c>
      <c r="Y12" s="308" t="str">
        <f t="shared" ca="1" si="0"/>
        <v/>
      </c>
      <c r="Z12" s="308" t="str">
        <f t="shared" ca="1" si="0"/>
        <v/>
      </c>
      <c r="AA12" s="308" t="str">
        <f t="shared" ca="1" si="0"/>
        <v/>
      </c>
      <c r="AB12" s="308" t="str">
        <f t="shared" ca="1" si="0"/>
        <v/>
      </c>
      <c r="AC12" s="308" t="str">
        <f t="shared" ca="1" si="0"/>
        <v/>
      </c>
      <c r="AD12" s="308" t="str">
        <f t="shared" ca="1" si="0"/>
        <v/>
      </c>
      <c r="AE12" s="308" t="str">
        <f t="shared" ca="1" si="0"/>
        <v/>
      </c>
      <c r="AF12" s="308" t="str">
        <f t="shared" ca="1" si="0"/>
        <v/>
      </c>
      <c r="AG12" s="308" t="str">
        <f t="shared" ca="1" si="0"/>
        <v/>
      </c>
      <c r="AH12" s="308" t="str">
        <f t="shared" ca="1" si="0"/>
        <v/>
      </c>
      <c r="AI12" s="308" t="str">
        <f t="shared" ca="1" si="0"/>
        <v/>
      </c>
      <c r="AJ12" s="308" t="str">
        <f t="shared" ca="1" si="0"/>
        <v/>
      </c>
      <c r="AK12" s="308" t="str">
        <f t="shared" ca="1" si="0"/>
        <v/>
      </c>
      <c r="AL12" s="308" t="str">
        <f t="shared" ca="1" si="0"/>
        <v/>
      </c>
      <c r="AM12" s="308" t="str">
        <f t="shared" ca="1" si="0"/>
        <v/>
      </c>
      <c r="AN12" s="308" t="str">
        <f t="shared" ca="1" si="0"/>
        <v/>
      </c>
      <c r="AO12" s="308" t="str">
        <f t="shared" ca="1" si="0"/>
        <v/>
      </c>
      <c r="AP12" s="308" t="str">
        <f t="shared" ca="1" si="0"/>
        <v/>
      </c>
      <c r="AQ12" s="308" t="str">
        <f t="shared" ca="1" si="0"/>
        <v/>
      </c>
      <c r="AR12" s="308" t="str">
        <f t="shared" ca="1" si="0"/>
        <v/>
      </c>
      <c r="AS12" s="308" t="str">
        <f t="shared" ca="1" si="0"/>
        <v/>
      </c>
      <c r="AT12" s="308" t="str">
        <f t="shared" ca="1" si="0"/>
        <v/>
      </c>
      <c r="AU12" s="308" t="str">
        <f t="shared" ca="1" si="0"/>
        <v/>
      </c>
      <c r="AV12" s="308" t="str">
        <f t="shared" ca="1" si="0"/>
        <v/>
      </c>
      <c r="AW12" s="308" t="str">
        <f t="shared" ca="1" si="0"/>
        <v/>
      </c>
      <c r="AX12" s="308" t="str">
        <f t="shared" ca="1" si="0"/>
        <v/>
      </c>
      <c r="AY12" s="308" t="str">
        <f t="shared" ca="1" si="0"/>
        <v/>
      </c>
      <c r="AZ12" s="308" t="str">
        <f t="shared" ca="1" si="0"/>
        <v/>
      </c>
      <c r="BA12" s="308" t="str">
        <f t="shared" ca="1" si="0"/>
        <v/>
      </c>
      <c r="BB12" s="308" t="str">
        <f t="shared" ca="1" si="0"/>
        <v/>
      </c>
      <c r="BC12" s="308" t="str">
        <f t="shared" ca="1" si="0"/>
        <v/>
      </c>
      <c r="BD12" s="308" t="str">
        <f t="shared" ca="1" si="0"/>
        <v/>
      </c>
      <c r="BE12" s="308" t="str">
        <f t="shared" ca="1" si="0"/>
        <v/>
      </c>
      <c r="BF12" s="308" t="str">
        <f t="shared" ca="1" si="0"/>
        <v/>
      </c>
      <c r="BG12" s="308" t="str">
        <f t="shared" ca="1" si="0"/>
        <v/>
      </c>
      <c r="BH12" s="308" t="str">
        <f t="shared" ca="1" si="0"/>
        <v/>
      </c>
      <c r="BI12" s="308" t="str">
        <f t="shared" ca="1" si="0"/>
        <v/>
      </c>
      <c r="BJ12" s="308" t="str">
        <f t="shared" ca="1" si="0"/>
        <v/>
      </c>
      <c r="BK12" s="308" t="str">
        <f t="shared" ca="1" si="0"/>
        <v/>
      </c>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08">
        <v>5</v>
      </c>
      <c r="O13" s="308">
        <f>N13+4</f>
        <v>9</v>
      </c>
      <c r="P13" s="308">
        <f t="shared" ref="P13:BK13" si="1">O13+4</f>
        <v>13</v>
      </c>
      <c r="Q13" s="308">
        <f t="shared" si="1"/>
        <v>17</v>
      </c>
      <c r="R13" s="308">
        <f t="shared" si="1"/>
        <v>21</v>
      </c>
      <c r="S13" s="308">
        <f t="shared" si="1"/>
        <v>25</v>
      </c>
      <c r="T13" s="308">
        <f t="shared" si="1"/>
        <v>29</v>
      </c>
      <c r="U13" s="308">
        <f t="shared" si="1"/>
        <v>33</v>
      </c>
      <c r="V13" s="308">
        <f t="shared" si="1"/>
        <v>37</v>
      </c>
      <c r="W13" s="308">
        <f t="shared" si="1"/>
        <v>41</v>
      </c>
      <c r="X13" s="308">
        <f t="shared" si="1"/>
        <v>45</v>
      </c>
      <c r="Y13" s="308">
        <f t="shared" si="1"/>
        <v>49</v>
      </c>
      <c r="Z13" s="308">
        <f t="shared" si="1"/>
        <v>53</v>
      </c>
      <c r="AA13" s="308">
        <f t="shared" si="1"/>
        <v>57</v>
      </c>
      <c r="AB13" s="308">
        <f t="shared" si="1"/>
        <v>61</v>
      </c>
      <c r="AC13" s="308">
        <f t="shared" si="1"/>
        <v>65</v>
      </c>
      <c r="AD13" s="308">
        <f t="shared" si="1"/>
        <v>69</v>
      </c>
      <c r="AE13" s="308">
        <f t="shared" si="1"/>
        <v>73</v>
      </c>
      <c r="AF13" s="308">
        <f t="shared" si="1"/>
        <v>77</v>
      </c>
      <c r="AG13" s="308">
        <f t="shared" si="1"/>
        <v>81</v>
      </c>
      <c r="AH13" s="308">
        <f t="shared" si="1"/>
        <v>85</v>
      </c>
      <c r="AI13" s="308">
        <f t="shared" si="1"/>
        <v>89</v>
      </c>
      <c r="AJ13" s="308">
        <f t="shared" si="1"/>
        <v>93</v>
      </c>
      <c r="AK13" s="308">
        <f t="shared" si="1"/>
        <v>97</v>
      </c>
      <c r="AL13" s="308">
        <f t="shared" si="1"/>
        <v>101</v>
      </c>
      <c r="AM13" s="308">
        <f t="shared" si="1"/>
        <v>105</v>
      </c>
      <c r="AN13" s="308">
        <f t="shared" si="1"/>
        <v>109</v>
      </c>
      <c r="AO13" s="308">
        <f t="shared" si="1"/>
        <v>113</v>
      </c>
      <c r="AP13" s="308">
        <f t="shared" si="1"/>
        <v>117</v>
      </c>
      <c r="AQ13" s="308">
        <f t="shared" si="1"/>
        <v>121</v>
      </c>
      <c r="AR13" s="308">
        <f t="shared" si="1"/>
        <v>125</v>
      </c>
      <c r="AS13" s="308">
        <f t="shared" si="1"/>
        <v>129</v>
      </c>
      <c r="AT13" s="308">
        <f t="shared" si="1"/>
        <v>133</v>
      </c>
      <c r="AU13" s="308">
        <f t="shared" si="1"/>
        <v>137</v>
      </c>
      <c r="AV13" s="308">
        <f t="shared" si="1"/>
        <v>141</v>
      </c>
      <c r="AW13" s="308">
        <f t="shared" si="1"/>
        <v>145</v>
      </c>
      <c r="AX13" s="308">
        <f t="shared" si="1"/>
        <v>149</v>
      </c>
      <c r="AY13" s="308">
        <f t="shared" si="1"/>
        <v>153</v>
      </c>
      <c r="AZ13" s="308">
        <f t="shared" si="1"/>
        <v>157</v>
      </c>
      <c r="BA13" s="308">
        <f t="shared" si="1"/>
        <v>161</v>
      </c>
      <c r="BB13" s="308">
        <f t="shared" si="1"/>
        <v>165</v>
      </c>
      <c r="BC13" s="308">
        <f t="shared" si="1"/>
        <v>169</v>
      </c>
      <c r="BD13" s="308">
        <f t="shared" si="1"/>
        <v>173</v>
      </c>
      <c r="BE13" s="308">
        <f t="shared" si="1"/>
        <v>177</v>
      </c>
      <c r="BF13" s="308">
        <f t="shared" si="1"/>
        <v>181</v>
      </c>
      <c r="BG13" s="308">
        <f t="shared" si="1"/>
        <v>185</v>
      </c>
      <c r="BH13" s="308">
        <f t="shared" si="1"/>
        <v>189</v>
      </c>
      <c r="BI13" s="308">
        <f t="shared" si="1"/>
        <v>193</v>
      </c>
      <c r="BJ13" s="308">
        <f t="shared" si="1"/>
        <v>197</v>
      </c>
      <c r="BK13" s="308">
        <f t="shared" si="1"/>
        <v>201</v>
      </c>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2">COLUMN()+88</f>
        <v>103</v>
      </c>
      <c r="P14" s="113">
        <f t="shared" si="2"/>
        <v>104</v>
      </c>
      <c r="Q14" s="113">
        <f t="shared" si="2"/>
        <v>105</v>
      </c>
      <c r="R14" s="113">
        <f t="shared" si="2"/>
        <v>106</v>
      </c>
      <c r="S14" s="113">
        <f t="shared" si="2"/>
        <v>107</v>
      </c>
      <c r="T14" s="113">
        <f t="shared" si="2"/>
        <v>108</v>
      </c>
      <c r="U14" s="113">
        <f t="shared" si="2"/>
        <v>109</v>
      </c>
      <c r="V14" s="113">
        <f t="shared" si="2"/>
        <v>110</v>
      </c>
      <c r="W14" s="113">
        <f t="shared" si="2"/>
        <v>111</v>
      </c>
      <c r="X14" s="113">
        <f t="shared" si="2"/>
        <v>112</v>
      </c>
      <c r="Y14" s="113">
        <f t="shared" si="2"/>
        <v>113</v>
      </c>
      <c r="Z14" s="113">
        <f t="shared" si="2"/>
        <v>114</v>
      </c>
      <c r="AA14" s="113">
        <f t="shared" si="2"/>
        <v>115</v>
      </c>
      <c r="AB14" s="113">
        <f t="shared" si="2"/>
        <v>116</v>
      </c>
      <c r="AC14" s="113">
        <f t="shared" si="2"/>
        <v>117</v>
      </c>
      <c r="AD14" s="113">
        <f t="shared" si="2"/>
        <v>118</v>
      </c>
      <c r="AE14" s="113">
        <f t="shared" si="2"/>
        <v>119</v>
      </c>
      <c r="AF14" s="113">
        <f t="shared" si="2"/>
        <v>120</v>
      </c>
      <c r="AG14" s="113">
        <f t="shared" si="2"/>
        <v>121</v>
      </c>
      <c r="AH14" s="113">
        <f t="shared" si="2"/>
        <v>122</v>
      </c>
      <c r="AI14" s="113">
        <f t="shared" si="2"/>
        <v>123</v>
      </c>
      <c r="AJ14" s="113">
        <f t="shared" si="2"/>
        <v>124</v>
      </c>
      <c r="AK14" s="113">
        <f t="shared" si="2"/>
        <v>125</v>
      </c>
      <c r="AL14" s="113">
        <f t="shared" si="2"/>
        <v>126</v>
      </c>
      <c r="AM14" s="113">
        <f t="shared" si="2"/>
        <v>127</v>
      </c>
      <c r="AN14" s="113">
        <f t="shared" si="2"/>
        <v>128</v>
      </c>
      <c r="AO14" s="113">
        <f t="shared" si="2"/>
        <v>129</v>
      </c>
      <c r="AP14" s="113">
        <f t="shared" si="2"/>
        <v>130</v>
      </c>
      <c r="AQ14" s="113">
        <f t="shared" si="2"/>
        <v>131</v>
      </c>
      <c r="AR14" s="113">
        <f t="shared" si="2"/>
        <v>132</v>
      </c>
      <c r="AS14" s="113">
        <f t="shared" si="2"/>
        <v>133</v>
      </c>
      <c r="AT14" s="113">
        <f t="shared" si="2"/>
        <v>134</v>
      </c>
      <c r="AU14" s="113">
        <f t="shared" si="2"/>
        <v>135</v>
      </c>
      <c r="AV14" s="113">
        <f t="shared" si="2"/>
        <v>136</v>
      </c>
      <c r="AW14" s="113">
        <f t="shared" si="2"/>
        <v>137</v>
      </c>
      <c r="AX14" s="113">
        <f t="shared" si="2"/>
        <v>138</v>
      </c>
      <c r="AY14" s="113">
        <f t="shared" si="2"/>
        <v>139</v>
      </c>
      <c r="AZ14" s="113">
        <f t="shared" si="2"/>
        <v>140</v>
      </c>
      <c r="BA14" s="113">
        <f t="shared" si="2"/>
        <v>141</v>
      </c>
      <c r="BB14" s="113">
        <f t="shared" si="2"/>
        <v>142</v>
      </c>
      <c r="BC14" s="113">
        <f t="shared" si="2"/>
        <v>143</v>
      </c>
      <c r="BD14" s="113">
        <f t="shared" si="2"/>
        <v>144</v>
      </c>
      <c r="BE14" s="113">
        <f t="shared" si="2"/>
        <v>145</v>
      </c>
      <c r="BF14" s="113">
        <f t="shared" si="2"/>
        <v>146</v>
      </c>
      <c r="BG14" s="113">
        <f t="shared" si="2"/>
        <v>147</v>
      </c>
      <c r="BH14" s="113">
        <f t="shared" si="2"/>
        <v>148</v>
      </c>
      <c r="BI14" s="113">
        <f t="shared" si="2"/>
        <v>149</v>
      </c>
      <c r="BJ14" s="113">
        <f t="shared" si="2"/>
        <v>150</v>
      </c>
      <c r="BK14" s="113">
        <f t="shared" si="2"/>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3" t="s">
        <v>264</v>
      </c>
      <c r="G15" s="264"/>
      <c r="H15" s="263" t="s">
        <v>264</v>
      </c>
      <c r="I15" s="264" t="s">
        <v>231</v>
      </c>
      <c r="J15" s="265" t="s">
        <v>232</v>
      </c>
      <c r="K15" s="265" t="s">
        <v>233</v>
      </c>
      <c r="L15" s="266" t="s">
        <v>234</v>
      </c>
      <c r="M15" s="264"/>
      <c r="N15" s="267"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67"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67"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67"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67"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67"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67"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67"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67"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67"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67"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67"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67"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67"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67"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67"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67"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67"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67"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67"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67"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67"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67"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67"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67"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67"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67"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67"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67"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67"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67"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67"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67"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67"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67"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67"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67"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67"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67"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67"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67"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67"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67"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67"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67"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67"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67"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67"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67"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67"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3">IF(ROW()-$A$15&gt;26, CHAR(64+INT((ROW()-$A$15-1)/26)),"")&amp;CHAR(65+MOD(ROW()-$A$15-1, 26))</f>
        <v>E</v>
      </c>
      <c r="C16" s="126"/>
      <c r="D16" s="126"/>
      <c r="E16" s="126"/>
      <c r="F16" s="268" t="str">
        <f t="shared" ref="F16:F79" ca="1" si="4">IF(LEN(INDIRECT("SWMETA!"&amp;$B16&amp;F$14))=0,"",INDIRECT("SWMETA!"&amp;$B16&amp;F$14))</f>
        <v>MAPE</v>
      </c>
      <c r="G16" s="269"/>
      <c r="H16" s="270" t="s">
        <v>554</v>
      </c>
      <c r="I16" s="271" t="s">
        <v>494</v>
      </c>
      <c r="J16" s="135"/>
      <c r="K16" s="135" t="s">
        <v>147</v>
      </c>
      <c r="L16" s="272" t="s">
        <v>496</v>
      </c>
      <c r="M16" s="134" t="s">
        <v>221</v>
      </c>
      <c r="N16" s="273">
        <f t="shared" ref="N16:AC32" ca="1" si="5">IF(LEN(INDIRECT("SWMETA!"&amp;$B16&amp;N$14))=0,"",INDIRECT("SWMETA!"&amp;$B16&amp;N$14))</f>
        <v>1</v>
      </c>
      <c r="O16" s="273" t="str">
        <f t="shared" ref="N16:AD31" ca="1" si="6">IF(LEN(INDIRECT("SWMETA!"&amp;$B16&amp;O$14))=0,"",INDIRECT("SWMETA!"&amp;$B16&amp;O$14))</f>
        <v/>
      </c>
      <c r="P16" s="273" t="str">
        <f t="shared" ca="1" si="6"/>
        <v/>
      </c>
      <c r="Q16" s="273" t="str">
        <f t="shared" ca="1" si="6"/>
        <v/>
      </c>
      <c r="R16" s="273" t="str">
        <f t="shared" ca="1" si="6"/>
        <v/>
      </c>
      <c r="S16" s="273" t="str">
        <f t="shared" ca="1" si="6"/>
        <v/>
      </c>
      <c r="T16" s="273" t="str">
        <f t="shared" ca="1" si="6"/>
        <v/>
      </c>
      <c r="U16" s="273" t="str">
        <f t="shared" ca="1" si="6"/>
        <v/>
      </c>
      <c r="V16" s="273" t="str">
        <f t="shared" ca="1" si="6"/>
        <v/>
      </c>
      <c r="W16" s="273" t="str">
        <f t="shared" ca="1" si="6"/>
        <v/>
      </c>
      <c r="X16" s="273" t="str">
        <f t="shared" ca="1" si="6"/>
        <v/>
      </c>
      <c r="Y16" s="273" t="str">
        <f t="shared" ca="1" si="6"/>
        <v/>
      </c>
      <c r="Z16" s="273" t="str">
        <f t="shared" ca="1" si="6"/>
        <v/>
      </c>
      <c r="AA16" s="273" t="str">
        <f t="shared" ca="1" si="6"/>
        <v/>
      </c>
      <c r="AB16" s="273" t="str">
        <f t="shared" ca="1" si="6"/>
        <v/>
      </c>
      <c r="AC16" s="273" t="str">
        <f t="shared" ca="1" si="6"/>
        <v/>
      </c>
      <c r="AD16" s="273" t="str">
        <f t="shared" ca="1" si="6"/>
        <v/>
      </c>
      <c r="AE16" s="273" t="str">
        <f t="shared" ref="AE16:AT31" ca="1" si="7">IF(LEN(INDIRECT("SWMETA!"&amp;$B16&amp;AE$14))=0,"",INDIRECT("SWMETA!"&amp;$B16&amp;AE$14))</f>
        <v/>
      </c>
      <c r="AF16" s="273" t="str">
        <f t="shared" ca="1" si="7"/>
        <v/>
      </c>
      <c r="AG16" s="273" t="str">
        <f t="shared" ca="1" si="7"/>
        <v/>
      </c>
      <c r="AH16" s="273" t="str">
        <f t="shared" ca="1" si="7"/>
        <v/>
      </c>
      <c r="AI16" s="273" t="str">
        <f t="shared" ca="1" si="7"/>
        <v/>
      </c>
      <c r="AJ16" s="273" t="str">
        <f t="shared" ca="1" si="7"/>
        <v/>
      </c>
      <c r="AK16" s="273" t="str">
        <f t="shared" ca="1" si="7"/>
        <v/>
      </c>
      <c r="AL16" s="273" t="str">
        <f t="shared" ca="1" si="7"/>
        <v/>
      </c>
      <c r="AM16" s="273" t="str">
        <f t="shared" ca="1" si="7"/>
        <v/>
      </c>
      <c r="AN16" s="273" t="str">
        <f t="shared" ca="1" si="7"/>
        <v/>
      </c>
      <c r="AO16" s="273" t="str">
        <f t="shared" ca="1" si="7"/>
        <v/>
      </c>
      <c r="AP16" s="273" t="str">
        <f t="shared" ca="1" si="7"/>
        <v/>
      </c>
      <c r="AQ16" s="273" t="str">
        <f t="shared" ca="1" si="7"/>
        <v/>
      </c>
      <c r="AR16" s="273" t="str">
        <f t="shared" ca="1" si="7"/>
        <v/>
      </c>
      <c r="AS16" s="273" t="str">
        <f t="shared" ca="1" si="7"/>
        <v/>
      </c>
      <c r="AT16" s="273" t="str">
        <f t="shared" ca="1" si="7"/>
        <v/>
      </c>
      <c r="AU16" s="273" t="str">
        <f t="shared" ref="AR16:BK28" ca="1" si="8">IF(LEN(INDIRECT("SWMETA!"&amp;$B16&amp;AU$14))=0,"",INDIRECT("SWMETA!"&amp;$B16&amp;AU$14))</f>
        <v/>
      </c>
      <c r="AV16" s="273" t="str">
        <f t="shared" ca="1" si="8"/>
        <v/>
      </c>
      <c r="AW16" s="273" t="str">
        <f t="shared" ca="1" si="8"/>
        <v/>
      </c>
      <c r="AX16" s="273" t="str">
        <f t="shared" ca="1" si="8"/>
        <v/>
      </c>
      <c r="AY16" s="273" t="str">
        <f t="shared" ca="1" si="8"/>
        <v/>
      </c>
      <c r="AZ16" s="273" t="str">
        <f t="shared" ca="1" si="8"/>
        <v/>
      </c>
      <c r="BA16" s="273" t="str">
        <f t="shared" ca="1" si="8"/>
        <v/>
      </c>
      <c r="BB16" s="273" t="str">
        <f t="shared" ca="1" si="8"/>
        <v/>
      </c>
      <c r="BC16" s="273" t="str">
        <f t="shared" ca="1" si="8"/>
        <v/>
      </c>
      <c r="BD16" s="273" t="str">
        <f t="shared" ca="1" si="8"/>
        <v/>
      </c>
      <c r="BE16" s="273" t="str">
        <f t="shared" ca="1" si="8"/>
        <v/>
      </c>
      <c r="BF16" s="273" t="str">
        <f t="shared" ca="1" si="8"/>
        <v/>
      </c>
      <c r="BG16" s="273" t="str">
        <f t="shared" ca="1" si="8"/>
        <v/>
      </c>
      <c r="BH16" s="273" t="str">
        <f t="shared" ca="1" si="8"/>
        <v/>
      </c>
      <c r="BI16" s="273" t="str">
        <f t="shared" ca="1" si="8"/>
        <v/>
      </c>
      <c r="BJ16" s="273" t="str">
        <f t="shared" ca="1" si="8"/>
        <v/>
      </c>
      <c r="BK16" s="273" t="str">
        <f t="shared" ca="1" si="8"/>
        <v/>
      </c>
      <c r="BL16" s="110"/>
      <c r="BM16" s="110"/>
      <c r="BN16" s="110"/>
      <c r="BO16" s="110"/>
      <c r="BP16" s="110"/>
      <c r="BQ16" s="110"/>
      <c r="BR16" s="110"/>
      <c r="BS16" s="110"/>
      <c r="BT16" s="110"/>
      <c r="BU16" s="110"/>
      <c r="BV16" s="110"/>
      <c r="CH16" s="128"/>
      <c r="CI16" s="128" t="str">
        <f ca="1">F16</f>
        <v>MAPE</v>
      </c>
      <c r="CJ16" s="132">
        <f ca="1">INDEX(N16:AQ16,$CJ$11)/100</f>
        <v>0.01</v>
      </c>
      <c r="CK16" s="128"/>
    </row>
    <row r="17" spans="1:89" customFormat="1" ht="13.5" customHeight="1" x14ac:dyDescent="0.2">
      <c r="A17" s="126"/>
      <c r="B17" s="113" t="str">
        <f t="shared" si="3"/>
        <v>F</v>
      </c>
      <c r="C17" s="126"/>
      <c r="D17" s="126"/>
      <c r="E17" s="126"/>
      <c r="F17" s="268" t="str">
        <f t="shared" ca="1" si="4"/>
        <v>L3MO</v>
      </c>
      <c r="G17" s="274"/>
      <c r="H17" s="270" t="s">
        <v>555</v>
      </c>
      <c r="I17" s="135" t="s">
        <v>494</v>
      </c>
      <c r="J17" s="135"/>
      <c r="K17" s="135" t="s">
        <v>147</v>
      </c>
      <c r="L17" s="272" t="s">
        <v>496</v>
      </c>
      <c r="M17" s="134" t="s">
        <v>221</v>
      </c>
      <c r="N17" s="273" t="str">
        <f t="shared" ca="1" si="5"/>
        <v>-</v>
      </c>
      <c r="O17" s="273" t="str">
        <f t="shared" ca="1" si="6"/>
        <v/>
      </c>
      <c r="P17" s="273" t="str">
        <f t="shared" ca="1" si="6"/>
        <v/>
      </c>
      <c r="Q17" s="273" t="str">
        <f t="shared" ca="1" si="6"/>
        <v/>
      </c>
      <c r="R17" s="273" t="str">
        <f t="shared" ca="1" si="6"/>
        <v/>
      </c>
      <c r="S17" s="273" t="str">
        <f t="shared" ca="1" si="6"/>
        <v/>
      </c>
      <c r="T17" s="273" t="str">
        <f t="shared" ca="1" si="6"/>
        <v/>
      </c>
      <c r="U17" s="273" t="str">
        <f t="shared" ca="1" si="6"/>
        <v/>
      </c>
      <c r="V17" s="273" t="str">
        <f t="shared" ca="1" si="6"/>
        <v/>
      </c>
      <c r="W17" s="273" t="str">
        <f t="shared" ca="1" si="6"/>
        <v/>
      </c>
      <c r="X17" s="273" t="str">
        <f t="shared" ca="1" si="6"/>
        <v/>
      </c>
      <c r="Y17" s="273" t="str">
        <f t="shared" ca="1" si="6"/>
        <v/>
      </c>
      <c r="Z17" s="273" t="str">
        <f t="shared" ca="1" si="6"/>
        <v/>
      </c>
      <c r="AA17" s="273" t="str">
        <f t="shared" ca="1" si="6"/>
        <v/>
      </c>
      <c r="AB17" s="273" t="str">
        <f t="shared" ca="1" si="6"/>
        <v/>
      </c>
      <c r="AC17" s="273" t="str">
        <f t="shared" ca="1" si="6"/>
        <v/>
      </c>
      <c r="AD17" s="273" t="str">
        <f t="shared" ca="1" si="6"/>
        <v/>
      </c>
      <c r="AE17" s="273" t="str">
        <f t="shared" ca="1" si="7"/>
        <v/>
      </c>
      <c r="AF17" s="273" t="str">
        <f t="shared" ca="1" si="7"/>
        <v/>
      </c>
      <c r="AG17" s="273" t="str">
        <f t="shared" ca="1" si="7"/>
        <v/>
      </c>
      <c r="AH17" s="273" t="str">
        <f t="shared" ca="1" si="7"/>
        <v/>
      </c>
      <c r="AI17" s="273" t="str">
        <f t="shared" ca="1" si="7"/>
        <v/>
      </c>
      <c r="AJ17" s="273" t="str">
        <f t="shared" ca="1" si="7"/>
        <v/>
      </c>
      <c r="AK17" s="273" t="str">
        <f t="shared" ca="1" si="7"/>
        <v/>
      </c>
      <c r="AL17" s="273" t="str">
        <f t="shared" ca="1" si="7"/>
        <v/>
      </c>
      <c r="AM17" s="273" t="str">
        <f t="shared" ca="1" si="7"/>
        <v/>
      </c>
      <c r="AN17" s="273" t="str">
        <f t="shared" ca="1" si="7"/>
        <v/>
      </c>
      <c r="AO17" s="273" t="str">
        <f t="shared" ca="1" si="7"/>
        <v/>
      </c>
      <c r="AP17" s="273" t="str">
        <f t="shared" ca="1" si="7"/>
        <v/>
      </c>
      <c r="AQ17" s="273" t="str">
        <f t="shared" ca="1" si="7"/>
        <v/>
      </c>
      <c r="AR17" s="273" t="str">
        <f t="shared" ca="1" si="8"/>
        <v/>
      </c>
      <c r="AS17" s="273" t="str">
        <f t="shared" ca="1" si="8"/>
        <v/>
      </c>
      <c r="AT17" s="273" t="str">
        <f t="shared" ca="1" si="8"/>
        <v/>
      </c>
      <c r="AU17" s="273" t="str">
        <f t="shared" ca="1" si="8"/>
        <v/>
      </c>
      <c r="AV17" s="273" t="str">
        <f t="shared" ca="1" si="8"/>
        <v/>
      </c>
      <c r="AW17" s="273" t="str">
        <f t="shared" ca="1" si="8"/>
        <v/>
      </c>
      <c r="AX17" s="273" t="str">
        <f t="shared" ca="1" si="8"/>
        <v/>
      </c>
      <c r="AY17" s="273" t="str">
        <f t="shared" ca="1" si="8"/>
        <v/>
      </c>
      <c r="AZ17" s="273" t="str">
        <f t="shared" ca="1" si="8"/>
        <v/>
      </c>
      <c r="BA17" s="273" t="str">
        <f t="shared" ca="1" si="8"/>
        <v/>
      </c>
      <c r="BB17" s="273" t="str">
        <f t="shared" ca="1" si="8"/>
        <v/>
      </c>
      <c r="BC17" s="273" t="str">
        <f t="shared" ca="1" si="8"/>
        <v/>
      </c>
      <c r="BD17" s="273" t="str">
        <f t="shared" ca="1" si="8"/>
        <v/>
      </c>
      <c r="BE17" s="273" t="str">
        <f t="shared" ca="1" si="8"/>
        <v/>
      </c>
      <c r="BF17" s="273" t="str">
        <f t="shared" ca="1" si="8"/>
        <v/>
      </c>
      <c r="BG17" s="273" t="str">
        <f t="shared" ca="1" si="8"/>
        <v/>
      </c>
      <c r="BH17" s="273" t="str">
        <f t="shared" ca="1" si="8"/>
        <v/>
      </c>
      <c r="BI17" s="273" t="str">
        <f t="shared" ca="1" si="8"/>
        <v/>
      </c>
      <c r="BJ17" s="273" t="str">
        <f t="shared" ca="1" si="8"/>
        <v/>
      </c>
      <c r="BK17" s="273" t="str">
        <f t="shared" ca="1" si="8"/>
        <v/>
      </c>
      <c r="BL17" s="110"/>
      <c r="BM17" s="110"/>
      <c r="BN17" s="110"/>
      <c r="BO17" s="110"/>
      <c r="BP17" s="110"/>
      <c r="BQ17" s="110"/>
      <c r="BR17" s="110"/>
      <c r="BS17" s="110"/>
      <c r="BT17" s="110"/>
      <c r="BU17" s="110"/>
      <c r="BV17" s="110"/>
      <c r="CH17" s="128"/>
      <c r="CI17" s="128" t="str">
        <f t="shared" ref="CI17:CI21" ca="1" si="9">F17</f>
        <v>L3MO</v>
      </c>
      <c r="CJ17" s="132" t="e">
        <f t="shared" ref="CJ17:CJ21" ca="1" si="10">INDEX(N17:AQ17,$CJ$11)/100</f>
        <v>#VALUE!</v>
      </c>
      <c r="CK17" s="128"/>
    </row>
    <row r="18" spans="1:89" customFormat="1" ht="13.5" customHeight="1" x14ac:dyDescent="0.2">
      <c r="A18" s="113"/>
      <c r="B18" s="113" t="str">
        <f t="shared" si="3"/>
        <v>G</v>
      </c>
      <c r="C18" s="126"/>
      <c r="D18" s="126"/>
      <c r="E18" s="126"/>
      <c r="F18" s="268" t="str">
        <f t="shared" ca="1" si="4"/>
        <v>N3MO</v>
      </c>
      <c r="G18" s="274"/>
      <c r="H18" s="270" t="s">
        <v>556</v>
      </c>
      <c r="I18" s="135" t="s">
        <v>494</v>
      </c>
      <c r="J18" s="135"/>
      <c r="K18" s="135" t="s">
        <v>147</v>
      </c>
      <c r="L18" s="272" t="s">
        <v>496</v>
      </c>
      <c r="M18" s="134" t="s">
        <v>221</v>
      </c>
      <c r="N18" s="273" t="str">
        <f t="shared" ca="1" si="5"/>
        <v>-</v>
      </c>
      <c r="O18" s="273" t="str">
        <f t="shared" ca="1" si="6"/>
        <v/>
      </c>
      <c r="P18" s="273" t="str">
        <f t="shared" ca="1" si="6"/>
        <v/>
      </c>
      <c r="Q18" s="273" t="str">
        <f t="shared" ca="1" si="6"/>
        <v/>
      </c>
      <c r="R18" s="273" t="str">
        <f t="shared" ca="1" si="6"/>
        <v/>
      </c>
      <c r="S18" s="273" t="str">
        <f t="shared" ca="1" si="6"/>
        <v/>
      </c>
      <c r="T18" s="273" t="str">
        <f t="shared" ca="1" si="6"/>
        <v/>
      </c>
      <c r="U18" s="273" t="str">
        <f t="shared" ca="1" si="6"/>
        <v/>
      </c>
      <c r="V18" s="273" t="str">
        <f t="shared" ca="1" si="6"/>
        <v/>
      </c>
      <c r="W18" s="273" t="str">
        <f t="shared" ca="1" si="6"/>
        <v/>
      </c>
      <c r="X18" s="273" t="str">
        <f t="shared" ca="1" si="6"/>
        <v/>
      </c>
      <c r="Y18" s="273" t="str">
        <f t="shared" ca="1" si="6"/>
        <v/>
      </c>
      <c r="Z18" s="273" t="str">
        <f t="shared" ca="1" si="6"/>
        <v/>
      </c>
      <c r="AA18" s="273" t="str">
        <f t="shared" ca="1" si="6"/>
        <v/>
      </c>
      <c r="AB18" s="273" t="str">
        <f t="shared" ca="1" si="6"/>
        <v/>
      </c>
      <c r="AC18" s="273" t="str">
        <f t="shared" ca="1" si="6"/>
        <v/>
      </c>
      <c r="AD18" s="273" t="str">
        <f t="shared" ca="1" si="6"/>
        <v/>
      </c>
      <c r="AE18" s="273" t="str">
        <f t="shared" ca="1" si="7"/>
        <v/>
      </c>
      <c r="AF18" s="273" t="str">
        <f t="shared" ca="1" si="7"/>
        <v/>
      </c>
      <c r="AG18" s="273" t="str">
        <f t="shared" ca="1" si="7"/>
        <v/>
      </c>
      <c r="AH18" s="273" t="str">
        <f t="shared" ca="1" si="7"/>
        <v/>
      </c>
      <c r="AI18" s="273" t="str">
        <f t="shared" ca="1" si="7"/>
        <v/>
      </c>
      <c r="AJ18" s="273" t="str">
        <f t="shared" ca="1" si="7"/>
        <v/>
      </c>
      <c r="AK18" s="273" t="str">
        <f t="shared" ca="1" si="7"/>
        <v/>
      </c>
      <c r="AL18" s="273" t="str">
        <f t="shared" ca="1" si="7"/>
        <v/>
      </c>
      <c r="AM18" s="273" t="str">
        <f t="shared" ca="1" si="7"/>
        <v/>
      </c>
      <c r="AN18" s="273" t="str">
        <f t="shared" ca="1" si="7"/>
        <v/>
      </c>
      <c r="AO18" s="273" t="str">
        <f t="shared" ca="1" si="7"/>
        <v/>
      </c>
      <c r="AP18" s="273" t="str">
        <f t="shared" ca="1" si="7"/>
        <v/>
      </c>
      <c r="AQ18" s="273" t="str">
        <f t="shared" ca="1" si="7"/>
        <v/>
      </c>
      <c r="AR18" s="273" t="str">
        <f t="shared" ca="1" si="8"/>
        <v/>
      </c>
      <c r="AS18" s="273" t="str">
        <f t="shared" ca="1" si="8"/>
        <v/>
      </c>
      <c r="AT18" s="273" t="str">
        <f t="shared" ca="1" si="8"/>
        <v/>
      </c>
      <c r="AU18" s="273" t="str">
        <f t="shared" ca="1" si="8"/>
        <v/>
      </c>
      <c r="AV18" s="273" t="str">
        <f t="shared" ca="1" si="8"/>
        <v/>
      </c>
      <c r="AW18" s="273" t="str">
        <f t="shared" ca="1" si="8"/>
        <v/>
      </c>
      <c r="AX18" s="273" t="str">
        <f t="shared" ca="1" si="8"/>
        <v/>
      </c>
      <c r="AY18" s="273" t="str">
        <f t="shared" ca="1" si="8"/>
        <v/>
      </c>
      <c r="AZ18" s="273" t="str">
        <f t="shared" ca="1" si="8"/>
        <v/>
      </c>
      <c r="BA18" s="273" t="str">
        <f t="shared" ca="1" si="8"/>
        <v/>
      </c>
      <c r="BB18" s="273" t="str">
        <f t="shared" ca="1" si="8"/>
        <v/>
      </c>
      <c r="BC18" s="273" t="str">
        <f t="shared" ca="1" si="8"/>
        <v/>
      </c>
      <c r="BD18" s="273" t="str">
        <f t="shared" ca="1" si="8"/>
        <v/>
      </c>
      <c r="BE18" s="273" t="str">
        <f t="shared" ca="1" si="8"/>
        <v/>
      </c>
      <c r="BF18" s="273" t="str">
        <f t="shared" ca="1" si="8"/>
        <v/>
      </c>
      <c r="BG18" s="273" t="str">
        <f t="shared" ca="1" si="8"/>
        <v/>
      </c>
      <c r="BH18" s="273" t="str">
        <f t="shared" ca="1" si="8"/>
        <v/>
      </c>
      <c r="BI18" s="273" t="str">
        <f t="shared" ca="1" si="8"/>
        <v/>
      </c>
      <c r="BJ18" s="273" t="str">
        <f t="shared" ca="1" si="8"/>
        <v/>
      </c>
      <c r="BK18" s="273" t="str">
        <f t="shared" ca="1" si="8"/>
        <v/>
      </c>
      <c r="BL18" s="110"/>
      <c r="BM18" s="110"/>
      <c r="BN18" s="110"/>
      <c r="BO18" s="110"/>
      <c r="BP18" s="110"/>
      <c r="BQ18" s="110"/>
      <c r="BR18" s="110"/>
      <c r="BS18" s="110"/>
      <c r="BT18" s="110"/>
      <c r="BU18" s="110"/>
      <c r="BV18" s="110"/>
      <c r="CH18" s="128"/>
      <c r="CI18" s="128" t="str">
        <f t="shared" ca="1" si="9"/>
        <v>N3MO</v>
      </c>
      <c r="CJ18" s="132" t="e">
        <f t="shared" ca="1" si="10"/>
        <v>#VALUE!</v>
      </c>
      <c r="CK18" s="128"/>
    </row>
    <row r="19" spans="1:89" customFormat="1" ht="13.5" customHeight="1" x14ac:dyDescent="0.2">
      <c r="A19" s="113"/>
      <c r="B19" s="113" t="str">
        <f t="shared" si="3"/>
        <v>H</v>
      </c>
      <c r="C19" s="126"/>
      <c r="D19" s="126"/>
      <c r="E19" s="126"/>
      <c r="F19" s="300" t="str">
        <f t="shared" ca="1" si="4"/>
        <v>SALES_ITEM Id</v>
      </c>
      <c r="G19" s="301"/>
      <c r="H19" s="302" t="s">
        <v>498</v>
      </c>
      <c r="I19" s="305" t="s">
        <v>553</v>
      </c>
      <c r="J19" s="303" t="s">
        <v>483</v>
      </c>
      <c r="K19" s="303" t="s">
        <v>483</v>
      </c>
      <c r="L19" s="304" t="s">
        <v>497</v>
      </c>
      <c r="M19" s="306" t="s">
        <v>221</v>
      </c>
      <c r="N19" s="309" t="str">
        <f t="shared" ca="1" si="5"/>
        <v>-</v>
      </c>
      <c r="O19" s="309" t="str">
        <f t="shared" ca="1" si="6"/>
        <v/>
      </c>
      <c r="P19" s="309" t="str">
        <f t="shared" ca="1" si="6"/>
        <v/>
      </c>
      <c r="Q19" s="309" t="str">
        <f t="shared" ca="1" si="6"/>
        <v/>
      </c>
      <c r="R19" s="309" t="str">
        <f t="shared" ca="1" si="6"/>
        <v/>
      </c>
      <c r="S19" s="309" t="str">
        <f t="shared" ca="1" si="6"/>
        <v/>
      </c>
      <c r="T19" s="309" t="str">
        <f t="shared" ca="1" si="6"/>
        <v/>
      </c>
      <c r="U19" s="309" t="str">
        <f t="shared" ca="1" si="6"/>
        <v/>
      </c>
      <c r="V19" s="309" t="str">
        <f t="shared" ca="1" si="6"/>
        <v/>
      </c>
      <c r="W19" s="309" t="str">
        <f t="shared" ca="1" si="6"/>
        <v/>
      </c>
      <c r="X19" s="309" t="str">
        <f t="shared" ca="1" si="6"/>
        <v/>
      </c>
      <c r="Y19" s="309" t="str">
        <f t="shared" ca="1" si="6"/>
        <v/>
      </c>
      <c r="Z19" s="309" t="str">
        <f t="shared" ca="1" si="6"/>
        <v/>
      </c>
      <c r="AA19" s="309" t="str">
        <f t="shared" ca="1" si="6"/>
        <v/>
      </c>
      <c r="AB19" s="309" t="str">
        <f t="shared" ca="1" si="6"/>
        <v/>
      </c>
      <c r="AC19" s="309" t="str">
        <f t="shared" ca="1" si="6"/>
        <v/>
      </c>
      <c r="AD19" s="309" t="str">
        <f t="shared" ca="1" si="6"/>
        <v/>
      </c>
      <c r="AE19" s="309" t="str">
        <f t="shared" ca="1" si="7"/>
        <v/>
      </c>
      <c r="AF19" s="309" t="str">
        <f t="shared" ca="1" si="7"/>
        <v/>
      </c>
      <c r="AG19" s="309" t="str">
        <f t="shared" ca="1" si="7"/>
        <v/>
      </c>
      <c r="AH19" s="309" t="str">
        <f t="shared" ca="1" si="7"/>
        <v/>
      </c>
      <c r="AI19" s="309" t="str">
        <f t="shared" ca="1" si="7"/>
        <v/>
      </c>
      <c r="AJ19" s="309" t="str">
        <f t="shared" ca="1" si="7"/>
        <v/>
      </c>
      <c r="AK19" s="309" t="str">
        <f t="shared" ca="1" si="7"/>
        <v/>
      </c>
      <c r="AL19" s="309" t="str">
        <f t="shared" ca="1" si="7"/>
        <v/>
      </c>
      <c r="AM19" s="309" t="str">
        <f t="shared" ca="1" si="7"/>
        <v/>
      </c>
      <c r="AN19" s="309" t="str">
        <f t="shared" ca="1" si="7"/>
        <v/>
      </c>
      <c r="AO19" s="309" t="str">
        <f t="shared" ca="1" si="7"/>
        <v/>
      </c>
      <c r="AP19" s="309" t="str">
        <f t="shared" ca="1" si="7"/>
        <v/>
      </c>
      <c r="AQ19" s="309" t="str">
        <f t="shared" ca="1" si="7"/>
        <v/>
      </c>
      <c r="AR19" s="309" t="str">
        <f t="shared" ca="1" si="8"/>
        <v/>
      </c>
      <c r="AS19" s="309" t="str">
        <f t="shared" ca="1" si="8"/>
        <v/>
      </c>
      <c r="AT19" s="309" t="str">
        <f t="shared" ca="1" si="8"/>
        <v/>
      </c>
      <c r="AU19" s="309" t="str">
        <f t="shared" ca="1" si="8"/>
        <v/>
      </c>
      <c r="AV19" s="309" t="str">
        <f t="shared" ca="1" si="8"/>
        <v/>
      </c>
      <c r="AW19" s="309" t="str">
        <f t="shared" ca="1" si="8"/>
        <v/>
      </c>
      <c r="AX19" s="309" t="str">
        <f t="shared" ca="1" si="8"/>
        <v/>
      </c>
      <c r="AY19" s="309" t="str">
        <f t="shared" ca="1" si="8"/>
        <v/>
      </c>
      <c r="AZ19" s="309" t="str">
        <f t="shared" ca="1" si="8"/>
        <v/>
      </c>
      <c r="BA19" s="309" t="str">
        <f t="shared" ca="1" si="8"/>
        <v/>
      </c>
      <c r="BB19" s="309" t="str">
        <f t="shared" ca="1" si="8"/>
        <v/>
      </c>
      <c r="BC19" s="309" t="str">
        <f t="shared" ca="1" si="8"/>
        <v/>
      </c>
      <c r="BD19" s="309" t="str">
        <f t="shared" ca="1" si="8"/>
        <v/>
      </c>
      <c r="BE19" s="309" t="str">
        <f t="shared" ca="1" si="8"/>
        <v/>
      </c>
      <c r="BF19" s="309" t="str">
        <f t="shared" ca="1" si="8"/>
        <v/>
      </c>
      <c r="BG19" s="309" t="str">
        <f t="shared" ca="1" si="8"/>
        <v/>
      </c>
      <c r="BH19" s="309" t="str">
        <f t="shared" ca="1" si="8"/>
        <v/>
      </c>
      <c r="BI19" s="309" t="str">
        <f t="shared" ca="1" si="8"/>
        <v/>
      </c>
      <c r="BJ19" s="309" t="str">
        <f t="shared" ca="1" si="8"/>
        <v/>
      </c>
      <c r="BK19" s="309" t="str">
        <f t="shared" ca="1" si="8"/>
        <v/>
      </c>
      <c r="BL19" s="110"/>
      <c r="BM19" s="110"/>
      <c r="BN19" s="110"/>
      <c r="BO19" s="110"/>
      <c r="BP19" s="110"/>
      <c r="BQ19" s="110"/>
      <c r="BR19" s="110"/>
      <c r="BS19" s="110"/>
      <c r="BT19" s="110"/>
      <c r="BU19" s="110"/>
      <c r="BV19" s="110"/>
      <c r="CH19" s="128"/>
      <c r="CI19" s="128" t="str">
        <f t="shared" ca="1" si="9"/>
        <v>SALES_ITEM Id</v>
      </c>
      <c r="CJ19" s="132" t="e">
        <f t="shared" ca="1" si="10"/>
        <v>#VALUE!</v>
      </c>
      <c r="CK19" s="128"/>
    </row>
    <row r="20" spans="1:89" customFormat="1" ht="13.5" customHeight="1" x14ac:dyDescent="0.2">
      <c r="A20" s="113"/>
      <c r="B20" s="113" t="str">
        <f t="shared" si="3"/>
        <v>I</v>
      </c>
      <c r="C20" s="126"/>
      <c r="D20" s="126"/>
      <c r="E20" s="126"/>
      <c r="F20" s="268" t="str">
        <f t="shared" ca="1" si="4"/>
        <v>SALES_ITEM Desc</v>
      </c>
      <c r="G20" s="275"/>
      <c r="H20" s="270" t="s">
        <v>499</v>
      </c>
      <c r="I20" s="271" t="s">
        <v>553</v>
      </c>
      <c r="J20" s="135" t="s">
        <v>147</v>
      </c>
      <c r="K20" s="135" t="s">
        <v>147</v>
      </c>
      <c r="L20" s="272" t="s">
        <v>497</v>
      </c>
      <c r="M20" s="134" t="s">
        <v>221</v>
      </c>
      <c r="N20" s="273" t="str">
        <f t="shared" ca="1" si="5"/>
        <v>-</v>
      </c>
      <c r="O20" s="273" t="str">
        <f t="shared" ca="1" si="6"/>
        <v/>
      </c>
      <c r="P20" s="273" t="str">
        <f t="shared" ca="1" si="6"/>
        <v/>
      </c>
      <c r="Q20" s="273" t="str">
        <f t="shared" ca="1" si="6"/>
        <v/>
      </c>
      <c r="R20" s="273" t="str">
        <f t="shared" ca="1" si="6"/>
        <v/>
      </c>
      <c r="S20" s="273" t="str">
        <f t="shared" ca="1" si="6"/>
        <v/>
      </c>
      <c r="T20" s="273" t="str">
        <f t="shared" ca="1" si="6"/>
        <v/>
      </c>
      <c r="U20" s="273" t="str">
        <f t="shared" ca="1" si="6"/>
        <v/>
      </c>
      <c r="V20" s="273" t="str">
        <f t="shared" ca="1" si="6"/>
        <v/>
      </c>
      <c r="W20" s="273" t="str">
        <f t="shared" ca="1" si="6"/>
        <v/>
      </c>
      <c r="X20" s="273" t="str">
        <f t="shared" ca="1" si="6"/>
        <v/>
      </c>
      <c r="Y20" s="273" t="str">
        <f t="shared" ca="1" si="6"/>
        <v/>
      </c>
      <c r="Z20" s="273" t="str">
        <f t="shared" ca="1" si="6"/>
        <v/>
      </c>
      <c r="AA20" s="273" t="str">
        <f t="shared" ca="1" si="6"/>
        <v/>
      </c>
      <c r="AB20" s="273" t="str">
        <f t="shared" ca="1" si="6"/>
        <v/>
      </c>
      <c r="AC20" s="273" t="str">
        <f t="shared" ca="1" si="6"/>
        <v/>
      </c>
      <c r="AD20" s="273" t="str">
        <f t="shared" ca="1" si="6"/>
        <v/>
      </c>
      <c r="AE20" s="273" t="str">
        <f t="shared" ca="1" si="7"/>
        <v/>
      </c>
      <c r="AF20" s="273" t="str">
        <f t="shared" ca="1" si="7"/>
        <v/>
      </c>
      <c r="AG20" s="273" t="str">
        <f t="shared" ca="1" si="7"/>
        <v/>
      </c>
      <c r="AH20" s="273" t="str">
        <f t="shared" ca="1" si="7"/>
        <v/>
      </c>
      <c r="AI20" s="273" t="str">
        <f t="shared" ca="1" si="7"/>
        <v/>
      </c>
      <c r="AJ20" s="273" t="str">
        <f t="shared" ca="1" si="7"/>
        <v/>
      </c>
      <c r="AK20" s="273" t="str">
        <f t="shared" ca="1" si="7"/>
        <v/>
      </c>
      <c r="AL20" s="273" t="str">
        <f t="shared" ca="1" si="7"/>
        <v/>
      </c>
      <c r="AM20" s="273" t="str">
        <f t="shared" ca="1" si="7"/>
        <v/>
      </c>
      <c r="AN20" s="273" t="str">
        <f t="shared" ca="1" si="7"/>
        <v/>
      </c>
      <c r="AO20" s="273" t="str">
        <f t="shared" ca="1" si="7"/>
        <v/>
      </c>
      <c r="AP20" s="273" t="str">
        <f t="shared" ca="1" si="7"/>
        <v/>
      </c>
      <c r="AQ20" s="273" t="str">
        <f t="shared" ca="1" si="7"/>
        <v/>
      </c>
      <c r="AR20" s="273" t="str">
        <f t="shared" ca="1" si="8"/>
        <v/>
      </c>
      <c r="AS20" s="273" t="str">
        <f t="shared" ca="1" si="8"/>
        <v/>
      </c>
      <c r="AT20" s="273" t="str">
        <f t="shared" ca="1" si="8"/>
        <v/>
      </c>
      <c r="AU20" s="273" t="str">
        <f t="shared" ca="1" si="8"/>
        <v/>
      </c>
      <c r="AV20" s="273" t="str">
        <f t="shared" ca="1" si="8"/>
        <v/>
      </c>
      <c r="AW20" s="273" t="str">
        <f t="shared" ca="1" si="8"/>
        <v/>
      </c>
      <c r="AX20" s="273" t="str">
        <f t="shared" ca="1" si="8"/>
        <v/>
      </c>
      <c r="AY20" s="273" t="str">
        <f t="shared" ca="1" si="8"/>
        <v/>
      </c>
      <c r="AZ20" s="273" t="str">
        <f t="shared" ca="1" si="8"/>
        <v/>
      </c>
      <c r="BA20" s="273" t="str">
        <f t="shared" ca="1" si="8"/>
        <v/>
      </c>
      <c r="BB20" s="273" t="str">
        <f t="shared" ca="1" si="8"/>
        <v/>
      </c>
      <c r="BC20" s="273" t="str">
        <f t="shared" ca="1" si="8"/>
        <v/>
      </c>
      <c r="BD20" s="273" t="str">
        <f t="shared" ca="1" si="8"/>
        <v/>
      </c>
      <c r="BE20" s="273" t="str">
        <f t="shared" ca="1" si="8"/>
        <v/>
      </c>
      <c r="BF20" s="273" t="str">
        <f t="shared" ca="1" si="8"/>
        <v/>
      </c>
      <c r="BG20" s="273" t="str">
        <f t="shared" ca="1" si="8"/>
        <v/>
      </c>
      <c r="BH20" s="273" t="str">
        <f t="shared" ca="1" si="8"/>
        <v/>
      </c>
      <c r="BI20" s="273" t="str">
        <f t="shared" ca="1" si="8"/>
        <v/>
      </c>
      <c r="BJ20" s="273" t="str">
        <f t="shared" ca="1" si="8"/>
        <v/>
      </c>
      <c r="BK20" s="273" t="str">
        <f t="shared" ca="1" si="8"/>
        <v/>
      </c>
      <c r="BL20" s="110"/>
      <c r="BM20" s="110"/>
      <c r="BN20" s="110"/>
      <c r="BO20" s="110"/>
      <c r="BP20" s="110"/>
      <c r="BQ20" s="110"/>
      <c r="BR20" s="110"/>
      <c r="BS20" s="110"/>
      <c r="BT20" s="110"/>
      <c r="BU20" s="110"/>
      <c r="BV20" s="110"/>
      <c r="CH20" s="128"/>
      <c r="CI20" s="128" t="str">
        <f t="shared" ca="1" si="9"/>
        <v>SALES_ITEM Desc</v>
      </c>
      <c r="CJ20" s="132" t="e">
        <f t="shared" ca="1" si="10"/>
        <v>#VALUE!</v>
      </c>
      <c r="CK20" s="128"/>
    </row>
    <row r="21" spans="1:89" customFormat="1" ht="13.5" customHeight="1" x14ac:dyDescent="0.2">
      <c r="A21" s="113"/>
      <c r="B21" s="113" t="str">
        <f t="shared" si="3"/>
        <v>J</v>
      </c>
      <c r="C21" s="126"/>
      <c r="D21" s="126"/>
      <c r="E21" s="126"/>
      <c r="F21" s="268" t="str">
        <f t="shared" ca="1" si="4"/>
        <v>NET_ELEMENT_VERSION Id</v>
      </c>
      <c r="G21" s="275"/>
      <c r="H21" s="270" t="s">
        <v>500</v>
      </c>
      <c r="I21" s="271" t="s">
        <v>553</v>
      </c>
      <c r="J21" s="135" t="s">
        <v>483</v>
      </c>
      <c r="K21" s="135" t="s">
        <v>483</v>
      </c>
      <c r="L21" s="272" t="s">
        <v>497</v>
      </c>
      <c r="M21" s="134" t="s">
        <v>221</v>
      </c>
      <c r="N21" s="276" t="str">
        <f t="shared" ca="1" si="5"/>
        <v>-</v>
      </c>
      <c r="O21" s="276" t="str">
        <f t="shared" ca="1" si="6"/>
        <v/>
      </c>
      <c r="P21" s="276" t="str">
        <f t="shared" ca="1" si="6"/>
        <v/>
      </c>
      <c r="Q21" s="276" t="str">
        <f t="shared" ca="1" si="6"/>
        <v/>
      </c>
      <c r="R21" s="276" t="str">
        <f t="shared" ca="1" si="6"/>
        <v/>
      </c>
      <c r="S21" s="276" t="str">
        <f t="shared" ca="1" si="6"/>
        <v/>
      </c>
      <c r="T21" s="276" t="str">
        <f t="shared" ca="1" si="6"/>
        <v/>
      </c>
      <c r="U21" s="276" t="str">
        <f t="shared" ca="1" si="6"/>
        <v/>
      </c>
      <c r="V21" s="276" t="str">
        <f t="shared" ca="1" si="6"/>
        <v/>
      </c>
      <c r="W21" s="276" t="str">
        <f t="shared" ca="1" si="6"/>
        <v/>
      </c>
      <c r="X21" s="276" t="str">
        <f t="shared" ca="1" si="6"/>
        <v/>
      </c>
      <c r="Y21" s="276" t="str">
        <f t="shared" ca="1" si="6"/>
        <v/>
      </c>
      <c r="Z21" s="276" t="str">
        <f t="shared" ca="1" si="6"/>
        <v/>
      </c>
      <c r="AA21" s="276" t="str">
        <f t="shared" ca="1" si="6"/>
        <v/>
      </c>
      <c r="AB21" s="276" t="str">
        <f t="shared" ca="1" si="6"/>
        <v/>
      </c>
      <c r="AC21" s="276" t="str">
        <f t="shared" ca="1" si="6"/>
        <v/>
      </c>
      <c r="AD21" s="276" t="str">
        <f t="shared" ca="1" si="6"/>
        <v/>
      </c>
      <c r="AE21" s="276" t="str">
        <f t="shared" ca="1" si="7"/>
        <v/>
      </c>
      <c r="AF21" s="276" t="str">
        <f t="shared" ca="1" si="7"/>
        <v/>
      </c>
      <c r="AG21" s="276" t="str">
        <f t="shared" ca="1" si="7"/>
        <v/>
      </c>
      <c r="AH21" s="276" t="str">
        <f t="shared" ca="1" si="7"/>
        <v/>
      </c>
      <c r="AI21" s="276" t="str">
        <f t="shared" ca="1" si="7"/>
        <v/>
      </c>
      <c r="AJ21" s="276" t="str">
        <f t="shared" ca="1" si="7"/>
        <v/>
      </c>
      <c r="AK21" s="276" t="str">
        <f t="shared" ca="1" si="7"/>
        <v/>
      </c>
      <c r="AL21" s="276" t="str">
        <f t="shared" ca="1" si="7"/>
        <v/>
      </c>
      <c r="AM21" s="276" t="str">
        <f t="shared" ca="1" si="7"/>
        <v/>
      </c>
      <c r="AN21" s="276" t="str">
        <f t="shared" ca="1" si="7"/>
        <v/>
      </c>
      <c r="AO21" s="276" t="str">
        <f t="shared" ca="1" si="7"/>
        <v/>
      </c>
      <c r="AP21" s="276" t="str">
        <f t="shared" ca="1" si="7"/>
        <v/>
      </c>
      <c r="AQ21" s="276" t="str">
        <f t="shared" ca="1" si="7"/>
        <v/>
      </c>
      <c r="AR21" s="276" t="str">
        <f t="shared" ca="1" si="8"/>
        <v/>
      </c>
      <c r="AS21" s="276" t="str">
        <f t="shared" ca="1" si="8"/>
        <v/>
      </c>
      <c r="AT21" s="276" t="str">
        <f t="shared" ca="1" si="8"/>
        <v/>
      </c>
      <c r="AU21" s="276" t="str">
        <f t="shared" ca="1" si="8"/>
        <v/>
      </c>
      <c r="AV21" s="276" t="str">
        <f t="shared" ca="1" si="8"/>
        <v/>
      </c>
      <c r="AW21" s="276" t="str">
        <f t="shared" ca="1" si="8"/>
        <v/>
      </c>
      <c r="AX21" s="276" t="str">
        <f t="shared" ca="1" si="8"/>
        <v/>
      </c>
      <c r="AY21" s="276" t="str">
        <f t="shared" ca="1" si="8"/>
        <v/>
      </c>
      <c r="AZ21" s="276" t="str">
        <f t="shared" ca="1" si="8"/>
        <v/>
      </c>
      <c r="BA21" s="276" t="str">
        <f t="shared" ca="1" si="8"/>
        <v/>
      </c>
      <c r="BB21" s="276" t="str">
        <f t="shared" ca="1" si="8"/>
        <v/>
      </c>
      <c r="BC21" s="276" t="str">
        <f t="shared" ca="1" si="8"/>
        <v/>
      </c>
      <c r="BD21" s="276" t="str">
        <f t="shared" ca="1" si="8"/>
        <v/>
      </c>
      <c r="BE21" s="276" t="str">
        <f t="shared" ca="1" si="8"/>
        <v/>
      </c>
      <c r="BF21" s="276" t="str">
        <f t="shared" ca="1" si="8"/>
        <v/>
      </c>
      <c r="BG21" s="276" t="str">
        <f t="shared" ca="1" si="8"/>
        <v/>
      </c>
      <c r="BH21" s="276" t="str">
        <f t="shared" ca="1" si="8"/>
        <v/>
      </c>
      <c r="BI21" s="276" t="str">
        <f t="shared" ca="1" si="8"/>
        <v/>
      </c>
      <c r="BJ21" s="276" t="str">
        <f t="shared" ca="1" si="8"/>
        <v/>
      </c>
      <c r="BK21" s="276" t="str">
        <f t="shared" ca="1" si="8"/>
        <v/>
      </c>
      <c r="BL21" s="110"/>
      <c r="BM21" s="110"/>
      <c r="BN21" s="110"/>
      <c r="BO21" s="110"/>
      <c r="BP21" s="110"/>
      <c r="BQ21" s="110"/>
      <c r="BR21" s="110"/>
      <c r="BS21" s="110"/>
      <c r="BT21" s="110"/>
      <c r="BU21" s="110"/>
      <c r="BV21" s="110"/>
      <c r="CI21" s="128" t="str">
        <f t="shared" ca="1" si="9"/>
        <v>NET_ELEMENT_VERSION Id</v>
      </c>
      <c r="CJ21" s="132" t="e">
        <f t="shared" ca="1" si="10"/>
        <v>#VALUE!</v>
      </c>
    </row>
    <row r="22" spans="1:89" customFormat="1" ht="13.5" customHeight="1" x14ac:dyDescent="0.2">
      <c r="A22" s="113"/>
      <c r="B22" s="113" t="str">
        <f t="shared" si="3"/>
        <v>K</v>
      </c>
      <c r="C22" s="126"/>
      <c r="D22" s="126"/>
      <c r="E22" s="126"/>
      <c r="F22" s="268" t="str">
        <f t="shared" ca="1" si="4"/>
        <v>NET_ELEMENT_VERSION Desc</v>
      </c>
      <c r="G22" s="275"/>
      <c r="H22" s="270" t="s">
        <v>501</v>
      </c>
      <c r="I22" s="135" t="s">
        <v>553</v>
      </c>
      <c r="J22" s="135" t="s">
        <v>147</v>
      </c>
      <c r="K22" s="135" t="s">
        <v>147</v>
      </c>
      <c r="L22" s="272" t="s">
        <v>497</v>
      </c>
      <c r="M22" s="281" t="s">
        <v>221</v>
      </c>
      <c r="N22" s="273" t="str">
        <f t="shared" ca="1" si="5"/>
        <v>-</v>
      </c>
      <c r="O22" s="273" t="str">
        <f t="shared" ca="1" si="5"/>
        <v/>
      </c>
      <c r="P22" s="273" t="str">
        <f t="shared" ca="1" si="5"/>
        <v/>
      </c>
      <c r="Q22" s="273" t="str">
        <f t="shared" ca="1" si="5"/>
        <v/>
      </c>
      <c r="R22" s="273" t="str">
        <f t="shared" ca="1" si="5"/>
        <v/>
      </c>
      <c r="S22" s="273" t="str">
        <f t="shared" ca="1" si="5"/>
        <v/>
      </c>
      <c r="T22" s="273" t="str">
        <f t="shared" ca="1" si="5"/>
        <v/>
      </c>
      <c r="U22" s="273" t="str">
        <f t="shared" ca="1" si="5"/>
        <v/>
      </c>
      <c r="V22" s="273" t="str">
        <f t="shared" ca="1" si="5"/>
        <v/>
      </c>
      <c r="W22" s="273" t="str">
        <f t="shared" ca="1" si="5"/>
        <v/>
      </c>
      <c r="X22" s="273" t="str">
        <f t="shared" ca="1" si="5"/>
        <v/>
      </c>
      <c r="Y22" s="273" t="str">
        <f t="shared" ca="1" si="5"/>
        <v/>
      </c>
      <c r="Z22" s="273" t="str">
        <f t="shared" ca="1" si="5"/>
        <v/>
      </c>
      <c r="AA22" s="273" t="str">
        <f t="shared" ca="1" si="5"/>
        <v/>
      </c>
      <c r="AB22" s="273" t="str">
        <f t="shared" ca="1" si="5"/>
        <v/>
      </c>
      <c r="AC22" s="273" t="str">
        <f t="shared" ca="1" si="5"/>
        <v/>
      </c>
      <c r="AD22" s="273" t="str">
        <f t="shared" ref="O22:AD24" ca="1" si="11">IF(LEN(INDIRECT("SWMETA!"&amp;$B22&amp;AD$14))=0,"",INDIRECT("SWMETA!"&amp;$B22&amp;AD$14))</f>
        <v/>
      </c>
      <c r="AE22" s="273" t="str">
        <f t="shared" ca="1" si="7"/>
        <v/>
      </c>
      <c r="AF22" s="273" t="str">
        <f t="shared" ca="1" si="7"/>
        <v/>
      </c>
      <c r="AG22" s="273" t="str">
        <f t="shared" ca="1" si="7"/>
        <v/>
      </c>
      <c r="AH22" s="273" t="str">
        <f t="shared" ca="1" si="7"/>
        <v/>
      </c>
      <c r="AI22" s="273" t="str">
        <f t="shared" ca="1" si="7"/>
        <v/>
      </c>
      <c r="AJ22" s="273" t="str">
        <f t="shared" ca="1" si="7"/>
        <v/>
      </c>
      <c r="AK22" s="273" t="str">
        <f t="shared" ca="1" si="7"/>
        <v/>
      </c>
      <c r="AL22" s="273" t="str">
        <f t="shared" ca="1" si="7"/>
        <v/>
      </c>
      <c r="AM22" s="273" t="str">
        <f t="shared" ca="1" si="7"/>
        <v/>
      </c>
      <c r="AN22" s="273" t="str">
        <f t="shared" ca="1" si="7"/>
        <v/>
      </c>
      <c r="AO22" s="273" t="str">
        <f t="shared" ca="1" si="7"/>
        <v/>
      </c>
      <c r="AP22" s="273" t="str">
        <f t="shared" ca="1" si="7"/>
        <v/>
      </c>
      <c r="AQ22" s="273" t="str">
        <f t="shared" ca="1" si="7"/>
        <v/>
      </c>
      <c r="AR22" s="273" t="str">
        <f t="shared" ca="1" si="7"/>
        <v/>
      </c>
      <c r="AS22" s="273" t="str">
        <f t="shared" ca="1" si="7"/>
        <v/>
      </c>
      <c r="AT22" s="273" t="str">
        <f t="shared" ca="1" si="7"/>
        <v/>
      </c>
      <c r="AU22" s="273" t="str">
        <f t="shared" ref="AU22:BJ22" ca="1" si="12">IF(LEN(INDIRECT("SWMETA!"&amp;$B22&amp;AU$14))=0,"",INDIRECT("SWMETA!"&amp;$B22&amp;AU$14))</f>
        <v/>
      </c>
      <c r="AV22" s="273" t="str">
        <f t="shared" ca="1" si="12"/>
        <v/>
      </c>
      <c r="AW22" s="273" t="str">
        <f t="shared" ca="1" si="12"/>
        <v/>
      </c>
      <c r="AX22" s="273" t="str">
        <f t="shared" ca="1" si="12"/>
        <v/>
      </c>
      <c r="AY22" s="273" t="str">
        <f t="shared" ca="1" si="12"/>
        <v/>
      </c>
      <c r="AZ22" s="273" t="str">
        <f t="shared" ca="1" si="12"/>
        <v/>
      </c>
      <c r="BA22" s="273" t="str">
        <f t="shared" ca="1" si="12"/>
        <v/>
      </c>
      <c r="BB22" s="273" t="str">
        <f t="shared" ca="1" si="12"/>
        <v/>
      </c>
      <c r="BC22" s="273" t="str">
        <f t="shared" ca="1" si="12"/>
        <v/>
      </c>
      <c r="BD22" s="273" t="str">
        <f t="shared" ca="1" si="12"/>
        <v/>
      </c>
      <c r="BE22" s="273" t="str">
        <f t="shared" ca="1" si="12"/>
        <v/>
      </c>
      <c r="BF22" s="273" t="str">
        <f t="shared" ca="1" si="12"/>
        <v/>
      </c>
      <c r="BG22" s="273" t="str">
        <f t="shared" ca="1" si="12"/>
        <v/>
      </c>
      <c r="BH22" s="273" t="str">
        <f t="shared" ca="1" si="12"/>
        <v/>
      </c>
      <c r="BI22" s="273" t="str">
        <f t="shared" ca="1" si="12"/>
        <v/>
      </c>
      <c r="BJ22" s="273" t="str">
        <f t="shared" ca="1" si="12"/>
        <v/>
      </c>
      <c r="BK22" s="273" t="str">
        <f t="shared" ref="AR22:BK24" ca="1" si="13">IF(LEN(INDIRECT("SWMETA!"&amp;$B22&amp;BK$14))=0,"",INDIRECT("SWMETA!"&amp;$B22&amp;BK$14))</f>
        <v/>
      </c>
      <c r="BL22" s="110"/>
      <c r="BM22" s="110"/>
      <c r="BN22" s="110"/>
      <c r="BO22" s="110"/>
      <c r="BP22" s="110"/>
      <c r="BQ22" s="110"/>
      <c r="BR22" s="110"/>
      <c r="BS22" s="110"/>
      <c r="BT22" s="110"/>
      <c r="BU22" s="110"/>
      <c r="BV22" s="110"/>
      <c r="CI22" s="128" t="str">
        <f t="shared" ref="CI22:CI24" ca="1" si="14">F22</f>
        <v>NET_ELEMENT_VERSION Desc</v>
      </c>
      <c r="CJ22" s="132" t="e">
        <f t="shared" ref="CJ22:CJ24" ca="1" si="15">INDEX(N22:AQ22,$CJ$11)/100</f>
        <v>#VALUE!</v>
      </c>
    </row>
    <row r="23" spans="1:89" customFormat="1" ht="13.5" customHeight="1" x14ac:dyDescent="0.2">
      <c r="A23" s="113"/>
      <c r="B23" s="113" t="str">
        <f t="shared" si="3"/>
        <v>L</v>
      </c>
      <c r="C23" s="126"/>
      <c r="D23" s="126"/>
      <c r="E23" s="126"/>
      <c r="F23" s="268" t="str">
        <f t="shared" ca="1" si="4"/>
        <v>NET_ELEMENT_ID</v>
      </c>
      <c r="G23" s="282"/>
      <c r="H23" s="270" t="s">
        <v>502</v>
      </c>
      <c r="I23" s="271" t="s">
        <v>553</v>
      </c>
      <c r="J23" s="135" t="s">
        <v>147</v>
      </c>
      <c r="K23" s="135" t="s">
        <v>147</v>
      </c>
      <c r="L23" s="272" t="s">
        <v>497</v>
      </c>
      <c r="M23" s="134" t="s">
        <v>221</v>
      </c>
      <c r="N23" s="283" t="str">
        <f t="shared" ca="1" si="5"/>
        <v>-</v>
      </c>
      <c r="O23" s="283" t="str">
        <f t="shared" ca="1" si="11"/>
        <v/>
      </c>
      <c r="P23" s="283" t="str">
        <f t="shared" ca="1" si="11"/>
        <v/>
      </c>
      <c r="Q23" s="283" t="str">
        <f t="shared" ca="1" si="11"/>
        <v/>
      </c>
      <c r="R23" s="283" t="str">
        <f t="shared" ca="1" si="11"/>
        <v/>
      </c>
      <c r="S23" s="283" t="str">
        <f t="shared" ca="1" si="11"/>
        <v/>
      </c>
      <c r="T23" s="283" t="str">
        <f t="shared" ca="1" si="11"/>
        <v/>
      </c>
      <c r="U23" s="283" t="str">
        <f t="shared" ca="1" si="11"/>
        <v/>
      </c>
      <c r="V23" s="283" t="str">
        <f t="shared" ca="1" si="11"/>
        <v/>
      </c>
      <c r="W23" s="283" t="str">
        <f t="shared" ca="1" si="11"/>
        <v/>
      </c>
      <c r="X23" s="283" t="str">
        <f t="shared" ca="1" si="11"/>
        <v/>
      </c>
      <c r="Y23" s="283" t="str">
        <f t="shared" ca="1" si="11"/>
        <v/>
      </c>
      <c r="Z23" s="283" t="str">
        <f t="shared" ca="1" si="11"/>
        <v/>
      </c>
      <c r="AA23" s="283" t="str">
        <f t="shared" ca="1" si="11"/>
        <v/>
      </c>
      <c r="AB23" s="283" t="str">
        <f t="shared" ca="1" si="11"/>
        <v/>
      </c>
      <c r="AC23" s="283" t="str">
        <f t="shared" ca="1" si="11"/>
        <v/>
      </c>
      <c r="AD23" s="283" t="str">
        <f t="shared" ca="1" si="11"/>
        <v/>
      </c>
      <c r="AE23" s="283" t="str">
        <f t="shared" ca="1" si="7"/>
        <v/>
      </c>
      <c r="AF23" s="283" t="str">
        <f t="shared" ca="1" si="7"/>
        <v/>
      </c>
      <c r="AG23" s="283" t="str">
        <f t="shared" ca="1" si="7"/>
        <v/>
      </c>
      <c r="AH23" s="283" t="str">
        <f t="shared" ca="1" si="7"/>
        <v/>
      </c>
      <c r="AI23" s="283" t="str">
        <f t="shared" ca="1" si="7"/>
        <v/>
      </c>
      <c r="AJ23" s="283" t="str">
        <f t="shared" ca="1" si="7"/>
        <v/>
      </c>
      <c r="AK23" s="283" t="str">
        <f t="shared" ca="1" si="7"/>
        <v/>
      </c>
      <c r="AL23" s="283" t="str">
        <f t="shared" ca="1" si="7"/>
        <v/>
      </c>
      <c r="AM23" s="283" t="str">
        <f t="shared" ca="1" si="7"/>
        <v/>
      </c>
      <c r="AN23" s="283" t="str">
        <f t="shared" ca="1" si="7"/>
        <v/>
      </c>
      <c r="AO23" s="283" t="str">
        <f t="shared" ca="1" si="7"/>
        <v/>
      </c>
      <c r="AP23" s="283" t="str">
        <f t="shared" ca="1" si="7"/>
        <v/>
      </c>
      <c r="AQ23" s="283" t="str">
        <f t="shared" ca="1" si="7"/>
        <v/>
      </c>
      <c r="AR23" s="283" t="str">
        <f t="shared" ca="1" si="13"/>
        <v/>
      </c>
      <c r="AS23" s="283" t="str">
        <f t="shared" ca="1" si="13"/>
        <v/>
      </c>
      <c r="AT23" s="283" t="str">
        <f t="shared" ca="1" si="13"/>
        <v/>
      </c>
      <c r="AU23" s="283" t="str">
        <f t="shared" ca="1" si="13"/>
        <v/>
      </c>
      <c r="AV23" s="283" t="str">
        <f t="shared" ca="1" si="13"/>
        <v/>
      </c>
      <c r="AW23" s="283" t="str">
        <f t="shared" ca="1" si="13"/>
        <v/>
      </c>
      <c r="AX23" s="283" t="str">
        <f t="shared" ca="1" si="13"/>
        <v/>
      </c>
      <c r="AY23" s="283" t="str">
        <f t="shared" ca="1" si="13"/>
        <v/>
      </c>
      <c r="AZ23" s="283" t="str">
        <f t="shared" ca="1" si="13"/>
        <v/>
      </c>
      <c r="BA23" s="283" t="str">
        <f t="shared" ca="1" si="13"/>
        <v/>
      </c>
      <c r="BB23" s="283" t="str">
        <f t="shared" ca="1" si="13"/>
        <v/>
      </c>
      <c r="BC23" s="283" t="str">
        <f t="shared" ca="1" si="13"/>
        <v/>
      </c>
      <c r="BD23" s="283" t="str">
        <f t="shared" ca="1" si="13"/>
        <v/>
      </c>
      <c r="BE23" s="283" t="str">
        <f t="shared" ca="1" si="13"/>
        <v/>
      </c>
      <c r="BF23" s="283" t="str">
        <f t="shared" ca="1" si="13"/>
        <v/>
      </c>
      <c r="BG23" s="283" t="str">
        <f t="shared" ca="1" si="13"/>
        <v/>
      </c>
      <c r="BH23" s="283" t="str">
        <f t="shared" ca="1" si="13"/>
        <v/>
      </c>
      <c r="BI23" s="283" t="str">
        <f t="shared" ca="1" si="13"/>
        <v/>
      </c>
      <c r="BJ23" s="283" t="str">
        <f t="shared" ca="1" si="13"/>
        <v/>
      </c>
      <c r="BK23" s="283" t="str">
        <f t="shared" ca="1" si="13"/>
        <v/>
      </c>
      <c r="BL23" s="110"/>
      <c r="BM23" s="110"/>
      <c r="BN23" s="110"/>
      <c r="BO23" s="110"/>
      <c r="BP23" s="110"/>
      <c r="BQ23" s="110"/>
      <c r="BR23" s="110"/>
      <c r="BS23" s="110"/>
      <c r="BT23" s="110"/>
      <c r="BU23" s="110"/>
      <c r="BV23" s="110"/>
      <c r="CI23" s="128" t="str">
        <f t="shared" ca="1" si="14"/>
        <v>NET_ELEMENT_ID</v>
      </c>
      <c r="CJ23" s="132" t="e">
        <f t="shared" ca="1" si="15"/>
        <v>#VALUE!</v>
      </c>
    </row>
    <row r="24" spans="1:89" customFormat="1" ht="13.5" customHeight="1" x14ac:dyDescent="0.2">
      <c r="A24" s="113"/>
      <c r="B24" s="113" t="str">
        <f t="shared" si="3"/>
        <v>M</v>
      </c>
      <c r="C24" s="126"/>
      <c r="D24" s="126"/>
      <c r="E24" s="126"/>
      <c r="F24" s="268" t="str">
        <f t="shared" ca="1" si="4"/>
        <v>NET_ELEMENT_DESCRIPTION</v>
      </c>
      <c r="G24" s="284"/>
      <c r="H24" s="270" t="s">
        <v>503</v>
      </c>
      <c r="I24" s="135" t="s">
        <v>553</v>
      </c>
      <c r="J24" s="135" t="s">
        <v>147</v>
      </c>
      <c r="K24" s="135" t="s">
        <v>147</v>
      </c>
      <c r="L24" s="272" t="s">
        <v>497</v>
      </c>
      <c r="M24" s="134" t="s">
        <v>221</v>
      </c>
      <c r="N24" s="283" t="str">
        <f t="shared" ca="1" si="5"/>
        <v>-</v>
      </c>
      <c r="O24" s="283" t="str">
        <f t="shared" ca="1" si="11"/>
        <v/>
      </c>
      <c r="P24" s="283" t="str">
        <f t="shared" ca="1" si="11"/>
        <v/>
      </c>
      <c r="Q24" s="283" t="str">
        <f t="shared" ca="1" si="11"/>
        <v/>
      </c>
      <c r="R24" s="283" t="str">
        <f t="shared" ca="1" si="11"/>
        <v/>
      </c>
      <c r="S24" s="283" t="str">
        <f t="shared" ca="1" si="11"/>
        <v/>
      </c>
      <c r="T24" s="283" t="str">
        <f t="shared" ca="1" si="11"/>
        <v/>
      </c>
      <c r="U24" s="283" t="str">
        <f t="shared" ca="1" si="11"/>
        <v/>
      </c>
      <c r="V24" s="283" t="str">
        <f t="shared" ca="1" si="11"/>
        <v/>
      </c>
      <c r="W24" s="283" t="str">
        <f t="shared" ca="1" si="11"/>
        <v/>
      </c>
      <c r="X24" s="283" t="str">
        <f t="shared" ca="1" si="11"/>
        <v/>
      </c>
      <c r="Y24" s="283" t="str">
        <f t="shared" ca="1" si="11"/>
        <v/>
      </c>
      <c r="Z24" s="283" t="str">
        <f t="shared" ca="1" si="11"/>
        <v/>
      </c>
      <c r="AA24" s="283" t="str">
        <f t="shared" ca="1" si="11"/>
        <v/>
      </c>
      <c r="AB24" s="283" t="str">
        <f t="shared" ca="1" si="11"/>
        <v/>
      </c>
      <c r="AC24" s="283" t="str">
        <f t="shared" ca="1" si="11"/>
        <v/>
      </c>
      <c r="AD24" s="283" t="str">
        <f t="shared" ca="1" si="11"/>
        <v/>
      </c>
      <c r="AE24" s="283" t="str">
        <f t="shared" ca="1" si="7"/>
        <v/>
      </c>
      <c r="AF24" s="283" t="str">
        <f t="shared" ca="1" si="7"/>
        <v/>
      </c>
      <c r="AG24" s="283" t="str">
        <f t="shared" ca="1" si="7"/>
        <v/>
      </c>
      <c r="AH24" s="283" t="str">
        <f t="shared" ca="1" si="7"/>
        <v/>
      </c>
      <c r="AI24" s="283" t="str">
        <f t="shared" ca="1" si="7"/>
        <v/>
      </c>
      <c r="AJ24" s="283" t="str">
        <f t="shared" ca="1" si="7"/>
        <v/>
      </c>
      <c r="AK24" s="283" t="str">
        <f t="shared" ca="1" si="7"/>
        <v/>
      </c>
      <c r="AL24" s="283" t="str">
        <f t="shared" ca="1" si="7"/>
        <v/>
      </c>
      <c r="AM24" s="283" t="str">
        <f t="shared" ca="1" si="7"/>
        <v/>
      </c>
      <c r="AN24" s="283" t="str">
        <f t="shared" ca="1" si="7"/>
        <v/>
      </c>
      <c r="AO24" s="283" t="str">
        <f t="shared" ca="1" si="7"/>
        <v/>
      </c>
      <c r="AP24" s="283" t="str">
        <f t="shared" ca="1" si="7"/>
        <v/>
      </c>
      <c r="AQ24" s="283" t="str">
        <f t="shared" ca="1" si="7"/>
        <v/>
      </c>
      <c r="AR24" s="283" t="str">
        <f t="shared" ca="1" si="13"/>
        <v/>
      </c>
      <c r="AS24" s="283" t="str">
        <f t="shared" ca="1" si="13"/>
        <v/>
      </c>
      <c r="AT24" s="283" t="str">
        <f t="shared" ca="1" si="13"/>
        <v/>
      </c>
      <c r="AU24" s="283" t="str">
        <f t="shared" ca="1" si="13"/>
        <v/>
      </c>
      <c r="AV24" s="283" t="str">
        <f t="shared" ca="1" si="13"/>
        <v/>
      </c>
      <c r="AW24" s="283" t="str">
        <f t="shared" ca="1" si="13"/>
        <v/>
      </c>
      <c r="AX24" s="283" t="str">
        <f t="shared" ca="1" si="13"/>
        <v/>
      </c>
      <c r="AY24" s="283" t="str">
        <f t="shared" ca="1" si="13"/>
        <v/>
      </c>
      <c r="AZ24" s="283" t="str">
        <f t="shared" ca="1" si="13"/>
        <v/>
      </c>
      <c r="BA24" s="283" t="str">
        <f t="shared" ca="1" si="13"/>
        <v/>
      </c>
      <c r="BB24" s="283" t="str">
        <f t="shared" ca="1" si="13"/>
        <v/>
      </c>
      <c r="BC24" s="283" t="str">
        <f t="shared" ca="1" si="13"/>
        <v/>
      </c>
      <c r="BD24" s="283" t="str">
        <f t="shared" ca="1" si="13"/>
        <v/>
      </c>
      <c r="BE24" s="283" t="str">
        <f t="shared" ca="1" si="13"/>
        <v/>
      </c>
      <c r="BF24" s="283" t="str">
        <f t="shared" ca="1" si="13"/>
        <v/>
      </c>
      <c r="BG24" s="283" t="str">
        <f t="shared" ca="1" si="13"/>
        <v/>
      </c>
      <c r="BH24" s="283" t="str">
        <f t="shared" ca="1" si="13"/>
        <v/>
      </c>
      <c r="BI24" s="283" t="str">
        <f t="shared" ca="1" si="13"/>
        <v/>
      </c>
      <c r="BJ24" s="283" t="str">
        <f t="shared" ca="1" si="13"/>
        <v/>
      </c>
      <c r="BK24" s="283" t="str">
        <f t="shared" ca="1" si="13"/>
        <v/>
      </c>
      <c r="BL24" s="110"/>
      <c r="BM24" s="110"/>
      <c r="BN24" s="110"/>
      <c r="BO24" s="110"/>
      <c r="BP24" s="110"/>
      <c r="BQ24" s="110"/>
      <c r="BR24" s="110"/>
      <c r="BS24" s="110"/>
      <c r="BT24" s="110"/>
      <c r="BU24" s="110"/>
      <c r="BV24" s="110"/>
      <c r="CI24" t="str">
        <f t="shared" ca="1" si="14"/>
        <v>NET_ELEMENT_DESCRIPTION</v>
      </c>
      <c r="CJ24" t="e">
        <f t="shared" ca="1" si="15"/>
        <v>#VALUE!</v>
      </c>
    </row>
    <row r="25" spans="1:89" customFormat="1" ht="13.5" customHeight="1" x14ac:dyDescent="0.2">
      <c r="A25" s="113"/>
      <c r="B25" s="113" t="str">
        <f t="shared" si="3"/>
        <v>N</v>
      </c>
      <c r="C25" s="126"/>
      <c r="D25" s="126"/>
      <c r="E25" s="126"/>
      <c r="F25" s="268" t="str">
        <f t="shared" ca="1" si="4"/>
        <v>BUSINESS_LINE Id</v>
      </c>
      <c r="G25" s="284"/>
      <c r="H25" s="270" t="s">
        <v>504</v>
      </c>
      <c r="I25" s="271" t="s">
        <v>553</v>
      </c>
      <c r="J25" s="135" t="s">
        <v>483</v>
      </c>
      <c r="K25" s="135" t="s">
        <v>483</v>
      </c>
      <c r="L25" s="272" t="s">
        <v>497</v>
      </c>
      <c r="M25" s="134" t="s">
        <v>221</v>
      </c>
      <c r="N25" s="276" t="str">
        <f t="shared" ca="1" si="5"/>
        <v>-</v>
      </c>
      <c r="O25" s="276" t="str">
        <f t="shared" ca="1" si="6"/>
        <v/>
      </c>
      <c r="P25" s="276" t="str">
        <f t="shared" ca="1" si="6"/>
        <v/>
      </c>
      <c r="Q25" s="276" t="str">
        <f t="shared" ca="1" si="6"/>
        <v/>
      </c>
      <c r="R25" s="276" t="str">
        <f t="shared" ca="1" si="6"/>
        <v/>
      </c>
      <c r="S25" s="276" t="str">
        <f t="shared" ca="1" si="6"/>
        <v/>
      </c>
      <c r="T25" s="276" t="str">
        <f t="shared" ca="1" si="6"/>
        <v/>
      </c>
      <c r="U25" s="276" t="str">
        <f t="shared" ca="1" si="6"/>
        <v/>
      </c>
      <c r="V25" s="276" t="str">
        <f t="shared" ca="1" si="6"/>
        <v/>
      </c>
      <c r="W25" s="276" t="str">
        <f t="shared" ca="1" si="6"/>
        <v/>
      </c>
      <c r="X25" s="276" t="str">
        <f t="shared" ca="1" si="6"/>
        <v/>
      </c>
      <c r="Y25" s="276" t="str">
        <f t="shared" ca="1" si="6"/>
        <v/>
      </c>
      <c r="Z25" s="276" t="str">
        <f t="shared" ca="1" si="6"/>
        <v/>
      </c>
      <c r="AA25" s="276" t="str">
        <f t="shared" ca="1" si="6"/>
        <v/>
      </c>
      <c r="AB25" s="276" t="str">
        <f t="shared" ca="1" si="6"/>
        <v/>
      </c>
      <c r="AC25" s="276" t="str">
        <f t="shared" ca="1" si="6"/>
        <v/>
      </c>
      <c r="AD25" s="276" t="str">
        <f t="shared" ca="1" si="6"/>
        <v/>
      </c>
      <c r="AE25" s="276" t="str">
        <f t="shared" ca="1" si="7"/>
        <v/>
      </c>
      <c r="AF25" s="276" t="str">
        <f t="shared" ca="1" si="7"/>
        <v/>
      </c>
      <c r="AG25" s="276" t="str">
        <f t="shared" ca="1" si="7"/>
        <v/>
      </c>
      <c r="AH25" s="276" t="str">
        <f t="shared" ca="1" si="7"/>
        <v/>
      </c>
      <c r="AI25" s="276" t="str">
        <f t="shared" ca="1" si="7"/>
        <v/>
      </c>
      <c r="AJ25" s="276" t="str">
        <f t="shared" ca="1" si="7"/>
        <v/>
      </c>
      <c r="AK25" s="276" t="str">
        <f t="shared" ca="1" si="7"/>
        <v/>
      </c>
      <c r="AL25" s="276" t="str">
        <f t="shared" ca="1" si="7"/>
        <v/>
      </c>
      <c r="AM25" s="276" t="str">
        <f t="shared" ca="1" si="7"/>
        <v/>
      </c>
      <c r="AN25" s="276" t="str">
        <f t="shared" ca="1" si="7"/>
        <v/>
      </c>
      <c r="AO25" s="276" t="str">
        <f t="shared" ca="1" si="7"/>
        <v/>
      </c>
      <c r="AP25" s="276" t="str">
        <f t="shared" ca="1" si="7"/>
        <v/>
      </c>
      <c r="AQ25" s="276" t="str">
        <f t="shared" ca="1" si="7"/>
        <v/>
      </c>
      <c r="AR25" s="276" t="str">
        <f t="shared" ca="1" si="8"/>
        <v/>
      </c>
      <c r="AS25" s="276" t="str">
        <f t="shared" ca="1" si="8"/>
        <v/>
      </c>
      <c r="AT25" s="276" t="str">
        <f t="shared" ca="1" si="8"/>
        <v/>
      </c>
      <c r="AU25" s="276" t="str">
        <f t="shared" ca="1" si="8"/>
        <v/>
      </c>
      <c r="AV25" s="276" t="str">
        <f t="shared" ca="1" si="8"/>
        <v/>
      </c>
      <c r="AW25" s="276" t="str">
        <f t="shared" ca="1" si="8"/>
        <v/>
      </c>
      <c r="AX25" s="276" t="str">
        <f t="shared" ca="1" si="8"/>
        <v/>
      </c>
      <c r="AY25" s="276" t="str">
        <f t="shared" ca="1" si="8"/>
        <v/>
      </c>
      <c r="AZ25" s="276" t="str">
        <f t="shared" ca="1" si="8"/>
        <v/>
      </c>
      <c r="BA25" s="276" t="str">
        <f t="shared" ca="1" si="8"/>
        <v/>
      </c>
      <c r="BB25" s="276" t="str">
        <f t="shared" ca="1" si="8"/>
        <v/>
      </c>
      <c r="BC25" s="276" t="str">
        <f t="shared" ca="1" si="8"/>
        <v/>
      </c>
      <c r="BD25" s="276" t="str">
        <f t="shared" ca="1" si="8"/>
        <v/>
      </c>
      <c r="BE25" s="276" t="str">
        <f t="shared" ca="1" si="8"/>
        <v/>
      </c>
      <c r="BF25" s="276" t="str">
        <f t="shared" ca="1" si="8"/>
        <v/>
      </c>
      <c r="BG25" s="276" t="str">
        <f t="shared" ca="1" si="8"/>
        <v/>
      </c>
      <c r="BH25" s="276" t="str">
        <f t="shared" ca="1" si="8"/>
        <v/>
      </c>
      <c r="BI25" s="276" t="str">
        <f t="shared" ca="1" si="8"/>
        <v/>
      </c>
      <c r="BJ25" s="276" t="str">
        <f t="shared" ca="1" si="8"/>
        <v/>
      </c>
      <c r="BK25" s="276" t="str">
        <f t="shared" ca="1" si="8"/>
        <v/>
      </c>
      <c r="BL25" s="110"/>
      <c r="BM25" s="110"/>
      <c r="BN25" s="110"/>
      <c r="BO25" s="110"/>
      <c r="BP25" s="110"/>
      <c r="BQ25" s="110"/>
      <c r="BR25" s="110"/>
      <c r="BS25" s="110"/>
      <c r="BT25" s="110"/>
      <c r="BU25" s="110"/>
      <c r="BV25" s="110"/>
    </row>
    <row r="26" spans="1:89" customFormat="1" ht="13.5" customHeight="1" x14ac:dyDescent="0.2">
      <c r="A26" s="113"/>
      <c r="B26" s="113" t="str">
        <f t="shared" si="3"/>
        <v>O</v>
      </c>
      <c r="C26" s="126"/>
      <c r="D26" s="126"/>
      <c r="E26" s="126"/>
      <c r="F26" s="268" t="str">
        <f t="shared" ca="1" si="4"/>
        <v>BUSINESS_LINE Desc</v>
      </c>
      <c r="G26" s="284"/>
      <c r="H26" s="270" t="s">
        <v>505</v>
      </c>
      <c r="I26" s="135" t="s">
        <v>553</v>
      </c>
      <c r="J26" s="135" t="s">
        <v>147</v>
      </c>
      <c r="K26" s="135" t="s">
        <v>147</v>
      </c>
      <c r="L26" s="272" t="s">
        <v>497</v>
      </c>
      <c r="M26" s="134" t="s">
        <v>221</v>
      </c>
      <c r="N26" s="283" t="str">
        <f t="shared" ca="1" si="5"/>
        <v>-</v>
      </c>
      <c r="O26" s="283" t="str">
        <f t="shared" ca="1" si="6"/>
        <v/>
      </c>
      <c r="P26" s="283" t="str">
        <f t="shared" ca="1" si="6"/>
        <v/>
      </c>
      <c r="Q26" s="283" t="str">
        <f t="shared" ca="1" si="6"/>
        <v/>
      </c>
      <c r="R26" s="283" t="str">
        <f t="shared" ca="1" si="6"/>
        <v/>
      </c>
      <c r="S26" s="283" t="str">
        <f t="shared" ca="1" si="6"/>
        <v/>
      </c>
      <c r="T26" s="283" t="str">
        <f t="shared" ca="1" si="6"/>
        <v/>
      </c>
      <c r="U26" s="283" t="str">
        <f t="shared" ca="1" si="6"/>
        <v/>
      </c>
      <c r="V26" s="283" t="str">
        <f t="shared" ca="1" si="6"/>
        <v/>
      </c>
      <c r="W26" s="283" t="str">
        <f t="shared" ca="1" si="6"/>
        <v/>
      </c>
      <c r="X26" s="283" t="str">
        <f t="shared" ca="1" si="6"/>
        <v/>
      </c>
      <c r="Y26" s="283" t="str">
        <f t="shared" ca="1" si="6"/>
        <v/>
      </c>
      <c r="Z26" s="283" t="str">
        <f t="shared" ca="1" si="6"/>
        <v/>
      </c>
      <c r="AA26" s="283" t="str">
        <f t="shared" ca="1" si="6"/>
        <v/>
      </c>
      <c r="AB26" s="283" t="str">
        <f t="shared" ca="1" si="6"/>
        <v/>
      </c>
      <c r="AC26" s="283" t="str">
        <f t="shared" ca="1" si="6"/>
        <v/>
      </c>
      <c r="AD26" s="283" t="str">
        <f t="shared" ca="1" si="6"/>
        <v/>
      </c>
      <c r="AE26" s="283" t="str">
        <f t="shared" ca="1" si="7"/>
        <v/>
      </c>
      <c r="AF26" s="283" t="str">
        <f t="shared" ca="1" si="7"/>
        <v/>
      </c>
      <c r="AG26" s="283" t="str">
        <f t="shared" ca="1" si="7"/>
        <v/>
      </c>
      <c r="AH26" s="283" t="str">
        <f t="shared" ca="1" si="7"/>
        <v/>
      </c>
      <c r="AI26" s="283" t="str">
        <f t="shared" ca="1" si="7"/>
        <v/>
      </c>
      <c r="AJ26" s="283" t="str">
        <f t="shared" ca="1" si="7"/>
        <v/>
      </c>
      <c r="AK26" s="283" t="str">
        <f t="shared" ca="1" si="7"/>
        <v/>
      </c>
      <c r="AL26" s="283" t="str">
        <f t="shared" ca="1" si="7"/>
        <v/>
      </c>
      <c r="AM26" s="283" t="str">
        <f t="shared" ca="1" si="7"/>
        <v/>
      </c>
      <c r="AN26" s="283" t="str">
        <f t="shared" ca="1" si="7"/>
        <v/>
      </c>
      <c r="AO26" s="283" t="str">
        <f t="shared" ca="1" si="7"/>
        <v/>
      </c>
      <c r="AP26" s="283" t="str">
        <f t="shared" ca="1" si="7"/>
        <v/>
      </c>
      <c r="AQ26" s="283" t="str">
        <f t="shared" ca="1" si="7"/>
        <v/>
      </c>
      <c r="AR26" s="283" t="str">
        <f t="shared" ca="1" si="8"/>
        <v/>
      </c>
      <c r="AS26" s="283" t="str">
        <f t="shared" ca="1" si="8"/>
        <v/>
      </c>
      <c r="AT26" s="283" t="str">
        <f t="shared" ca="1" si="8"/>
        <v/>
      </c>
      <c r="AU26" s="283" t="str">
        <f t="shared" ca="1" si="8"/>
        <v/>
      </c>
      <c r="AV26" s="283" t="str">
        <f t="shared" ca="1" si="8"/>
        <v/>
      </c>
      <c r="AW26" s="283" t="str">
        <f t="shared" ca="1" si="8"/>
        <v/>
      </c>
      <c r="AX26" s="283" t="str">
        <f t="shared" ca="1" si="8"/>
        <v/>
      </c>
      <c r="AY26" s="283" t="str">
        <f t="shared" ca="1" si="8"/>
        <v/>
      </c>
      <c r="AZ26" s="283" t="str">
        <f t="shared" ca="1" si="8"/>
        <v/>
      </c>
      <c r="BA26" s="283" t="str">
        <f t="shared" ca="1" si="8"/>
        <v/>
      </c>
      <c r="BB26" s="283" t="str">
        <f t="shared" ca="1" si="8"/>
        <v/>
      </c>
      <c r="BC26" s="283" t="str">
        <f t="shared" ca="1" si="8"/>
        <v/>
      </c>
      <c r="BD26" s="283" t="str">
        <f t="shared" ca="1" si="8"/>
        <v/>
      </c>
      <c r="BE26" s="283" t="str">
        <f t="shared" ca="1" si="8"/>
        <v/>
      </c>
      <c r="BF26" s="283" t="str">
        <f t="shared" ca="1" si="8"/>
        <v/>
      </c>
      <c r="BG26" s="283" t="str">
        <f t="shared" ca="1" si="8"/>
        <v/>
      </c>
      <c r="BH26" s="283" t="str">
        <f t="shared" ca="1" si="8"/>
        <v/>
      </c>
      <c r="BI26" s="283" t="str">
        <f t="shared" ca="1" si="8"/>
        <v/>
      </c>
      <c r="BJ26" s="283" t="str">
        <f t="shared" ca="1" si="8"/>
        <v/>
      </c>
      <c r="BK26" s="283" t="str">
        <f t="shared" ca="1" si="8"/>
        <v/>
      </c>
      <c r="BL26" s="110"/>
      <c r="BM26" s="110"/>
      <c r="BN26" s="110"/>
      <c r="BO26" s="110"/>
      <c r="BP26" s="110"/>
      <c r="BQ26" s="110"/>
      <c r="BR26" s="110"/>
      <c r="BS26" s="110"/>
      <c r="BT26" s="110"/>
      <c r="BU26" s="110"/>
      <c r="BV26" s="110"/>
    </row>
    <row r="27" spans="1:89" customFormat="1" ht="13.5" customHeight="1" x14ac:dyDescent="0.2">
      <c r="A27" s="113"/>
      <c r="B27" s="113" t="str">
        <f t="shared" si="3"/>
        <v>P</v>
      </c>
      <c r="C27" s="126"/>
      <c r="D27" s="126"/>
      <c r="E27" s="126"/>
      <c r="F27" s="268" t="str">
        <f t="shared" ca="1" si="4"/>
        <v>BUSINESS_UNIT Id</v>
      </c>
      <c r="G27" s="284"/>
      <c r="H27" s="270" t="s">
        <v>506</v>
      </c>
      <c r="I27" s="135" t="s">
        <v>553</v>
      </c>
      <c r="J27" s="135" t="s">
        <v>483</v>
      </c>
      <c r="K27" s="135" t="s">
        <v>483</v>
      </c>
      <c r="L27" s="272" t="s">
        <v>497</v>
      </c>
      <c r="M27" s="134" t="s">
        <v>221</v>
      </c>
      <c r="N27" s="276" t="str">
        <f t="shared" ca="1" si="5"/>
        <v>-</v>
      </c>
      <c r="O27" s="276" t="str">
        <f t="shared" ca="1" si="6"/>
        <v/>
      </c>
      <c r="P27" s="276" t="str">
        <f t="shared" ca="1" si="6"/>
        <v/>
      </c>
      <c r="Q27" s="276" t="str">
        <f t="shared" ca="1" si="6"/>
        <v/>
      </c>
      <c r="R27" s="276" t="str">
        <f t="shared" ca="1" si="6"/>
        <v/>
      </c>
      <c r="S27" s="276" t="str">
        <f t="shared" ca="1" si="6"/>
        <v/>
      </c>
      <c r="T27" s="276" t="str">
        <f t="shared" ca="1" si="6"/>
        <v/>
      </c>
      <c r="U27" s="276" t="str">
        <f t="shared" ca="1" si="6"/>
        <v/>
      </c>
      <c r="V27" s="276" t="str">
        <f t="shared" ca="1" si="6"/>
        <v/>
      </c>
      <c r="W27" s="276" t="str">
        <f t="shared" ca="1" si="6"/>
        <v/>
      </c>
      <c r="X27" s="276" t="str">
        <f t="shared" ca="1" si="6"/>
        <v/>
      </c>
      <c r="Y27" s="276" t="str">
        <f t="shared" ca="1" si="6"/>
        <v/>
      </c>
      <c r="Z27" s="276" t="str">
        <f t="shared" ca="1" si="6"/>
        <v/>
      </c>
      <c r="AA27" s="276" t="str">
        <f t="shared" ca="1" si="6"/>
        <v/>
      </c>
      <c r="AB27" s="276" t="str">
        <f t="shared" ca="1" si="6"/>
        <v/>
      </c>
      <c r="AC27" s="276" t="str">
        <f t="shared" ca="1" si="6"/>
        <v/>
      </c>
      <c r="AD27" s="276" t="str">
        <f t="shared" ca="1" si="6"/>
        <v/>
      </c>
      <c r="AE27" s="276" t="str">
        <f t="shared" ca="1" si="7"/>
        <v/>
      </c>
      <c r="AF27" s="276" t="str">
        <f t="shared" ca="1" si="7"/>
        <v/>
      </c>
      <c r="AG27" s="276" t="str">
        <f t="shared" ca="1" si="7"/>
        <v/>
      </c>
      <c r="AH27" s="276" t="str">
        <f t="shared" ca="1" si="7"/>
        <v/>
      </c>
      <c r="AI27" s="276" t="str">
        <f t="shared" ca="1" si="7"/>
        <v/>
      </c>
      <c r="AJ27" s="276" t="str">
        <f t="shared" ca="1" si="7"/>
        <v/>
      </c>
      <c r="AK27" s="276" t="str">
        <f t="shared" ca="1" si="7"/>
        <v/>
      </c>
      <c r="AL27" s="276" t="str">
        <f t="shared" ca="1" si="7"/>
        <v/>
      </c>
      <c r="AM27" s="276" t="str">
        <f t="shared" ca="1" si="7"/>
        <v/>
      </c>
      <c r="AN27" s="276" t="str">
        <f t="shared" ca="1" si="7"/>
        <v/>
      </c>
      <c r="AO27" s="276" t="str">
        <f t="shared" ca="1" si="7"/>
        <v/>
      </c>
      <c r="AP27" s="276" t="str">
        <f t="shared" ca="1" si="7"/>
        <v/>
      </c>
      <c r="AQ27" s="276" t="str">
        <f t="shared" ca="1" si="7"/>
        <v/>
      </c>
      <c r="AR27" s="276" t="str">
        <f t="shared" ca="1" si="8"/>
        <v/>
      </c>
      <c r="AS27" s="276" t="str">
        <f t="shared" ca="1" si="8"/>
        <v/>
      </c>
      <c r="AT27" s="276" t="str">
        <f t="shared" ca="1" si="8"/>
        <v/>
      </c>
      <c r="AU27" s="276" t="str">
        <f t="shared" ca="1" si="8"/>
        <v/>
      </c>
      <c r="AV27" s="276" t="str">
        <f t="shared" ca="1" si="8"/>
        <v/>
      </c>
      <c r="AW27" s="276" t="str">
        <f t="shared" ca="1" si="8"/>
        <v/>
      </c>
      <c r="AX27" s="276" t="str">
        <f t="shared" ca="1" si="8"/>
        <v/>
      </c>
      <c r="AY27" s="276" t="str">
        <f t="shared" ca="1" si="8"/>
        <v/>
      </c>
      <c r="AZ27" s="276" t="str">
        <f t="shared" ca="1" si="8"/>
        <v/>
      </c>
      <c r="BA27" s="276" t="str">
        <f t="shared" ca="1" si="8"/>
        <v/>
      </c>
      <c r="BB27" s="276" t="str">
        <f t="shared" ca="1" si="8"/>
        <v/>
      </c>
      <c r="BC27" s="276" t="str">
        <f t="shared" ca="1" si="8"/>
        <v/>
      </c>
      <c r="BD27" s="276" t="str">
        <f t="shared" ca="1" si="8"/>
        <v/>
      </c>
      <c r="BE27" s="276" t="str">
        <f t="shared" ca="1" si="8"/>
        <v/>
      </c>
      <c r="BF27" s="276" t="str">
        <f t="shared" ca="1" si="8"/>
        <v/>
      </c>
      <c r="BG27" s="276" t="str">
        <f t="shared" ca="1" si="8"/>
        <v/>
      </c>
      <c r="BH27" s="276" t="str">
        <f t="shared" ca="1" si="8"/>
        <v/>
      </c>
      <c r="BI27" s="276" t="str">
        <f t="shared" ca="1" si="8"/>
        <v/>
      </c>
      <c r="BJ27" s="276" t="str">
        <f t="shared" ca="1" si="8"/>
        <v/>
      </c>
      <c r="BK27" s="276" t="str">
        <f t="shared" ca="1" si="8"/>
        <v/>
      </c>
      <c r="BL27" s="110"/>
      <c r="BM27" s="110"/>
      <c r="BN27" s="110"/>
      <c r="BO27" s="110"/>
      <c r="BP27" s="110"/>
      <c r="BQ27" s="110"/>
      <c r="BR27" s="110"/>
      <c r="BS27" s="110"/>
      <c r="BT27" s="110"/>
      <c r="BU27" s="110"/>
      <c r="BV27" s="110"/>
    </row>
    <row r="28" spans="1:89" customFormat="1" ht="13.5" customHeight="1" x14ac:dyDescent="0.2">
      <c r="A28" s="113"/>
      <c r="B28" s="113" t="str">
        <f t="shared" si="3"/>
        <v>Q</v>
      </c>
      <c r="C28" s="126"/>
      <c r="D28" s="126"/>
      <c r="E28" s="126"/>
      <c r="F28" s="268" t="str">
        <f t="shared" ca="1" si="4"/>
        <v>BUSINESS_UNIT Desc</v>
      </c>
      <c r="G28" s="284"/>
      <c r="H28" s="270" t="s">
        <v>507</v>
      </c>
      <c r="I28" s="271" t="s">
        <v>553</v>
      </c>
      <c r="J28" s="135" t="s">
        <v>147</v>
      </c>
      <c r="K28" s="135" t="s">
        <v>147</v>
      </c>
      <c r="L28" s="272" t="s">
        <v>497</v>
      </c>
      <c r="M28" s="134" t="s">
        <v>221</v>
      </c>
      <c r="N28" s="283" t="str">
        <f t="shared" ca="1" si="5"/>
        <v>-</v>
      </c>
      <c r="O28" s="283" t="str">
        <f t="shared" ca="1" si="6"/>
        <v/>
      </c>
      <c r="P28" s="283" t="str">
        <f t="shared" ca="1" si="6"/>
        <v/>
      </c>
      <c r="Q28" s="283" t="str">
        <f t="shared" ca="1" si="6"/>
        <v/>
      </c>
      <c r="R28" s="283" t="str">
        <f t="shared" ca="1" si="6"/>
        <v/>
      </c>
      <c r="S28" s="283" t="str">
        <f t="shared" ca="1" si="6"/>
        <v/>
      </c>
      <c r="T28" s="283" t="str">
        <f t="shared" ca="1" si="6"/>
        <v/>
      </c>
      <c r="U28" s="283" t="str">
        <f t="shared" ca="1" si="6"/>
        <v/>
      </c>
      <c r="V28" s="283" t="str">
        <f t="shared" ca="1" si="6"/>
        <v/>
      </c>
      <c r="W28" s="283" t="str">
        <f t="shared" ca="1" si="6"/>
        <v/>
      </c>
      <c r="X28" s="283" t="str">
        <f t="shared" ca="1" si="6"/>
        <v/>
      </c>
      <c r="Y28" s="283" t="str">
        <f t="shared" ca="1" si="6"/>
        <v/>
      </c>
      <c r="Z28" s="283" t="str">
        <f t="shared" ca="1" si="6"/>
        <v/>
      </c>
      <c r="AA28" s="283" t="str">
        <f t="shared" ca="1" si="6"/>
        <v/>
      </c>
      <c r="AB28" s="283" t="str">
        <f t="shared" ca="1" si="6"/>
        <v/>
      </c>
      <c r="AC28" s="283" t="str">
        <f t="shared" ca="1" si="6"/>
        <v/>
      </c>
      <c r="AD28" s="283" t="str">
        <f t="shared" ca="1" si="6"/>
        <v/>
      </c>
      <c r="AE28" s="283" t="str">
        <f t="shared" ca="1" si="7"/>
        <v/>
      </c>
      <c r="AF28" s="283" t="str">
        <f t="shared" ca="1" si="7"/>
        <v/>
      </c>
      <c r="AG28" s="283" t="str">
        <f t="shared" ca="1" si="7"/>
        <v/>
      </c>
      <c r="AH28" s="283" t="str">
        <f t="shared" ca="1" si="7"/>
        <v/>
      </c>
      <c r="AI28" s="283" t="str">
        <f t="shared" ca="1" si="7"/>
        <v/>
      </c>
      <c r="AJ28" s="283" t="str">
        <f t="shared" ca="1" si="7"/>
        <v/>
      </c>
      <c r="AK28" s="283" t="str">
        <f t="shared" ca="1" si="7"/>
        <v/>
      </c>
      <c r="AL28" s="283" t="str">
        <f t="shared" ca="1" si="7"/>
        <v/>
      </c>
      <c r="AM28" s="283" t="str">
        <f t="shared" ca="1" si="7"/>
        <v/>
      </c>
      <c r="AN28" s="283" t="str">
        <f t="shared" ca="1" si="7"/>
        <v/>
      </c>
      <c r="AO28" s="283" t="str">
        <f t="shared" ca="1" si="7"/>
        <v/>
      </c>
      <c r="AP28" s="283" t="str">
        <f t="shared" ca="1" si="7"/>
        <v/>
      </c>
      <c r="AQ28" s="283" t="str">
        <f t="shared" ca="1" si="7"/>
        <v/>
      </c>
      <c r="AR28" s="283" t="str">
        <f t="shared" ca="1" si="8"/>
        <v/>
      </c>
      <c r="AS28" s="283" t="str">
        <f t="shared" ca="1" si="8"/>
        <v/>
      </c>
      <c r="AT28" s="283" t="str">
        <f t="shared" ca="1" si="8"/>
        <v/>
      </c>
      <c r="AU28" s="283" t="str">
        <f t="shared" ca="1" si="8"/>
        <v/>
      </c>
      <c r="AV28" s="283" t="str">
        <f t="shared" ca="1" si="8"/>
        <v/>
      </c>
      <c r="AW28" s="283" t="str">
        <f t="shared" ca="1" si="8"/>
        <v/>
      </c>
      <c r="AX28" s="283" t="str">
        <f t="shared" ca="1" si="8"/>
        <v/>
      </c>
      <c r="AY28" s="283" t="str">
        <f t="shared" ca="1" si="8"/>
        <v/>
      </c>
      <c r="AZ28" s="283" t="str">
        <f t="shared" ca="1" si="8"/>
        <v/>
      </c>
      <c r="BA28" s="283" t="str">
        <f t="shared" ca="1" si="8"/>
        <v/>
      </c>
      <c r="BB28" s="283" t="str">
        <f t="shared" ca="1" si="8"/>
        <v/>
      </c>
      <c r="BC28" s="283" t="str">
        <f t="shared" ca="1" si="8"/>
        <v/>
      </c>
      <c r="BD28" s="283" t="str">
        <f t="shared" ca="1" si="8"/>
        <v/>
      </c>
      <c r="BE28" s="283" t="str">
        <f t="shared" ca="1" si="8"/>
        <v/>
      </c>
      <c r="BF28" s="283" t="str">
        <f t="shared" ca="1" si="8"/>
        <v/>
      </c>
      <c r="BG28" s="283" t="str">
        <f t="shared" ca="1" si="8"/>
        <v/>
      </c>
      <c r="BH28" s="283" t="str">
        <f t="shared" ca="1" si="8"/>
        <v/>
      </c>
      <c r="BI28" s="283" t="str">
        <f t="shared" ca="1" si="8"/>
        <v/>
      </c>
      <c r="BJ28" s="283" t="str">
        <f t="shared" ref="AR28:BK41" ca="1" si="16">IF(LEN(INDIRECT("SWMETA!"&amp;$B28&amp;BJ$14))=0,"",INDIRECT("SWMETA!"&amp;$B28&amp;BJ$14))</f>
        <v/>
      </c>
      <c r="BK28" s="283" t="str">
        <f t="shared" ca="1" si="16"/>
        <v/>
      </c>
      <c r="BL28" s="110"/>
      <c r="BM28" s="110"/>
      <c r="BN28" s="110"/>
      <c r="BO28" s="110"/>
      <c r="BP28" s="110"/>
      <c r="BQ28" s="110"/>
      <c r="BR28" s="110"/>
      <c r="BS28" s="110"/>
      <c r="BT28" s="110"/>
      <c r="BU28" s="110"/>
      <c r="BV28" s="110"/>
    </row>
    <row r="29" spans="1:89" customFormat="1" ht="13.5" customHeight="1" x14ac:dyDescent="0.2">
      <c r="A29" s="113"/>
      <c r="B29" s="113" t="str">
        <f t="shared" si="3"/>
        <v>R</v>
      </c>
      <c r="C29" s="126"/>
      <c r="D29" s="126"/>
      <c r="E29" s="126"/>
      <c r="F29" s="268" t="str">
        <f t="shared" ca="1" si="4"/>
        <v>UNIT_CLASS_ID</v>
      </c>
      <c r="G29" s="284"/>
      <c r="H29" s="270" t="s">
        <v>508</v>
      </c>
      <c r="I29" s="135" t="s">
        <v>553</v>
      </c>
      <c r="J29" s="135" t="s">
        <v>147</v>
      </c>
      <c r="K29" s="135" t="s">
        <v>483</v>
      </c>
      <c r="L29" s="272" t="s">
        <v>497</v>
      </c>
      <c r="M29" s="134" t="s">
        <v>221</v>
      </c>
      <c r="N29" s="289" t="str">
        <f t="shared" ca="1" si="5"/>
        <v>-</v>
      </c>
      <c r="O29" s="289" t="str">
        <f t="shared" ca="1" si="6"/>
        <v/>
      </c>
      <c r="P29" s="289" t="str">
        <f t="shared" ca="1" si="6"/>
        <v/>
      </c>
      <c r="Q29" s="289" t="str">
        <f t="shared" ca="1" si="6"/>
        <v/>
      </c>
      <c r="R29" s="289" t="str">
        <f t="shared" ca="1" si="6"/>
        <v/>
      </c>
      <c r="S29" s="289" t="str">
        <f t="shared" ca="1" si="6"/>
        <v/>
      </c>
      <c r="T29" s="289" t="str">
        <f t="shared" ca="1" si="6"/>
        <v/>
      </c>
      <c r="U29" s="289" t="str">
        <f t="shared" ca="1" si="6"/>
        <v/>
      </c>
      <c r="V29" s="289" t="str">
        <f t="shared" ca="1" si="6"/>
        <v/>
      </c>
      <c r="W29" s="289" t="str">
        <f t="shared" ca="1" si="6"/>
        <v/>
      </c>
      <c r="X29" s="289" t="str">
        <f t="shared" ca="1" si="6"/>
        <v/>
      </c>
      <c r="Y29" s="289" t="str">
        <f t="shared" ca="1" si="6"/>
        <v/>
      </c>
      <c r="Z29" s="289" t="str">
        <f t="shared" ca="1" si="6"/>
        <v/>
      </c>
      <c r="AA29" s="289" t="str">
        <f t="shared" ca="1" si="6"/>
        <v/>
      </c>
      <c r="AB29" s="289" t="str">
        <f t="shared" ca="1" si="6"/>
        <v/>
      </c>
      <c r="AC29" s="289" t="str">
        <f t="shared" ca="1" si="6"/>
        <v/>
      </c>
      <c r="AD29" s="289" t="str">
        <f t="shared" ca="1" si="6"/>
        <v/>
      </c>
      <c r="AE29" s="289" t="str">
        <f t="shared" ca="1" si="7"/>
        <v/>
      </c>
      <c r="AF29" s="289" t="str">
        <f t="shared" ca="1" si="7"/>
        <v/>
      </c>
      <c r="AG29" s="289" t="str">
        <f t="shared" ca="1" si="7"/>
        <v/>
      </c>
      <c r="AH29" s="289" t="str">
        <f t="shared" ca="1" si="7"/>
        <v/>
      </c>
      <c r="AI29" s="289" t="str">
        <f t="shared" ca="1" si="7"/>
        <v/>
      </c>
      <c r="AJ29" s="289" t="str">
        <f t="shared" ca="1" si="7"/>
        <v/>
      </c>
      <c r="AK29" s="289" t="str">
        <f t="shared" ca="1" si="7"/>
        <v/>
      </c>
      <c r="AL29" s="289" t="str">
        <f t="shared" ca="1" si="7"/>
        <v/>
      </c>
      <c r="AM29" s="289" t="str">
        <f t="shared" ca="1" si="7"/>
        <v/>
      </c>
      <c r="AN29" s="289" t="str">
        <f t="shared" ca="1" si="7"/>
        <v/>
      </c>
      <c r="AO29" s="289" t="str">
        <f t="shared" ca="1" si="7"/>
        <v/>
      </c>
      <c r="AP29" s="289" t="str">
        <f t="shared" ca="1" si="7"/>
        <v/>
      </c>
      <c r="AQ29" s="289" t="str">
        <f t="shared" ca="1" si="7"/>
        <v/>
      </c>
      <c r="AR29" s="289" t="str">
        <f t="shared" ca="1" si="16"/>
        <v/>
      </c>
      <c r="AS29" s="289" t="str">
        <f t="shared" ca="1" si="16"/>
        <v/>
      </c>
      <c r="AT29" s="289" t="str">
        <f t="shared" ca="1" si="16"/>
        <v/>
      </c>
      <c r="AU29" s="289" t="str">
        <f t="shared" ca="1" si="16"/>
        <v/>
      </c>
      <c r="AV29" s="289" t="str">
        <f t="shared" ca="1" si="16"/>
        <v/>
      </c>
      <c r="AW29" s="289" t="str">
        <f t="shared" ca="1" si="16"/>
        <v/>
      </c>
      <c r="AX29" s="289" t="str">
        <f t="shared" ca="1" si="16"/>
        <v/>
      </c>
      <c r="AY29" s="289" t="str">
        <f t="shared" ca="1" si="16"/>
        <v/>
      </c>
      <c r="AZ29" s="289" t="str">
        <f t="shared" ca="1" si="16"/>
        <v/>
      </c>
      <c r="BA29" s="289" t="str">
        <f t="shared" ca="1" si="16"/>
        <v/>
      </c>
      <c r="BB29" s="289" t="str">
        <f t="shared" ca="1" si="16"/>
        <v/>
      </c>
      <c r="BC29" s="289" t="str">
        <f t="shared" ca="1" si="16"/>
        <v/>
      </c>
      <c r="BD29" s="289" t="str">
        <f t="shared" ca="1" si="16"/>
        <v/>
      </c>
      <c r="BE29" s="289" t="str">
        <f t="shared" ca="1" si="16"/>
        <v/>
      </c>
      <c r="BF29" s="289" t="str">
        <f t="shared" ca="1" si="16"/>
        <v/>
      </c>
      <c r="BG29" s="289" t="str">
        <f t="shared" ca="1" si="16"/>
        <v/>
      </c>
      <c r="BH29" s="289" t="str">
        <f t="shared" ca="1" si="16"/>
        <v/>
      </c>
      <c r="BI29" s="289" t="str">
        <f t="shared" ca="1" si="16"/>
        <v/>
      </c>
      <c r="BJ29" s="289" t="str">
        <f t="shared" ca="1" si="16"/>
        <v/>
      </c>
      <c r="BK29" s="289" t="str">
        <f t="shared" ca="1" si="16"/>
        <v/>
      </c>
      <c r="BL29" s="110"/>
      <c r="BM29" s="110"/>
      <c r="BN29" s="110"/>
      <c r="BO29" s="110"/>
      <c r="BP29" s="110"/>
      <c r="BQ29" s="110"/>
      <c r="BR29" s="110"/>
      <c r="BS29" s="110"/>
      <c r="BT29" s="110"/>
      <c r="BU29" s="110"/>
      <c r="BV29" s="110"/>
    </row>
    <row r="30" spans="1:89" customFormat="1" ht="13.5" customHeight="1" x14ac:dyDescent="0.2">
      <c r="A30" s="113"/>
      <c r="B30" s="113" t="str">
        <f t="shared" si="3"/>
        <v>S</v>
      </c>
      <c r="C30" s="126"/>
      <c r="D30" s="126"/>
      <c r="E30" s="126"/>
      <c r="F30" s="268" t="str">
        <f t="shared" ca="1" si="4"/>
        <v>UNIT_CLASS_DESCRIPTION</v>
      </c>
      <c r="G30" s="284"/>
      <c r="H30" s="270" t="s">
        <v>509</v>
      </c>
      <c r="I30" s="135" t="s">
        <v>553</v>
      </c>
      <c r="J30" s="135" t="s">
        <v>147</v>
      </c>
      <c r="K30" s="135" t="s">
        <v>147</v>
      </c>
      <c r="L30" s="272" t="s">
        <v>497</v>
      </c>
      <c r="M30" s="134" t="s">
        <v>221</v>
      </c>
      <c r="N30" s="290" t="str">
        <f t="shared" ca="1" si="5"/>
        <v>-</v>
      </c>
      <c r="O30" s="290" t="str">
        <f t="shared" ca="1" si="6"/>
        <v/>
      </c>
      <c r="P30" s="290" t="str">
        <f t="shared" ca="1" si="6"/>
        <v/>
      </c>
      <c r="Q30" s="290" t="str">
        <f t="shared" ca="1" si="6"/>
        <v/>
      </c>
      <c r="R30" s="290" t="str">
        <f t="shared" ca="1" si="6"/>
        <v/>
      </c>
      <c r="S30" s="290" t="str">
        <f t="shared" ca="1" si="6"/>
        <v/>
      </c>
      <c r="T30" s="290" t="str">
        <f t="shared" ca="1" si="6"/>
        <v/>
      </c>
      <c r="U30" s="290" t="str">
        <f t="shared" ca="1" si="6"/>
        <v/>
      </c>
      <c r="V30" s="290" t="str">
        <f t="shared" ca="1" si="6"/>
        <v/>
      </c>
      <c r="W30" s="290" t="str">
        <f t="shared" ca="1" si="6"/>
        <v/>
      </c>
      <c r="X30" s="290" t="str">
        <f t="shared" ca="1" si="6"/>
        <v/>
      </c>
      <c r="Y30" s="290" t="str">
        <f t="shared" ca="1" si="6"/>
        <v/>
      </c>
      <c r="Z30" s="290" t="str">
        <f t="shared" ca="1" si="6"/>
        <v/>
      </c>
      <c r="AA30" s="290" t="str">
        <f t="shared" ca="1" si="6"/>
        <v/>
      </c>
      <c r="AB30" s="290" t="str">
        <f t="shared" ca="1" si="6"/>
        <v/>
      </c>
      <c r="AC30" s="290" t="str">
        <f t="shared" ca="1" si="6"/>
        <v/>
      </c>
      <c r="AD30" s="290" t="str">
        <f t="shared" ca="1" si="6"/>
        <v/>
      </c>
      <c r="AE30" s="290" t="str">
        <f t="shared" ca="1" si="7"/>
        <v/>
      </c>
      <c r="AF30" s="290" t="str">
        <f t="shared" ca="1" si="7"/>
        <v/>
      </c>
      <c r="AG30" s="290" t="str">
        <f t="shared" ca="1" si="7"/>
        <v/>
      </c>
      <c r="AH30" s="290" t="str">
        <f t="shared" ca="1" si="7"/>
        <v/>
      </c>
      <c r="AI30" s="290" t="str">
        <f t="shared" ca="1" si="7"/>
        <v/>
      </c>
      <c r="AJ30" s="290" t="str">
        <f t="shared" ca="1" si="7"/>
        <v/>
      </c>
      <c r="AK30" s="290" t="str">
        <f t="shared" ca="1" si="7"/>
        <v/>
      </c>
      <c r="AL30" s="290" t="str">
        <f t="shared" ca="1" si="7"/>
        <v/>
      </c>
      <c r="AM30" s="290" t="str">
        <f t="shared" ca="1" si="7"/>
        <v/>
      </c>
      <c r="AN30" s="290" t="str">
        <f t="shared" ca="1" si="7"/>
        <v/>
      </c>
      <c r="AO30" s="290" t="str">
        <f t="shared" ca="1" si="7"/>
        <v/>
      </c>
      <c r="AP30" s="290" t="str">
        <f t="shared" ca="1" si="7"/>
        <v/>
      </c>
      <c r="AQ30" s="290" t="str">
        <f t="shared" ca="1" si="7"/>
        <v/>
      </c>
      <c r="AR30" s="290" t="str">
        <f t="shared" ca="1" si="16"/>
        <v/>
      </c>
      <c r="AS30" s="290" t="str">
        <f t="shared" ca="1" si="16"/>
        <v/>
      </c>
      <c r="AT30" s="290" t="str">
        <f t="shared" ca="1" si="16"/>
        <v/>
      </c>
      <c r="AU30" s="290" t="str">
        <f t="shared" ca="1" si="16"/>
        <v/>
      </c>
      <c r="AV30" s="290" t="str">
        <f t="shared" ca="1" si="16"/>
        <v/>
      </c>
      <c r="AW30" s="290" t="str">
        <f t="shared" ca="1" si="16"/>
        <v/>
      </c>
      <c r="AX30" s="290" t="str">
        <f t="shared" ca="1" si="16"/>
        <v/>
      </c>
      <c r="AY30" s="290" t="str">
        <f t="shared" ca="1" si="16"/>
        <v/>
      </c>
      <c r="AZ30" s="290" t="str">
        <f t="shared" ca="1" si="16"/>
        <v/>
      </c>
      <c r="BA30" s="290" t="str">
        <f t="shared" ca="1" si="16"/>
        <v/>
      </c>
      <c r="BB30" s="290" t="str">
        <f t="shared" ca="1" si="16"/>
        <v/>
      </c>
      <c r="BC30" s="290" t="str">
        <f t="shared" ca="1" si="16"/>
        <v/>
      </c>
      <c r="BD30" s="290" t="str">
        <f t="shared" ca="1" si="16"/>
        <v/>
      </c>
      <c r="BE30" s="290" t="str">
        <f t="shared" ca="1" si="16"/>
        <v/>
      </c>
      <c r="BF30" s="290" t="str">
        <f t="shared" ca="1" si="16"/>
        <v/>
      </c>
      <c r="BG30" s="290" t="str">
        <f t="shared" ca="1" si="16"/>
        <v/>
      </c>
      <c r="BH30" s="290" t="str">
        <f t="shared" ca="1" si="16"/>
        <v/>
      </c>
      <c r="BI30" s="290" t="str">
        <f t="shared" ca="1" si="16"/>
        <v/>
      </c>
      <c r="BJ30" s="290" t="str">
        <f t="shared" ca="1" si="16"/>
        <v/>
      </c>
      <c r="BK30" s="290" t="str">
        <f t="shared" ca="1" si="16"/>
        <v/>
      </c>
      <c r="BL30" s="110"/>
      <c r="BM30" s="110"/>
      <c r="BN30" s="110"/>
      <c r="BO30" s="110"/>
      <c r="BP30" s="110"/>
      <c r="BQ30" s="110"/>
      <c r="BR30" s="110"/>
      <c r="BS30" s="110"/>
      <c r="BT30" s="110"/>
      <c r="BU30" s="110"/>
      <c r="BV30" s="110"/>
    </row>
    <row r="31" spans="1:89" customFormat="1" ht="13.5" customHeight="1" x14ac:dyDescent="0.2">
      <c r="A31" s="113"/>
      <c r="B31" s="113" t="str">
        <f t="shared" si="3"/>
        <v>T</v>
      </c>
      <c r="C31" s="126"/>
      <c r="D31" s="126"/>
      <c r="E31" s="126"/>
      <c r="F31" s="268" t="str">
        <f t="shared" ca="1" si="4"/>
        <v>SW_PROD_TYPE</v>
      </c>
      <c r="G31" s="284"/>
      <c r="H31" s="270" t="s">
        <v>510</v>
      </c>
      <c r="I31" s="271" t="s">
        <v>553</v>
      </c>
      <c r="J31" s="135" t="s">
        <v>147</v>
      </c>
      <c r="K31" s="135" t="s">
        <v>147</v>
      </c>
      <c r="L31" s="272" t="s">
        <v>497</v>
      </c>
      <c r="M31" s="134" t="s">
        <v>221</v>
      </c>
      <c r="N31" s="289" t="str">
        <f t="shared" ca="1" si="6"/>
        <v>-</v>
      </c>
      <c r="O31" s="289" t="str">
        <f t="shared" ca="1" si="6"/>
        <v/>
      </c>
      <c r="P31" s="289" t="str">
        <f t="shared" ca="1" si="6"/>
        <v/>
      </c>
      <c r="Q31" s="289" t="str">
        <f t="shared" ca="1" si="6"/>
        <v/>
      </c>
      <c r="R31" s="289" t="str">
        <f t="shared" ca="1" si="6"/>
        <v/>
      </c>
      <c r="S31" s="289" t="str">
        <f t="shared" ca="1" si="6"/>
        <v/>
      </c>
      <c r="T31" s="289" t="str">
        <f t="shared" ca="1" si="6"/>
        <v/>
      </c>
      <c r="U31" s="289" t="str">
        <f t="shared" ca="1" si="6"/>
        <v/>
      </c>
      <c r="V31" s="289" t="str">
        <f t="shared" ca="1" si="6"/>
        <v/>
      </c>
      <c r="W31" s="289" t="str">
        <f t="shared" ca="1" si="6"/>
        <v/>
      </c>
      <c r="X31" s="289" t="str">
        <f t="shared" ca="1" si="6"/>
        <v/>
      </c>
      <c r="Y31" s="289" t="str">
        <f t="shared" ca="1" si="6"/>
        <v/>
      </c>
      <c r="Z31" s="289" t="str">
        <f t="shared" ca="1" si="6"/>
        <v/>
      </c>
      <c r="AA31" s="289" t="str">
        <f t="shared" ca="1" si="6"/>
        <v/>
      </c>
      <c r="AB31" s="289" t="str">
        <f t="shared" ca="1" si="6"/>
        <v/>
      </c>
      <c r="AC31" s="289" t="str">
        <f t="shared" ca="1" si="6"/>
        <v/>
      </c>
      <c r="AD31" s="289" t="str">
        <f t="shared" ref="AD31:AS46" ca="1" si="17">IF(LEN(INDIRECT("SWMETA!"&amp;$B31&amp;AD$14))=0,"",INDIRECT("SWMETA!"&amp;$B31&amp;AD$14))</f>
        <v/>
      </c>
      <c r="AE31" s="289" t="str">
        <f t="shared" ca="1" si="7"/>
        <v/>
      </c>
      <c r="AF31" s="289" t="str">
        <f t="shared" ca="1" si="7"/>
        <v/>
      </c>
      <c r="AG31" s="289" t="str">
        <f t="shared" ca="1" si="7"/>
        <v/>
      </c>
      <c r="AH31" s="289" t="str">
        <f t="shared" ca="1" si="7"/>
        <v/>
      </c>
      <c r="AI31" s="289" t="str">
        <f t="shared" ca="1" si="7"/>
        <v/>
      </c>
      <c r="AJ31" s="289" t="str">
        <f t="shared" ca="1" si="7"/>
        <v/>
      </c>
      <c r="AK31" s="289" t="str">
        <f t="shared" ca="1" si="7"/>
        <v/>
      </c>
      <c r="AL31" s="289" t="str">
        <f t="shared" ca="1" si="7"/>
        <v/>
      </c>
      <c r="AM31" s="289" t="str">
        <f t="shared" ca="1" si="7"/>
        <v/>
      </c>
      <c r="AN31" s="289" t="str">
        <f t="shared" ca="1" si="7"/>
        <v/>
      </c>
      <c r="AO31" s="289" t="str">
        <f t="shared" ca="1" si="7"/>
        <v/>
      </c>
      <c r="AP31" s="289" t="str">
        <f t="shared" ca="1" si="7"/>
        <v/>
      </c>
      <c r="AQ31" s="289" t="str">
        <f t="shared" ca="1" si="7"/>
        <v/>
      </c>
      <c r="AR31" s="289" t="str">
        <f t="shared" ca="1" si="16"/>
        <v/>
      </c>
      <c r="AS31" s="289" t="str">
        <f t="shared" ca="1" si="16"/>
        <v/>
      </c>
      <c r="AT31" s="289" t="str">
        <f t="shared" ca="1" si="16"/>
        <v/>
      </c>
      <c r="AU31" s="289" t="str">
        <f t="shared" ca="1" si="16"/>
        <v/>
      </c>
      <c r="AV31" s="289" t="str">
        <f t="shared" ca="1" si="16"/>
        <v/>
      </c>
      <c r="AW31" s="289" t="str">
        <f t="shared" ca="1" si="16"/>
        <v/>
      </c>
      <c r="AX31" s="289" t="str">
        <f t="shared" ca="1" si="16"/>
        <v/>
      </c>
      <c r="AY31" s="289" t="str">
        <f t="shared" ca="1" si="16"/>
        <v/>
      </c>
      <c r="AZ31" s="289" t="str">
        <f t="shared" ca="1" si="16"/>
        <v/>
      </c>
      <c r="BA31" s="289" t="str">
        <f t="shared" ca="1" si="16"/>
        <v/>
      </c>
      <c r="BB31" s="289" t="str">
        <f t="shared" ca="1" si="16"/>
        <v/>
      </c>
      <c r="BC31" s="289" t="str">
        <f t="shared" ca="1" si="16"/>
        <v/>
      </c>
      <c r="BD31" s="289" t="str">
        <f t="shared" ca="1" si="16"/>
        <v/>
      </c>
      <c r="BE31" s="289" t="str">
        <f t="shared" ca="1" si="16"/>
        <v/>
      </c>
      <c r="BF31" s="289" t="str">
        <f t="shared" ca="1" si="16"/>
        <v/>
      </c>
      <c r="BG31" s="289" t="str">
        <f t="shared" ca="1" si="16"/>
        <v/>
      </c>
      <c r="BH31" s="289" t="str">
        <f t="shared" ca="1" si="16"/>
        <v/>
      </c>
      <c r="BI31" s="289" t="str">
        <f t="shared" ca="1" si="16"/>
        <v/>
      </c>
      <c r="BJ31" s="289" t="str">
        <f t="shared" ca="1" si="16"/>
        <v/>
      </c>
      <c r="BK31" s="289" t="str">
        <f t="shared" ca="1" si="16"/>
        <v/>
      </c>
      <c r="BL31" s="110"/>
      <c r="BM31" s="110"/>
      <c r="BN31" s="110"/>
      <c r="BO31" s="110"/>
      <c r="BP31" s="110"/>
      <c r="BQ31" s="110"/>
      <c r="BR31" s="110"/>
      <c r="BS31" s="110"/>
      <c r="BT31" s="110"/>
      <c r="BU31" s="110"/>
      <c r="BV31" s="110"/>
    </row>
    <row r="32" spans="1:89" customFormat="1" ht="13.5" customHeight="1" x14ac:dyDescent="0.2">
      <c r="A32" s="113"/>
      <c r="B32" s="113" t="str">
        <f t="shared" si="3"/>
        <v>U</v>
      </c>
      <c r="C32" s="126"/>
      <c r="D32" s="126"/>
      <c r="E32" s="126"/>
      <c r="F32" s="268" t="str">
        <f t="shared" ca="1" si="4"/>
        <v>UNIT_OF_MEASURE</v>
      </c>
      <c r="G32" s="284"/>
      <c r="H32" s="270" t="s">
        <v>511</v>
      </c>
      <c r="I32" s="135" t="s">
        <v>553</v>
      </c>
      <c r="J32" s="135" t="s">
        <v>147</v>
      </c>
      <c r="K32" s="135" t="s">
        <v>147</v>
      </c>
      <c r="L32" s="272" t="s">
        <v>497</v>
      </c>
      <c r="M32" s="134" t="s">
        <v>221</v>
      </c>
      <c r="N32" s="283" t="str">
        <f t="shared" ca="1" si="5"/>
        <v>-</v>
      </c>
      <c r="O32" s="283" t="str">
        <f t="shared" ref="O32:AC32" ca="1" si="18">IF(LEN(INDIRECT("SWMETA!"&amp;$B32&amp;O$14))=0,"",INDIRECT("SWMETA!"&amp;$B32&amp;O$14))</f>
        <v/>
      </c>
      <c r="P32" s="283" t="str">
        <f t="shared" ca="1" si="18"/>
        <v/>
      </c>
      <c r="Q32" s="283" t="str">
        <f t="shared" ca="1" si="18"/>
        <v/>
      </c>
      <c r="R32" s="283" t="str">
        <f t="shared" ca="1" si="18"/>
        <v/>
      </c>
      <c r="S32" s="283" t="str">
        <f t="shared" ca="1" si="18"/>
        <v/>
      </c>
      <c r="T32" s="283" t="str">
        <f t="shared" ca="1" si="18"/>
        <v/>
      </c>
      <c r="U32" s="283" t="str">
        <f t="shared" ca="1" si="18"/>
        <v/>
      </c>
      <c r="V32" s="283" t="str">
        <f t="shared" ca="1" si="18"/>
        <v/>
      </c>
      <c r="W32" s="283" t="str">
        <f t="shared" ca="1" si="18"/>
        <v/>
      </c>
      <c r="X32" s="283" t="str">
        <f t="shared" ca="1" si="18"/>
        <v/>
      </c>
      <c r="Y32" s="283" t="str">
        <f t="shared" ca="1" si="18"/>
        <v/>
      </c>
      <c r="Z32" s="283" t="str">
        <f t="shared" ca="1" si="18"/>
        <v/>
      </c>
      <c r="AA32" s="283" t="str">
        <f t="shared" ca="1" si="18"/>
        <v/>
      </c>
      <c r="AB32" s="283" t="str">
        <f t="shared" ca="1" si="18"/>
        <v/>
      </c>
      <c r="AC32" s="283" t="str">
        <f t="shared" ca="1" si="18"/>
        <v/>
      </c>
      <c r="AD32" s="283" t="str">
        <f t="shared" ca="1" si="17"/>
        <v/>
      </c>
      <c r="AE32" s="283" t="str">
        <f t="shared" ca="1" si="17"/>
        <v/>
      </c>
      <c r="AF32" s="283" t="str">
        <f t="shared" ca="1" si="17"/>
        <v/>
      </c>
      <c r="AG32" s="283" t="str">
        <f t="shared" ca="1" si="17"/>
        <v/>
      </c>
      <c r="AH32" s="283" t="str">
        <f t="shared" ca="1" si="17"/>
        <v/>
      </c>
      <c r="AI32" s="283" t="str">
        <f t="shared" ca="1" si="17"/>
        <v/>
      </c>
      <c r="AJ32" s="283" t="str">
        <f t="shared" ca="1" si="17"/>
        <v/>
      </c>
      <c r="AK32" s="283" t="str">
        <f t="shared" ca="1" si="17"/>
        <v/>
      </c>
      <c r="AL32" s="283" t="str">
        <f t="shared" ca="1" si="17"/>
        <v/>
      </c>
      <c r="AM32" s="283" t="str">
        <f t="shared" ca="1" si="17"/>
        <v/>
      </c>
      <c r="AN32" s="283" t="str">
        <f t="shared" ca="1" si="17"/>
        <v/>
      </c>
      <c r="AO32" s="283" t="str">
        <f t="shared" ca="1" si="17"/>
        <v/>
      </c>
      <c r="AP32" s="283" t="str">
        <f t="shared" ca="1" si="17"/>
        <v/>
      </c>
      <c r="AQ32" s="283" t="str">
        <f t="shared" ca="1" si="17"/>
        <v/>
      </c>
      <c r="AR32" s="283" t="str">
        <f t="shared" ca="1" si="17"/>
        <v/>
      </c>
      <c r="AS32" s="283" t="str">
        <f t="shared" ca="1" si="17"/>
        <v/>
      </c>
      <c r="AT32" s="283" t="str">
        <f t="shared" ca="1" si="16"/>
        <v/>
      </c>
      <c r="AU32" s="283" t="str">
        <f t="shared" ca="1" si="16"/>
        <v/>
      </c>
      <c r="AV32" s="283" t="str">
        <f t="shared" ca="1" si="16"/>
        <v/>
      </c>
      <c r="AW32" s="283" t="str">
        <f t="shared" ca="1" si="16"/>
        <v/>
      </c>
      <c r="AX32" s="283" t="str">
        <f t="shared" ca="1" si="16"/>
        <v/>
      </c>
      <c r="AY32" s="283" t="str">
        <f t="shared" ca="1" si="16"/>
        <v/>
      </c>
      <c r="AZ32" s="283" t="str">
        <f t="shared" ca="1" si="16"/>
        <v/>
      </c>
      <c r="BA32" s="283" t="str">
        <f t="shared" ca="1" si="16"/>
        <v/>
      </c>
      <c r="BB32" s="283" t="str">
        <f t="shared" ca="1" si="16"/>
        <v/>
      </c>
      <c r="BC32" s="283" t="str">
        <f t="shared" ca="1" si="16"/>
        <v/>
      </c>
      <c r="BD32" s="283" t="str">
        <f t="shared" ca="1" si="16"/>
        <v/>
      </c>
      <c r="BE32" s="283" t="str">
        <f t="shared" ca="1" si="16"/>
        <v/>
      </c>
      <c r="BF32" s="283" t="str">
        <f t="shared" ca="1" si="16"/>
        <v/>
      </c>
      <c r="BG32" s="283" t="str">
        <f t="shared" ca="1" si="16"/>
        <v/>
      </c>
      <c r="BH32" s="283" t="str">
        <f t="shared" ca="1" si="16"/>
        <v/>
      </c>
      <c r="BI32" s="283" t="str">
        <f t="shared" ca="1" si="16"/>
        <v/>
      </c>
      <c r="BJ32" s="283" t="str">
        <f t="shared" ca="1" si="16"/>
        <v/>
      </c>
      <c r="BK32" s="283" t="str">
        <f t="shared" ca="1" si="16"/>
        <v/>
      </c>
      <c r="BL32" s="110"/>
      <c r="BM32" s="110"/>
      <c r="BN32" s="110"/>
      <c r="BO32" s="110"/>
      <c r="BP32" s="110"/>
      <c r="BQ32" s="110"/>
      <c r="BR32" s="110"/>
      <c r="BS32" s="110"/>
      <c r="BT32" s="110"/>
      <c r="BU32" s="110"/>
      <c r="BV32" s="110"/>
    </row>
    <row r="33" spans="1:74" customFormat="1" ht="13.5" customHeight="1" x14ac:dyDescent="0.2">
      <c r="A33" s="113"/>
      <c r="B33" s="113" t="str">
        <f t="shared" si="3"/>
        <v>V</v>
      </c>
      <c r="C33" s="126"/>
      <c r="D33" s="126"/>
      <c r="E33" s="126"/>
      <c r="F33" s="268" t="str">
        <f t="shared" ca="1" si="4"/>
        <v>LEAD_KSI_FLAG</v>
      </c>
      <c r="G33" s="284"/>
      <c r="H33" s="270" t="s">
        <v>512</v>
      </c>
      <c r="I33" s="135" t="s">
        <v>553</v>
      </c>
      <c r="J33" s="135" t="s">
        <v>147</v>
      </c>
      <c r="K33" s="135" t="s">
        <v>147</v>
      </c>
      <c r="L33" s="272" t="s">
        <v>497</v>
      </c>
      <c r="M33" s="134" t="s">
        <v>221</v>
      </c>
      <c r="N33" s="276" t="str">
        <f t="shared" ref="N33:AC48" ca="1" si="19">IF(LEN(INDIRECT("SWMETA!"&amp;$B33&amp;N$14))=0,"",INDIRECT("SWMETA!"&amp;$B33&amp;N$14))</f>
        <v>-</v>
      </c>
      <c r="O33" s="276" t="str">
        <f t="shared" ca="1" si="19"/>
        <v/>
      </c>
      <c r="P33" s="276" t="str">
        <f t="shared" ca="1" si="19"/>
        <v/>
      </c>
      <c r="Q33" s="276" t="str">
        <f t="shared" ca="1" si="19"/>
        <v/>
      </c>
      <c r="R33" s="276" t="str">
        <f t="shared" ca="1" si="19"/>
        <v/>
      </c>
      <c r="S33" s="276" t="str">
        <f t="shared" ca="1" si="19"/>
        <v/>
      </c>
      <c r="T33" s="276" t="str">
        <f t="shared" ca="1" si="19"/>
        <v/>
      </c>
      <c r="U33" s="276" t="str">
        <f t="shared" ca="1" si="19"/>
        <v/>
      </c>
      <c r="V33" s="276" t="str">
        <f t="shared" ca="1" si="19"/>
        <v/>
      </c>
      <c r="W33" s="276" t="str">
        <f t="shared" ca="1" si="19"/>
        <v/>
      </c>
      <c r="X33" s="276" t="str">
        <f t="shared" ca="1" si="19"/>
        <v/>
      </c>
      <c r="Y33" s="276" t="str">
        <f t="shared" ca="1" si="19"/>
        <v/>
      </c>
      <c r="Z33" s="276" t="str">
        <f t="shared" ca="1" si="19"/>
        <v/>
      </c>
      <c r="AA33" s="276" t="str">
        <f t="shared" ca="1" si="19"/>
        <v/>
      </c>
      <c r="AB33" s="276" t="str">
        <f t="shared" ca="1" si="19"/>
        <v/>
      </c>
      <c r="AC33" s="276" t="str">
        <f t="shared" ca="1" si="19"/>
        <v/>
      </c>
      <c r="AD33" s="276" t="str">
        <f t="shared" ca="1" si="17"/>
        <v/>
      </c>
      <c r="AE33" s="276" t="str">
        <f t="shared" ca="1" si="17"/>
        <v/>
      </c>
      <c r="AF33" s="276" t="str">
        <f t="shared" ca="1" si="17"/>
        <v/>
      </c>
      <c r="AG33" s="276" t="str">
        <f t="shared" ca="1" si="17"/>
        <v/>
      </c>
      <c r="AH33" s="276" t="str">
        <f t="shared" ca="1" si="17"/>
        <v/>
      </c>
      <c r="AI33" s="276" t="str">
        <f t="shared" ca="1" si="17"/>
        <v/>
      </c>
      <c r="AJ33" s="276" t="str">
        <f t="shared" ca="1" si="17"/>
        <v/>
      </c>
      <c r="AK33" s="276" t="str">
        <f t="shared" ca="1" si="17"/>
        <v/>
      </c>
      <c r="AL33" s="276" t="str">
        <f t="shared" ca="1" si="17"/>
        <v/>
      </c>
      <c r="AM33" s="276" t="str">
        <f t="shared" ca="1" si="17"/>
        <v/>
      </c>
      <c r="AN33" s="276" t="str">
        <f t="shared" ca="1" si="17"/>
        <v/>
      </c>
      <c r="AO33" s="276" t="str">
        <f t="shared" ca="1" si="17"/>
        <v/>
      </c>
      <c r="AP33" s="276" t="str">
        <f t="shared" ca="1" si="17"/>
        <v/>
      </c>
      <c r="AQ33" s="276" t="str">
        <f t="shared" ca="1" si="17"/>
        <v/>
      </c>
      <c r="AR33" s="276" t="str">
        <f t="shared" ca="1" si="16"/>
        <v/>
      </c>
      <c r="AS33" s="276" t="str">
        <f t="shared" ca="1" si="16"/>
        <v/>
      </c>
      <c r="AT33" s="276" t="str">
        <f t="shared" ca="1" si="16"/>
        <v/>
      </c>
      <c r="AU33" s="276" t="str">
        <f t="shared" ca="1" si="16"/>
        <v/>
      </c>
      <c r="AV33" s="276" t="str">
        <f t="shared" ca="1" si="16"/>
        <v/>
      </c>
      <c r="AW33" s="276" t="str">
        <f t="shared" ca="1" si="16"/>
        <v/>
      </c>
      <c r="AX33" s="276" t="str">
        <f t="shared" ca="1" si="16"/>
        <v/>
      </c>
      <c r="AY33" s="276" t="str">
        <f t="shared" ca="1" si="16"/>
        <v/>
      </c>
      <c r="AZ33" s="276" t="str">
        <f t="shared" ca="1" si="16"/>
        <v/>
      </c>
      <c r="BA33" s="276" t="str">
        <f t="shared" ca="1" si="16"/>
        <v/>
      </c>
      <c r="BB33" s="276" t="str">
        <f t="shared" ca="1" si="16"/>
        <v/>
      </c>
      <c r="BC33" s="276" t="str">
        <f t="shared" ca="1" si="16"/>
        <v/>
      </c>
      <c r="BD33" s="276" t="str">
        <f t="shared" ca="1" si="16"/>
        <v/>
      </c>
      <c r="BE33" s="276" t="str">
        <f t="shared" ca="1" si="16"/>
        <v/>
      </c>
      <c r="BF33" s="276" t="str">
        <f t="shared" ca="1" si="16"/>
        <v/>
      </c>
      <c r="BG33" s="276" t="str">
        <f t="shared" ca="1" si="16"/>
        <v/>
      </c>
      <c r="BH33" s="276" t="str">
        <f t="shared" ca="1" si="16"/>
        <v/>
      </c>
      <c r="BI33" s="276" t="str">
        <f t="shared" ca="1" si="16"/>
        <v/>
      </c>
      <c r="BJ33" s="276" t="str">
        <f t="shared" ca="1" si="16"/>
        <v/>
      </c>
      <c r="BK33" s="276" t="str">
        <f t="shared" ca="1" si="16"/>
        <v/>
      </c>
      <c r="BL33" s="110"/>
      <c r="BM33" s="110"/>
      <c r="BN33" s="110"/>
      <c r="BO33" s="110"/>
      <c r="BP33" s="110"/>
      <c r="BQ33" s="110"/>
      <c r="BR33" s="110"/>
      <c r="BS33" s="110"/>
      <c r="BT33" s="110"/>
      <c r="BU33" s="110"/>
      <c r="BV33" s="110"/>
    </row>
    <row r="34" spans="1:74" customFormat="1" ht="13.5" customHeight="1" x14ac:dyDescent="0.2">
      <c r="A34" s="113"/>
      <c r="B34" s="113" t="str">
        <f t="shared" si="3"/>
        <v>W</v>
      </c>
      <c r="C34" s="126"/>
      <c r="D34" s="126"/>
      <c r="E34" s="126"/>
      <c r="F34" s="268" t="str">
        <f t="shared" ca="1" si="4"/>
        <v>DSP_PRODUCT_FAMILY</v>
      </c>
      <c r="G34" s="284"/>
      <c r="H34" s="270" t="s">
        <v>513</v>
      </c>
      <c r="I34" s="271" t="s">
        <v>553</v>
      </c>
      <c r="J34" s="135" t="s">
        <v>147</v>
      </c>
      <c r="K34" s="135" t="s">
        <v>147</v>
      </c>
      <c r="L34" s="272" t="s">
        <v>497</v>
      </c>
      <c r="M34" s="134" t="s">
        <v>221</v>
      </c>
      <c r="N34" s="283" t="str">
        <f t="shared" ca="1" si="19"/>
        <v>-</v>
      </c>
      <c r="O34" s="283" t="str">
        <f t="shared" ca="1" si="19"/>
        <v/>
      </c>
      <c r="P34" s="283" t="str">
        <f t="shared" ca="1" si="19"/>
        <v/>
      </c>
      <c r="Q34" s="283" t="str">
        <f t="shared" ca="1" si="19"/>
        <v/>
      </c>
      <c r="R34" s="283" t="str">
        <f t="shared" ca="1" si="19"/>
        <v/>
      </c>
      <c r="S34" s="283" t="str">
        <f t="shared" ca="1" si="19"/>
        <v/>
      </c>
      <c r="T34" s="283" t="str">
        <f t="shared" ca="1" si="19"/>
        <v/>
      </c>
      <c r="U34" s="283" t="str">
        <f t="shared" ca="1" si="19"/>
        <v/>
      </c>
      <c r="V34" s="283" t="str">
        <f t="shared" ca="1" si="19"/>
        <v/>
      </c>
      <c r="W34" s="283" t="str">
        <f t="shared" ca="1" si="19"/>
        <v/>
      </c>
      <c r="X34" s="283" t="str">
        <f t="shared" ca="1" si="19"/>
        <v/>
      </c>
      <c r="Y34" s="283" t="str">
        <f t="shared" ca="1" si="19"/>
        <v/>
      </c>
      <c r="Z34" s="283" t="str">
        <f t="shared" ca="1" si="19"/>
        <v/>
      </c>
      <c r="AA34" s="283" t="str">
        <f t="shared" ca="1" si="19"/>
        <v/>
      </c>
      <c r="AB34" s="283" t="str">
        <f t="shared" ca="1" si="19"/>
        <v/>
      </c>
      <c r="AC34" s="283" t="str">
        <f t="shared" ca="1" si="19"/>
        <v/>
      </c>
      <c r="AD34" s="283" t="str">
        <f t="shared" ca="1" si="17"/>
        <v/>
      </c>
      <c r="AE34" s="283" t="str">
        <f t="shared" ca="1" si="17"/>
        <v/>
      </c>
      <c r="AF34" s="283" t="str">
        <f t="shared" ca="1" si="17"/>
        <v/>
      </c>
      <c r="AG34" s="283" t="str">
        <f t="shared" ca="1" si="17"/>
        <v/>
      </c>
      <c r="AH34" s="283" t="str">
        <f t="shared" ca="1" si="17"/>
        <v/>
      </c>
      <c r="AI34" s="283" t="str">
        <f t="shared" ca="1" si="17"/>
        <v/>
      </c>
      <c r="AJ34" s="283" t="str">
        <f t="shared" ca="1" si="17"/>
        <v/>
      </c>
      <c r="AK34" s="283" t="str">
        <f t="shared" ca="1" si="17"/>
        <v/>
      </c>
      <c r="AL34" s="283" t="str">
        <f t="shared" ca="1" si="17"/>
        <v/>
      </c>
      <c r="AM34" s="283" t="str">
        <f t="shared" ca="1" si="17"/>
        <v/>
      </c>
      <c r="AN34" s="283" t="str">
        <f t="shared" ca="1" si="17"/>
        <v/>
      </c>
      <c r="AO34" s="283" t="str">
        <f t="shared" ca="1" si="17"/>
        <v/>
      </c>
      <c r="AP34" s="283" t="str">
        <f t="shared" ca="1" si="17"/>
        <v/>
      </c>
      <c r="AQ34" s="283" t="str">
        <f t="shared" ca="1" si="17"/>
        <v/>
      </c>
      <c r="AR34" s="283" t="str">
        <f t="shared" ca="1" si="16"/>
        <v/>
      </c>
      <c r="AS34" s="283" t="str">
        <f t="shared" ca="1" si="16"/>
        <v/>
      </c>
      <c r="AT34" s="283" t="str">
        <f t="shared" ca="1" si="16"/>
        <v/>
      </c>
      <c r="AU34" s="283" t="str">
        <f t="shared" ca="1" si="16"/>
        <v/>
      </c>
      <c r="AV34" s="283" t="str">
        <f t="shared" ca="1" si="16"/>
        <v/>
      </c>
      <c r="AW34" s="283" t="str">
        <f t="shared" ca="1" si="16"/>
        <v/>
      </c>
      <c r="AX34" s="283" t="str">
        <f t="shared" ca="1" si="16"/>
        <v/>
      </c>
      <c r="AY34" s="283" t="str">
        <f t="shared" ca="1" si="16"/>
        <v/>
      </c>
      <c r="AZ34" s="283" t="str">
        <f t="shared" ca="1" si="16"/>
        <v/>
      </c>
      <c r="BA34" s="283" t="str">
        <f t="shared" ca="1" si="16"/>
        <v/>
      </c>
      <c r="BB34" s="283" t="str">
        <f t="shared" ca="1" si="16"/>
        <v/>
      </c>
      <c r="BC34" s="283" t="str">
        <f t="shared" ca="1" si="16"/>
        <v/>
      </c>
      <c r="BD34" s="283" t="str">
        <f t="shared" ca="1" si="16"/>
        <v/>
      </c>
      <c r="BE34" s="283" t="str">
        <f t="shared" ca="1" si="16"/>
        <v/>
      </c>
      <c r="BF34" s="283" t="str">
        <f t="shared" ca="1" si="16"/>
        <v/>
      </c>
      <c r="BG34" s="283" t="str">
        <f t="shared" ca="1" si="16"/>
        <v/>
      </c>
      <c r="BH34" s="283" t="str">
        <f t="shared" ca="1" si="16"/>
        <v/>
      </c>
      <c r="BI34" s="283" t="str">
        <f t="shared" ca="1" si="16"/>
        <v/>
      </c>
      <c r="BJ34" s="283" t="str">
        <f t="shared" ca="1" si="16"/>
        <v/>
      </c>
      <c r="BK34" s="283" t="str">
        <f t="shared" ca="1" si="16"/>
        <v/>
      </c>
      <c r="BL34" s="110"/>
      <c r="BM34" s="110"/>
      <c r="BN34" s="110"/>
      <c r="BO34" s="110"/>
      <c r="BP34" s="110"/>
      <c r="BQ34" s="110"/>
      <c r="BR34" s="110"/>
      <c r="BS34" s="110"/>
      <c r="BT34" s="110"/>
      <c r="BU34" s="110"/>
      <c r="BV34" s="110"/>
    </row>
    <row r="35" spans="1:74" customFormat="1" ht="13.5" customHeight="1" x14ac:dyDescent="0.2">
      <c r="A35" s="113"/>
      <c r="B35" s="113" t="str">
        <f t="shared" si="3"/>
        <v>X</v>
      </c>
      <c r="C35" s="126"/>
      <c r="D35" s="126"/>
      <c r="E35" s="126"/>
      <c r="F35" s="268" t="str">
        <f t="shared" ca="1" si="4"/>
        <v>DSP_PRODUCT_LINE</v>
      </c>
      <c r="G35" s="284"/>
      <c r="H35" s="270" t="s">
        <v>514</v>
      </c>
      <c r="I35" s="135" t="s">
        <v>553</v>
      </c>
      <c r="J35" s="135" t="s">
        <v>147</v>
      </c>
      <c r="K35" s="135" t="s">
        <v>147</v>
      </c>
      <c r="L35" s="272" t="s">
        <v>497</v>
      </c>
      <c r="M35" s="134" t="s">
        <v>221</v>
      </c>
      <c r="N35" s="276" t="str">
        <f t="shared" ca="1" si="19"/>
        <v>-</v>
      </c>
      <c r="O35" s="276" t="str">
        <f t="shared" ca="1" si="19"/>
        <v/>
      </c>
      <c r="P35" s="276" t="str">
        <f t="shared" ca="1" si="19"/>
        <v/>
      </c>
      <c r="Q35" s="276" t="str">
        <f t="shared" ca="1" si="19"/>
        <v/>
      </c>
      <c r="R35" s="276" t="str">
        <f t="shared" ca="1" si="19"/>
        <v/>
      </c>
      <c r="S35" s="276" t="str">
        <f t="shared" ca="1" si="19"/>
        <v/>
      </c>
      <c r="T35" s="276" t="str">
        <f t="shared" ca="1" si="19"/>
        <v/>
      </c>
      <c r="U35" s="276" t="str">
        <f t="shared" ca="1" si="19"/>
        <v/>
      </c>
      <c r="V35" s="276" t="str">
        <f t="shared" ca="1" si="19"/>
        <v/>
      </c>
      <c r="W35" s="276" t="str">
        <f t="shared" ca="1" si="19"/>
        <v/>
      </c>
      <c r="X35" s="276" t="str">
        <f t="shared" ca="1" si="19"/>
        <v/>
      </c>
      <c r="Y35" s="276" t="str">
        <f t="shared" ca="1" si="19"/>
        <v/>
      </c>
      <c r="Z35" s="276" t="str">
        <f t="shared" ca="1" si="19"/>
        <v/>
      </c>
      <c r="AA35" s="276" t="str">
        <f t="shared" ca="1" si="19"/>
        <v/>
      </c>
      <c r="AB35" s="276" t="str">
        <f t="shared" ca="1" si="19"/>
        <v/>
      </c>
      <c r="AC35" s="276" t="str">
        <f t="shared" ca="1" si="19"/>
        <v/>
      </c>
      <c r="AD35" s="276" t="str">
        <f t="shared" ca="1" si="17"/>
        <v/>
      </c>
      <c r="AE35" s="276" t="str">
        <f t="shared" ca="1" si="17"/>
        <v/>
      </c>
      <c r="AF35" s="276" t="str">
        <f t="shared" ca="1" si="17"/>
        <v/>
      </c>
      <c r="AG35" s="276" t="str">
        <f t="shared" ca="1" si="17"/>
        <v/>
      </c>
      <c r="AH35" s="276" t="str">
        <f t="shared" ca="1" si="17"/>
        <v/>
      </c>
      <c r="AI35" s="276" t="str">
        <f t="shared" ca="1" si="17"/>
        <v/>
      </c>
      <c r="AJ35" s="276" t="str">
        <f t="shared" ca="1" si="17"/>
        <v/>
      </c>
      <c r="AK35" s="276" t="str">
        <f t="shared" ca="1" si="17"/>
        <v/>
      </c>
      <c r="AL35" s="276" t="str">
        <f t="shared" ca="1" si="17"/>
        <v/>
      </c>
      <c r="AM35" s="276" t="str">
        <f t="shared" ca="1" si="17"/>
        <v/>
      </c>
      <c r="AN35" s="276" t="str">
        <f t="shared" ca="1" si="17"/>
        <v/>
      </c>
      <c r="AO35" s="276" t="str">
        <f t="shared" ca="1" si="17"/>
        <v/>
      </c>
      <c r="AP35" s="276" t="str">
        <f t="shared" ca="1" si="17"/>
        <v/>
      </c>
      <c r="AQ35" s="276" t="str">
        <f t="shared" ca="1" si="17"/>
        <v/>
      </c>
      <c r="AR35" s="276" t="str">
        <f t="shared" ca="1" si="16"/>
        <v/>
      </c>
      <c r="AS35" s="276" t="str">
        <f t="shared" ca="1" si="16"/>
        <v/>
      </c>
      <c r="AT35" s="276" t="str">
        <f t="shared" ca="1" si="16"/>
        <v/>
      </c>
      <c r="AU35" s="276" t="str">
        <f t="shared" ca="1" si="16"/>
        <v/>
      </c>
      <c r="AV35" s="276" t="str">
        <f t="shared" ca="1" si="16"/>
        <v/>
      </c>
      <c r="AW35" s="276" t="str">
        <f t="shared" ca="1" si="16"/>
        <v/>
      </c>
      <c r="AX35" s="276" t="str">
        <f t="shared" ca="1" si="16"/>
        <v/>
      </c>
      <c r="AY35" s="276" t="str">
        <f t="shared" ca="1" si="16"/>
        <v/>
      </c>
      <c r="AZ35" s="276" t="str">
        <f t="shared" ca="1" si="16"/>
        <v/>
      </c>
      <c r="BA35" s="276" t="str">
        <f t="shared" ca="1" si="16"/>
        <v/>
      </c>
      <c r="BB35" s="276" t="str">
        <f t="shared" ca="1" si="16"/>
        <v/>
      </c>
      <c r="BC35" s="276" t="str">
        <f t="shared" ca="1" si="16"/>
        <v/>
      </c>
      <c r="BD35" s="276" t="str">
        <f t="shared" ca="1" si="16"/>
        <v/>
      </c>
      <c r="BE35" s="276" t="str">
        <f t="shared" ca="1" si="16"/>
        <v/>
      </c>
      <c r="BF35" s="276" t="str">
        <f t="shared" ca="1" si="16"/>
        <v/>
      </c>
      <c r="BG35" s="276" t="str">
        <f t="shared" ca="1" si="16"/>
        <v/>
      </c>
      <c r="BH35" s="276" t="str">
        <f t="shared" ca="1" si="16"/>
        <v/>
      </c>
      <c r="BI35" s="276" t="str">
        <f t="shared" ca="1" si="16"/>
        <v/>
      </c>
      <c r="BJ35" s="276" t="str">
        <f t="shared" ca="1" si="16"/>
        <v/>
      </c>
      <c r="BK35" s="276" t="str">
        <f t="shared" ca="1" si="16"/>
        <v/>
      </c>
      <c r="BL35" s="110"/>
      <c r="BM35" s="110"/>
      <c r="BN35" s="110"/>
      <c r="BO35" s="110"/>
      <c r="BP35" s="110"/>
      <c r="BQ35" s="110"/>
      <c r="BR35" s="110"/>
      <c r="BS35" s="110"/>
      <c r="BT35" s="110"/>
      <c r="BU35" s="110"/>
      <c r="BV35" s="110"/>
    </row>
    <row r="36" spans="1:74" customFormat="1" ht="13.5" customHeight="1" x14ac:dyDescent="0.2">
      <c r="A36" s="113"/>
      <c r="B36" s="113" t="str">
        <f t="shared" si="3"/>
        <v>Y</v>
      </c>
      <c r="C36" s="126"/>
      <c r="D36" s="126"/>
      <c r="E36" s="126"/>
      <c r="F36" s="268" t="str">
        <f t="shared" ca="1" si="4"/>
        <v>SNP_RELEVANCE</v>
      </c>
      <c r="G36" s="284"/>
      <c r="H36" s="270" t="s">
        <v>515</v>
      </c>
      <c r="I36" s="135" t="s">
        <v>553</v>
      </c>
      <c r="J36" s="135" t="s">
        <v>147</v>
      </c>
      <c r="K36" s="135" t="s">
        <v>147</v>
      </c>
      <c r="L36" s="272" t="s">
        <v>497</v>
      </c>
      <c r="M36" s="134" t="s">
        <v>221</v>
      </c>
      <c r="N36" s="283" t="str">
        <f t="shared" ca="1" si="19"/>
        <v>-</v>
      </c>
      <c r="O36" s="283" t="str">
        <f t="shared" ca="1" si="19"/>
        <v/>
      </c>
      <c r="P36" s="283" t="str">
        <f t="shared" ca="1" si="19"/>
        <v/>
      </c>
      <c r="Q36" s="283" t="str">
        <f t="shared" ca="1" si="19"/>
        <v/>
      </c>
      <c r="R36" s="283" t="str">
        <f t="shared" ca="1" si="19"/>
        <v/>
      </c>
      <c r="S36" s="283" t="str">
        <f t="shared" ca="1" si="19"/>
        <v/>
      </c>
      <c r="T36" s="283" t="str">
        <f t="shared" ca="1" si="19"/>
        <v/>
      </c>
      <c r="U36" s="283" t="str">
        <f t="shared" ca="1" si="19"/>
        <v/>
      </c>
      <c r="V36" s="283" t="str">
        <f t="shared" ca="1" si="19"/>
        <v/>
      </c>
      <c r="W36" s="283" t="str">
        <f t="shared" ca="1" si="19"/>
        <v/>
      </c>
      <c r="X36" s="283" t="str">
        <f t="shared" ca="1" si="19"/>
        <v/>
      </c>
      <c r="Y36" s="283" t="str">
        <f t="shared" ca="1" si="19"/>
        <v/>
      </c>
      <c r="Z36" s="283" t="str">
        <f t="shared" ca="1" si="19"/>
        <v/>
      </c>
      <c r="AA36" s="283" t="str">
        <f t="shared" ca="1" si="19"/>
        <v/>
      </c>
      <c r="AB36" s="283" t="str">
        <f t="shared" ca="1" si="19"/>
        <v/>
      </c>
      <c r="AC36" s="283" t="str">
        <f t="shared" ca="1" si="19"/>
        <v/>
      </c>
      <c r="AD36" s="283" t="str">
        <f t="shared" ca="1" si="17"/>
        <v/>
      </c>
      <c r="AE36" s="283" t="str">
        <f t="shared" ca="1" si="17"/>
        <v/>
      </c>
      <c r="AF36" s="283" t="str">
        <f t="shared" ca="1" si="17"/>
        <v/>
      </c>
      <c r="AG36" s="283" t="str">
        <f t="shared" ca="1" si="17"/>
        <v/>
      </c>
      <c r="AH36" s="283" t="str">
        <f t="shared" ca="1" si="17"/>
        <v/>
      </c>
      <c r="AI36" s="283" t="str">
        <f t="shared" ca="1" si="17"/>
        <v/>
      </c>
      <c r="AJ36" s="283" t="str">
        <f t="shared" ca="1" si="17"/>
        <v/>
      </c>
      <c r="AK36" s="283" t="str">
        <f t="shared" ca="1" si="17"/>
        <v/>
      </c>
      <c r="AL36" s="283" t="str">
        <f t="shared" ca="1" si="17"/>
        <v/>
      </c>
      <c r="AM36" s="283" t="str">
        <f t="shared" ca="1" si="17"/>
        <v/>
      </c>
      <c r="AN36" s="283" t="str">
        <f t="shared" ca="1" si="17"/>
        <v/>
      </c>
      <c r="AO36" s="283" t="str">
        <f t="shared" ca="1" si="17"/>
        <v/>
      </c>
      <c r="AP36" s="283" t="str">
        <f t="shared" ca="1" si="17"/>
        <v/>
      </c>
      <c r="AQ36" s="283" t="str">
        <f t="shared" ca="1" si="17"/>
        <v/>
      </c>
      <c r="AR36" s="283" t="str">
        <f t="shared" ca="1" si="16"/>
        <v/>
      </c>
      <c r="AS36" s="283" t="str">
        <f t="shared" ca="1" si="16"/>
        <v/>
      </c>
      <c r="AT36" s="283" t="str">
        <f t="shared" ca="1" si="16"/>
        <v/>
      </c>
      <c r="AU36" s="283" t="str">
        <f t="shared" ca="1" si="16"/>
        <v/>
      </c>
      <c r="AV36" s="283" t="str">
        <f t="shared" ca="1" si="16"/>
        <v/>
      </c>
      <c r="AW36" s="283" t="str">
        <f t="shared" ca="1" si="16"/>
        <v/>
      </c>
      <c r="AX36" s="283" t="str">
        <f t="shared" ca="1" si="16"/>
        <v/>
      </c>
      <c r="AY36" s="283" t="str">
        <f t="shared" ca="1" si="16"/>
        <v/>
      </c>
      <c r="AZ36" s="283" t="str">
        <f t="shared" ca="1" si="16"/>
        <v/>
      </c>
      <c r="BA36" s="283" t="str">
        <f t="shared" ca="1" si="16"/>
        <v/>
      </c>
      <c r="BB36" s="283" t="str">
        <f t="shared" ca="1" si="16"/>
        <v/>
      </c>
      <c r="BC36" s="283" t="str">
        <f t="shared" ca="1" si="16"/>
        <v/>
      </c>
      <c r="BD36" s="283" t="str">
        <f t="shared" ca="1" si="16"/>
        <v/>
      </c>
      <c r="BE36" s="283" t="str">
        <f t="shared" ca="1" si="16"/>
        <v/>
      </c>
      <c r="BF36" s="283" t="str">
        <f t="shared" ca="1" si="16"/>
        <v/>
      </c>
      <c r="BG36" s="283" t="str">
        <f t="shared" ca="1" si="16"/>
        <v/>
      </c>
      <c r="BH36" s="283" t="str">
        <f t="shared" ca="1" si="16"/>
        <v/>
      </c>
      <c r="BI36" s="283" t="str">
        <f t="shared" ca="1" si="16"/>
        <v/>
      </c>
      <c r="BJ36" s="283" t="str">
        <f t="shared" ca="1" si="16"/>
        <v/>
      </c>
      <c r="BK36" s="283" t="str">
        <f t="shared" ca="1" si="16"/>
        <v/>
      </c>
      <c r="BL36" s="110"/>
      <c r="BM36" s="110"/>
      <c r="BN36" s="110"/>
      <c r="BO36" s="110"/>
      <c r="BP36" s="110"/>
      <c r="BQ36" s="110"/>
      <c r="BR36" s="110"/>
      <c r="BS36" s="110"/>
      <c r="BT36" s="110"/>
      <c r="BU36" s="110"/>
      <c r="BV36" s="110"/>
    </row>
    <row r="37" spans="1:74" customFormat="1" ht="13.5" customHeight="1" x14ac:dyDescent="0.2">
      <c r="A37" s="113"/>
      <c r="B37" s="113" t="str">
        <f t="shared" si="3"/>
        <v>Z</v>
      </c>
      <c r="C37" s="126"/>
      <c r="D37" s="126"/>
      <c r="E37" s="126"/>
      <c r="F37" s="268" t="str">
        <f t="shared" ca="1" si="4"/>
        <v>PHASE_IN_START_DATE</v>
      </c>
      <c r="G37" s="284"/>
      <c r="H37" s="270" t="s">
        <v>516</v>
      </c>
      <c r="I37" s="271" t="s">
        <v>553</v>
      </c>
      <c r="J37" s="135" t="s">
        <v>147</v>
      </c>
      <c r="K37" s="135" t="s">
        <v>147</v>
      </c>
      <c r="L37" s="272" t="s">
        <v>497</v>
      </c>
      <c r="M37" s="134" t="s">
        <v>221</v>
      </c>
      <c r="N37" s="289" t="str">
        <f t="shared" ca="1" si="19"/>
        <v>-</v>
      </c>
      <c r="O37" s="289" t="str">
        <f t="shared" ca="1" si="19"/>
        <v/>
      </c>
      <c r="P37" s="289" t="str">
        <f t="shared" ca="1" si="19"/>
        <v/>
      </c>
      <c r="Q37" s="289" t="str">
        <f t="shared" ca="1" si="19"/>
        <v/>
      </c>
      <c r="R37" s="289" t="str">
        <f t="shared" ca="1" si="19"/>
        <v/>
      </c>
      <c r="S37" s="289" t="str">
        <f t="shared" ca="1" si="19"/>
        <v/>
      </c>
      <c r="T37" s="289" t="str">
        <f t="shared" ca="1" si="19"/>
        <v/>
      </c>
      <c r="U37" s="289" t="str">
        <f t="shared" ca="1" si="19"/>
        <v/>
      </c>
      <c r="V37" s="289" t="str">
        <f t="shared" ca="1" si="19"/>
        <v/>
      </c>
      <c r="W37" s="289" t="str">
        <f t="shared" ca="1" si="19"/>
        <v/>
      </c>
      <c r="X37" s="289" t="str">
        <f t="shared" ca="1" si="19"/>
        <v/>
      </c>
      <c r="Y37" s="289" t="str">
        <f t="shared" ca="1" si="19"/>
        <v/>
      </c>
      <c r="Z37" s="289" t="str">
        <f t="shared" ca="1" si="19"/>
        <v/>
      </c>
      <c r="AA37" s="289" t="str">
        <f t="shared" ca="1" si="19"/>
        <v/>
      </c>
      <c r="AB37" s="289" t="str">
        <f t="shared" ca="1" si="19"/>
        <v/>
      </c>
      <c r="AC37" s="289" t="str">
        <f t="shared" ca="1" si="19"/>
        <v/>
      </c>
      <c r="AD37" s="289" t="str">
        <f t="shared" ca="1" si="17"/>
        <v/>
      </c>
      <c r="AE37" s="289" t="str">
        <f t="shared" ca="1" si="17"/>
        <v/>
      </c>
      <c r="AF37" s="289" t="str">
        <f t="shared" ca="1" si="17"/>
        <v/>
      </c>
      <c r="AG37" s="289" t="str">
        <f t="shared" ca="1" si="17"/>
        <v/>
      </c>
      <c r="AH37" s="289" t="str">
        <f t="shared" ca="1" si="17"/>
        <v/>
      </c>
      <c r="AI37" s="289" t="str">
        <f t="shared" ca="1" si="17"/>
        <v/>
      </c>
      <c r="AJ37" s="289" t="str">
        <f t="shared" ca="1" si="17"/>
        <v/>
      </c>
      <c r="AK37" s="289" t="str">
        <f t="shared" ca="1" si="17"/>
        <v/>
      </c>
      <c r="AL37" s="289" t="str">
        <f t="shared" ca="1" si="17"/>
        <v/>
      </c>
      <c r="AM37" s="289" t="str">
        <f t="shared" ca="1" si="17"/>
        <v/>
      </c>
      <c r="AN37" s="289" t="str">
        <f t="shared" ca="1" si="17"/>
        <v/>
      </c>
      <c r="AO37" s="289" t="str">
        <f t="shared" ca="1" si="17"/>
        <v/>
      </c>
      <c r="AP37" s="289" t="str">
        <f t="shared" ca="1" si="17"/>
        <v/>
      </c>
      <c r="AQ37" s="289" t="str">
        <f t="shared" ca="1" si="17"/>
        <v/>
      </c>
      <c r="AR37" s="289" t="str">
        <f t="shared" ca="1" si="16"/>
        <v/>
      </c>
      <c r="AS37" s="289" t="str">
        <f t="shared" ca="1" si="16"/>
        <v/>
      </c>
      <c r="AT37" s="289" t="str">
        <f t="shared" ca="1" si="16"/>
        <v/>
      </c>
      <c r="AU37" s="289" t="str">
        <f t="shared" ca="1" si="16"/>
        <v/>
      </c>
      <c r="AV37" s="289" t="str">
        <f t="shared" ca="1" si="16"/>
        <v/>
      </c>
      <c r="AW37" s="289" t="str">
        <f t="shared" ca="1" si="16"/>
        <v/>
      </c>
      <c r="AX37" s="289" t="str">
        <f t="shared" ca="1" si="16"/>
        <v/>
      </c>
      <c r="AY37" s="289" t="str">
        <f t="shared" ca="1" si="16"/>
        <v/>
      </c>
      <c r="AZ37" s="289" t="str">
        <f t="shared" ca="1" si="16"/>
        <v/>
      </c>
      <c r="BA37" s="289" t="str">
        <f t="shared" ca="1" si="16"/>
        <v/>
      </c>
      <c r="BB37" s="289" t="str">
        <f t="shared" ca="1" si="16"/>
        <v/>
      </c>
      <c r="BC37" s="289" t="str">
        <f t="shared" ca="1" si="16"/>
        <v/>
      </c>
      <c r="BD37" s="289" t="str">
        <f t="shared" ca="1" si="16"/>
        <v/>
      </c>
      <c r="BE37" s="289" t="str">
        <f t="shared" ca="1" si="16"/>
        <v/>
      </c>
      <c r="BF37" s="289" t="str">
        <f t="shared" ca="1" si="16"/>
        <v/>
      </c>
      <c r="BG37" s="289" t="str">
        <f t="shared" ca="1" si="16"/>
        <v/>
      </c>
      <c r="BH37" s="289" t="str">
        <f t="shared" ca="1" si="16"/>
        <v/>
      </c>
      <c r="BI37" s="289" t="str">
        <f t="shared" ca="1" si="16"/>
        <v/>
      </c>
      <c r="BJ37" s="289" t="str">
        <f t="shared" ca="1" si="16"/>
        <v/>
      </c>
      <c r="BK37" s="289" t="str">
        <f t="shared" ca="1" si="16"/>
        <v/>
      </c>
      <c r="BL37" s="110"/>
      <c r="BM37" s="110"/>
      <c r="BN37" s="110"/>
      <c r="BO37" s="110"/>
      <c r="BP37" s="110"/>
      <c r="BQ37" s="110"/>
      <c r="BR37" s="110"/>
      <c r="BS37" s="110"/>
      <c r="BT37" s="110"/>
      <c r="BU37" s="110"/>
      <c r="BV37" s="110"/>
    </row>
    <row r="38" spans="1:74" customFormat="1" ht="13.5" customHeight="1" x14ac:dyDescent="0.2">
      <c r="A38" s="113"/>
      <c r="B38" s="113" t="str">
        <f t="shared" si="3"/>
        <v>AA</v>
      </c>
      <c r="C38" s="126"/>
      <c r="D38" s="126"/>
      <c r="E38" s="126"/>
      <c r="F38" s="268" t="str">
        <f t="shared" ca="1" si="4"/>
        <v>PHASE_OUT_START_DATE</v>
      </c>
      <c r="G38" s="284"/>
      <c r="H38" s="270" t="s">
        <v>517</v>
      </c>
      <c r="I38" s="135" t="s">
        <v>553</v>
      </c>
      <c r="J38" s="135" t="s">
        <v>147</v>
      </c>
      <c r="K38" s="135" t="s">
        <v>147</v>
      </c>
      <c r="L38" s="272" t="s">
        <v>497</v>
      </c>
      <c r="M38" s="134" t="s">
        <v>221</v>
      </c>
      <c r="N38" s="289" t="str">
        <f t="shared" ca="1" si="19"/>
        <v>-</v>
      </c>
      <c r="O38" s="289" t="str">
        <f t="shared" ca="1" si="19"/>
        <v/>
      </c>
      <c r="P38" s="289" t="str">
        <f t="shared" ca="1" si="19"/>
        <v/>
      </c>
      <c r="Q38" s="289" t="str">
        <f t="shared" ca="1" si="19"/>
        <v/>
      </c>
      <c r="R38" s="289" t="str">
        <f t="shared" ca="1" si="19"/>
        <v/>
      </c>
      <c r="S38" s="289" t="str">
        <f t="shared" ca="1" si="19"/>
        <v/>
      </c>
      <c r="T38" s="289" t="str">
        <f t="shared" ca="1" si="19"/>
        <v/>
      </c>
      <c r="U38" s="289" t="str">
        <f t="shared" ca="1" si="19"/>
        <v/>
      </c>
      <c r="V38" s="289" t="str">
        <f t="shared" ca="1" si="19"/>
        <v/>
      </c>
      <c r="W38" s="289" t="str">
        <f t="shared" ca="1" si="19"/>
        <v/>
      </c>
      <c r="X38" s="289" t="str">
        <f t="shared" ca="1" si="19"/>
        <v/>
      </c>
      <c r="Y38" s="289" t="str">
        <f t="shared" ca="1" si="19"/>
        <v/>
      </c>
      <c r="Z38" s="289" t="str">
        <f t="shared" ca="1" si="19"/>
        <v/>
      </c>
      <c r="AA38" s="289" t="str">
        <f t="shared" ca="1" si="19"/>
        <v/>
      </c>
      <c r="AB38" s="289" t="str">
        <f t="shared" ca="1" si="19"/>
        <v/>
      </c>
      <c r="AC38" s="289" t="str">
        <f t="shared" ca="1" si="19"/>
        <v/>
      </c>
      <c r="AD38" s="289" t="str">
        <f t="shared" ca="1" si="17"/>
        <v/>
      </c>
      <c r="AE38" s="289" t="str">
        <f t="shared" ca="1" si="17"/>
        <v/>
      </c>
      <c r="AF38" s="289" t="str">
        <f t="shared" ca="1" si="17"/>
        <v/>
      </c>
      <c r="AG38" s="289" t="str">
        <f t="shared" ca="1" si="17"/>
        <v/>
      </c>
      <c r="AH38" s="289" t="str">
        <f t="shared" ca="1" si="17"/>
        <v/>
      </c>
      <c r="AI38" s="289" t="str">
        <f t="shared" ca="1" si="17"/>
        <v/>
      </c>
      <c r="AJ38" s="289" t="str">
        <f t="shared" ca="1" si="17"/>
        <v/>
      </c>
      <c r="AK38" s="289" t="str">
        <f t="shared" ca="1" si="17"/>
        <v/>
      </c>
      <c r="AL38" s="289" t="str">
        <f t="shared" ca="1" si="17"/>
        <v/>
      </c>
      <c r="AM38" s="289" t="str">
        <f t="shared" ca="1" si="17"/>
        <v/>
      </c>
      <c r="AN38" s="289" t="str">
        <f t="shared" ca="1" si="17"/>
        <v/>
      </c>
      <c r="AO38" s="289" t="str">
        <f t="shared" ca="1" si="17"/>
        <v/>
      </c>
      <c r="AP38" s="289" t="str">
        <f t="shared" ca="1" si="17"/>
        <v/>
      </c>
      <c r="AQ38" s="289" t="str">
        <f t="shared" ca="1" si="17"/>
        <v/>
      </c>
      <c r="AR38" s="289" t="str">
        <f t="shared" ca="1" si="16"/>
        <v/>
      </c>
      <c r="AS38" s="289" t="str">
        <f t="shared" ca="1" si="16"/>
        <v/>
      </c>
      <c r="AT38" s="289" t="str">
        <f t="shared" ca="1" si="16"/>
        <v/>
      </c>
      <c r="AU38" s="289" t="str">
        <f t="shared" ca="1" si="16"/>
        <v/>
      </c>
      <c r="AV38" s="289" t="str">
        <f t="shared" ca="1" si="16"/>
        <v/>
      </c>
      <c r="AW38" s="289" t="str">
        <f t="shared" ca="1" si="16"/>
        <v/>
      </c>
      <c r="AX38" s="289" t="str">
        <f t="shared" ca="1" si="16"/>
        <v/>
      </c>
      <c r="AY38" s="289" t="str">
        <f t="shared" ca="1" si="16"/>
        <v/>
      </c>
      <c r="AZ38" s="289" t="str">
        <f t="shared" ca="1" si="16"/>
        <v/>
      </c>
      <c r="BA38" s="289" t="str">
        <f t="shared" ca="1" si="16"/>
        <v/>
      </c>
      <c r="BB38" s="289" t="str">
        <f t="shared" ca="1" si="16"/>
        <v/>
      </c>
      <c r="BC38" s="289" t="str">
        <f t="shared" ca="1" si="16"/>
        <v/>
      </c>
      <c r="BD38" s="289" t="str">
        <f t="shared" ca="1" si="16"/>
        <v/>
      </c>
      <c r="BE38" s="289" t="str">
        <f t="shared" ca="1" si="16"/>
        <v/>
      </c>
      <c r="BF38" s="289" t="str">
        <f t="shared" ca="1" si="16"/>
        <v/>
      </c>
      <c r="BG38" s="289" t="str">
        <f t="shared" ca="1" si="16"/>
        <v/>
      </c>
      <c r="BH38" s="289" t="str">
        <f t="shared" ca="1" si="16"/>
        <v/>
      </c>
      <c r="BI38" s="289" t="str">
        <f t="shared" ca="1" si="16"/>
        <v/>
      </c>
      <c r="BJ38" s="289" t="str">
        <f t="shared" ca="1" si="16"/>
        <v/>
      </c>
      <c r="BK38" s="289" t="str">
        <f t="shared" ca="1" si="16"/>
        <v/>
      </c>
      <c r="BL38" s="110"/>
      <c r="BM38" s="110"/>
      <c r="BN38" s="110"/>
      <c r="BO38" s="110"/>
      <c r="BP38" s="110"/>
      <c r="BQ38" s="110"/>
      <c r="BR38" s="110"/>
      <c r="BS38" s="110"/>
      <c r="BT38" s="110"/>
      <c r="BU38" s="110"/>
      <c r="BV38" s="110"/>
    </row>
    <row r="39" spans="1:74" customFormat="1" ht="13.5" customHeight="1" x14ac:dyDescent="0.2">
      <c r="A39" s="113"/>
      <c r="B39" s="113" t="str">
        <f t="shared" si="3"/>
        <v>AB</v>
      </c>
      <c r="C39" s="126"/>
      <c r="D39" s="126"/>
      <c r="E39" s="126"/>
      <c r="F39" s="268" t="str">
        <f t="shared" ca="1" si="4"/>
        <v>FREE_SALES_START_DATE</v>
      </c>
      <c r="G39" s="284"/>
      <c r="H39" s="270" t="s">
        <v>648</v>
      </c>
      <c r="I39" s="135" t="s">
        <v>553</v>
      </c>
      <c r="J39" s="135" t="s">
        <v>147</v>
      </c>
      <c r="K39" s="135" t="s">
        <v>147</v>
      </c>
      <c r="L39" s="272" t="s">
        <v>497</v>
      </c>
      <c r="M39" s="134" t="s">
        <v>221</v>
      </c>
      <c r="N39" s="289" t="str">
        <f t="shared" ca="1" si="19"/>
        <v>-</v>
      </c>
      <c r="O39" s="289" t="str">
        <f t="shared" ca="1" si="19"/>
        <v/>
      </c>
      <c r="P39" s="289" t="str">
        <f t="shared" ca="1" si="19"/>
        <v/>
      </c>
      <c r="Q39" s="289" t="str">
        <f t="shared" ca="1" si="19"/>
        <v/>
      </c>
      <c r="R39" s="289" t="str">
        <f t="shared" ca="1" si="19"/>
        <v/>
      </c>
      <c r="S39" s="289" t="str">
        <f t="shared" ca="1" si="19"/>
        <v/>
      </c>
      <c r="T39" s="289" t="str">
        <f t="shared" ca="1" si="19"/>
        <v/>
      </c>
      <c r="U39" s="289" t="str">
        <f t="shared" ca="1" si="19"/>
        <v/>
      </c>
      <c r="V39" s="289" t="str">
        <f t="shared" ca="1" si="19"/>
        <v/>
      </c>
      <c r="W39" s="289" t="str">
        <f t="shared" ca="1" si="19"/>
        <v/>
      </c>
      <c r="X39" s="289" t="str">
        <f t="shared" ca="1" si="19"/>
        <v/>
      </c>
      <c r="Y39" s="289" t="str">
        <f t="shared" ca="1" si="19"/>
        <v/>
      </c>
      <c r="Z39" s="289" t="str">
        <f t="shared" ca="1" si="19"/>
        <v/>
      </c>
      <c r="AA39" s="289" t="str">
        <f t="shared" ca="1" si="19"/>
        <v/>
      </c>
      <c r="AB39" s="289" t="str">
        <f t="shared" ca="1" si="19"/>
        <v/>
      </c>
      <c r="AC39" s="289" t="str">
        <f t="shared" ca="1" si="19"/>
        <v/>
      </c>
      <c r="AD39" s="289" t="str">
        <f t="shared" ca="1" si="17"/>
        <v/>
      </c>
      <c r="AE39" s="289" t="str">
        <f t="shared" ca="1" si="17"/>
        <v/>
      </c>
      <c r="AF39" s="289" t="str">
        <f t="shared" ca="1" si="17"/>
        <v/>
      </c>
      <c r="AG39" s="289" t="str">
        <f t="shared" ca="1" si="17"/>
        <v/>
      </c>
      <c r="AH39" s="289" t="str">
        <f t="shared" ca="1" si="17"/>
        <v/>
      </c>
      <c r="AI39" s="289" t="str">
        <f t="shared" ca="1" si="17"/>
        <v/>
      </c>
      <c r="AJ39" s="289" t="str">
        <f t="shared" ca="1" si="17"/>
        <v/>
      </c>
      <c r="AK39" s="289" t="str">
        <f t="shared" ca="1" si="17"/>
        <v/>
      </c>
      <c r="AL39" s="289" t="str">
        <f t="shared" ca="1" si="17"/>
        <v/>
      </c>
      <c r="AM39" s="289" t="str">
        <f t="shared" ca="1" si="17"/>
        <v/>
      </c>
      <c r="AN39" s="289" t="str">
        <f t="shared" ca="1" si="17"/>
        <v/>
      </c>
      <c r="AO39" s="289" t="str">
        <f t="shared" ca="1" si="17"/>
        <v/>
      </c>
      <c r="AP39" s="289" t="str">
        <f t="shared" ca="1" si="17"/>
        <v/>
      </c>
      <c r="AQ39" s="289" t="str">
        <f t="shared" ca="1" si="17"/>
        <v/>
      </c>
      <c r="AR39" s="289" t="str">
        <f t="shared" ca="1" si="16"/>
        <v/>
      </c>
      <c r="AS39" s="289" t="str">
        <f t="shared" ca="1" si="16"/>
        <v/>
      </c>
      <c r="AT39" s="289" t="str">
        <f t="shared" ca="1" si="16"/>
        <v/>
      </c>
      <c r="AU39" s="289" t="str">
        <f t="shared" ca="1" si="16"/>
        <v/>
      </c>
      <c r="AV39" s="289" t="str">
        <f t="shared" ca="1" si="16"/>
        <v/>
      </c>
      <c r="AW39" s="289" t="str">
        <f t="shared" ca="1" si="16"/>
        <v/>
      </c>
      <c r="AX39" s="289" t="str">
        <f t="shared" ca="1" si="16"/>
        <v/>
      </c>
      <c r="AY39" s="289" t="str">
        <f t="shared" ca="1" si="16"/>
        <v/>
      </c>
      <c r="AZ39" s="289" t="str">
        <f t="shared" ca="1" si="16"/>
        <v/>
      </c>
      <c r="BA39" s="289" t="str">
        <f t="shared" ca="1" si="16"/>
        <v/>
      </c>
      <c r="BB39" s="289" t="str">
        <f t="shared" ca="1" si="16"/>
        <v/>
      </c>
      <c r="BC39" s="289" t="str">
        <f t="shared" ca="1" si="16"/>
        <v/>
      </c>
      <c r="BD39" s="289" t="str">
        <f t="shared" ca="1" si="16"/>
        <v/>
      </c>
      <c r="BE39" s="289" t="str">
        <f t="shared" ca="1" si="16"/>
        <v/>
      </c>
      <c r="BF39" s="289" t="str">
        <f t="shared" ca="1" si="16"/>
        <v/>
      </c>
      <c r="BG39" s="289" t="str">
        <f t="shared" ca="1" si="16"/>
        <v/>
      </c>
      <c r="BH39" s="289" t="str">
        <f t="shared" ca="1" si="16"/>
        <v/>
      </c>
      <c r="BI39" s="289" t="str">
        <f t="shared" ca="1" si="16"/>
        <v/>
      </c>
      <c r="BJ39" s="289" t="str">
        <f t="shared" ca="1" si="16"/>
        <v/>
      </c>
      <c r="BK39" s="289" t="str">
        <f t="shared" ca="1" si="16"/>
        <v/>
      </c>
      <c r="BL39" s="110"/>
      <c r="BM39" s="110"/>
      <c r="BN39" s="110"/>
      <c r="BO39" s="110"/>
      <c r="BP39" s="110"/>
      <c r="BQ39" s="110"/>
      <c r="BR39" s="110"/>
      <c r="BS39" s="110"/>
      <c r="BT39" s="110"/>
      <c r="BU39" s="110"/>
      <c r="BV39" s="110"/>
    </row>
    <row r="40" spans="1:74" customFormat="1" ht="13.5" customHeight="1" x14ac:dyDescent="0.2">
      <c r="A40" s="113"/>
      <c r="B40" s="113" t="str">
        <f t="shared" si="3"/>
        <v>AC</v>
      </c>
      <c r="C40" s="126"/>
      <c r="D40" s="126"/>
      <c r="E40" s="126"/>
      <c r="F40" s="268" t="str">
        <f t="shared" ca="1" si="4"/>
        <v>PIPO_ACTIVITY_SCHEDULED</v>
      </c>
      <c r="G40" s="284"/>
      <c r="H40" s="270" t="s">
        <v>649</v>
      </c>
      <c r="I40" s="271" t="s">
        <v>553</v>
      </c>
      <c r="J40" s="135" t="s">
        <v>147</v>
      </c>
      <c r="K40" s="135" t="s">
        <v>147</v>
      </c>
      <c r="L40" s="272" t="s">
        <v>497</v>
      </c>
      <c r="M40" s="134" t="s">
        <v>221</v>
      </c>
      <c r="N40" s="276" t="str">
        <f t="shared" ca="1" si="19"/>
        <v>-</v>
      </c>
      <c r="O40" s="276" t="str">
        <f t="shared" ca="1" si="19"/>
        <v/>
      </c>
      <c r="P40" s="276" t="str">
        <f t="shared" ca="1" si="19"/>
        <v/>
      </c>
      <c r="Q40" s="276" t="str">
        <f t="shared" ca="1" si="19"/>
        <v/>
      </c>
      <c r="R40" s="276" t="str">
        <f t="shared" ca="1" si="19"/>
        <v/>
      </c>
      <c r="S40" s="276" t="str">
        <f t="shared" ca="1" si="19"/>
        <v/>
      </c>
      <c r="T40" s="276" t="str">
        <f t="shared" ca="1" si="19"/>
        <v/>
      </c>
      <c r="U40" s="276" t="str">
        <f t="shared" ca="1" si="19"/>
        <v/>
      </c>
      <c r="V40" s="276" t="str">
        <f t="shared" ca="1" si="19"/>
        <v/>
      </c>
      <c r="W40" s="276" t="str">
        <f t="shared" ca="1" si="19"/>
        <v/>
      </c>
      <c r="X40" s="276" t="str">
        <f t="shared" ca="1" si="19"/>
        <v/>
      </c>
      <c r="Y40" s="276" t="str">
        <f t="shared" ca="1" si="19"/>
        <v/>
      </c>
      <c r="Z40" s="276" t="str">
        <f t="shared" ca="1" si="19"/>
        <v/>
      </c>
      <c r="AA40" s="276" t="str">
        <f t="shared" ca="1" si="19"/>
        <v/>
      </c>
      <c r="AB40" s="276" t="str">
        <f t="shared" ca="1" si="19"/>
        <v/>
      </c>
      <c r="AC40" s="276" t="str">
        <f t="shared" ca="1" si="19"/>
        <v/>
      </c>
      <c r="AD40" s="276" t="str">
        <f t="shared" ca="1" si="17"/>
        <v/>
      </c>
      <c r="AE40" s="276" t="str">
        <f t="shared" ca="1" si="17"/>
        <v/>
      </c>
      <c r="AF40" s="276" t="str">
        <f t="shared" ca="1" si="17"/>
        <v/>
      </c>
      <c r="AG40" s="276" t="str">
        <f t="shared" ca="1" si="17"/>
        <v/>
      </c>
      <c r="AH40" s="276" t="str">
        <f t="shared" ca="1" si="17"/>
        <v/>
      </c>
      <c r="AI40" s="276" t="str">
        <f t="shared" ca="1" si="17"/>
        <v/>
      </c>
      <c r="AJ40" s="276" t="str">
        <f t="shared" ca="1" si="17"/>
        <v/>
      </c>
      <c r="AK40" s="276" t="str">
        <f t="shared" ca="1" si="17"/>
        <v/>
      </c>
      <c r="AL40" s="276" t="str">
        <f t="shared" ca="1" si="17"/>
        <v/>
      </c>
      <c r="AM40" s="276" t="str">
        <f t="shared" ca="1" si="17"/>
        <v/>
      </c>
      <c r="AN40" s="276" t="str">
        <f t="shared" ca="1" si="17"/>
        <v/>
      </c>
      <c r="AO40" s="276" t="str">
        <f t="shared" ca="1" si="17"/>
        <v/>
      </c>
      <c r="AP40" s="276" t="str">
        <f t="shared" ca="1" si="17"/>
        <v/>
      </c>
      <c r="AQ40" s="276" t="str">
        <f t="shared" ca="1" si="17"/>
        <v/>
      </c>
      <c r="AR40" s="276" t="str">
        <f t="shared" ca="1" si="16"/>
        <v/>
      </c>
      <c r="AS40" s="276" t="str">
        <f t="shared" ca="1" si="16"/>
        <v/>
      </c>
      <c r="AT40" s="276" t="str">
        <f t="shared" ca="1" si="16"/>
        <v/>
      </c>
      <c r="AU40" s="276" t="str">
        <f t="shared" ca="1" si="16"/>
        <v/>
      </c>
      <c r="AV40" s="276" t="str">
        <f t="shared" ca="1" si="16"/>
        <v/>
      </c>
      <c r="AW40" s="276" t="str">
        <f t="shared" ca="1" si="16"/>
        <v/>
      </c>
      <c r="AX40" s="276" t="str">
        <f t="shared" ca="1" si="16"/>
        <v/>
      </c>
      <c r="AY40" s="276" t="str">
        <f t="shared" ca="1" si="16"/>
        <v/>
      </c>
      <c r="AZ40" s="276" t="str">
        <f t="shared" ca="1" si="16"/>
        <v/>
      </c>
      <c r="BA40" s="276" t="str">
        <f t="shared" ca="1" si="16"/>
        <v/>
      </c>
      <c r="BB40" s="276" t="str">
        <f t="shared" ca="1" si="16"/>
        <v/>
      </c>
      <c r="BC40" s="276" t="str">
        <f t="shared" ca="1" si="16"/>
        <v/>
      </c>
      <c r="BD40" s="276" t="str">
        <f t="shared" ca="1" si="16"/>
        <v/>
      </c>
      <c r="BE40" s="276" t="str">
        <f t="shared" ca="1" si="16"/>
        <v/>
      </c>
      <c r="BF40" s="276" t="str">
        <f t="shared" ca="1" si="16"/>
        <v/>
      </c>
      <c r="BG40" s="276" t="str">
        <f t="shared" ca="1" si="16"/>
        <v/>
      </c>
      <c r="BH40" s="276" t="str">
        <f t="shared" ca="1" si="16"/>
        <v/>
      </c>
      <c r="BI40" s="276" t="str">
        <f t="shared" ca="1" si="16"/>
        <v/>
      </c>
      <c r="BJ40" s="276" t="str">
        <f t="shared" ca="1" si="16"/>
        <v/>
      </c>
      <c r="BK40" s="276" t="str">
        <f t="shared" ca="1" si="16"/>
        <v/>
      </c>
      <c r="BL40" s="110"/>
      <c r="BM40" s="110"/>
      <c r="BN40" s="110"/>
      <c r="BO40" s="110"/>
      <c r="BP40" s="110"/>
      <c r="BQ40" s="110"/>
      <c r="BR40" s="110"/>
      <c r="BS40" s="110"/>
      <c r="BT40" s="110"/>
      <c r="BU40" s="110"/>
      <c r="BV40" s="110"/>
    </row>
    <row r="41" spans="1:74" customFormat="1" ht="13.5" customHeight="1" x14ac:dyDescent="0.2">
      <c r="A41" s="113"/>
      <c r="B41" s="113" t="str">
        <f t="shared" si="3"/>
        <v>AD</v>
      </c>
      <c r="C41" s="126"/>
      <c r="D41" s="126"/>
      <c r="E41" s="126"/>
      <c r="F41" s="268" t="str">
        <f t="shared" ca="1" si="4"/>
        <v>REPLACED_BY</v>
      </c>
      <c r="G41" s="284"/>
      <c r="H41" s="270" t="s">
        <v>650</v>
      </c>
      <c r="I41" s="135" t="s">
        <v>553</v>
      </c>
      <c r="J41" s="135" t="s">
        <v>147</v>
      </c>
      <c r="K41" s="135" t="s">
        <v>147</v>
      </c>
      <c r="L41" s="272" t="s">
        <v>497</v>
      </c>
      <c r="M41" s="134" t="s">
        <v>221</v>
      </c>
      <c r="N41" s="276" t="str">
        <f t="shared" ca="1" si="19"/>
        <v>-</v>
      </c>
      <c r="O41" s="276" t="str">
        <f t="shared" ca="1" si="19"/>
        <v/>
      </c>
      <c r="P41" s="276" t="str">
        <f t="shared" ca="1" si="19"/>
        <v/>
      </c>
      <c r="Q41" s="276" t="str">
        <f t="shared" ca="1" si="19"/>
        <v/>
      </c>
      <c r="R41" s="276" t="str">
        <f t="shared" ca="1" si="19"/>
        <v/>
      </c>
      <c r="S41" s="276" t="str">
        <f t="shared" ca="1" si="19"/>
        <v/>
      </c>
      <c r="T41" s="276" t="str">
        <f t="shared" ca="1" si="19"/>
        <v/>
      </c>
      <c r="U41" s="276" t="str">
        <f t="shared" ca="1" si="19"/>
        <v/>
      </c>
      <c r="V41" s="276" t="str">
        <f t="shared" ca="1" si="19"/>
        <v/>
      </c>
      <c r="W41" s="276" t="str">
        <f t="shared" ca="1" si="19"/>
        <v/>
      </c>
      <c r="X41" s="276" t="str">
        <f t="shared" ca="1" si="19"/>
        <v/>
      </c>
      <c r="Y41" s="276" t="str">
        <f t="shared" ca="1" si="19"/>
        <v/>
      </c>
      <c r="Z41" s="276" t="str">
        <f t="shared" ca="1" si="19"/>
        <v/>
      </c>
      <c r="AA41" s="276" t="str">
        <f t="shared" ca="1" si="19"/>
        <v/>
      </c>
      <c r="AB41" s="276" t="str">
        <f t="shared" ca="1" si="19"/>
        <v/>
      </c>
      <c r="AC41" s="276" t="str">
        <f t="shared" ca="1" si="19"/>
        <v/>
      </c>
      <c r="AD41" s="276" t="str">
        <f t="shared" ca="1" si="17"/>
        <v/>
      </c>
      <c r="AE41" s="276" t="str">
        <f t="shared" ca="1" si="17"/>
        <v/>
      </c>
      <c r="AF41" s="276" t="str">
        <f t="shared" ca="1" si="17"/>
        <v/>
      </c>
      <c r="AG41" s="276" t="str">
        <f t="shared" ca="1" si="17"/>
        <v/>
      </c>
      <c r="AH41" s="276" t="str">
        <f t="shared" ca="1" si="17"/>
        <v/>
      </c>
      <c r="AI41" s="276" t="str">
        <f t="shared" ca="1" si="17"/>
        <v/>
      </c>
      <c r="AJ41" s="276" t="str">
        <f t="shared" ca="1" si="17"/>
        <v/>
      </c>
      <c r="AK41" s="276" t="str">
        <f t="shared" ca="1" si="17"/>
        <v/>
      </c>
      <c r="AL41" s="276" t="str">
        <f t="shared" ca="1" si="17"/>
        <v/>
      </c>
      <c r="AM41" s="276" t="str">
        <f t="shared" ca="1" si="17"/>
        <v/>
      </c>
      <c r="AN41" s="276" t="str">
        <f t="shared" ca="1" si="17"/>
        <v/>
      </c>
      <c r="AO41" s="276" t="str">
        <f t="shared" ca="1" si="17"/>
        <v/>
      </c>
      <c r="AP41" s="276" t="str">
        <f t="shared" ca="1" si="17"/>
        <v/>
      </c>
      <c r="AQ41" s="276" t="str">
        <f t="shared" ca="1" si="17"/>
        <v/>
      </c>
      <c r="AR41" s="276" t="str">
        <f t="shared" ca="1" si="16"/>
        <v/>
      </c>
      <c r="AS41" s="276" t="str">
        <f t="shared" ca="1" si="16"/>
        <v/>
      </c>
      <c r="AT41" s="276" t="str">
        <f t="shared" ca="1" si="16"/>
        <v/>
      </c>
      <c r="AU41" s="276" t="str">
        <f t="shared" ca="1" si="16"/>
        <v/>
      </c>
      <c r="AV41" s="276" t="str">
        <f t="shared" ca="1" si="16"/>
        <v/>
      </c>
      <c r="AW41" s="276" t="str">
        <f t="shared" ca="1" si="16"/>
        <v/>
      </c>
      <c r="AX41" s="276" t="str">
        <f t="shared" ca="1" si="16"/>
        <v/>
      </c>
      <c r="AY41" s="276" t="str">
        <f t="shared" ca="1" si="16"/>
        <v/>
      </c>
      <c r="AZ41" s="276" t="str">
        <f t="shared" ca="1" si="16"/>
        <v/>
      </c>
      <c r="BA41" s="276" t="str">
        <f t="shared" ca="1" si="16"/>
        <v/>
      </c>
      <c r="BB41" s="276" t="str">
        <f t="shared" ca="1" si="16"/>
        <v/>
      </c>
      <c r="BC41" s="276" t="str">
        <f t="shared" ca="1" si="16"/>
        <v/>
      </c>
      <c r="BD41" s="276" t="str">
        <f t="shared" ca="1" si="16"/>
        <v/>
      </c>
      <c r="BE41" s="276" t="str">
        <f t="shared" ca="1" si="16"/>
        <v/>
      </c>
      <c r="BF41" s="276" t="str">
        <f t="shared" ca="1" si="16"/>
        <v/>
      </c>
      <c r="BG41" s="276" t="str">
        <f t="shared" ref="AR41:BK54" ca="1" si="20">IF(LEN(INDIRECT("SWMETA!"&amp;$B41&amp;BG$14))=0,"",INDIRECT("SWMETA!"&amp;$B41&amp;BG$14))</f>
        <v/>
      </c>
      <c r="BH41" s="276" t="str">
        <f t="shared" ca="1" si="20"/>
        <v/>
      </c>
      <c r="BI41" s="276" t="str">
        <f t="shared" ca="1" si="20"/>
        <v/>
      </c>
      <c r="BJ41" s="276" t="str">
        <f t="shared" ca="1" si="20"/>
        <v/>
      </c>
      <c r="BK41" s="276" t="str">
        <f t="shared" ca="1" si="20"/>
        <v/>
      </c>
      <c r="BL41" s="110"/>
      <c r="BM41" s="110"/>
      <c r="BN41" s="110"/>
      <c r="BO41" s="110"/>
      <c r="BP41" s="110"/>
      <c r="BQ41" s="110"/>
      <c r="BR41" s="110"/>
      <c r="BS41" s="110"/>
      <c r="BT41" s="110"/>
      <c r="BU41" s="110"/>
      <c r="BV41" s="110"/>
    </row>
    <row r="42" spans="1:74" customFormat="1" ht="13.5" customHeight="1" x14ac:dyDescent="0.2">
      <c r="A42" s="113"/>
      <c r="B42" s="113" t="str">
        <f t="shared" si="3"/>
        <v>AE</v>
      </c>
      <c r="C42" s="126"/>
      <c r="D42" s="126"/>
      <c r="E42" s="126"/>
      <c r="F42" s="268" t="str">
        <f t="shared" ca="1" si="4"/>
        <v>TO_REPLACE</v>
      </c>
      <c r="G42" s="284"/>
      <c r="H42" s="270" t="s">
        <v>518</v>
      </c>
      <c r="I42" s="135" t="s">
        <v>553</v>
      </c>
      <c r="J42" s="135" t="s">
        <v>147</v>
      </c>
      <c r="K42" s="135" t="s">
        <v>147</v>
      </c>
      <c r="L42" s="272" t="s">
        <v>497</v>
      </c>
      <c r="M42" s="134" t="s">
        <v>221</v>
      </c>
      <c r="N42" s="276" t="str">
        <f t="shared" ca="1" si="19"/>
        <v>-</v>
      </c>
      <c r="O42" s="276" t="str">
        <f t="shared" ca="1" si="19"/>
        <v/>
      </c>
      <c r="P42" s="276" t="str">
        <f t="shared" ca="1" si="19"/>
        <v/>
      </c>
      <c r="Q42" s="276" t="str">
        <f t="shared" ca="1" si="19"/>
        <v/>
      </c>
      <c r="R42" s="276" t="str">
        <f t="shared" ca="1" si="19"/>
        <v/>
      </c>
      <c r="S42" s="276" t="str">
        <f t="shared" ca="1" si="19"/>
        <v/>
      </c>
      <c r="T42" s="276" t="str">
        <f t="shared" ca="1" si="19"/>
        <v/>
      </c>
      <c r="U42" s="276" t="str">
        <f t="shared" ca="1" si="19"/>
        <v/>
      </c>
      <c r="V42" s="276" t="str">
        <f t="shared" ca="1" si="19"/>
        <v/>
      </c>
      <c r="W42" s="276" t="str">
        <f t="shared" ca="1" si="19"/>
        <v/>
      </c>
      <c r="X42" s="276" t="str">
        <f t="shared" ca="1" si="19"/>
        <v/>
      </c>
      <c r="Y42" s="276" t="str">
        <f t="shared" ca="1" si="19"/>
        <v/>
      </c>
      <c r="Z42" s="276" t="str">
        <f t="shared" ca="1" si="19"/>
        <v/>
      </c>
      <c r="AA42" s="276" t="str">
        <f t="shared" ca="1" si="19"/>
        <v/>
      </c>
      <c r="AB42" s="276" t="str">
        <f t="shared" ca="1" si="19"/>
        <v/>
      </c>
      <c r="AC42" s="276" t="str">
        <f t="shared" ca="1" si="19"/>
        <v/>
      </c>
      <c r="AD42" s="276" t="str">
        <f t="shared" ca="1" si="17"/>
        <v/>
      </c>
      <c r="AE42" s="276" t="str">
        <f t="shared" ca="1" si="17"/>
        <v/>
      </c>
      <c r="AF42" s="276" t="str">
        <f t="shared" ca="1" si="17"/>
        <v/>
      </c>
      <c r="AG42" s="276" t="str">
        <f t="shared" ca="1" si="17"/>
        <v/>
      </c>
      <c r="AH42" s="276" t="str">
        <f t="shared" ca="1" si="17"/>
        <v/>
      </c>
      <c r="AI42" s="276" t="str">
        <f t="shared" ca="1" si="17"/>
        <v/>
      </c>
      <c r="AJ42" s="276" t="str">
        <f t="shared" ca="1" si="17"/>
        <v/>
      </c>
      <c r="AK42" s="276" t="str">
        <f t="shared" ca="1" si="17"/>
        <v/>
      </c>
      <c r="AL42" s="276" t="str">
        <f t="shared" ca="1" si="17"/>
        <v/>
      </c>
      <c r="AM42" s="276" t="str">
        <f t="shared" ca="1" si="17"/>
        <v/>
      </c>
      <c r="AN42" s="276" t="str">
        <f t="shared" ca="1" si="17"/>
        <v/>
      </c>
      <c r="AO42" s="276" t="str">
        <f t="shared" ca="1" si="17"/>
        <v/>
      </c>
      <c r="AP42" s="276" t="str">
        <f t="shared" ca="1" si="17"/>
        <v/>
      </c>
      <c r="AQ42" s="276" t="str">
        <f t="shared" ca="1" si="17"/>
        <v/>
      </c>
      <c r="AR42" s="276" t="str">
        <f t="shared" ca="1" si="20"/>
        <v/>
      </c>
      <c r="AS42" s="276" t="str">
        <f t="shared" ca="1" si="20"/>
        <v/>
      </c>
      <c r="AT42" s="276" t="str">
        <f t="shared" ca="1" si="20"/>
        <v/>
      </c>
      <c r="AU42" s="276" t="str">
        <f t="shared" ca="1" si="20"/>
        <v/>
      </c>
      <c r="AV42" s="276" t="str">
        <f t="shared" ca="1" si="20"/>
        <v/>
      </c>
      <c r="AW42" s="276" t="str">
        <f t="shared" ca="1" si="20"/>
        <v/>
      </c>
      <c r="AX42" s="276" t="str">
        <f t="shared" ca="1" si="20"/>
        <v/>
      </c>
      <c r="AY42" s="276" t="str">
        <f t="shared" ca="1" si="20"/>
        <v/>
      </c>
      <c r="AZ42" s="276" t="str">
        <f t="shared" ca="1" si="20"/>
        <v/>
      </c>
      <c r="BA42" s="276" t="str">
        <f t="shared" ca="1" si="20"/>
        <v/>
      </c>
      <c r="BB42" s="276" t="str">
        <f t="shared" ca="1" si="20"/>
        <v/>
      </c>
      <c r="BC42" s="276" t="str">
        <f t="shared" ca="1" si="20"/>
        <v/>
      </c>
      <c r="BD42" s="276" t="str">
        <f t="shared" ca="1" si="20"/>
        <v/>
      </c>
      <c r="BE42" s="276" t="str">
        <f t="shared" ca="1" si="20"/>
        <v/>
      </c>
      <c r="BF42" s="276" t="str">
        <f t="shared" ca="1" si="20"/>
        <v/>
      </c>
      <c r="BG42" s="276" t="str">
        <f t="shared" ca="1" si="20"/>
        <v/>
      </c>
      <c r="BH42" s="276" t="str">
        <f t="shared" ca="1" si="20"/>
        <v/>
      </c>
      <c r="BI42" s="276" t="str">
        <f t="shared" ca="1" si="20"/>
        <v/>
      </c>
      <c r="BJ42" s="276" t="str">
        <f t="shared" ca="1" si="20"/>
        <v/>
      </c>
      <c r="BK42" s="276" t="str">
        <f t="shared" ca="1" si="20"/>
        <v/>
      </c>
      <c r="BL42" s="110"/>
      <c r="BM42" s="110"/>
      <c r="BN42" s="110"/>
      <c r="BO42" s="110"/>
      <c r="BP42" s="110"/>
      <c r="BQ42" s="110"/>
      <c r="BR42" s="110"/>
      <c r="BS42" s="110"/>
      <c r="BT42" s="110"/>
      <c r="BU42" s="110"/>
      <c r="BV42" s="110"/>
    </row>
    <row r="43" spans="1:74" customFormat="1" ht="13.5" customHeight="1" x14ac:dyDescent="0.2">
      <c r="A43" s="113"/>
      <c r="B43" s="113" t="str">
        <f t="shared" si="3"/>
        <v>AF</v>
      </c>
      <c r="C43" s="126"/>
      <c r="D43" s="126"/>
      <c r="E43" s="126"/>
      <c r="F43" s="268" t="str">
        <f t="shared" ca="1" si="4"/>
        <v>LAST_ORDER_DATE</v>
      </c>
      <c r="G43" s="284"/>
      <c r="H43" s="270" t="s">
        <v>519</v>
      </c>
      <c r="I43" s="271" t="s">
        <v>553</v>
      </c>
      <c r="J43" s="135" t="s">
        <v>147</v>
      </c>
      <c r="K43" s="135" t="s">
        <v>147</v>
      </c>
      <c r="L43" s="272" t="s">
        <v>497</v>
      </c>
      <c r="M43" s="134" t="s">
        <v>221</v>
      </c>
      <c r="N43" s="289" t="str">
        <f t="shared" ca="1" si="19"/>
        <v>-</v>
      </c>
      <c r="O43" s="289" t="str">
        <f t="shared" ca="1" si="19"/>
        <v/>
      </c>
      <c r="P43" s="289" t="str">
        <f t="shared" ca="1" si="19"/>
        <v/>
      </c>
      <c r="Q43" s="289" t="str">
        <f t="shared" ca="1" si="19"/>
        <v/>
      </c>
      <c r="R43" s="289" t="str">
        <f t="shared" ca="1" si="19"/>
        <v/>
      </c>
      <c r="S43" s="289" t="str">
        <f t="shared" ca="1" si="19"/>
        <v/>
      </c>
      <c r="T43" s="289" t="str">
        <f t="shared" ca="1" si="19"/>
        <v/>
      </c>
      <c r="U43" s="289" t="str">
        <f t="shared" ca="1" si="19"/>
        <v/>
      </c>
      <c r="V43" s="289" t="str">
        <f t="shared" ca="1" si="19"/>
        <v/>
      </c>
      <c r="W43" s="289" t="str">
        <f t="shared" ca="1" si="19"/>
        <v/>
      </c>
      <c r="X43" s="289" t="str">
        <f t="shared" ca="1" si="19"/>
        <v/>
      </c>
      <c r="Y43" s="289" t="str">
        <f t="shared" ca="1" si="19"/>
        <v/>
      </c>
      <c r="Z43" s="289" t="str">
        <f t="shared" ca="1" si="19"/>
        <v/>
      </c>
      <c r="AA43" s="289" t="str">
        <f t="shared" ca="1" si="19"/>
        <v/>
      </c>
      <c r="AB43" s="289" t="str">
        <f t="shared" ca="1" si="19"/>
        <v/>
      </c>
      <c r="AC43" s="289" t="str">
        <f t="shared" ca="1" si="19"/>
        <v/>
      </c>
      <c r="AD43" s="289" t="str">
        <f t="shared" ca="1" si="17"/>
        <v/>
      </c>
      <c r="AE43" s="289" t="str">
        <f t="shared" ca="1" si="17"/>
        <v/>
      </c>
      <c r="AF43" s="289" t="str">
        <f t="shared" ca="1" si="17"/>
        <v/>
      </c>
      <c r="AG43" s="289" t="str">
        <f t="shared" ca="1" si="17"/>
        <v/>
      </c>
      <c r="AH43" s="289" t="str">
        <f t="shared" ca="1" si="17"/>
        <v/>
      </c>
      <c r="AI43" s="289" t="str">
        <f t="shared" ca="1" si="17"/>
        <v/>
      </c>
      <c r="AJ43" s="289" t="str">
        <f t="shared" ca="1" si="17"/>
        <v/>
      </c>
      <c r="AK43" s="289" t="str">
        <f t="shared" ca="1" si="17"/>
        <v/>
      </c>
      <c r="AL43" s="289" t="str">
        <f t="shared" ca="1" si="17"/>
        <v/>
      </c>
      <c r="AM43" s="289" t="str">
        <f t="shared" ca="1" si="17"/>
        <v/>
      </c>
      <c r="AN43" s="289" t="str">
        <f t="shared" ca="1" si="17"/>
        <v/>
      </c>
      <c r="AO43" s="289" t="str">
        <f t="shared" ca="1" si="17"/>
        <v/>
      </c>
      <c r="AP43" s="289" t="str">
        <f t="shared" ca="1" si="17"/>
        <v/>
      </c>
      <c r="AQ43" s="289" t="str">
        <f t="shared" ca="1" si="17"/>
        <v/>
      </c>
      <c r="AR43" s="289" t="str">
        <f t="shared" ca="1" si="20"/>
        <v/>
      </c>
      <c r="AS43" s="289" t="str">
        <f t="shared" ca="1" si="20"/>
        <v/>
      </c>
      <c r="AT43" s="289" t="str">
        <f t="shared" ca="1" si="20"/>
        <v/>
      </c>
      <c r="AU43" s="289" t="str">
        <f t="shared" ca="1" si="20"/>
        <v/>
      </c>
      <c r="AV43" s="289" t="str">
        <f t="shared" ca="1" si="20"/>
        <v/>
      </c>
      <c r="AW43" s="289" t="str">
        <f t="shared" ca="1" si="20"/>
        <v/>
      </c>
      <c r="AX43" s="289" t="str">
        <f t="shared" ca="1" si="20"/>
        <v/>
      </c>
      <c r="AY43" s="289" t="str">
        <f t="shared" ca="1" si="20"/>
        <v/>
      </c>
      <c r="AZ43" s="289" t="str">
        <f t="shared" ca="1" si="20"/>
        <v/>
      </c>
      <c r="BA43" s="289" t="str">
        <f t="shared" ca="1" si="20"/>
        <v/>
      </c>
      <c r="BB43" s="289" t="str">
        <f t="shared" ca="1" si="20"/>
        <v/>
      </c>
      <c r="BC43" s="289" t="str">
        <f t="shared" ca="1" si="20"/>
        <v/>
      </c>
      <c r="BD43" s="289" t="str">
        <f t="shared" ca="1" si="20"/>
        <v/>
      </c>
      <c r="BE43" s="289" t="str">
        <f t="shared" ca="1" si="20"/>
        <v/>
      </c>
      <c r="BF43" s="289" t="str">
        <f t="shared" ca="1" si="20"/>
        <v/>
      </c>
      <c r="BG43" s="289" t="str">
        <f t="shared" ca="1" si="20"/>
        <v/>
      </c>
      <c r="BH43" s="289" t="str">
        <f t="shared" ca="1" si="20"/>
        <v/>
      </c>
      <c r="BI43" s="289" t="str">
        <f t="shared" ca="1" si="20"/>
        <v/>
      </c>
      <c r="BJ43" s="289" t="str">
        <f t="shared" ca="1" si="20"/>
        <v/>
      </c>
      <c r="BK43" s="289" t="str">
        <f t="shared" ca="1" si="20"/>
        <v/>
      </c>
      <c r="BL43" s="110"/>
      <c r="BM43" s="110"/>
      <c r="BN43" s="110"/>
      <c r="BO43" s="110"/>
      <c r="BP43" s="110"/>
      <c r="BQ43" s="110"/>
      <c r="BR43" s="110"/>
      <c r="BS43" s="110"/>
      <c r="BT43" s="110"/>
      <c r="BU43" s="110"/>
      <c r="BV43" s="110"/>
    </row>
    <row r="44" spans="1:74" customFormat="1" ht="13.5" customHeight="1" x14ac:dyDescent="0.2">
      <c r="A44" s="113"/>
      <c r="B44" s="113" t="str">
        <f t="shared" si="3"/>
        <v>AG</v>
      </c>
      <c r="C44" s="126"/>
      <c r="D44" s="126"/>
      <c r="E44" s="126"/>
      <c r="F44" s="268" t="str">
        <f t="shared" ca="1" si="4"/>
        <v>LAST_DELIVERY_DATE</v>
      </c>
      <c r="G44" s="284"/>
      <c r="H44" s="270" t="s">
        <v>520</v>
      </c>
      <c r="I44" s="135" t="s">
        <v>553</v>
      </c>
      <c r="J44" s="135" t="s">
        <v>147</v>
      </c>
      <c r="K44" s="135" t="s">
        <v>147</v>
      </c>
      <c r="L44" s="272" t="s">
        <v>497</v>
      </c>
      <c r="M44" s="134" t="s">
        <v>221</v>
      </c>
      <c r="N44" s="289" t="str">
        <f t="shared" ca="1" si="19"/>
        <v>-</v>
      </c>
      <c r="O44" s="289" t="str">
        <f t="shared" ca="1" si="19"/>
        <v/>
      </c>
      <c r="P44" s="289" t="str">
        <f t="shared" ca="1" si="19"/>
        <v/>
      </c>
      <c r="Q44" s="289" t="str">
        <f t="shared" ca="1" si="19"/>
        <v/>
      </c>
      <c r="R44" s="289" t="str">
        <f t="shared" ca="1" si="19"/>
        <v/>
      </c>
      <c r="S44" s="289" t="str">
        <f t="shared" ca="1" si="19"/>
        <v/>
      </c>
      <c r="T44" s="289" t="str">
        <f t="shared" ca="1" si="19"/>
        <v/>
      </c>
      <c r="U44" s="289" t="str">
        <f t="shared" ca="1" si="19"/>
        <v/>
      </c>
      <c r="V44" s="289" t="str">
        <f t="shared" ca="1" si="19"/>
        <v/>
      </c>
      <c r="W44" s="289" t="str">
        <f t="shared" ca="1" si="19"/>
        <v/>
      </c>
      <c r="X44" s="289" t="str">
        <f t="shared" ca="1" si="19"/>
        <v/>
      </c>
      <c r="Y44" s="289" t="str">
        <f t="shared" ca="1" si="19"/>
        <v/>
      </c>
      <c r="Z44" s="289" t="str">
        <f t="shared" ca="1" si="19"/>
        <v/>
      </c>
      <c r="AA44" s="289" t="str">
        <f t="shared" ca="1" si="19"/>
        <v/>
      </c>
      <c r="AB44" s="289" t="str">
        <f t="shared" ca="1" si="19"/>
        <v/>
      </c>
      <c r="AC44" s="289" t="str">
        <f t="shared" ca="1" si="19"/>
        <v/>
      </c>
      <c r="AD44" s="289" t="str">
        <f t="shared" ca="1" si="17"/>
        <v/>
      </c>
      <c r="AE44" s="289" t="str">
        <f t="shared" ca="1" si="17"/>
        <v/>
      </c>
      <c r="AF44" s="289" t="str">
        <f t="shared" ca="1" si="17"/>
        <v/>
      </c>
      <c r="AG44" s="289" t="str">
        <f t="shared" ca="1" si="17"/>
        <v/>
      </c>
      <c r="AH44" s="289" t="str">
        <f t="shared" ca="1" si="17"/>
        <v/>
      </c>
      <c r="AI44" s="289" t="str">
        <f t="shared" ca="1" si="17"/>
        <v/>
      </c>
      <c r="AJ44" s="289" t="str">
        <f t="shared" ca="1" si="17"/>
        <v/>
      </c>
      <c r="AK44" s="289" t="str">
        <f t="shared" ca="1" si="17"/>
        <v/>
      </c>
      <c r="AL44" s="289" t="str">
        <f t="shared" ca="1" si="17"/>
        <v/>
      </c>
      <c r="AM44" s="289" t="str">
        <f t="shared" ca="1" si="17"/>
        <v/>
      </c>
      <c r="AN44" s="289" t="str">
        <f t="shared" ca="1" si="17"/>
        <v/>
      </c>
      <c r="AO44" s="289" t="str">
        <f t="shared" ca="1" si="17"/>
        <v/>
      </c>
      <c r="AP44" s="289" t="str">
        <f t="shared" ca="1" si="17"/>
        <v/>
      </c>
      <c r="AQ44" s="289" t="str">
        <f t="shared" ca="1" si="17"/>
        <v/>
      </c>
      <c r="AR44" s="289" t="str">
        <f t="shared" ca="1" si="20"/>
        <v/>
      </c>
      <c r="AS44" s="289" t="str">
        <f t="shared" ca="1" si="20"/>
        <v/>
      </c>
      <c r="AT44" s="289" t="str">
        <f t="shared" ca="1" si="20"/>
        <v/>
      </c>
      <c r="AU44" s="289" t="str">
        <f t="shared" ca="1" si="20"/>
        <v/>
      </c>
      <c r="AV44" s="289" t="str">
        <f t="shared" ca="1" si="20"/>
        <v/>
      </c>
      <c r="AW44" s="289" t="str">
        <f t="shared" ca="1" si="20"/>
        <v/>
      </c>
      <c r="AX44" s="289" t="str">
        <f t="shared" ca="1" si="20"/>
        <v/>
      </c>
      <c r="AY44" s="289" t="str">
        <f t="shared" ca="1" si="20"/>
        <v/>
      </c>
      <c r="AZ44" s="289" t="str">
        <f t="shared" ca="1" si="20"/>
        <v/>
      </c>
      <c r="BA44" s="289" t="str">
        <f t="shared" ca="1" si="20"/>
        <v/>
      </c>
      <c r="BB44" s="289" t="str">
        <f t="shared" ca="1" si="20"/>
        <v/>
      </c>
      <c r="BC44" s="289" t="str">
        <f t="shared" ca="1" si="20"/>
        <v/>
      </c>
      <c r="BD44" s="289" t="str">
        <f t="shared" ca="1" si="20"/>
        <v/>
      </c>
      <c r="BE44" s="289" t="str">
        <f t="shared" ca="1" si="20"/>
        <v/>
      </c>
      <c r="BF44" s="289" t="str">
        <f t="shared" ca="1" si="20"/>
        <v/>
      </c>
      <c r="BG44" s="289" t="str">
        <f t="shared" ca="1" si="20"/>
        <v/>
      </c>
      <c r="BH44" s="289" t="str">
        <f t="shared" ca="1" si="20"/>
        <v/>
      </c>
      <c r="BI44" s="289" t="str">
        <f t="shared" ca="1" si="20"/>
        <v/>
      </c>
      <c r="BJ44" s="289" t="str">
        <f t="shared" ca="1" si="20"/>
        <v/>
      </c>
      <c r="BK44" s="289" t="str">
        <f t="shared" ca="1" si="20"/>
        <v/>
      </c>
      <c r="BL44" s="110"/>
      <c r="BM44" s="110"/>
      <c r="BN44" s="110"/>
      <c r="BO44" s="110"/>
      <c r="BP44" s="110"/>
      <c r="BQ44" s="110"/>
      <c r="BR44" s="110"/>
      <c r="BS44" s="110"/>
      <c r="BT44" s="110"/>
      <c r="BU44" s="110"/>
      <c r="BV44" s="110"/>
    </row>
    <row r="45" spans="1:74" customFormat="1" ht="13.5" customHeight="1" x14ac:dyDescent="0.2">
      <c r="A45" s="113"/>
      <c r="B45" s="113" t="str">
        <f t="shared" si="3"/>
        <v>AH</v>
      </c>
      <c r="C45" s="126"/>
      <c r="D45" s="126"/>
      <c r="E45" s="126"/>
      <c r="F45" s="268" t="str">
        <f t="shared" ca="1" si="4"/>
        <v>DPA_REPORTING_FLAG</v>
      </c>
      <c r="G45" s="284"/>
      <c r="H45" s="270" t="s">
        <v>521</v>
      </c>
      <c r="I45" s="135" t="s">
        <v>553</v>
      </c>
      <c r="J45" s="135" t="s">
        <v>147</v>
      </c>
      <c r="K45" s="135" t="s">
        <v>147</v>
      </c>
      <c r="L45" s="272" t="s">
        <v>497</v>
      </c>
      <c r="M45" s="134" t="s">
        <v>221</v>
      </c>
      <c r="N45" s="276" t="str">
        <f t="shared" ca="1" si="19"/>
        <v>-</v>
      </c>
      <c r="O45" s="276" t="str">
        <f t="shared" ca="1" si="19"/>
        <v/>
      </c>
      <c r="P45" s="276" t="str">
        <f t="shared" ca="1" si="19"/>
        <v/>
      </c>
      <c r="Q45" s="276" t="str">
        <f t="shared" ca="1" si="19"/>
        <v/>
      </c>
      <c r="R45" s="276" t="str">
        <f t="shared" ca="1" si="19"/>
        <v/>
      </c>
      <c r="S45" s="276" t="str">
        <f t="shared" ca="1" si="19"/>
        <v/>
      </c>
      <c r="T45" s="276" t="str">
        <f t="shared" ca="1" si="19"/>
        <v/>
      </c>
      <c r="U45" s="276" t="str">
        <f t="shared" ca="1" si="19"/>
        <v/>
      </c>
      <c r="V45" s="276" t="str">
        <f t="shared" ca="1" si="19"/>
        <v/>
      </c>
      <c r="W45" s="276" t="str">
        <f t="shared" ca="1" si="19"/>
        <v/>
      </c>
      <c r="X45" s="276" t="str">
        <f t="shared" ca="1" si="19"/>
        <v/>
      </c>
      <c r="Y45" s="276" t="str">
        <f t="shared" ca="1" si="19"/>
        <v/>
      </c>
      <c r="Z45" s="276" t="str">
        <f t="shared" ca="1" si="19"/>
        <v/>
      </c>
      <c r="AA45" s="276" t="str">
        <f t="shared" ca="1" si="19"/>
        <v/>
      </c>
      <c r="AB45" s="276" t="str">
        <f t="shared" ca="1" si="19"/>
        <v/>
      </c>
      <c r="AC45" s="276" t="str">
        <f t="shared" ca="1" si="19"/>
        <v/>
      </c>
      <c r="AD45" s="276" t="str">
        <f t="shared" ca="1" si="17"/>
        <v/>
      </c>
      <c r="AE45" s="276" t="str">
        <f t="shared" ca="1" si="17"/>
        <v/>
      </c>
      <c r="AF45" s="276" t="str">
        <f t="shared" ca="1" si="17"/>
        <v/>
      </c>
      <c r="AG45" s="276" t="str">
        <f t="shared" ca="1" si="17"/>
        <v/>
      </c>
      <c r="AH45" s="276" t="str">
        <f t="shared" ca="1" si="17"/>
        <v/>
      </c>
      <c r="AI45" s="276" t="str">
        <f t="shared" ca="1" si="17"/>
        <v/>
      </c>
      <c r="AJ45" s="276" t="str">
        <f t="shared" ca="1" si="17"/>
        <v/>
      </c>
      <c r="AK45" s="276" t="str">
        <f t="shared" ca="1" si="17"/>
        <v/>
      </c>
      <c r="AL45" s="276" t="str">
        <f t="shared" ca="1" si="17"/>
        <v/>
      </c>
      <c r="AM45" s="276" t="str">
        <f t="shared" ca="1" si="17"/>
        <v/>
      </c>
      <c r="AN45" s="276" t="str">
        <f t="shared" ca="1" si="17"/>
        <v/>
      </c>
      <c r="AO45" s="276" t="str">
        <f t="shared" ca="1" si="17"/>
        <v/>
      </c>
      <c r="AP45" s="276" t="str">
        <f t="shared" ca="1" si="17"/>
        <v/>
      </c>
      <c r="AQ45" s="276" t="str">
        <f t="shared" ca="1" si="17"/>
        <v/>
      </c>
      <c r="AR45" s="276" t="str">
        <f t="shared" ca="1" si="20"/>
        <v/>
      </c>
      <c r="AS45" s="276" t="str">
        <f t="shared" ca="1" si="20"/>
        <v/>
      </c>
      <c r="AT45" s="276" t="str">
        <f t="shared" ca="1" si="20"/>
        <v/>
      </c>
      <c r="AU45" s="276" t="str">
        <f t="shared" ca="1" si="20"/>
        <v/>
      </c>
      <c r="AV45" s="276" t="str">
        <f t="shared" ca="1" si="20"/>
        <v/>
      </c>
      <c r="AW45" s="276" t="str">
        <f t="shared" ca="1" si="20"/>
        <v/>
      </c>
      <c r="AX45" s="276" t="str">
        <f t="shared" ca="1" si="20"/>
        <v/>
      </c>
      <c r="AY45" s="276" t="str">
        <f t="shared" ca="1" si="20"/>
        <v/>
      </c>
      <c r="AZ45" s="276" t="str">
        <f t="shared" ca="1" si="20"/>
        <v/>
      </c>
      <c r="BA45" s="276" t="str">
        <f t="shared" ca="1" si="20"/>
        <v/>
      </c>
      <c r="BB45" s="276" t="str">
        <f t="shared" ca="1" si="20"/>
        <v/>
      </c>
      <c r="BC45" s="276" t="str">
        <f t="shared" ca="1" si="20"/>
        <v/>
      </c>
      <c r="BD45" s="276" t="str">
        <f t="shared" ca="1" si="20"/>
        <v/>
      </c>
      <c r="BE45" s="276" t="str">
        <f t="shared" ca="1" si="20"/>
        <v/>
      </c>
      <c r="BF45" s="276" t="str">
        <f t="shared" ca="1" si="20"/>
        <v/>
      </c>
      <c r="BG45" s="276" t="str">
        <f t="shared" ca="1" si="20"/>
        <v/>
      </c>
      <c r="BH45" s="276" t="str">
        <f t="shared" ca="1" si="20"/>
        <v/>
      </c>
      <c r="BI45" s="276" t="str">
        <f t="shared" ca="1" si="20"/>
        <v/>
      </c>
      <c r="BJ45" s="276" t="str">
        <f t="shared" ca="1" si="20"/>
        <v/>
      </c>
      <c r="BK45" s="276" t="str">
        <f t="shared" ca="1" si="20"/>
        <v/>
      </c>
      <c r="BL45" s="110"/>
      <c r="BM45" s="110"/>
      <c r="BN45" s="110"/>
      <c r="BO45" s="110"/>
      <c r="BP45" s="110"/>
      <c r="BQ45" s="110"/>
      <c r="BR45" s="110"/>
      <c r="BS45" s="110"/>
      <c r="BT45" s="110"/>
      <c r="BU45" s="110"/>
      <c r="BV45" s="110"/>
    </row>
    <row r="46" spans="1:74" customFormat="1" ht="13.5" customHeight="1" x14ac:dyDescent="0.2">
      <c r="A46" s="113"/>
      <c r="B46" s="113" t="str">
        <f t="shared" si="3"/>
        <v>AI</v>
      </c>
      <c r="C46" s="126"/>
      <c r="D46" s="126"/>
      <c r="E46" s="126"/>
      <c r="F46" s="268" t="str">
        <f t="shared" ca="1" si="4"/>
        <v>GIC</v>
      </c>
      <c r="G46" s="284"/>
      <c r="H46" s="270" t="s">
        <v>522</v>
      </c>
      <c r="I46" s="271" t="s">
        <v>553</v>
      </c>
      <c r="J46" s="135" t="s">
        <v>147</v>
      </c>
      <c r="K46" s="135" t="s">
        <v>147</v>
      </c>
      <c r="L46" s="272" t="s">
        <v>497</v>
      </c>
      <c r="M46" s="134" t="s">
        <v>221</v>
      </c>
      <c r="N46" s="276" t="str">
        <f t="shared" ca="1" si="19"/>
        <v>-</v>
      </c>
      <c r="O46" s="276" t="str">
        <f t="shared" ca="1" si="19"/>
        <v/>
      </c>
      <c r="P46" s="276" t="str">
        <f t="shared" ca="1" si="19"/>
        <v/>
      </c>
      <c r="Q46" s="276" t="str">
        <f t="shared" ca="1" si="19"/>
        <v/>
      </c>
      <c r="R46" s="276" t="str">
        <f t="shared" ca="1" si="19"/>
        <v/>
      </c>
      <c r="S46" s="276" t="str">
        <f t="shared" ca="1" si="19"/>
        <v/>
      </c>
      <c r="T46" s="276" t="str">
        <f t="shared" ca="1" si="19"/>
        <v/>
      </c>
      <c r="U46" s="276" t="str">
        <f t="shared" ca="1" si="19"/>
        <v/>
      </c>
      <c r="V46" s="276" t="str">
        <f t="shared" ca="1" si="19"/>
        <v/>
      </c>
      <c r="W46" s="276" t="str">
        <f t="shared" ca="1" si="19"/>
        <v/>
      </c>
      <c r="X46" s="276" t="str">
        <f t="shared" ca="1" si="19"/>
        <v/>
      </c>
      <c r="Y46" s="276" t="str">
        <f t="shared" ca="1" si="19"/>
        <v/>
      </c>
      <c r="Z46" s="276" t="str">
        <f t="shared" ca="1" si="19"/>
        <v/>
      </c>
      <c r="AA46" s="276" t="str">
        <f t="shared" ca="1" si="19"/>
        <v/>
      </c>
      <c r="AB46" s="276" t="str">
        <f t="shared" ca="1" si="19"/>
        <v/>
      </c>
      <c r="AC46" s="276" t="str">
        <f t="shared" ca="1" si="19"/>
        <v/>
      </c>
      <c r="AD46" s="276" t="str">
        <f t="shared" ca="1" si="17"/>
        <v/>
      </c>
      <c r="AE46" s="276" t="str">
        <f t="shared" ca="1" si="17"/>
        <v/>
      </c>
      <c r="AF46" s="276" t="str">
        <f t="shared" ca="1" si="17"/>
        <v/>
      </c>
      <c r="AG46" s="276" t="str">
        <f t="shared" ca="1" si="17"/>
        <v/>
      </c>
      <c r="AH46" s="276" t="str">
        <f t="shared" ca="1" si="17"/>
        <v/>
      </c>
      <c r="AI46" s="276" t="str">
        <f t="shared" ca="1" si="17"/>
        <v/>
      </c>
      <c r="AJ46" s="276" t="str">
        <f t="shared" ca="1" si="17"/>
        <v/>
      </c>
      <c r="AK46" s="276" t="str">
        <f t="shared" ca="1" si="17"/>
        <v/>
      </c>
      <c r="AL46" s="276" t="str">
        <f t="shared" ca="1" si="17"/>
        <v/>
      </c>
      <c r="AM46" s="276" t="str">
        <f t="shared" ca="1" si="17"/>
        <v/>
      </c>
      <c r="AN46" s="276" t="str">
        <f t="shared" ca="1" si="17"/>
        <v/>
      </c>
      <c r="AO46" s="276" t="str">
        <f t="shared" ca="1" si="17"/>
        <v/>
      </c>
      <c r="AP46" s="276" t="str">
        <f t="shared" ca="1" si="17"/>
        <v/>
      </c>
      <c r="AQ46" s="276" t="str">
        <f t="shared" ca="1" si="17"/>
        <v/>
      </c>
      <c r="AR46" s="276" t="str">
        <f t="shared" ca="1" si="20"/>
        <v/>
      </c>
      <c r="AS46" s="276" t="str">
        <f t="shared" ca="1" si="20"/>
        <v/>
      </c>
      <c r="AT46" s="276" t="str">
        <f t="shared" ca="1" si="20"/>
        <v/>
      </c>
      <c r="AU46" s="276" t="str">
        <f t="shared" ca="1" si="20"/>
        <v/>
      </c>
      <c r="AV46" s="276" t="str">
        <f t="shared" ca="1" si="20"/>
        <v/>
      </c>
      <c r="AW46" s="276" t="str">
        <f t="shared" ca="1" si="20"/>
        <v/>
      </c>
      <c r="AX46" s="276" t="str">
        <f t="shared" ca="1" si="20"/>
        <v/>
      </c>
      <c r="AY46" s="276" t="str">
        <f t="shared" ca="1" si="20"/>
        <v/>
      </c>
      <c r="AZ46" s="276" t="str">
        <f t="shared" ca="1" si="20"/>
        <v/>
      </c>
      <c r="BA46" s="276" t="str">
        <f t="shared" ca="1" si="20"/>
        <v/>
      </c>
      <c r="BB46" s="276" t="str">
        <f t="shared" ca="1" si="20"/>
        <v/>
      </c>
      <c r="BC46" s="276" t="str">
        <f t="shared" ca="1" si="20"/>
        <v/>
      </c>
      <c r="BD46" s="276" t="str">
        <f t="shared" ca="1" si="20"/>
        <v/>
      </c>
      <c r="BE46" s="276" t="str">
        <f t="shared" ca="1" si="20"/>
        <v/>
      </c>
      <c r="BF46" s="276" t="str">
        <f t="shared" ca="1" si="20"/>
        <v/>
      </c>
      <c r="BG46" s="276" t="str">
        <f t="shared" ca="1" si="20"/>
        <v/>
      </c>
      <c r="BH46" s="276" t="str">
        <f t="shared" ca="1" si="20"/>
        <v/>
      </c>
      <c r="BI46" s="276" t="str">
        <f t="shared" ca="1" si="20"/>
        <v/>
      </c>
      <c r="BJ46" s="276" t="str">
        <f t="shared" ca="1" si="20"/>
        <v/>
      </c>
      <c r="BK46" s="276" t="str">
        <f t="shared" ca="1" si="20"/>
        <v/>
      </c>
      <c r="BL46" s="110"/>
      <c r="BM46" s="110"/>
      <c r="BN46" s="110"/>
      <c r="BO46" s="110"/>
      <c r="BP46" s="110"/>
      <c r="BQ46" s="110"/>
      <c r="BR46" s="110"/>
      <c r="BS46" s="110"/>
      <c r="BT46" s="110"/>
      <c r="BU46" s="110"/>
      <c r="BV46" s="110"/>
    </row>
    <row r="47" spans="1:74" customFormat="1" ht="13.5" customHeight="1" x14ac:dyDescent="0.2">
      <c r="A47" s="113"/>
      <c r="B47" s="113" t="str">
        <f t="shared" si="3"/>
        <v>AJ</v>
      </c>
      <c r="C47" s="126"/>
      <c r="D47" s="126"/>
      <c r="E47" s="126"/>
      <c r="F47" s="268" t="str">
        <f t="shared" ca="1" si="4"/>
        <v>MANAGEMENT_REPORTING_FLAG</v>
      </c>
      <c r="G47" s="284"/>
      <c r="H47" s="270" t="s">
        <v>523</v>
      </c>
      <c r="I47" s="135" t="s">
        <v>553</v>
      </c>
      <c r="J47" s="135" t="s">
        <v>147</v>
      </c>
      <c r="K47" s="135" t="s">
        <v>147</v>
      </c>
      <c r="L47" s="272" t="s">
        <v>497</v>
      </c>
      <c r="M47" s="134" t="s">
        <v>221</v>
      </c>
      <c r="N47" s="276" t="str">
        <f t="shared" ca="1" si="19"/>
        <v>-</v>
      </c>
      <c r="O47" s="276" t="str">
        <f t="shared" ca="1" si="19"/>
        <v/>
      </c>
      <c r="P47" s="276" t="str">
        <f t="shared" ca="1" si="19"/>
        <v/>
      </c>
      <c r="Q47" s="276" t="str">
        <f t="shared" ca="1" si="19"/>
        <v/>
      </c>
      <c r="R47" s="276" t="str">
        <f t="shared" ca="1" si="19"/>
        <v/>
      </c>
      <c r="S47" s="276" t="str">
        <f t="shared" ca="1" si="19"/>
        <v/>
      </c>
      <c r="T47" s="276" t="str">
        <f t="shared" ca="1" si="19"/>
        <v/>
      </c>
      <c r="U47" s="276" t="str">
        <f t="shared" ca="1" si="19"/>
        <v/>
      </c>
      <c r="V47" s="276" t="str">
        <f t="shared" ca="1" si="19"/>
        <v/>
      </c>
      <c r="W47" s="276" t="str">
        <f t="shared" ca="1" si="19"/>
        <v/>
      </c>
      <c r="X47" s="276" t="str">
        <f t="shared" ca="1" si="19"/>
        <v/>
      </c>
      <c r="Y47" s="276" t="str">
        <f t="shared" ca="1" si="19"/>
        <v/>
      </c>
      <c r="Z47" s="276" t="str">
        <f t="shared" ca="1" si="19"/>
        <v/>
      </c>
      <c r="AA47" s="276" t="str">
        <f t="shared" ca="1" si="19"/>
        <v/>
      </c>
      <c r="AB47" s="276" t="str">
        <f t="shared" ca="1" si="19"/>
        <v/>
      </c>
      <c r="AC47" s="276" t="str">
        <f t="shared" ca="1" si="19"/>
        <v/>
      </c>
      <c r="AD47" s="276" t="str">
        <f t="shared" ref="AD47:AS62" ca="1" si="21">IF(LEN(INDIRECT("SWMETA!"&amp;$B47&amp;AD$14))=0,"",INDIRECT("SWMETA!"&amp;$B47&amp;AD$14))</f>
        <v/>
      </c>
      <c r="AE47" s="276" t="str">
        <f t="shared" ca="1" si="21"/>
        <v/>
      </c>
      <c r="AF47" s="276" t="str">
        <f t="shared" ca="1" si="21"/>
        <v/>
      </c>
      <c r="AG47" s="276" t="str">
        <f t="shared" ca="1" si="21"/>
        <v/>
      </c>
      <c r="AH47" s="276" t="str">
        <f t="shared" ca="1" si="21"/>
        <v/>
      </c>
      <c r="AI47" s="276" t="str">
        <f t="shared" ca="1" si="21"/>
        <v/>
      </c>
      <c r="AJ47" s="276" t="str">
        <f t="shared" ca="1" si="21"/>
        <v/>
      </c>
      <c r="AK47" s="276" t="str">
        <f t="shared" ca="1" si="21"/>
        <v/>
      </c>
      <c r="AL47" s="276" t="str">
        <f t="shared" ca="1" si="21"/>
        <v/>
      </c>
      <c r="AM47" s="276" t="str">
        <f t="shared" ca="1" si="21"/>
        <v/>
      </c>
      <c r="AN47" s="276" t="str">
        <f t="shared" ca="1" si="21"/>
        <v/>
      </c>
      <c r="AO47" s="276" t="str">
        <f t="shared" ca="1" si="21"/>
        <v/>
      </c>
      <c r="AP47" s="276" t="str">
        <f t="shared" ca="1" si="21"/>
        <v/>
      </c>
      <c r="AQ47" s="276" t="str">
        <f t="shared" ca="1" si="21"/>
        <v/>
      </c>
      <c r="AR47" s="276" t="str">
        <f t="shared" ca="1" si="21"/>
        <v/>
      </c>
      <c r="AS47" s="276" t="str">
        <f t="shared" ca="1" si="21"/>
        <v/>
      </c>
      <c r="AT47" s="276" t="str">
        <f t="shared" ca="1" si="20"/>
        <v/>
      </c>
      <c r="AU47" s="276" t="str">
        <f t="shared" ca="1" si="20"/>
        <v/>
      </c>
      <c r="AV47" s="276" t="str">
        <f t="shared" ca="1" si="20"/>
        <v/>
      </c>
      <c r="AW47" s="276" t="str">
        <f t="shared" ca="1" si="20"/>
        <v/>
      </c>
      <c r="AX47" s="276" t="str">
        <f t="shared" ca="1" si="20"/>
        <v/>
      </c>
      <c r="AY47" s="276" t="str">
        <f t="shared" ca="1" si="20"/>
        <v/>
      </c>
      <c r="AZ47" s="276" t="str">
        <f t="shared" ca="1" si="20"/>
        <v/>
      </c>
      <c r="BA47" s="276" t="str">
        <f t="shared" ca="1" si="20"/>
        <v/>
      </c>
      <c r="BB47" s="276" t="str">
        <f t="shared" ca="1" si="20"/>
        <v/>
      </c>
      <c r="BC47" s="276" t="str">
        <f t="shared" ca="1" si="20"/>
        <v/>
      </c>
      <c r="BD47" s="276" t="str">
        <f t="shared" ca="1" si="20"/>
        <v/>
      </c>
      <c r="BE47" s="276" t="str">
        <f t="shared" ca="1" si="20"/>
        <v/>
      </c>
      <c r="BF47" s="276" t="str">
        <f t="shared" ca="1" si="20"/>
        <v/>
      </c>
      <c r="BG47" s="276" t="str">
        <f t="shared" ca="1" si="20"/>
        <v/>
      </c>
      <c r="BH47" s="276" t="str">
        <f t="shared" ca="1" si="20"/>
        <v/>
      </c>
      <c r="BI47" s="276" t="str">
        <f t="shared" ca="1" si="20"/>
        <v/>
      </c>
      <c r="BJ47" s="276" t="str">
        <f t="shared" ca="1" si="20"/>
        <v/>
      </c>
      <c r="BK47" s="276" t="str">
        <f t="shared" ca="1" si="20"/>
        <v/>
      </c>
      <c r="BL47" s="110"/>
      <c r="BM47" s="110"/>
      <c r="BN47" s="110"/>
      <c r="BO47" s="110"/>
      <c r="BP47" s="110"/>
      <c r="BQ47" s="110"/>
      <c r="BR47" s="110"/>
      <c r="BS47" s="110"/>
      <c r="BT47" s="110"/>
      <c r="BU47" s="110"/>
      <c r="BV47" s="110"/>
    </row>
    <row r="48" spans="1:74" customFormat="1" ht="13.5" customHeight="1" x14ac:dyDescent="0.2">
      <c r="A48" s="113"/>
      <c r="B48" s="113" t="str">
        <f t="shared" si="3"/>
        <v>AK</v>
      </c>
      <c r="C48" s="126"/>
      <c r="D48" s="126"/>
      <c r="E48" s="126"/>
      <c r="F48" s="268" t="str">
        <f t="shared" ca="1" si="4"/>
        <v>PORT_FACTOR</v>
      </c>
      <c r="G48" s="284"/>
      <c r="H48" s="270" t="s">
        <v>524</v>
      </c>
      <c r="I48" s="135" t="s">
        <v>553</v>
      </c>
      <c r="J48" s="135" t="s">
        <v>147</v>
      </c>
      <c r="K48" s="135" t="s">
        <v>147</v>
      </c>
      <c r="L48" s="272" t="s">
        <v>497</v>
      </c>
      <c r="M48" s="134" t="s">
        <v>221</v>
      </c>
      <c r="N48" s="276" t="str">
        <f t="shared" ca="1" si="19"/>
        <v>-</v>
      </c>
      <c r="O48" s="276" t="str">
        <f t="shared" ca="1" si="19"/>
        <v/>
      </c>
      <c r="P48" s="276" t="str">
        <f t="shared" ca="1" si="19"/>
        <v/>
      </c>
      <c r="Q48" s="276" t="str">
        <f t="shared" ca="1" si="19"/>
        <v/>
      </c>
      <c r="R48" s="276" t="str">
        <f t="shared" ca="1" si="19"/>
        <v/>
      </c>
      <c r="S48" s="276" t="str">
        <f t="shared" ca="1" si="19"/>
        <v/>
      </c>
      <c r="T48" s="276" t="str">
        <f t="shared" ca="1" si="19"/>
        <v/>
      </c>
      <c r="U48" s="276" t="str">
        <f t="shared" ca="1" si="19"/>
        <v/>
      </c>
      <c r="V48" s="276" t="str">
        <f t="shared" ca="1" si="19"/>
        <v/>
      </c>
      <c r="W48" s="276" t="str">
        <f t="shared" ca="1" si="19"/>
        <v/>
      </c>
      <c r="X48" s="276" t="str">
        <f t="shared" ca="1" si="19"/>
        <v/>
      </c>
      <c r="Y48" s="276" t="str">
        <f t="shared" ca="1" si="19"/>
        <v/>
      </c>
      <c r="Z48" s="276" t="str">
        <f t="shared" ca="1" si="19"/>
        <v/>
      </c>
      <c r="AA48" s="276" t="str">
        <f t="shared" ca="1" si="19"/>
        <v/>
      </c>
      <c r="AB48" s="276" t="str">
        <f t="shared" ca="1" si="19"/>
        <v/>
      </c>
      <c r="AC48" s="276" t="str">
        <f t="shared" ref="AC48:AC63" ca="1" si="22">IF(LEN(INDIRECT("SWMETA!"&amp;$B48&amp;AC$14))=0,"",INDIRECT("SWMETA!"&amp;$B48&amp;AC$14))</f>
        <v/>
      </c>
      <c r="AD48" s="276" t="str">
        <f t="shared" ca="1" si="21"/>
        <v/>
      </c>
      <c r="AE48" s="276" t="str">
        <f t="shared" ca="1" si="21"/>
        <v/>
      </c>
      <c r="AF48" s="276" t="str">
        <f t="shared" ca="1" si="21"/>
        <v/>
      </c>
      <c r="AG48" s="276" t="str">
        <f t="shared" ca="1" si="21"/>
        <v/>
      </c>
      <c r="AH48" s="276" t="str">
        <f t="shared" ca="1" si="21"/>
        <v/>
      </c>
      <c r="AI48" s="276" t="str">
        <f t="shared" ca="1" si="21"/>
        <v/>
      </c>
      <c r="AJ48" s="276" t="str">
        <f t="shared" ca="1" si="21"/>
        <v/>
      </c>
      <c r="AK48" s="276" t="str">
        <f t="shared" ca="1" si="21"/>
        <v/>
      </c>
      <c r="AL48" s="276" t="str">
        <f t="shared" ca="1" si="21"/>
        <v/>
      </c>
      <c r="AM48" s="276" t="str">
        <f t="shared" ca="1" si="21"/>
        <v/>
      </c>
      <c r="AN48" s="276" t="str">
        <f t="shared" ca="1" si="21"/>
        <v/>
      </c>
      <c r="AO48" s="276" t="str">
        <f t="shared" ca="1" si="21"/>
        <v/>
      </c>
      <c r="AP48" s="276" t="str">
        <f t="shared" ca="1" si="21"/>
        <v/>
      </c>
      <c r="AQ48" s="276" t="str">
        <f t="shared" ca="1" si="21"/>
        <v/>
      </c>
      <c r="AR48" s="276" t="str">
        <f t="shared" ca="1" si="20"/>
        <v/>
      </c>
      <c r="AS48" s="276" t="str">
        <f t="shared" ca="1" si="20"/>
        <v/>
      </c>
      <c r="AT48" s="276" t="str">
        <f t="shared" ca="1" si="20"/>
        <v/>
      </c>
      <c r="AU48" s="276" t="str">
        <f t="shared" ca="1" si="20"/>
        <v/>
      </c>
      <c r="AV48" s="276" t="str">
        <f t="shared" ca="1" si="20"/>
        <v/>
      </c>
      <c r="AW48" s="276" t="str">
        <f t="shared" ca="1" si="20"/>
        <v/>
      </c>
      <c r="AX48" s="276" t="str">
        <f t="shared" ca="1" si="20"/>
        <v/>
      </c>
      <c r="AY48" s="276" t="str">
        <f t="shared" ca="1" si="20"/>
        <v/>
      </c>
      <c r="AZ48" s="276" t="str">
        <f t="shared" ca="1" si="20"/>
        <v/>
      </c>
      <c r="BA48" s="276" t="str">
        <f t="shared" ca="1" si="20"/>
        <v/>
      </c>
      <c r="BB48" s="276" t="str">
        <f t="shared" ca="1" si="20"/>
        <v/>
      </c>
      <c r="BC48" s="276" t="str">
        <f t="shared" ca="1" si="20"/>
        <v/>
      </c>
      <c r="BD48" s="276" t="str">
        <f t="shared" ca="1" si="20"/>
        <v/>
      </c>
      <c r="BE48" s="276" t="str">
        <f t="shared" ca="1" si="20"/>
        <v/>
      </c>
      <c r="BF48" s="276" t="str">
        <f t="shared" ca="1" si="20"/>
        <v/>
      </c>
      <c r="BG48" s="276" t="str">
        <f t="shared" ca="1" si="20"/>
        <v/>
      </c>
      <c r="BH48" s="276" t="str">
        <f t="shared" ca="1" si="20"/>
        <v/>
      </c>
      <c r="BI48" s="276" t="str">
        <f t="shared" ca="1" si="20"/>
        <v/>
      </c>
      <c r="BJ48" s="276" t="str">
        <f t="shared" ca="1" si="20"/>
        <v/>
      </c>
      <c r="BK48" s="276" t="str">
        <f t="shared" ca="1" si="20"/>
        <v/>
      </c>
      <c r="BL48" s="110"/>
      <c r="BM48" s="110"/>
      <c r="BN48" s="110"/>
      <c r="BO48" s="110"/>
      <c r="BP48" s="110"/>
      <c r="BQ48" s="110"/>
      <c r="BR48" s="110"/>
      <c r="BS48" s="110"/>
      <c r="BT48" s="110"/>
      <c r="BU48" s="110"/>
      <c r="BV48" s="110"/>
    </row>
    <row r="49" spans="1:74" customFormat="1" ht="13.5" customHeight="1" x14ac:dyDescent="0.2">
      <c r="A49" s="113"/>
      <c r="B49" s="113" t="str">
        <f t="shared" si="3"/>
        <v>AL</v>
      </c>
      <c r="C49" s="110"/>
      <c r="D49" s="110"/>
      <c r="E49" s="110"/>
      <c r="F49" s="268" t="str">
        <f t="shared" ca="1" si="4"/>
        <v>PLANNING_STATUS</v>
      </c>
      <c r="G49" s="284"/>
      <c r="H49" s="270" t="s">
        <v>525</v>
      </c>
      <c r="I49" s="135" t="s">
        <v>553</v>
      </c>
      <c r="J49" s="135" t="s">
        <v>147</v>
      </c>
      <c r="K49" s="135" t="s">
        <v>147</v>
      </c>
      <c r="L49" s="272" t="s">
        <v>497</v>
      </c>
      <c r="M49" s="134" t="s">
        <v>221</v>
      </c>
      <c r="N49" s="276" t="str">
        <f t="shared" ref="N49:AC64" ca="1" si="23">IF(LEN(INDIRECT("SWMETA!"&amp;$B49&amp;N$14))=0,"",INDIRECT("SWMETA!"&amp;$B49&amp;N$14))</f>
        <v>-</v>
      </c>
      <c r="O49" s="276" t="str">
        <f t="shared" ca="1" si="23"/>
        <v/>
      </c>
      <c r="P49" s="276" t="str">
        <f t="shared" ca="1" si="23"/>
        <v/>
      </c>
      <c r="Q49" s="276" t="str">
        <f t="shared" ca="1" si="23"/>
        <v/>
      </c>
      <c r="R49" s="276" t="str">
        <f t="shared" ca="1" si="23"/>
        <v/>
      </c>
      <c r="S49" s="276" t="str">
        <f t="shared" ca="1" si="23"/>
        <v/>
      </c>
      <c r="T49" s="276" t="str">
        <f t="shared" ca="1" si="23"/>
        <v/>
      </c>
      <c r="U49" s="276" t="str">
        <f t="shared" ca="1" si="23"/>
        <v/>
      </c>
      <c r="V49" s="276" t="str">
        <f t="shared" ca="1" si="23"/>
        <v/>
      </c>
      <c r="W49" s="276" t="str">
        <f t="shared" ca="1" si="23"/>
        <v/>
      </c>
      <c r="X49" s="276" t="str">
        <f t="shared" ca="1" si="23"/>
        <v/>
      </c>
      <c r="Y49" s="276" t="str">
        <f t="shared" ca="1" si="23"/>
        <v/>
      </c>
      <c r="Z49" s="276" t="str">
        <f t="shared" ca="1" si="23"/>
        <v/>
      </c>
      <c r="AA49" s="276" t="str">
        <f t="shared" ca="1" si="23"/>
        <v/>
      </c>
      <c r="AB49" s="276" t="str">
        <f t="shared" ca="1" si="23"/>
        <v/>
      </c>
      <c r="AC49" s="276" t="str">
        <f t="shared" ca="1" si="22"/>
        <v/>
      </c>
      <c r="AD49" s="276" t="str">
        <f t="shared" ca="1" si="21"/>
        <v/>
      </c>
      <c r="AE49" s="276" t="str">
        <f t="shared" ca="1" si="21"/>
        <v/>
      </c>
      <c r="AF49" s="276" t="str">
        <f t="shared" ca="1" si="21"/>
        <v/>
      </c>
      <c r="AG49" s="276" t="str">
        <f t="shared" ca="1" si="21"/>
        <v/>
      </c>
      <c r="AH49" s="276" t="str">
        <f t="shared" ca="1" si="21"/>
        <v/>
      </c>
      <c r="AI49" s="276" t="str">
        <f t="shared" ca="1" si="21"/>
        <v/>
      </c>
      <c r="AJ49" s="276" t="str">
        <f t="shared" ca="1" si="21"/>
        <v/>
      </c>
      <c r="AK49" s="276" t="str">
        <f t="shared" ca="1" si="21"/>
        <v/>
      </c>
      <c r="AL49" s="276" t="str">
        <f t="shared" ca="1" si="21"/>
        <v/>
      </c>
      <c r="AM49" s="276" t="str">
        <f t="shared" ca="1" si="21"/>
        <v/>
      </c>
      <c r="AN49" s="276" t="str">
        <f t="shared" ca="1" si="21"/>
        <v/>
      </c>
      <c r="AO49" s="276" t="str">
        <f t="shared" ca="1" si="21"/>
        <v/>
      </c>
      <c r="AP49" s="276" t="str">
        <f t="shared" ca="1" si="21"/>
        <v/>
      </c>
      <c r="AQ49" s="276" t="str">
        <f t="shared" ca="1" si="21"/>
        <v/>
      </c>
      <c r="AR49" s="276" t="str">
        <f t="shared" ca="1" si="20"/>
        <v/>
      </c>
      <c r="AS49" s="276" t="str">
        <f t="shared" ca="1" si="20"/>
        <v/>
      </c>
      <c r="AT49" s="276" t="str">
        <f t="shared" ca="1" si="20"/>
        <v/>
      </c>
      <c r="AU49" s="276" t="str">
        <f t="shared" ca="1" si="20"/>
        <v/>
      </c>
      <c r="AV49" s="276" t="str">
        <f t="shared" ca="1" si="20"/>
        <v/>
      </c>
      <c r="AW49" s="276" t="str">
        <f t="shared" ca="1" si="20"/>
        <v/>
      </c>
      <c r="AX49" s="276" t="str">
        <f t="shared" ca="1" si="20"/>
        <v/>
      </c>
      <c r="AY49" s="276" t="str">
        <f t="shared" ca="1" si="20"/>
        <v/>
      </c>
      <c r="AZ49" s="276" t="str">
        <f t="shared" ca="1" si="20"/>
        <v/>
      </c>
      <c r="BA49" s="276" t="str">
        <f t="shared" ca="1" si="20"/>
        <v/>
      </c>
      <c r="BB49" s="276" t="str">
        <f t="shared" ca="1" si="20"/>
        <v/>
      </c>
      <c r="BC49" s="276" t="str">
        <f t="shared" ca="1" si="20"/>
        <v/>
      </c>
      <c r="BD49" s="276" t="str">
        <f t="shared" ca="1" si="20"/>
        <v/>
      </c>
      <c r="BE49" s="276" t="str">
        <f t="shared" ca="1" si="20"/>
        <v/>
      </c>
      <c r="BF49" s="276" t="str">
        <f t="shared" ca="1" si="20"/>
        <v/>
      </c>
      <c r="BG49" s="276" t="str">
        <f t="shared" ca="1" si="20"/>
        <v/>
      </c>
      <c r="BH49" s="276" t="str">
        <f t="shared" ca="1" si="20"/>
        <v/>
      </c>
      <c r="BI49" s="276" t="str">
        <f t="shared" ca="1" si="20"/>
        <v/>
      </c>
      <c r="BJ49" s="276" t="str">
        <f t="shared" ca="1" si="20"/>
        <v/>
      </c>
      <c r="BK49" s="276" t="str">
        <f t="shared" ca="1" si="20"/>
        <v/>
      </c>
      <c r="BL49" s="110"/>
      <c r="BM49" s="110"/>
      <c r="BN49" s="110"/>
      <c r="BO49" s="110"/>
      <c r="BP49" s="110"/>
      <c r="BQ49" s="110"/>
      <c r="BR49" s="110"/>
      <c r="BS49" s="110"/>
      <c r="BT49" s="110"/>
      <c r="BU49" s="110"/>
      <c r="BV49" s="110"/>
    </row>
    <row r="50" spans="1:74" customFormat="1" ht="13.5" customHeight="1" x14ac:dyDescent="0.2">
      <c r="A50" s="113"/>
      <c r="B50" s="113" t="str">
        <f t="shared" si="3"/>
        <v>AM</v>
      </c>
      <c r="C50" s="110"/>
      <c r="D50" s="110"/>
      <c r="E50" s="110"/>
      <c r="F50" s="268" t="str">
        <f t="shared" ca="1" si="4"/>
        <v>PLANNING_TYPE</v>
      </c>
      <c r="G50" s="284"/>
      <c r="H50" s="270" t="s">
        <v>526</v>
      </c>
      <c r="I50" s="135" t="s">
        <v>553</v>
      </c>
      <c r="J50" s="135" t="s">
        <v>147</v>
      </c>
      <c r="K50" s="135" t="s">
        <v>147</v>
      </c>
      <c r="L50" s="272" t="s">
        <v>497</v>
      </c>
      <c r="M50" s="134" t="s">
        <v>221</v>
      </c>
      <c r="N50" s="276" t="str">
        <f t="shared" ca="1" si="23"/>
        <v>-</v>
      </c>
      <c r="O50" s="276" t="str">
        <f t="shared" ca="1" si="23"/>
        <v/>
      </c>
      <c r="P50" s="276" t="str">
        <f t="shared" ca="1" si="23"/>
        <v/>
      </c>
      <c r="Q50" s="276" t="str">
        <f t="shared" ca="1" si="23"/>
        <v/>
      </c>
      <c r="R50" s="276" t="str">
        <f t="shared" ca="1" si="23"/>
        <v/>
      </c>
      <c r="S50" s="276" t="str">
        <f t="shared" ca="1" si="23"/>
        <v/>
      </c>
      <c r="T50" s="276" t="str">
        <f t="shared" ca="1" si="23"/>
        <v/>
      </c>
      <c r="U50" s="276" t="str">
        <f t="shared" ca="1" si="23"/>
        <v/>
      </c>
      <c r="V50" s="276" t="str">
        <f t="shared" ca="1" si="23"/>
        <v/>
      </c>
      <c r="W50" s="276" t="str">
        <f t="shared" ca="1" si="23"/>
        <v/>
      </c>
      <c r="X50" s="276" t="str">
        <f t="shared" ca="1" si="23"/>
        <v/>
      </c>
      <c r="Y50" s="276" t="str">
        <f t="shared" ca="1" si="23"/>
        <v/>
      </c>
      <c r="Z50" s="276" t="str">
        <f t="shared" ca="1" si="23"/>
        <v/>
      </c>
      <c r="AA50" s="276" t="str">
        <f t="shared" ca="1" si="23"/>
        <v/>
      </c>
      <c r="AB50" s="276" t="str">
        <f t="shared" ca="1" si="23"/>
        <v/>
      </c>
      <c r="AC50" s="276" t="str">
        <f t="shared" ca="1" si="22"/>
        <v/>
      </c>
      <c r="AD50" s="276" t="str">
        <f t="shared" ca="1" si="21"/>
        <v/>
      </c>
      <c r="AE50" s="276" t="str">
        <f t="shared" ca="1" si="21"/>
        <v/>
      </c>
      <c r="AF50" s="276" t="str">
        <f t="shared" ca="1" si="21"/>
        <v/>
      </c>
      <c r="AG50" s="276" t="str">
        <f t="shared" ca="1" si="21"/>
        <v/>
      </c>
      <c r="AH50" s="276" t="str">
        <f t="shared" ca="1" si="21"/>
        <v/>
      </c>
      <c r="AI50" s="276" t="str">
        <f t="shared" ca="1" si="21"/>
        <v/>
      </c>
      <c r="AJ50" s="276" t="str">
        <f t="shared" ca="1" si="21"/>
        <v/>
      </c>
      <c r="AK50" s="276" t="str">
        <f t="shared" ca="1" si="21"/>
        <v/>
      </c>
      <c r="AL50" s="276" t="str">
        <f t="shared" ca="1" si="21"/>
        <v/>
      </c>
      <c r="AM50" s="276" t="str">
        <f t="shared" ca="1" si="21"/>
        <v/>
      </c>
      <c r="AN50" s="276" t="str">
        <f t="shared" ca="1" si="21"/>
        <v/>
      </c>
      <c r="AO50" s="276" t="str">
        <f t="shared" ca="1" si="21"/>
        <v/>
      </c>
      <c r="AP50" s="276" t="str">
        <f t="shared" ca="1" si="21"/>
        <v/>
      </c>
      <c r="AQ50" s="276" t="str">
        <f t="shared" ca="1" si="21"/>
        <v/>
      </c>
      <c r="AR50" s="276" t="str">
        <f t="shared" ca="1" si="20"/>
        <v/>
      </c>
      <c r="AS50" s="276" t="str">
        <f t="shared" ca="1" si="20"/>
        <v/>
      </c>
      <c r="AT50" s="276" t="str">
        <f t="shared" ca="1" si="20"/>
        <v/>
      </c>
      <c r="AU50" s="276" t="str">
        <f t="shared" ca="1" si="20"/>
        <v/>
      </c>
      <c r="AV50" s="276" t="str">
        <f t="shared" ca="1" si="20"/>
        <v/>
      </c>
      <c r="AW50" s="276" t="str">
        <f t="shared" ca="1" si="20"/>
        <v/>
      </c>
      <c r="AX50" s="276" t="str">
        <f t="shared" ca="1" si="20"/>
        <v/>
      </c>
      <c r="AY50" s="276" t="str">
        <f t="shared" ca="1" si="20"/>
        <v/>
      </c>
      <c r="AZ50" s="276" t="str">
        <f t="shared" ca="1" si="20"/>
        <v/>
      </c>
      <c r="BA50" s="276" t="str">
        <f t="shared" ca="1" si="20"/>
        <v/>
      </c>
      <c r="BB50" s="276" t="str">
        <f t="shared" ca="1" si="20"/>
        <v/>
      </c>
      <c r="BC50" s="276" t="str">
        <f t="shared" ca="1" si="20"/>
        <v/>
      </c>
      <c r="BD50" s="276" t="str">
        <f t="shared" ca="1" si="20"/>
        <v/>
      </c>
      <c r="BE50" s="276" t="str">
        <f t="shared" ca="1" si="20"/>
        <v/>
      </c>
      <c r="BF50" s="276" t="str">
        <f t="shared" ca="1" si="20"/>
        <v/>
      </c>
      <c r="BG50" s="276" t="str">
        <f t="shared" ca="1" si="20"/>
        <v/>
      </c>
      <c r="BH50" s="276" t="str">
        <f t="shared" ca="1" si="20"/>
        <v/>
      </c>
      <c r="BI50" s="276" t="str">
        <f t="shared" ca="1" si="20"/>
        <v/>
      </c>
      <c r="BJ50" s="276" t="str">
        <f t="shared" ca="1" si="20"/>
        <v/>
      </c>
      <c r="BK50" s="276" t="str">
        <f t="shared" ca="1" si="20"/>
        <v/>
      </c>
      <c r="BL50" s="110"/>
      <c r="BM50" s="110"/>
      <c r="BN50" s="110"/>
      <c r="BO50" s="110"/>
      <c r="BP50" s="110"/>
      <c r="BQ50" s="110"/>
      <c r="BR50" s="110"/>
      <c r="BS50" s="110"/>
      <c r="BT50" s="110"/>
      <c r="BU50" s="110"/>
      <c r="BV50" s="110"/>
    </row>
    <row r="51" spans="1:74" customFormat="1" ht="13.5" customHeight="1" x14ac:dyDescent="0.2">
      <c r="A51" s="113"/>
      <c r="B51" s="113" t="str">
        <f t="shared" si="3"/>
        <v>AN</v>
      </c>
      <c r="C51" s="110"/>
      <c r="D51" s="110"/>
      <c r="E51" s="110"/>
      <c r="F51" s="268" t="str">
        <f t="shared" ca="1" si="4"/>
        <v>PRODUCT_CATEGORY</v>
      </c>
      <c r="G51" s="284"/>
      <c r="H51" s="270" t="s">
        <v>527</v>
      </c>
      <c r="I51" s="135" t="s">
        <v>553</v>
      </c>
      <c r="J51" s="135" t="s">
        <v>147</v>
      </c>
      <c r="K51" s="135" t="s">
        <v>147</v>
      </c>
      <c r="L51" s="272" t="s">
        <v>497</v>
      </c>
      <c r="M51" s="134" t="s">
        <v>221</v>
      </c>
      <c r="N51" s="276" t="str">
        <f t="shared" ca="1" si="23"/>
        <v>-</v>
      </c>
      <c r="O51" s="276" t="str">
        <f t="shared" ca="1" si="23"/>
        <v/>
      </c>
      <c r="P51" s="276" t="str">
        <f t="shared" ca="1" si="23"/>
        <v/>
      </c>
      <c r="Q51" s="276" t="str">
        <f t="shared" ca="1" si="23"/>
        <v/>
      </c>
      <c r="R51" s="276" t="str">
        <f t="shared" ca="1" si="23"/>
        <v/>
      </c>
      <c r="S51" s="276" t="str">
        <f t="shared" ca="1" si="23"/>
        <v/>
      </c>
      <c r="T51" s="276" t="str">
        <f t="shared" ca="1" si="23"/>
        <v/>
      </c>
      <c r="U51" s="276" t="str">
        <f t="shared" ca="1" si="23"/>
        <v/>
      </c>
      <c r="V51" s="276" t="str">
        <f t="shared" ca="1" si="23"/>
        <v/>
      </c>
      <c r="W51" s="276" t="str">
        <f t="shared" ca="1" si="23"/>
        <v/>
      </c>
      <c r="X51" s="276" t="str">
        <f t="shared" ca="1" si="23"/>
        <v/>
      </c>
      <c r="Y51" s="276" t="str">
        <f t="shared" ca="1" si="23"/>
        <v/>
      </c>
      <c r="Z51" s="276" t="str">
        <f t="shared" ca="1" si="23"/>
        <v/>
      </c>
      <c r="AA51" s="276" t="str">
        <f t="shared" ca="1" si="23"/>
        <v/>
      </c>
      <c r="AB51" s="276" t="str">
        <f t="shared" ca="1" si="23"/>
        <v/>
      </c>
      <c r="AC51" s="276" t="str">
        <f t="shared" ca="1" si="22"/>
        <v/>
      </c>
      <c r="AD51" s="276" t="str">
        <f t="shared" ca="1" si="21"/>
        <v/>
      </c>
      <c r="AE51" s="276" t="str">
        <f t="shared" ca="1" si="21"/>
        <v/>
      </c>
      <c r="AF51" s="276" t="str">
        <f t="shared" ca="1" si="21"/>
        <v/>
      </c>
      <c r="AG51" s="276" t="str">
        <f t="shared" ca="1" si="21"/>
        <v/>
      </c>
      <c r="AH51" s="276" t="str">
        <f t="shared" ca="1" si="21"/>
        <v/>
      </c>
      <c r="AI51" s="276" t="str">
        <f t="shared" ca="1" si="21"/>
        <v/>
      </c>
      <c r="AJ51" s="276" t="str">
        <f t="shared" ca="1" si="21"/>
        <v/>
      </c>
      <c r="AK51" s="276" t="str">
        <f t="shared" ca="1" si="21"/>
        <v/>
      </c>
      <c r="AL51" s="276" t="str">
        <f t="shared" ca="1" si="21"/>
        <v/>
      </c>
      <c r="AM51" s="276" t="str">
        <f t="shared" ca="1" si="21"/>
        <v/>
      </c>
      <c r="AN51" s="276" t="str">
        <f t="shared" ca="1" si="21"/>
        <v/>
      </c>
      <c r="AO51" s="276" t="str">
        <f t="shared" ca="1" si="21"/>
        <v/>
      </c>
      <c r="AP51" s="276" t="str">
        <f t="shared" ca="1" si="21"/>
        <v/>
      </c>
      <c r="AQ51" s="276" t="str">
        <f t="shared" ca="1" si="21"/>
        <v/>
      </c>
      <c r="AR51" s="276" t="str">
        <f t="shared" ca="1" si="20"/>
        <v/>
      </c>
      <c r="AS51" s="276" t="str">
        <f t="shared" ca="1" si="20"/>
        <v/>
      </c>
      <c r="AT51" s="276" t="str">
        <f t="shared" ca="1" si="20"/>
        <v/>
      </c>
      <c r="AU51" s="276" t="str">
        <f t="shared" ca="1" si="20"/>
        <v/>
      </c>
      <c r="AV51" s="276" t="str">
        <f t="shared" ca="1" si="20"/>
        <v/>
      </c>
      <c r="AW51" s="276" t="str">
        <f t="shared" ca="1" si="20"/>
        <v/>
      </c>
      <c r="AX51" s="276" t="str">
        <f t="shared" ca="1" si="20"/>
        <v/>
      </c>
      <c r="AY51" s="276" t="str">
        <f t="shared" ca="1" si="20"/>
        <v/>
      </c>
      <c r="AZ51" s="276" t="str">
        <f t="shared" ca="1" si="20"/>
        <v/>
      </c>
      <c r="BA51" s="276" t="str">
        <f t="shared" ca="1" si="20"/>
        <v/>
      </c>
      <c r="BB51" s="276" t="str">
        <f t="shared" ca="1" si="20"/>
        <v/>
      </c>
      <c r="BC51" s="276" t="str">
        <f t="shared" ca="1" si="20"/>
        <v/>
      </c>
      <c r="BD51" s="276" t="str">
        <f t="shared" ca="1" si="20"/>
        <v/>
      </c>
      <c r="BE51" s="276" t="str">
        <f t="shared" ca="1" si="20"/>
        <v/>
      </c>
      <c r="BF51" s="276" t="str">
        <f t="shared" ca="1" si="20"/>
        <v/>
      </c>
      <c r="BG51" s="276" t="str">
        <f t="shared" ca="1" si="20"/>
        <v/>
      </c>
      <c r="BH51" s="276" t="str">
        <f t="shared" ca="1" si="20"/>
        <v/>
      </c>
      <c r="BI51" s="276" t="str">
        <f t="shared" ca="1" si="20"/>
        <v/>
      </c>
      <c r="BJ51" s="276" t="str">
        <f t="shared" ca="1" si="20"/>
        <v/>
      </c>
      <c r="BK51" s="276" t="str">
        <f t="shared" ca="1" si="20"/>
        <v/>
      </c>
      <c r="BL51" s="110"/>
      <c r="BM51" s="110"/>
      <c r="BN51" s="110"/>
      <c r="BO51" s="110"/>
      <c r="BP51" s="110"/>
      <c r="BQ51" s="110"/>
      <c r="BR51" s="110"/>
      <c r="BS51" s="110"/>
      <c r="BT51" s="110"/>
      <c r="BU51" s="110"/>
      <c r="BV51" s="110"/>
    </row>
    <row r="52" spans="1:74" customFormat="1" ht="13.5" customHeight="1" x14ac:dyDescent="0.2">
      <c r="A52" s="113"/>
      <c r="B52" s="113" t="str">
        <f t="shared" si="3"/>
        <v>AO</v>
      </c>
      <c r="C52" s="110"/>
      <c r="D52" s="110"/>
      <c r="E52" s="110"/>
      <c r="F52" s="268" t="str">
        <f t="shared" ca="1" si="4"/>
        <v>PRODUCT_LIFECYCLE_STATE</v>
      </c>
      <c r="G52" s="284"/>
      <c r="H52" s="270" t="s">
        <v>528</v>
      </c>
      <c r="I52" s="135" t="s">
        <v>553</v>
      </c>
      <c r="J52" s="135" t="s">
        <v>147</v>
      </c>
      <c r="K52" s="135" t="s">
        <v>147</v>
      </c>
      <c r="L52" s="272" t="s">
        <v>497</v>
      </c>
      <c r="M52" s="134" t="s">
        <v>221</v>
      </c>
      <c r="N52" s="276" t="str">
        <f t="shared" ca="1" si="23"/>
        <v>-</v>
      </c>
      <c r="O52" s="276" t="str">
        <f t="shared" ca="1" si="23"/>
        <v/>
      </c>
      <c r="P52" s="276" t="str">
        <f t="shared" ca="1" si="23"/>
        <v/>
      </c>
      <c r="Q52" s="276" t="str">
        <f t="shared" ca="1" si="23"/>
        <v/>
      </c>
      <c r="R52" s="276" t="str">
        <f t="shared" ca="1" si="23"/>
        <v/>
      </c>
      <c r="S52" s="276" t="str">
        <f t="shared" ca="1" si="23"/>
        <v/>
      </c>
      <c r="T52" s="276" t="str">
        <f t="shared" ca="1" si="23"/>
        <v/>
      </c>
      <c r="U52" s="276" t="str">
        <f t="shared" ca="1" si="23"/>
        <v/>
      </c>
      <c r="V52" s="276" t="str">
        <f t="shared" ca="1" si="23"/>
        <v/>
      </c>
      <c r="W52" s="276" t="str">
        <f t="shared" ca="1" si="23"/>
        <v/>
      </c>
      <c r="X52" s="276" t="str">
        <f t="shared" ca="1" si="23"/>
        <v/>
      </c>
      <c r="Y52" s="276" t="str">
        <f t="shared" ca="1" si="23"/>
        <v/>
      </c>
      <c r="Z52" s="276" t="str">
        <f t="shared" ca="1" si="23"/>
        <v/>
      </c>
      <c r="AA52" s="276" t="str">
        <f t="shared" ca="1" si="23"/>
        <v/>
      </c>
      <c r="AB52" s="276" t="str">
        <f t="shared" ca="1" si="23"/>
        <v/>
      </c>
      <c r="AC52" s="276" t="str">
        <f t="shared" ca="1" si="22"/>
        <v/>
      </c>
      <c r="AD52" s="276" t="str">
        <f t="shared" ca="1" si="21"/>
        <v/>
      </c>
      <c r="AE52" s="276" t="str">
        <f t="shared" ca="1" si="21"/>
        <v/>
      </c>
      <c r="AF52" s="276" t="str">
        <f t="shared" ca="1" si="21"/>
        <v/>
      </c>
      <c r="AG52" s="276" t="str">
        <f t="shared" ca="1" si="21"/>
        <v/>
      </c>
      <c r="AH52" s="276" t="str">
        <f t="shared" ca="1" si="21"/>
        <v/>
      </c>
      <c r="AI52" s="276" t="str">
        <f t="shared" ca="1" si="21"/>
        <v/>
      </c>
      <c r="AJ52" s="276" t="str">
        <f t="shared" ca="1" si="21"/>
        <v/>
      </c>
      <c r="AK52" s="276" t="str">
        <f t="shared" ca="1" si="21"/>
        <v/>
      </c>
      <c r="AL52" s="276" t="str">
        <f t="shared" ca="1" si="21"/>
        <v/>
      </c>
      <c r="AM52" s="276" t="str">
        <f t="shared" ca="1" si="21"/>
        <v/>
      </c>
      <c r="AN52" s="276" t="str">
        <f t="shared" ca="1" si="21"/>
        <v/>
      </c>
      <c r="AO52" s="276" t="str">
        <f t="shared" ca="1" si="21"/>
        <v/>
      </c>
      <c r="AP52" s="276" t="str">
        <f t="shared" ca="1" si="21"/>
        <v/>
      </c>
      <c r="AQ52" s="276" t="str">
        <f t="shared" ca="1" si="21"/>
        <v/>
      </c>
      <c r="AR52" s="276" t="str">
        <f t="shared" ca="1" si="20"/>
        <v/>
      </c>
      <c r="AS52" s="276" t="str">
        <f t="shared" ca="1" si="20"/>
        <v/>
      </c>
      <c r="AT52" s="276" t="str">
        <f t="shared" ca="1" si="20"/>
        <v/>
      </c>
      <c r="AU52" s="276" t="str">
        <f t="shared" ca="1" si="20"/>
        <v/>
      </c>
      <c r="AV52" s="276" t="str">
        <f t="shared" ca="1" si="20"/>
        <v/>
      </c>
      <c r="AW52" s="276" t="str">
        <f t="shared" ca="1" si="20"/>
        <v/>
      </c>
      <c r="AX52" s="276" t="str">
        <f t="shared" ca="1" si="20"/>
        <v/>
      </c>
      <c r="AY52" s="276" t="str">
        <f t="shared" ca="1" si="20"/>
        <v/>
      </c>
      <c r="AZ52" s="276" t="str">
        <f t="shared" ca="1" si="20"/>
        <v/>
      </c>
      <c r="BA52" s="276" t="str">
        <f t="shared" ca="1" si="20"/>
        <v/>
      </c>
      <c r="BB52" s="276" t="str">
        <f t="shared" ca="1" si="20"/>
        <v/>
      </c>
      <c r="BC52" s="276" t="str">
        <f t="shared" ca="1" si="20"/>
        <v/>
      </c>
      <c r="BD52" s="276" t="str">
        <f t="shared" ca="1" si="20"/>
        <v/>
      </c>
      <c r="BE52" s="276" t="str">
        <f t="shared" ca="1" si="20"/>
        <v/>
      </c>
      <c r="BF52" s="276" t="str">
        <f t="shared" ca="1" si="20"/>
        <v/>
      </c>
      <c r="BG52" s="276" t="str">
        <f t="shared" ca="1" si="20"/>
        <v/>
      </c>
      <c r="BH52" s="276" t="str">
        <f t="shared" ca="1" si="20"/>
        <v/>
      </c>
      <c r="BI52" s="276" t="str">
        <f t="shared" ca="1" si="20"/>
        <v/>
      </c>
      <c r="BJ52" s="276" t="str">
        <f t="shared" ca="1" si="20"/>
        <v/>
      </c>
      <c r="BK52" s="276" t="str">
        <f t="shared" ca="1" si="20"/>
        <v/>
      </c>
      <c r="BL52" s="110"/>
      <c r="BM52" s="110"/>
      <c r="BN52" s="110"/>
      <c r="BO52" s="110"/>
      <c r="BP52" s="110"/>
      <c r="BQ52" s="110"/>
      <c r="BR52" s="110"/>
      <c r="BS52" s="110"/>
      <c r="BT52" s="110"/>
      <c r="BU52" s="110"/>
      <c r="BV52" s="110"/>
    </row>
    <row r="53" spans="1:74" customFormat="1" ht="13.5" customHeight="1" x14ac:dyDescent="0.2">
      <c r="A53" s="113"/>
      <c r="B53" s="113" t="str">
        <f t="shared" si="3"/>
        <v>AP</v>
      </c>
      <c r="C53" s="110"/>
      <c r="D53" s="110"/>
      <c r="E53" s="110"/>
      <c r="F53" s="268" t="str">
        <f t="shared" ca="1" si="4"/>
        <v>KSI_CT_CT_PLAN_START_PERIOD</v>
      </c>
      <c r="G53" s="284"/>
      <c r="H53" s="270" t="s">
        <v>529</v>
      </c>
      <c r="I53" s="135" t="s">
        <v>553</v>
      </c>
      <c r="J53" s="135" t="s">
        <v>147</v>
      </c>
      <c r="K53" s="135" t="s">
        <v>147</v>
      </c>
      <c r="L53" s="272" t="s">
        <v>497</v>
      </c>
      <c r="M53" s="134" t="s">
        <v>221</v>
      </c>
      <c r="N53" s="276" t="str">
        <f t="shared" ca="1" si="23"/>
        <v>-</v>
      </c>
      <c r="O53" s="276" t="str">
        <f t="shared" ca="1" si="23"/>
        <v/>
      </c>
      <c r="P53" s="276" t="str">
        <f t="shared" ca="1" si="23"/>
        <v/>
      </c>
      <c r="Q53" s="276" t="str">
        <f t="shared" ca="1" si="23"/>
        <v/>
      </c>
      <c r="R53" s="276" t="str">
        <f t="shared" ca="1" si="23"/>
        <v/>
      </c>
      <c r="S53" s="276" t="str">
        <f t="shared" ca="1" si="23"/>
        <v/>
      </c>
      <c r="T53" s="276" t="str">
        <f t="shared" ca="1" si="23"/>
        <v/>
      </c>
      <c r="U53" s="276" t="str">
        <f t="shared" ca="1" si="23"/>
        <v/>
      </c>
      <c r="V53" s="276" t="str">
        <f t="shared" ca="1" si="23"/>
        <v/>
      </c>
      <c r="W53" s="276" t="str">
        <f t="shared" ca="1" si="23"/>
        <v/>
      </c>
      <c r="X53" s="276" t="str">
        <f t="shared" ca="1" si="23"/>
        <v/>
      </c>
      <c r="Y53" s="276" t="str">
        <f t="shared" ca="1" si="23"/>
        <v/>
      </c>
      <c r="Z53" s="276" t="str">
        <f t="shared" ca="1" si="23"/>
        <v/>
      </c>
      <c r="AA53" s="276" t="str">
        <f t="shared" ca="1" si="23"/>
        <v/>
      </c>
      <c r="AB53" s="276" t="str">
        <f t="shared" ca="1" si="23"/>
        <v/>
      </c>
      <c r="AC53" s="276" t="str">
        <f t="shared" ca="1" si="22"/>
        <v/>
      </c>
      <c r="AD53" s="276" t="str">
        <f t="shared" ca="1" si="21"/>
        <v/>
      </c>
      <c r="AE53" s="276" t="str">
        <f t="shared" ca="1" si="21"/>
        <v/>
      </c>
      <c r="AF53" s="276" t="str">
        <f t="shared" ca="1" si="21"/>
        <v/>
      </c>
      <c r="AG53" s="276" t="str">
        <f t="shared" ca="1" si="21"/>
        <v/>
      </c>
      <c r="AH53" s="276" t="str">
        <f t="shared" ca="1" si="21"/>
        <v/>
      </c>
      <c r="AI53" s="276" t="str">
        <f t="shared" ca="1" si="21"/>
        <v/>
      </c>
      <c r="AJ53" s="276" t="str">
        <f t="shared" ca="1" si="21"/>
        <v/>
      </c>
      <c r="AK53" s="276" t="str">
        <f t="shared" ca="1" si="21"/>
        <v/>
      </c>
      <c r="AL53" s="276" t="str">
        <f t="shared" ca="1" si="21"/>
        <v/>
      </c>
      <c r="AM53" s="276" t="str">
        <f t="shared" ca="1" si="21"/>
        <v/>
      </c>
      <c r="AN53" s="276" t="str">
        <f t="shared" ca="1" si="21"/>
        <v/>
      </c>
      <c r="AO53" s="276" t="str">
        <f t="shared" ca="1" si="21"/>
        <v/>
      </c>
      <c r="AP53" s="276" t="str">
        <f t="shared" ca="1" si="21"/>
        <v/>
      </c>
      <c r="AQ53" s="276" t="str">
        <f t="shared" ca="1" si="21"/>
        <v/>
      </c>
      <c r="AR53" s="276" t="str">
        <f t="shared" ca="1" si="20"/>
        <v/>
      </c>
      <c r="AS53" s="276" t="str">
        <f t="shared" ca="1" si="20"/>
        <v/>
      </c>
      <c r="AT53" s="276" t="str">
        <f t="shared" ca="1" si="20"/>
        <v/>
      </c>
      <c r="AU53" s="276" t="str">
        <f t="shared" ca="1" si="20"/>
        <v/>
      </c>
      <c r="AV53" s="276" t="str">
        <f t="shared" ca="1" si="20"/>
        <v/>
      </c>
      <c r="AW53" s="276" t="str">
        <f t="shared" ca="1" si="20"/>
        <v/>
      </c>
      <c r="AX53" s="276" t="str">
        <f t="shared" ca="1" si="20"/>
        <v/>
      </c>
      <c r="AY53" s="276" t="str">
        <f t="shared" ca="1" si="20"/>
        <v/>
      </c>
      <c r="AZ53" s="276" t="str">
        <f t="shared" ca="1" si="20"/>
        <v/>
      </c>
      <c r="BA53" s="276" t="str">
        <f t="shared" ca="1" si="20"/>
        <v/>
      </c>
      <c r="BB53" s="276" t="str">
        <f t="shared" ca="1" si="20"/>
        <v/>
      </c>
      <c r="BC53" s="276" t="str">
        <f t="shared" ca="1" si="20"/>
        <v/>
      </c>
      <c r="BD53" s="276" t="str">
        <f t="shared" ca="1" si="20"/>
        <v/>
      </c>
      <c r="BE53" s="276" t="str">
        <f t="shared" ca="1" si="20"/>
        <v/>
      </c>
      <c r="BF53" s="276" t="str">
        <f t="shared" ca="1" si="20"/>
        <v/>
      </c>
      <c r="BG53" s="276" t="str">
        <f t="shared" ca="1" si="20"/>
        <v/>
      </c>
      <c r="BH53" s="276" t="str">
        <f t="shared" ca="1" si="20"/>
        <v/>
      </c>
      <c r="BI53" s="276" t="str">
        <f t="shared" ca="1" si="20"/>
        <v/>
      </c>
      <c r="BJ53" s="276" t="str">
        <f t="shared" ca="1" si="20"/>
        <v/>
      </c>
      <c r="BK53" s="276" t="str">
        <f t="shared" ca="1" si="20"/>
        <v/>
      </c>
      <c r="BL53" s="110"/>
      <c r="BM53" s="110"/>
      <c r="BN53" s="110"/>
      <c r="BO53" s="110"/>
      <c r="BP53" s="110"/>
      <c r="BQ53" s="110"/>
      <c r="BR53" s="110"/>
      <c r="BS53" s="110"/>
      <c r="BT53" s="110"/>
      <c r="BU53" s="110"/>
      <c r="BV53" s="110"/>
    </row>
    <row r="54" spans="1:74" customFormat="1" x14ac:dyDescent="0.2">
      <c r="A54" s="113"/>
      <c r="B54" s="113" t="str">
        <f t="shared" si="3"/>
        <v>AQ</v>
      </c>
      <c r="C54" s="110"/>
      <c r="D54" s="110"/>
      <c r="E54" s="110"/>
      <c r="F54" s="268" t="str">
        <f t="shared" ca="1" si="4"/>
        <v>IS_ACTIVE</v>
      </c>
      <c r="G54" s="284"/>
      <c r="H54" s="270" t="s">
        <v>530</v>
      </c>
      <c r="I54" s="135" t="s">
        <v>553</v>
      </c>
      <c r="J54" s="135" t="s">
        <v>147</v>
      </c>
      <c r="K54" s="135" t="s">
        <v>147</v>
      </c>
      <c r="L54" s="272" t="s">
        <v>497</v>
      </c>
      <c r="M54" s="134" t="s">
        <v>221</v>
      </c>
      <c r="N54" s="276" t="str">
        <f t="shared" ca="1" si="23"/>
        <v>-</v>
      </c>
      <c r="O54" s="276" t="str">
        <f t="shared" ca="1" si="23"/>
        <v/>
      </c>
      <c r="P54" s="276" t="str">
        <f t="shared" ca="1" si="23"/>
        <v/>
      </c>
      <c r="Q54" s="276" t="str">
        <f t="shared" ca="1" si="23"/>
        <v/>
      </c>
      <c r="R54" s="276" t="str">
        <f t="shared" ca="1" si="23"/>
        <v/>
      </c>
      <c r="S54" s="276" t="str">
        <f t="shared" ca="1" si="23"/>
        <v/>
      </c>
      <c r="T54" s="276" t="str">
        <f t="shared" ca="1" si="23"/>
        <v/>
      </c>
      <c r="U54" s="276" t="str">
        <f t="shared" ca="1" si="23"/>
        <v/>
      </c>
      <c r="V54" s="276" t="str">
        <f t="shared" ca="1" si="23"/>
        <v/>
      </c>
      <c r="W54" s="276" t="str">
        <f t="shared" ca="1" si="23"/>
        <v/>
      </c>
      <c r="X54" s="276" t="str">
        <f t="shared" ca="1" si="23"/>
        <v/>
      </c>
      <c r="Y54" s="276" t="str">
        <f t="shared" ca="1" si="23"/>
        <v/>
      </c>
      <c r="Z54" s="276" t="str">
        <f t="shared" ca="1" si="23"/>
        <v/>
      </c>
      <c r="AA54" s="276" t="str">
        <f t="shared" ca="1" si="23"/>
        <v/>
      </c>
      <c r="AB54" s="276" t="str">
        <f t="shared" ca="1" si="23"/>
        <v/>
      </c>
      <c r="AC54" s="276" t="str">
        <f t="shared" ca="1" si="22"/>
        <v/>
      </c>
      <c r="AD54" s="276" t="str">
        <f t="shared" ca="1" si="21"/>
        <v/>
      </c>
      <c r="AE54" s="276" t="str">
        <f t="shared" ca="1" si="21"/>
        <v/>
      </c>
      <c r="AF54" s="276" t="str">
        <f t="shared" ca="1" si="21"/>
        <v/>
      </c>
      <c r="AG54" s="276" t="str">
        <f t="shared" ca="1" si="21"/>
        <v/>
      </c>
      <c r="AH54" s="276" t="str">
        <f t="shared" ca="1" si="21"/>
        <v/>
      </c>
      <c r="AI54" s="276" t="str">
        <f t="shared" ca="1" si="21"/>
        <v/>
      </c>
      <c r="AJ54" s="276" t="str">
        <f t="shared" ca="1" si="21"/>
        <v/>
      </c>
      <c r="AK54" s="276" t="str">
        <f t="shared" ca="1" si="21"/>
        <v/>
      </c>
      <c r="AL54" s="276" t="str">
        <f t="shared" ca="1" si="21"/>
        <v/>
      </c>
      <c r="AM54" s="276" t="str">
        <f t="shared" ca="1" si="21"/>
        <v/>
      </c>
      <c r="AN54" s="276" t="str">
        <f t="shared" ca="1" si="21"/>
        <v/>
      </c>
      <c r="AO54" s="276" t="str">
        <f t="shared" ca="1" si="21"/>
        <v/>
      </c>
      <c r="AP54" s="276" t="str">
        <f t="shared" ca="1" si="21"/>
        <v/>
      </c>
      <c r="AQ54" s="276" t="str">
        <f t="shared" ca="1" si="21"/>
        <v/>
      </c>
      <c r="AR54" s="276" t="str">
        <f t="shared" ca="1" si="20"/>
        <v/>
      </c>
      <c r="AS54" s="276" t="str">
        <f t="shared" ca="1" si="20"/>
        <v/>
      </c>
      <c r="AT54" s="276" t="str">
        <f t="shared" ca="1" si="20"/>
        <v/>
      </c>
      <c r="AU54" s="276" t="str">
        <f t="shared" ca="1" si="20"/>
        <v/>
      </c>
      <c r="AV54" s="276" t="str">
        <f t="shared" ca="1" si="20"/>
        <v/>
      </c>
      <c r="AW54" s="276" t="str">
        <f t="shared" ca="1" si="20"/>
        <v/>
      </c>
      <c r="AX54" s="276" t="str">
        <f t="shared" ca="1" si="20"/>
        <v/>
      </c>
      <c r="AY54" s="276" t="str">
        <f t="shared" ca="1" si="20"/>
        <v/>
      </c>
      <c r="AZ54" s="276" t="str">
        <f t="shared" ca="1" si="20"/>
        <v/>
      </c>
      <c r="BA54" s="276" t="str">
        <f t="shared" ca="1" si="20"/>
        <v/>
      </c>
      <c r="BB54" s="276" t="str">
        <f t="shared" ca="1" si="20"/>
        <v/>
      </c>
      <c r="BC54" s="276" t="str">
        <f t="shared" ca="1" si="20"/>
        <v/>
      </c>
      <c r="BD54" s="276" t="str">
        <f t="shared" ref="AR54:BK62" ca="1" si="24">IF(LEN(INDIRECT("SWMETA!"&amp;$B54&amp;BD$14))=0,"",INDIRECT("SWMETA!"&amp;$B54&amp;BD$14))</f>
        <v/>
      </c>
      <c r="BE54" s="276" t="str">
        <f t="shared" ca="1" si="24"/>
        <v/>
      </c>
      <c r="BF54" s="276" t="str">
        <f t="shared" ca="1" si="24"/>
        <v/>
      </c>
      <c r="BG54" s="276" t="str">
        <f t="shared" ca="1" si="24"/>
        <v/>
      </c>
      <c r="BH54" s="276" t="str">
        <f t="shared" ca="1" si="24"/>
        <v/>
      </c>
      <c r="BI54" s="276" t="str">
        <f t="shared" ca="1" si="24"/>
        <v/>
      </c>
      <c r="BJ54" s="276" t="str">
        <f t="shared" ca="1" si="24"/>
        <v/>
      </c>
      <c r="BK54" s="276" t="str">
        <f t="shared" ca="1" si="24"/>
        <v/>
      </c>
      <c r="BL54" s="110"/>
      <c r="BM54" s="110"/>
      <c r="BN54" s="110"/>
      <c r="BO54" s="110"/>
      <c r="BP54" s="110"/>
      <c r="BQ54" s="110"/>
      <c r="BR54" s="110"/>
      <c r="BS54" s="110"/>
      <c r="BT54" s="110"/>
      <c r="BU54" s="110"/>
      <c r="BV54" s="110"/>
    </row>
    <row r="55" spans="1:74" customFormat="1" x14ac:dyDescent="0.2">
      <c r="A55" s="113"/>
      <c r="B55" s="113" t="str">
        <f t="shared" si="3"/>
        <v>AR</v>
      </c>
      <c r="C55" s="110"/>
      <c r="D55" s="110"/>
      <c r="E55" s="110"/>
      <c r="F55" s="268" t="str">
        <f t="shared" ca="1" si="4"/>
        <v>IS_DISCONTINUE</v>
      </c>
      <c r="G55" s="284"/>
      <c r="H55" s="270" t="s">
        <v>531</v>
      </c>
      <c r="I55" s="135" t="s">
        <v>553</v>
      </c>
      <c r="J55" s="135" t="s">
        <v>147</v>
      </c>
      <c r="K55" s="135" t="s">
        <v>147</v>
      </c>
      <c r="L55" s="272" t="s">
        <v>497</v>
      </c>
      <c r="M55" s="134" t="s">
        <v>221</v>
      </c>
      <c r="N55" s="276" t="str">
        <f t="shared" ca="1" si="23"/>
        <v>-</v>
      </c>
      <c r="O55" s="276" t="str">
        <f t="shared" ca="1" si="23"/>
        <v/>
      </c>
      <c r="P55" s="276" t="str">
        <f t="shared" ca="1" si="23"/>
        <v/>
      </c>
      <c r="Q55" s="276" t="str">
        <f t="shared" ca="1" si="23"/>
        <v/>
      </c>
      <c r="R55" s="276" t="str">
        <f t="shared" ca="1" si="23"/>
        <v/>
      </c>
      <c r="S55" s="276" t="str">
        <f t="shared" ca="1" si="23"/>
        <v/>
      </c>
      <c r="T55" s="276" t="str">
        <f t="shared" ca="1" si="23"/>
        <v/>
      </c>
      <c r="U55" s="276" t="str">
        <f t="shared" ca="1" si="23"/>
        <v/>
      </c>
      <c r="V55" s="276" t="str">
        <f t="shared" ca="1" si="23"/>
        <v/>
      </c>
      <c r="W55" s="276" t="str">
        <f t="shared" ca="1" si="23"/>
        <v/>
      </c>
      <c r="X55" s="276" t="str">
        <f t="shared" ca="1" si="23"/>
        <v/>
      </c>
      <c r="Y55" s="276" t="str">
        <f t="shared" ca="1" si="23"/>
        <v/>
      </c>
      <c r="Z55" s="276" t="str">
        <f t="shared" ca="1" si="23"/>
        <v/>
      </c>
      <c r="AA55" s="276" t="str">
        <f t="shared" ca="1" si="23"/>
        <v/>
      </c>
      <c r="AB55" s="276" t="str">
        <f t="shared" ca="1" si="23"/>
        <v/>
      </c>
      <c r="AC55" s="276" t="str">
        <f t="shared" ca="1" si="22"/>
        <v/>
      </c>
      <c r="AD55" s="276" t="str">
        <f t="shared" ca="1" si="21"/>
        <v/>
      </c>
      <c r="AE55" s="276" t="str">
        <f t="shared" ca="1" si="21"/>
        <v/>
      </c>
      <c r="AF55" s="276" t="str">
        <f t="shared" ca="1" si="21"/>
        <v/>
      </c>
      <c r="AG55" s="276" t="str">
        <f t="shared" ca="1" si="21"/>
        <v/>
      </c>
      <c r="AH55" s="276" t="str">
        <f t="shared" ca="1" si="21"/>
        <v/>
      </c>
      <c r="AI55" s="276" t="str">
        <f t="shared" ca="1" si="21"/>
        <v/>
      </c>
      <c r="AJ55" s="276" t="str">
        <f t="shared" ca="1" si="21"/>
        <v/>
      </c>
      <c r="AK55" s="276" t="str">
        <f t="shared" ca="1" si="21"/>
        <v/>
      </c>
      <c r="AL55" s="276" t="str">
        <f t="shared" ca="1" si="21"/>
        <v/>
      </c>
      <c r="AM55" s="276" t="str">
        <f t="shared" ca="1" si="21"/>
        <v/>
      </c>
      <c r="AN55" s="276" t="str">
        <f t="shared" ca="1" si="21"/>
        <v/>
      </c>
      <c r="AO55" s="276" t="str">
        <f t="shared" ca="1" si="21"/>
        <v/>
      </c>
      <c r="AP55" s="276" t="str">
        <f t="shared" ca="1" si="21"/>
        <v/>
      </c>
      <c r="AQ55" s="276" t="str">
        <f t="shared" ca="1" si="21"/>
        <v/>
      </c>
      <c r="AR55" s="276" t="str">
        <f t="shared" ca="1" si="24"/>
        <v/>
      </c>
      <c r="AS55" s="276" t="str">
        <f t="shared" ca="1" si="24"/>
        <v/>
      </c>
      <c r="AT55" s="276" t="str">
        <f t="shared" ca="1" si="24"/>
        <v/>
      </c>
      <c r="AU55" s="276" t="str">
        <f t="shared" ca="1" si="24"/>
        <v/>
      </c>
      <c r="AV55" s="276" t="str">
        <f t="shared" ca="1" si="24"/>
        <v/>
      </c>
      <c r="AW55" s="276" t="str">
        <f t="shared" ca="1" si="24"/>
        <v/>
      </c>
      <c r="AX55" s="276" t="str">
        <f t="shared" ca="1" si="24"/>
        <v/>
      </c>
      <c r="AY55" s="276" t="str">
        <f t="shared" ca="1" si="24"/>
        <v/>
      </c>
      <c r="AZ55" s="276" t="str">
        <f t="shared" ca="1" si="24"/>
        <v/>
      </c>
      <c r="BA55" s="276" t="str">
        <f t="shared" ca="1" si="24"/>
        <v/>
      </c>
      <c r="BB55" s="276" t="str">
        <f t="shared" ca="1" si="24"/>
        <v/>
      </c>
      <c r="BC55" s="276" t="str">
        <f t="shared" ca="1" si="24"/>
        <v/>
      </c>
      <c r="BD55" s="276" t="str">
        <f t="shared" ca="1" si="24"/>
        <v/>
      </c>
      <c r="BE55" s="276" t="str">
        <f t="shared" ca="1" si="24"/>
        <v/>
      </c>
      <c r="BF55" s="276" t="str">
        <f t="shared" ca="1" si="24"/>
        <v/>
      </c>
      <c r="BG55" s="276" t="str">
        <f t="shared" ca="1" si="24"/>
        <v/>
      </c>
      <c r="BH55" s="276" t="str">
        <f t="shared" ca="1" si="24"/>
        <v/>
      </c>
      <c r="BI55" s="276" t="str">
        <f t="shared" ca="1" si="24"/>
        <v/>
      </c>
      <c r="BJ55" s="276" t="str">
        <f t="shared" ca="1" si="24"/>
        <v/>
      </c>
      <c r="BK55" s="276" t="str">
        <f t="shared" ca="1" si="24"/>
        <v/>
      </c>
      <c r="BL55" s="110"/>
      <c r="BM55" s="110"/>
      <c r="BN55" s="110"/>
      <c r="BO55" s="110"/>
      <c r="BP55" s="110"/>
      <c r="BQ55" s="110"/>
      <c r="BR55" s="110"/>
      <c r="BS55" s="110"/>
      <c r="BT55" s="110"/>
      <c r="BU55" s="110"/>
      <c r="BV55" s="110"/>
    </row>
    <row r="56" spans="1:74" customFormat="1" x14ac:dyDescent="0.2">
      <c r="A56" s="113"/>
      <c r="B56" s="113" t="str">
        <f t="shared" si="3"/>
        <v>AS</v>
      </c>
      <c r="C56" s="110"/>
      <c r="D56" s="110"/>
      <c r="E56" s="110"/>
      <c r="F56" s="268" t="str">
        <f t="shared" ca="1" si="4"/>
        <v>ALM_PCU_ID</v>
      </c>
      <c r="G56" s="284"/>
      <c r="H56" s="270" t="s">
        <v>583</v>
      </c>
      <c r="I56" s="135" t="s">
        <v>553</v>
      </c>
      <c r="J56" s="135" t="s">
        <v>483</v>
      </c>
      <c r="K56" s="135" t="s">
        <v>483</v>
      </c>
      <c r="L56" s="272" t="s">
        <v>497</v>
      </c>
      <c r="M56" s="134" t="s">
        <v>221</v>
      </c>
      <c r="N56" s="276" t="str">
        <f t="shared" ca="1" si="23"/>
        <v>-</v>
      </c>
      <c r="O56" s="276" t="str">
        <f t="shared" ca="1" si="23"/>
        <v/>
      </c>
      <c r="P56" s="276" t="str">
        <f t="shared" ca="1" si="23"/>
        <v/>
      </c>
      <c r="Q56" s="276" t="str">
        <f t="shared" ca="1" si="23"/>
        <v/>
      </c>
      <c r="R56" s="276" t="str">
        <f t="shared" ca="1" si="23"/>
        <v/>
      </c>
      <c r="S56" s="276" t="str">
        <f t="shared" ca="1" si="23"/>
        <v/>
      </c>
      <c r="T56" s="276" t="str">
        <f t="shared" ca="1" si="23"/>
        <v/>
      </c>
      <c r="U56" s="276" t="str">
        <f t="shared" ca="1" si="23"/>
        <v/>
      </c>
      <c r="V56" s="276" t="str">
        <f t="shared" ca="1" si="23"/>
        <v/>
      </c>
      <c r="W56" s="276" t="str">
        <f t="shared" ca="1" si="23"/>
        <v/>
      </c>
      <c r="X56" s="276" t="str">
        <f t="shared" ca="1" si="23"/>
        <v/>
      </c>
      <c r="Y56" s="276" t="str">
        <f t="shared" ca="1" si="23"/>
        <v/>
      </c>
      <c r="Z56" s="276" t="str">
        <f t="shared" ca="1" si="23"/>
        <v/>
      </c>
      <c r="AA56" s="276" t="str">
        <f t="shared" ca="1" si="23"/>
        <v/>
      </c>
      <c r="AB56" s="276" t="str">
        <f t="shared" ca="1" si="23"/>
        <v/>
      </c>
      <c r="AC56" s="276" t="str">
        <f t="shared" ca="1" si="22"/>
        <v/>
      </c>
      <c r="AD56" s="276" t="str">
        <f t="shared" ca="1" si="21"/>
        <v/>
      </c>
      <c r="AE56" s="276" t="str">
        <f t="shared" ca="1" si="21"/>
        <v/>
      </c>
      <c r="AF56" s="276" t="str">
        <f t="shared" ca="1" si="21"/>
        <v/>
      </c>
      <c r="AG56" s="276" t="str">
        <f t="shared" ca="1" si="21"/>
        <v/>
      </c>
      <c r="AH56" s="276" t="str">
        <f t="shared" ca="1" si="21"/>
        <v/>
      </c>
      <c r="AI56" s="276" t="str">
        <f t="shared" ca="1" si="21"/>
        <v/>
      </c>
      <c r="AJ56" s="276" t="str">
        <f t="shared" ca="1" si="21"/>
        <v/>
      </c>
      <c r="AK56" s="276" t="str">
        <f t="shared" ca="1" si="21"/>
        <v/>
      </c>
      <c r="AL56" s="276" t="str">
        <f t="shared" ca="1" si="21"/>
        <v/>
      </c>
      <c r="AM56" s="276" t="str">
        <f t="shared" ca="1" si="21"/>
        <v/>
      </c>
      <c r="AN56" s="276" t="str">
        <f t="shared" ca="1" si="21"/>
        <v/>
      </c>
      <c r="AO56" s="276" t="str">
        <f t="shared" ca="1" si="21"/>
        <v/>
      </c>
      <c r="AP56" s="276" t="str">
        <f t="shared" ca="1" si="21"/>
        <v/>
      </c>
      <c r="AQ56" s="276" t="str">
        <f t="shared" ca="1" si="21"/>
        <v/>
      </c>
      <c r="AR56" s="276" t="str">
        <f t="shared" ca="1" si="24"/>
        <v/>
      </c>
      <c r="AS56" s="276" t="str">
        <f t="shared" ca="1" si="24"/>
        <v/>
      </c>
      <c r="AT56" s="276" t="str">
        <f t="shared" ca="1" si="24"/>
        <v/>
      </c>
      <c r="AU56" s="276" t="str">
        <f t="shared" ca="1" si="24"/>
        <v/>
      </c>
      <c r="AV56" s="276" t="str">
        <f t="shared" ca="1" si="24"/>
        <v/>
      </c>
      <c r="AW56" s="276" t="str">
        <f t="shared" ca="1" si="24"/>
        <v/>
      </c>
      <c r="AX56" s="276" t="str">
        <f t="shared" ca="1" si="24"/>
        <v/>
      </c>
      <c r="AY56" s="276" t="str">
        <f t="shared" ca="1" si="24"/>
        <v/>
      </c>
      <c r="AZ56" s="276" t="str">
        <f t="shared" ca="1" si="24"/>
        <v/>
      </c>
      <c r="BA56" s="276" t="str">
        <f t="shared" ca="1" si="24"/>
        <v/>
      </c>
      <c r="BB56" s="276" t="str">
        <f t="shared" ca="1" si="24"/>
        <v/>
      </c>
      <c r="BC56" s="276" t="str">
        <f t="shared" ca="1" si="24"/>
        <v/>
      </c>
      <c r="BD56" s="276" t="str">
        <f t="shared" ca="1" si="24"/>
        <v/>
      </c>
      <c r="BE56" s="276" t="str">
        <f t="shared" ca="1" si="24"/>
        <v/>
      </c>
      <c r="BF56" s="276" t="str">
        <f t="shared" ca="1" si="24"/>
        <v/>
      </c>
      <c r="BG56" s="276" t="str">
        <f t="shared" ca="1" si="24"/>
        <v/>
      </c>
      <c r="BH56" s="276" t="str">
        <f t="shared" ca="1" si="24"/>
        <v/>
      </c>
      <c r="BI56" s="276" t="str">
        <f t="shared" ca="1" si="24"/>
        <v/>
      </c>
      <c r="BJ56" s="276" t="str">
        <f t="shared" ca="1" si="24"/>
        <v/>
      </c>
      <c r="BK56" s="276" t="str">
        <f t="shared" ca="1" si="24"/>
        <v/>
      </c>
      <c r="BL56" s="110"/>
      <c r="BM56" s="110"/>
      <c r="BN56" s="110"/>
      <c r="BO56" s="110"/>
      <c r="BP56" s="110"/>
      <c r="BQ56" s="110"/>
      <c r="BR56" s="110"/>
      <c r="BS56" s="110"/>
      <c r="BT56" s="110"/>
      <c r="BU56" s="110"/>
      <c r="BV56" s="110"/>
    </row>
    <row r="57" spans="1:74" customFormat="1" x14ac:dyDescent="0.2">
      <c r="A57" s="113"/>
      <c r="B57" s="113" t="str">
        <f t="shared" si="3"/>
        <v>AT</v>
      </c>
      <c r="C57" s="110"/>
      <c r="D57" s="110"/>
      <c r="E57" s="110"/>
      <c r="F57" s="268" t="str">
        <f t="shared" ca="1" si="4"/>
        <v>WBS_CONTRACT_ID</v>
      </c>
      <c r="G57" s="284"/>
      <c r="H57" s="270" t="s">
        <v>584</v>
      </c>
      <c r="I57" s="135" t="s">
        <v>553</v>
      </c>
      <c r="J57" s="135" t="s">
        <v>147</v>
      </c>
      <c r="K57" s="135" t="s">
        <v>147</v>
      </c>
      <c r="L57" s="272" t="s">
        <v>497</v>
      </c>
      <c r="M57" s="281" t="s">
        <v>221</v>
      </c>
      <c r="N57" s="276" t="str">
        <f t="shared" ca="1" si="23"/>
        <v>-</v>
      </c>
      <c r="O57" s="276" t="str">
        <f t="shared" ca="1" si="23"/>
        <v/>
      </c>
      <c r="P57" s="276" t="str">
        <f t="shared" ca="1" si="23"/>
        <v/>
      </c>
      <c r="Q57" s="276" t="str">
        <f t="shared" ca="1" si="23"/>
        <v/>
      </c>
      <c r="R57" s="276" t="str">
        <f t="shared" ca="1" si="23"/>
        <v/>
      </c>
      <c r="S57" s="276" t="str">
        <f t="shared" ca="1" si="23"/>
        <v/>
      </c>
      <c r="T57" s="276" t="str">
        <f t="shared" ca="1" si="23"/>
        <v/>
      </c>
      <c r="U57" s="276" t="str">
        <f t="shared" ca="1" si="23"/>
        <v/>
      </c>
      <c r="V57" s="276" t="str">
        <f t="shared" ca="1" si="23"/>
        <v/>
      </c>
      <c r="W57" s="276" t="str">
        <f t="shared" ca="1" si="23"/>
        <v/>
      </c>
      <c r="X57" s="276" t="str">
        <f t="shared" ca="1" si="23"/>
        <v/>
      </c>
      <c r="Y57" s="276" t="str">
        <f t="shared" ca="1" si="23"/>
        <v/>
      </c>
      <c r="Z57" s="276" t="str">
        <f t="shared" ca="1" si="23"/>
        <v/>
      </c>
      <c r="AA57" s="276" t="str">
        <f t="shared" ca="1" si="23"/>
        <v/>
      </c>
      <c r="AB57" s="276" t="str">
        <f t="shared" ca="1" si="23"/>
        <v/>
      </c>
      <c r="AC57" s="276" t="str">
        <f t="shared" ca="1" si="22"/>
        <v/>
      </c>
      <c r="AD57" s="276" t="str">
        <f t="shared" ca="1" si="21"/>
        <v/>
      </c>
      <c r="AE57" s="276" t="str">
        <f t="shared" ca="1" si="21"/>
        <v/>
      </c>
      <c r="AF57" s="276" t="str">
        <f t="shared" ca="1" si="21"/>
        <v/>
      </c>
      <c r="AG57" s="276" t="str">
        <f t="shared" ca="1" si="21"/>
        <v/>
      </c>
      <c r="AH57" s="276" t="str">
        <f t="shared" ca="1" si="21"/>
        <v/>
      </c>
      <c r="AI57" s="276" t="str">
        <f t="shared" ca="1" si="21"/>
        <v/>
      </c>
      <c r="AJ57" s="276" t="str">
        <f t="shared" ca="1" si="21"/>
        <v/>
      </c>
      <c r="AK57" s="276" t="str">
        <f t="shared" ca="1" si="21"/>
        <v/>
      </c>
      <c r="AL57" s="276" t="str">
        <f t="shared" ca="1" si="21"/>
        <v/>
      </c>
      <c r="AM57" s="276" t="str">
        <f t="shared" ca="1" si="21"/>
        <v/>
      </c>
      <c r="AN57" s="276" t="str">
        <f t="shared" ca="1" si="21"/>
        <v/>
      </c>
      <c r="AO57" s="276" t="str">
        <f t="shared" ca="1" si="21"/>
        <v/>
      </c>
      <c r="AP57" s="276" t="str">
        <f t="shared" ca="1" si="21"/>
        <v/>
      </c>
      <c r="AQ57" s="276" t="str">
        <f t="shared" ca="1" si="21"/>
        <v/>
      </c>
      <c r="AR57" s="276" t="str">
        <f t="shared" ca="1" si="24"/>
        <v/>
      </c>
      <c r="AS57" s="276" t="str">
        <f t="shared" ca="1" si="24"/>
        <v/>
      </c>
      <c r="AT57" s="276" t="str">
        <f t="shared" ca="1" si="24"/>
        <v/>
      </c>
      <c r="AU57" s="276" t="str">
        <f t="shared" ca="1" si="24"/>
        <v/>
      </c>
      <c r="AV57" s="276" t="str">
        <f t="shared" ca="1" si="24"/>
        <v/>
      </c>
      <c r="AW57" s="276" t="str">
        <f t="shared" ca="1" si="24"/>
        <v/>
      </c>
      <c r="AX57" s="276" t="str">
        <f t="shared" ca="1" si="24"/>
        <v/>
      </c>
      <c r="AY57" s="276" t="str">
        <f t="shared" ca="1" si="24"/>
        <v/>
      </c>
      <c r="AZ57" s="276" t="str">
        <f t="shared" ca="1" si="24"/>
        <v/>
      </c>
      <c r="BA57" s="276" t="str">
        <f t="shared" ca="1" si="24"/>
        <v/>
      </c>
      <c r="BB57" s="276" t="str">
        <f t="shared" ca="1" si="24"/>
        <v/>
      </c>
      <c r="BC57" s="276" t="str">
        <f t="shared" ca="1" si="24"/>
        <v/>
      </c>
      <c r="BD57" s="276" t="str">
        <f t="shared" ca="1" si="24"/>
        <v/>
      </c>
      <c r="BE57" s="276" t="str">
        <f t="shared" ca="1" si="24"/>
        <v/>
      </c>
      <c r="BF57" s="276" t="str">
        <f t="shared" ca="1" si="24"/>
        <v/>
      </c>
      <c r="BG57" s="276" t="str">
        <f t="shared" ca="1" si="24"/>
        <v/>
      </c>
      <c r="BH57" s="276" t="str">
        <f t="shared" ca="1" si="24"/>
        <v/>
      </c>
      <c r="BI57" s="276" t="str">
        <f t="shared" ca="1" si="24"/>
        <v/>
      </c>
      <c r="BJ57" s="276" t="str">
        <f t="shared" ca="1" si="24"/>
        <v/>
      </c>
      <c r="BK57" s="276" t="str">
        <f t="shared" ca="1" si="24"/>
        <v/>
      </c>
      <c r="BL57" s="110"/>
      <c r="BM57" s="110"/>
      <c r="BN57" s="110"/>
      <c r="BO57" s="110"/>
      <c r="BP57" s="110"/>
      <c r="BQ57" s="110"/>
      <c r="BR57" s="110"/>
      <c r="BS57" s="110"/>
      <c r="BT57" s="110"/>
      <c r="BU57" s="110"/>
      <c r="BV57" s="110"/>
    </row>
    <row r="58" spans="1:74" customFormat="1" x14ac:dyDescent="0.2">
      <c r="A58" s="113"/>
      <c r="B58" s="113" t="str">
        <f t="shared" si="3"/>
        <v>AU</v>
      </c>
      <c r="C58" s="110"/>
      <c r="D58" s="110"/>
      <c r="E58" s="110"/>
      <c r="F58" s="268" t="str">
        <f t="shared" ca="1" si="4"/>
        <v>RISK_CATEGORY</v>
      </c>
      <c r="G58" s="284"/>
      <c r="H58" s="270" t="s">
        <v>585</v>
      </c>
      <c r="I58" s="135" t="s">
        <v>553</v>
      </c>
      <c r="J58" s="135" t="s">
        <v>483</v>
      </c>
      <c r="K58" s="135" t="s">
        <v>483</v>
      </c>
      <c r="L58" s="272" t="s">
        <v>497</v>
      </c>
      <c r="M58" s="126" t="s">
        <v>221</v>
      </c>
      <c r="N58" s="276" t="str">
        <f t="shared" ca="1" si="23"/>
        <v>-</v>
      </c>
      <c r="O58" s="276" t="str">
        <f t="shared" ca="1" si="23"/>
        <v/>
      </c>
      <c r="P58" s="276" t="str">
        <f t="shared" ca="1" si="23"/>
        <v/>
      </c>
      <c r="Q58" s="276" t="str">
        <f t="shared" ca="1" si="23"/>
        <v/>
      </c>
      <c r="R58" s="276" t="str">
        <f t="shared" ca="1" si="23"/>
        <v/>
      </c>
      <c r="S58" s="276" t="str">
        <f t="shared" ca="1" si="23"/>
        <v/>
      </c>
      <c r="T58" s="276" t="str">
        <f t="shared" ca="1" si="23"/>
        <v/>
      </c>
      <c r="U58" s="276" t="str">
        <f t="shared" ca="1" si="23"/>
        <v/>
      </c>
      <c r="V58" s="276" t="str">
        <f t="shared" ca="1" si="23"/>
        <v/>
      </c>
      <c r="W58" s="276" t="str">
        <f t="shared" ca="1" si="23"/>
        <v/>
      </c>
      <c r="X58" s="276" t="str">
        <f t="shared" ca="1" si="23"/>
        <v/>
      </c>
      <c r="Y58" s="276" t="str">
        <f t="shared" ca="1" si="23"/>
        <v/>
      </c>
      <c r="Z58" s="276" t="str">
        <f t="shared" ca="1" si="23"/>
        <v/>
      </c>
      <c r="AA58" s="276" t="str">
        <f t="shared" ca="1" si="23"/>
        <v/>
      </c>
      <c r="AB58" s="276" t="str">
        <f t="shared" ca="1" si="23"/>
        <v/>
      </c>
      <c r="AC58" s="276" t="str">
        <f t="shared" ca="1" si="22"/>
        <v/>
      </c>
      <c r="AD58" s="276" t="str">
        <f t="shared" ca="1" si="21"/>
        <v/>
      </c>
      <c r="AE58" s="276" t="str">
        <f t="shared" ca="1" si="21"/>
        <v/>
      </c>
      <c r="AF58" s="276" t="str">
        <f t="shared" ca="1" si="21"/>
        <v/>
      </c>
      <c r="AG58" s="276" t="str">
        <f t="shared" ca="1" si="21"/>
        <v/>
      </c>
      <c r="AH58" s="276" t="str">
        <f t="shared" ca="1" si="21"/>
        <v/>
      </c>
      <c r="AI58" s="276" t="str">
        <f t="shared" ca="1" si="21"/>
        <v/>
      </c>
      <c r="AJ58" s="276" t="str">
        <f t="shared" ca="1" si="21"/>
        <v/>
      </c>
      <c r="AK58" s="276" t="str">
        <f t="shared" ca="1" si="21"/>
        <v/>
      </c>
      <c r="AL58" s="276" t="str">
        <f t="shared" ca="1" si="21"/>
        <v/>
      </c>
      <c r="AM58" s="276" t="str">
        <f t="shared" ca="1" si="21"/>
        <v/>
      </c>
      <c r="AN58" s="276" t="str">
        <f t="shared" ca="1" si="21"/>
        <v/>
      </c>
      <c r="AO58" s="276" t="str">
        <f t="shared" ca="1" si="21"/>
        <v/>
      </c>
      <c r="AP58" s="276" t="str">
        <f t="shared" ca="1" si="21"/>
        <v/>
      </c>
      <c r="AQ58" s="276" t="str">
        <f t="shared" ca="1" si="21"/>
        <v/>
      </c>
      <c r="AR58" s="276" t="str">
        <f t="shared" ca="1" si="24"/>
        <v/>
      </c>
      <c r="AS58" s="276" t="str">
        <f t="shared" ca="1" si="24"/>
        <v/>
      </c>
      <c r="AT58" s="276" t="str">
        <f t="shared" ca="1" si="24"/>
        <v/>
      </c>
      <c r="AU58" s="276" t="str">
        <f t="shared" ca="1" si="24"/>
        <v/>
      </c>
      <c r="AV58" s="276" t="str">
        <f t="shared" ca="1" si="24"/>
        <v/>
      </c>
      <c r="AW58" s="276" t="str">
        <f t="shared" ca="1" si="24"/>
        <v/>
      </c>
      <c r="AX58" s="276" t="str">
        <f t="shared" ca="1" si="24"/>
        <v/>
      </c>
      <c r="AY58" s="276" t="str">
        <f t="shared" ca="1" si="24"/>
        <v/>
      </c>
      <c r="AZ58" s="276" t="str">
        <f t="shared" ca="1" si="24"/>
        <v/>
      </c>
      <c r="BA58" s="276" t="str">
        <f t="shared" ca="1" si="24"/>
        <v/>
      </c>
      <c r="BB58" s="276" t="str">
        <f t="shared" ca="1" si="24"/>
        <v/>
      </c>
      <c r="BC58" s="276" t="str">
        <f t="shared" ca="1" si="24"/>
        <v/>
      </c>
      <c r="BD58" s="276" t="str">
        <f t="shared" ca="1" si="24"/>
        <v/>
      </c>
      <c r="BE58" s="276" t="str">
        <f t="shared" ca="1" si="24"/>
        <v/>
      </c>
      <c r="BF58" s="276" t="str">
        <f t="shared" ca="1" si="24"/>
        <v/>
      </c>
      <c r="BG58" s="276" t="str">
        <f t="shared" ca="1" si="24"/>
        <v/>
      </c>
      <c r="BH58" s="276" t="str">
        <f t="shared" ca="1" si="24"/>
        <v/>
      </c>
      <c r="BI58" s="276" t="str">
        <f t="shared" ca="1" si="24"/>
        <v/>
      </c>
      <c r="BJ58" s="276" t="str">
        <f t="shared" ca="1" si="24"/>
        <v/>
      </c>
      <c r="BK58" s="276" t="str">
        <f t="shared" ca="1" si="24"/>
        <v/>
      </c>
      <c r="BL58" s="110"/>
      <c r="BM58" s="110"/>
      <c r="BN58" s="110"/>
      <c r="BO58" s="110"/>
      <c r="BP58" s="110"/>
      <c r="BQ58" s="110"/>
      <c r="BR58" s="110"/>
      <c r="BS58" s="110"/>
      <c r="BT58" s="110"/>
      <c r="BU58" s="110"/>
      <c r="BV58" s="110"/>
    </row>
    <row r="59" spans="1:74" customFormat="1" x14ac:dyDescent="0.2">
      <c r="A59" s="113"/>
      <c r="B59" s="113" t="str">
        <f t="shared" si="3"/>
        <v>AV</v>
      </c>
      <c r="C59" s="110"/>
      <c r="D59" s="110"/>
      <c r="E59" s="110"/>
      <c r="F59" s="268" t="str">
        <f t="shared" ca="1" si="4"/>
        <v>SWF_ID</v>
      </c>
      <c r="G59" s="284"/>
      <c r="H59" s="270" t="s">
        <v>586</v>
      </c>
      <c r="I59" s="135" t="s">
        <v>553</v>
      </c>
      <c r="J59" s="135" t="s">
        <v>147</v>
      </c>
      <c r="K59" s="135" t="s">
        <v>147</v>
      </c>
      <c r="L59" s="272" t="s">
        <v>497</v>
      </c>
      <c r="M59" s="126" t="s">
        <v>221</v>
      </c>
      <c r="N59" s="276" t="str">
        <f t="shared" ca="1" si="23"/>
        <v>-</v>
      </c>
      <c r="O59" s="276" t="str">
        <f t="shared" ca="1" si="23"/>
        <v/>
      </c>
      <c r="P59" s="276" t="str">
        <f t="shared" ca="1" si="23"/>
        <v/>
      </c>
      <c r="Q59" s="276" t="str">
        <f t="shared" ca="1" si="23"/>
        <v/>
      </c>
      <c r="R59" s="276" t="str">
        <f t="shared" ca="1" si="23"/>
        <v/>
      </c>
      <c r="S59" s="276" t="str">
        <f t="shared" ca="1" si="23"/>
        <v/>
      </c>
      <c r="T59" s="276" t="str">
        <f t="shared" ca="1" si="23"/>
        <v/>
      </c>
      <c r="U59" s="276" t="str">
        <f t="shared" ca="1" si="23"/>
        <v/>
      </c>
      <c r="V59" s="276" t="str">
        <f t="shared" ca="1" si="23"/>
        <v/>
      </c>
      <c r="W59" s="276" t="str">
        <f t="shared" ca="1" si="23"/>
        <v/>
      </c>
      <c r="X59" s="276" t="str">
        <f t="shared" ca="1" si="23"/>
        <v/>
      </c>
      <c r="Y59" s="276" t="str">
        <f t="shared" ca="1" si="23"/>
        <v/>
      </c>
      <c r="Z59" s="276" t="str">
        <f t="shared" ca="1" si="23"/>
        <v/>
      </c>
      <c r="AA59" s="276" t="str">
        <f t="shared" ca="1" si="23"/>
        <v/>
      </c>
      <c r="AB59" s="276" t="str">
        <f t="shared" ca="1" si="23"/>
        <v/>
      </c>
      <c r="AC59" s="276" t="str">
        <f t="shared" ca="1" si="22"/>
        <v/>
      </c>
      <c r="AD59" s="276" t="str">
        <f t="shared" ca="1" si="21"/>
        <v/>
      </c>
      <c r="AE59" s="276" t="str">
        <f t="shared" ca="1" si="21"/>
        <v/>
      </c>
      <c r="AF59" s="276" t="str">
        <f t="shared" ca="1" si="21"/>
        <v/>
      </c>
      <c r="AG59" s="276" t="str">
        <f t="shared" ca="1" si="21"/>
        <v/>
      </c>
      <c r="AH59" s="276" t="str">
        <f t="shared" ca="1" si="21"/>
        <v/>
      </c>
      <c r="AI59" s="276" t="str">
        <f t="shared" ca="1" si="21"/>
        <v/>
      </c>
      <c r="AJ59" s="276" t="str">
        <f t="shared" ca="1" si="21"/>
        <v/>
      </c>
      <c r="AK59" s="276" t="str">
        <f t="shared" ca="1" si="21"/>
        <v/>
      </c>
      <c r="AL59" s="276" t="str">
        <f t="shared" ca="1" si="21"/>
        <v/>
      </c>
      <c r="AM59" s="276" t="str">
        <f t="shared" ca="1" si="21"/>
        <v/>
      </c>
      <c r="AN59" s="276" t="str">
        <f t="shared" ca="1" si="21"/>
        <v/>
      </c>
      <c r="AO59" s="276" t="str">
        <f t="shared" ca="1" si="21"/>
        <v/>
      </c>
      <c r="AP59" s="276" t="str">
        <f t="shared" ca="1" si="21"/>
        <v/>
      </c>
      <c r="AQ59" s="276" t="str">
        <f t="shared" ca="1" si="21"/>
        <v/>
      </c>
      <c r="AR59" s="276" t="str">
        <f t="shared" ca="1" si="24"/>
        <v/>
      </c>
      <c r="AS59" s="276" t="str">
        <f t="shared" ca="1" si="24"/>
        <v/>
      </c>
      <c r="AT59" s="276" t="str">
        <f t="shared" ca="1" si="24"/>
        <v/>
      </c>
      <c r="AU59" s="276" t="str">
        <f t="shared" ca="1" si="24"/>
        <v/>
      </c>
      <c r="AV59" s="276" t="str">
        <f t="shared" ca="1" si="24"/>
        <v/>
      </c>
      <c r="AW59" s="276" t="str">
        <f t="shared" ca="1" si="24"/>
        <v/>
      </c>
      <c r="AX59" s="276" t="str">
        <f t="shared" ca="1" si="24"/>
        <v/>
      </c>
      <c r="AY59" s="276" t="str">
        <f t="shared" ca="1" si="24"/>
        <v/>
      </c>
      <c r="AZ59" s="276" t="str">
        <f t="shared" ca="1" si="24"/>
        <v/>
      </c>
      <c r="BA59" s="276" t="str">
        <f t="shared" ca="1" si="24"/>
        <v/>
      </c>
      <c r="BB59" s="276" t="str">
        <f t="shared" ca="1" si="24"/>
        <v/>
      </c>
      <c r="BC59" s="276" t="str">
        <f t="shared" ca="1" si="24"/>
        <v/>
      </c>
      <c r="BD59" s="276" t="str">
        <f t="shared" ca="1" si="24"/>
        <v/>
      </c>
      <c r="BE59" s="276" t="str">
        <f t="shared" ca="1" si="24"/>
        <v/>
      </c>
      <c r="BF59" s="276" t="str">
        <f t="shared" ca="1" si="24"/>
        <v/>
      </c>
      <c r="BG59" s="276" t="str">
        <f t="shared" ca="1" si="24"/>
        <v/>
      </c>
      <c r="BH59" s="276" t="str">
        <f t="shared" ca="1" si="24"/>
        <v/>
      </c>
      <c r="BI59" s="276" t="str">
        <f t="shared" ca="1" si="24"/>
        <v/>
      </c>
      <c r="BJ59" s="276" t="str">
        <f t="shared" ca="1" si="24"/>
        <v/>
      </c>
      <c r="BK59" s="276" t="str">
        <f t="shared" ca="1" si="24"/>
        <v/>
      </c>
      <c r="BL59" s="110"/>
      <c r="BM59" s="110"/>
      <c r="BN59" s="110"/>
      <c r="BO59" s="110"/>
      <c r="BP59" s="110"/>
      <c r="BQ59" s="110"/>
      <c r="BR59" s="110"/>
      <c r="BS59" s="110"/>
      <c r="BT59" s="110"/>
      <c r="BU59" s="110"/>
      <c r="BV59" s="110"/>
    </row>
    <row r="60" spans="1:74" customFormat="1" x14ac:dyDescent="0.2">
      <c r="A60" s="113"/>
      <c r="B60" s="113" t="str">
        <f t="shared" si="3"/>
        <v>AW</v>
      </c>
      <c r="C60" s="110"/>
      <c r="D60" s="110"/>
      <c r="E60" s="110"/>
      <c r="F60" s="268" t="str">
        <f t="shared" ca="1" si="4"/>
        <v>GROUP_KEY Id</v>
      </c>
      <c r="G60" s="284"/>
      <c r="H60" s="270" t="s">
        <v>532</v>
      </c>
      <c r="I60" s="135" t="s">
        <v>495</v>
      </c>
      <c r="J60" s="135" t="s">
        <v>483</v>
      </c>
      <c r="K60" s="135" t="s">
        <v>483</v>
      </c>
      <c r="L60" s="272" t="s">
        <v>497</v>
      </c>
      <c r="M60" s="126" t="s">
        <v>221</v>
      </c>
      <c r="N60" s="276" t="str">
        <f t="shared" ca="1" si="23"/>
        <v>-</v>
      </c>
      <c r="O60" s="276" t="str">
        <f t="shared" ca="1" si="23"/>
        <v/>
      </c>
      <c r="P60" s="276" t="str">
        <f t="shared" ca="1" si="23"/>
        <v/>
      </c>
      <c r="Q60" s="276" t="str">
        <f t="shared" ca="1" si="23"/>
        <v/>
      </c>
      <c r="R60" s="276" t="str">
        <f t="shared" ca="1" si="23"/>
        <v/>
      </c>
      <c r="S60" s="276" t="str">
        <f t="shared" ca="1" si="23"/>
        <v/>
      </c>
      <c r="T60" s="276" t="str">
        <f t="shared" ca="1" si="23"/>
        <v/>
      </c>
      <c r="U60" s="276" t="str">
        <f t="shared" ca="1" si="23"/>
        <v/>
      </c>
      <c r="V60" s="276" t="str">
        <f t="shared" ca="1" si="23"/>
        <v/>
      </c>
      <c r="W60" s="276" t="str">
        <f t="shared" ca="1" si="23"/>
        <v/>
      </c>
      <c r="X60" s="276" t="str">
        <f t="shared" ca="1" si="23"/>
        <v/>
      </c>
      <c r="Y60" s="276" t="str">
        <f t="shared" ca="1" si="23"/>
        <v/>
      </c>
      <c r="Z60" s="276" t="str">
        <f t="shared" ca="1" si="23"/>
        <v/>
      </c>
      <c r="AA60" s="276" t="str">
        <f t="shared" ca="1" si="23"/>
        <v/>
      </c>
      <c r="AB60" s="276" t="str">
        <f t="shared" ca="1" si="23"/>
        <v/>
      </c>
      <c r="AC60" s="276" t="str">
        <f t="shared" ca="1" si="22"/>
        <v/>
      </c>
      <c r="AD60" s="276" t="str">
        <f t="shared" ca="1" si="21"/>
        <v/>
      </c>
      <c r="AE60" s="276" t="str">
        <f t="shared" ca="1" si="21"/>
        <v/>
      </c>
      <c r="AF60" s="276" t="str">
        <f t="shared" ca="1" si="21"/>
        <v/>
      </c>
      <c r="AG60" s="276" t="str">
        <f t="shared" ca="1" si="21"/>
        <v/>
      </c>
      <c r="AH60" s="276" t="str">
        <f t="shared" ca="1" si="21"/>
        <v/>
      </c>
      <c r="AI60" s="276" t="str">
        <f t="shared" ca="1" si="21"/>
        <v/>
      </c>
      <c r="AJ60" s="276" t="str">
        <f t="shared" ca="1" si="21"/>
        <v/>
      </c>
      <c r="AK60" s="276" t="str">
        <f t="shared" ca="1" si="21"/>
        <v/>
      </c>
      <c r="AL60" s="276" t="str">
        <f t="shared" ca="1" si="21"/>
        <v/>
      </c>
      <c r="AM60" s="276" t="str">
        <f t="shared" ca="1" si="21"/>
        <v/>
      </c>
      <c r="AN60" s="276" t="str">
        <f t="shared" ca="1" si="21"/>
        <v/>
      </c>
      <c r="AO60" s="276" t="str">
        <f t="shared" ca="1" si="21"/>
        <v/>
      </c>
      <c r="AP60" s="276" t="str">
        <f t="shared" ca="1" si="21"/>
        <v/>
      </c>
      <c r="AQ60" s="276" t="str">
        <f t="shared" ca="1" si="21"/>
        <v/>
      </c>
      <c r="AR60" s="276" t="str">
        <f t="shared" ca="1" si="24"/>
        <v/>
      </c>
      <c r="AS60" s="276" t="str">
        <f t="shared" ca="1" si="24"/>
        <v/>
      </c>
      <c r="AT60" s="276" t="str">
        <f t="shared" ca="1" si="24"/>
        <v/>
      </c>
      <c r="AU60" s="276" t="str">
        <f t="shared" ca="1" si="24"/>
        <v/>
      </c>
      <c r="AV60" s="276" t="str">
        <f t="shared" ca="1" si="24"/>
        <v/>
      </c>
      <c r="AW60" s="276" t="str">
        <f t="shared" ca="1" si="24"/>
        <v/>
      </c>
      <c r="AX60" s="276" t="str">
        <f t="shared" ca="1" si="24"/>
        <v/>
      </c>
      <c r="AY60" s="276" t="str">
        <f t="shared" ca="1" si="24"/>
        <v/>
      </c>
      <c r="AZ60" s="276" t="str">
        <f t="shared" ca="1" si="24"/>
        <v/>
      </c>
      <c r="BA60" s="276" t="str">
        <f t="shared" ca="1" si="24"/>
        <v/>
      </c>
      <c r="BB60" s="276" t="str">
        <f t="shared" ca="1" si="24"/>
        <v/>
      </c>
      <c r="BC60" s="276" t="str">
        <f t="shared" ca="1" si="24"/>
        <v/>
      </c>
      <c r="BD60" s="276" t="str">
        <f t="shared" ca="1" si="24"/>
        <v/>
      </c>
      <c r="BE60" s="276" t="str">
        <f t="shared" ca="1" si="24"/>
        <v/>
      </c>
      <c r="BF60" s="276" t="str">
        <f t="shared" ca="1" si="24"/>
        <v/>
      </c>
      <c r="BG60" s="276" t="str">
        <f t="shared" ca="1" si="24"/>
        <v/>
      </c>
      <c r="BH60" s="276" t="str">
        <f t="shared" ca="1" si="24"/>
        <v/>
      </c>
      <c r="BI60" s="276" t="str">
        <f t="shared" ca="1" si="24"/>
        <v/>
      </c>
      <c r="BJ60" s="276" t="str">
        <f t="shared" ca="1" si="24"/>
        <v/>
      </c>
      <c r="BK60" s="276" t="str">
        <f t="shared" ca="1" si="24"/>
        <v/>
      </c>
      <c r="BL60" s="110"/>
      <c r="BM60" s="110"/>
      <c r="BN60" s="110"/>
      <c r="BO60" s="110"/>
      <c r="BP60" s="110"/>
      <c r="BQ60" s="110"/>
      <c r="BR60" s="110"/>
      <c r="BS60" s="110"/>
      <c r="BT60" s="110"/>
      <c r="BU60" s="110"/>
      <c r="BV60" s="110"/>
    </row>
    <row r="61" spans="1:74" customFormat="1" x14ac:dyDescent="0.2">
      <c r="A61" s="113"/>
      <c r="B61" s="113" t="str">
        <f t="shared" si="3"/>
        <v>AX</v>
      </c>
      <c r="C61" s="110"/>
      <c r="D61" s="110"/>
      <c r="E61" s="110"/>
      <c r="F61" s="268" t="str">
        <f t="shared" ca="1" si="4"/>
        <v>GROUP_KEY Desc</v>
      </c>
      <c r="G61" s="284"/>
      <c r="H61" s="270" t="s">
        <v>533</v>
      </c>
      <c r="I61" s="135" t="s">
        <v>495</v>
      </c>
      <c r="J61" s="135" t="s">
        <v>147</v>
      </c>
      <c r="K61" s="135" t="s">
        <v>147</v>
      </c>
      <c r="L61" s="272" t="s">
        <v>497</v>
      </c>
      <c r="M61" s="126" t="s">
        <v>221</v>
      </c>
      <c r="N61" s="276" t="str">
        <f t="shared" ca="1" si="23"/>
        <v>-</v>
      </c>
      <c r="O61" s="276" t="str">
        <f t="shared" ca="1" si="23"/>
        <v/>
      </c>
      <c r="P61" s="276" t="str">
        <f t="shared" ca="1" si="23"/>
        <v/>
      </c>
      <c r="Q61" s="276" t="str">
        <f t="shared" ca="1" si="23"/>
        <v/>
      </c>
      <c r="R61" s="276" t="str">
        <f t="shared" ca="1" si="23"/>
        <v/>
      </c>
      <c r="S61" s="276" t="str">
        <f t="shared" ca="1" si="23"/>
        <v/>
      </c>
      <c r="T61" s="276" t="str">
        <f t="shared" ca="1" si="23"/>
        <v/>
      </c>
      <c r="U61" s="276" t="str">
        <f t="shared" ca="1" si="23"/>
        <v/>
      </c>
      <c r="V61" s="276" t="str">
        <f t="shared" ca="1" si="23"/>
        <v/>
      </c>
      <c r="W61" s="276" t="str">
        <f t="shared" ca="1" si="23"/>
        <v/>
      </c>
      <c r="X61" s="276" t="str">
        <f t="shared" ca="1" si="23"/>
        <v/>
      </c>
      <c r="Y61" s="276" t="str">
        <f t="shared" ca="1" si="23"/>
        <v/>
      </c>
      <c r="Z61" s="276" t="str">
        <f t="shared" ca="1" si="23"/>
        <v/>
      </c>
      <c r="AA61" s="276" t="str">
        <f t="shared" ca="1" si="23"/>
        <v/>
      </c>
      <c r="AB61" s="276" t="str">
        <f t="shared" ca="1" si="23"/>
        <v/>
      </c>
      <c r="AC61" s="276" t="str">
        <f t="shared" ca="1" si="22"/>
        <v/>
      </c>
      <c r="AD61" s="276" t="str">
        <f t="shared" ca="1" si="21"/>
        <v/>
      </c>
      <c r="AE61" s="276" t="str">
        <f t="shared" ca="1" si="21"/>
        <v/>
      </c>
      <c r="AF61" s="276" t="str">
        <f t="shared" ca="1" si="21"/>
        <v/>
      </c>
      <c r="AG61" s="276" t="str">
        <f t="shared" ca="1" si="21"/>
        <v/>
      </c>
      <c r="AH61" s="276" t="str">
        <f t="shared" ca="1" si="21"/>
        <v/>
      </c>
      <c r="AI61" s="276" t="str">
        <f t="shared" ca="1" si="21"/>
        <v/>
      </c>
      <c r="AJ61" s="276" t="str">
        <f t="shared" ca="1" si="21"/>
        <v/>
      </c>
      <c r="AK61" s="276" t="str">
        <f t="shared" ca="1" si="21"/>
        <v/>
      </c>
      <c r="AL61" s="276" t="str">
        <f t="shared" ca="1" si="21"/>
        <v/>
      </c>
      <c r="AM61" s="276" t="str">
        <f t="shared" ca="1" si="21"/>
        <v/>
      </c>
      <c r="AN61" s="276" t="str">
        <f t="shared" ca="1" si="21"/>
        <v/>
      </c>
      <c r="AO61" s="276" t="str">
        <f t="shared" ca="1" si="21"/>
        <v/>
      </c>
      <c r="AP61" s="276" t="str">
        <f t="shared" ca="1" si="21"/>
        <v/>
      </c>
      <c r="AQ61" s="276" t="str">
        <f t="shared" ca="1" si="21"/>
        <v/>
      </c>
      <c r="AR61" s="276" t="str">
        <f t="shared" ca="1" si="24"/>
        <v/>
      </c>
      <c r="AS61" s="276" t="str">
        <f t="shared" ca="1" si="24"/>
        <v/>
      </c>
      <c r="AT61" s="276" t="str">
        <f t="shared" ca="1" si="24"/>
        <v/>
      </c>
      <c r="AU61" s="276" t="str">
        <f t="shared" ca="1" si="24"/>
        <v/>
      </c>
      <c r="AV61" s="276" t="str">
        <f t="shared" ca="1" si="24"/>
        <v/>
      </c>
      <c r="AW61" s="276" t="str">
        <f t="shared" ca="1" si="24"/>
        <v/>
      </c>
      <c r="AX61" s="276" t="str">
        <f t="shared" ca="1" si="24"/>
        <v/>
      </c>
      <c r="AY61" s="276" t="str">
        <f t="shared" ca="1" si="24"/>
        <v/>
      </c>
      <c r="AZ61" s="276" t="str">
        <f t="shared" ca="1" si="24"/>
        <v/>
      </c>
      <c r="BA61" s="276" t="str">
        <f t="shared" ca="1" si="24"/>
        <v/>
      </c>
      <c r="BB61" s="276" t="str">
        <f t="shared" ca="1" si="24"/>
        <v/>
      </c>
      <c r="BC61" s="276" t="str">
        <f t="shared" ca="1" si="24"/>
        <v/>
      </c>
      <c r="BD61" s="276" t="str">
        <f t="shared" ca="1" si="24"/>
        <v/>
      </c>
      <c r="BE61" s="276" t="str">
        <f t="shared" ca="1" si="24"/>
        <v/>
      </c>
      <c r="BF61" s="276" t="str">
        <f t="shared" ca="1" si="24"/>
        <v/>
      </c>
      <c r="BG61" s="276" t="str">
        <f t="shared" ca="1" si="24"/>
        <v/>
      </c>
      <c r="BH61" s="276" t="str">
        <f t="shared" ca="1" si="24"/>
        <v/>
      </c>
      <c r="BI61" s="276" t="str">
        <f t="shared" ca="1" si="24"/>
        <v/>
      </c>
      <c r="BJ61" s="276" t="str">
        <f t="shared" ca="1" si="24"/>
        <v/>
      </c>
      <c r="BK61" s="276" t="str">
        <f t="shared" ca="1" si="24"/>
        <v/>
      </c>
      <c r="BL61" s="110"/>
      <c r="BM61" s="110"/>
      <c r="BN61" s="110"/>
      <c r="BO61" s="110"/>
      <c r="BP61" s="110"/>
      <c r="BQ61" s="110"/>
      <c r="BR61" s="110"/>
      <c r="BS61" s="110"/>
      <c r="BT61" s="110"/>
      <c r="BU61" s="110"/>
      <c r="BV61" s="110"/>
    </row>
    <row r="62" spans="1:74" customFormat="1" x14ac:dyDescent="0.2">
      <c r="A62" s="113"/>
      <c r="B62" s="113" t="str">
        <f t="shared" si="3"/>
        <v>AY</v>
      </c>
      <c r="C62" s="110"/>
      <c r="D62" s="110"/>
      <c r="E62" s="110"/>
      <c r="F62" s="268" t="str">
        <f t="shared" ca="1" si="4"/>
        <v>CUSTOMER_TEAM Id</v>
      </c>
      <c r="G62" s="284"/>
      <c r="H62" s="270" t="s">
        <v>534</v>
      </c>
      <c r="I62" s="135" t="s">
        <v>495</v>
      </c>
      <c r="J62" s="135" t="s">
        <v>483</v>
      </c>
      <c r="K62" s="135" t="s">
        <v>483</v>
      </c>
      <c r="L62" s="272" t="s">
        <v>497</v>
      </c>
      <c r="M62" s="126" t="s">
        <v>221</v>
      </c>
      <c r="N62" s="276" t="str">
        <f t="shared" ca="1" si="23"/>
        <v>-</v>
      </c>
      <c r="O62" s="276" t="str">
        <f t="shared" ca="1" si="23"/>
        <v/>
      </c>
      <c r="P62" s="276" t="str">
        <f t="shared" ca="1" si="23"/>
        <v/>
      </c>
      <c r="Q62" s="276" t="str">
        <f t="shared" ca="1" si="23"/>
        <v/>
      </c>
      <c r="R62" s="276" t="str">
        <f t="shared" ca="1" si="23"/>
        <v/>
      </c>
      <c r="S62" s="276" t="str">
        <f t="shared" ca="1" si="23"/>
        <v/>
      </c>
      <c r="T62" s="276" t="str">
        <f t="shared" ca="1" si="23"/>
        <v/>
      </c>
      <c r="U62" s="276" t="str">
        <f t="shared" ca="1" si="23"/>
        <v/>
      </c>
      <c r="V62" s="276" t="str">
        <f t="shared" ca="1" si="23"/>
        <v/>
      </c>
      <c r="W62" s="276" t="str">
        <f t="shared" ca="1" si="23"/>
        <v/>
      </c>
      <c r="X62" s="276" t="str">
        <f t="shared" ca="1" si="23"/>
        <v/>
      </c>
      <c r="Y62" s="276" t="str">
        <f t="shared" ca="1" si="23"/>
        <v/>
      </c>
      <c r="Z62" s="276" t="str">
        <f t="shared" ca="1" si="23"/>
        <v/>
      </c>
      <c r="AA62" s="276" t="str">
        <f t="shared" ca="1" si="23"/>
        <v/>
      </c>
      <c r="AB62" s="276" t="str">
        <f t="shared" ca="1" si="23"/>
        <v/>
      </c>
      <c r="AC62" s="276" t="str">
        <f t="shared" ca="1" si="22"/>
        <v/>
      </c>
      <c r="AD62" s="276" t="str">
        <f t="shared" ca="1" si="21"/>
        <v/>
      </c>
      <c r="AE62" s="276" t="str">
        <f t="shared" ca="1" si="21"/>
        <v/>
      </c>
      <c r="AF62" s="276" t="str">
        <f t="shared" ca="1" si="21"/>
        <v/>
      </c>
      <c r="AG62" s="276" t="str">
        <f t="shared" ca="1" si="21"/>
        <v/>
      </c>
      <c r="AH62" s="276" t="str">
        <f t="shared" ca="1" si="21"/>
        <v/>
      </c>
      <c r="AI62" s="276" t="str">
        <f t="shared" ca="1" si="21"/>
        <v/>
      </c>
      <c r="AJ62" s="276" t="str">
        <f t="shared" ca="1" si="21"/>
        <v/>
      </c>
      <c r="AK62" s="276" t="str">
        <f t="shared" ca="1" si="21"/>
        <v/>
      </c>
      <c r="AL62" s="276" t="str">
        <f t="shared" ca="1" si="21"/>
        <v/>
      </c>
      <c r="AM62" s="276" t="str">
        <f t="shared" ca="1" si="21"/>
        <v/>
      </c>
      <c r="AN62" s="276" t="str">
        <f t="shared" ca="1" si="21"/>
        <v/>
      </c>
      <c r="AO62" s="276" t="str">
        <f t="shared" ca="1" si="21"/>
        <v/>
      </c>
      <c r="AP62" s="276" t="str">
        <f t="shared" ca="1" si="21"/>
        <v/>
      </c>
      <c r="AQ62" s="276" t="str">
        <f t="shared" ca="1" si="21"/>
        <v/>
      </c>
      <c r="AR62" s="276" t="str">
        <f t="shared" ca="1" si="24"/>
        <v/>
      </c>
      <c r="AS62" s="276" t="str">
        <f t="shared" ca="1" si="24"/>
        <v/>
      </c>
      <c r="AT62" s="276" t="str">
        <f t="shared" ca="1" si="24"/>
        <v/>
      </c>
      <c r="AU62" s="276" t="str">
        <f t="shared" ca="1" si="24"/>
        <v/>
      </c>
      <c r="AV62" s="276" t="str">
        <f t="shared" ca="1" si="24"/>
        <v/>
      </c>
      <c r="AW62" s="276" t="str">
        <f t="shared" ca="1" si="24"/>
        <v/>
      </c>
      <c r="AX62" s="276" t="str">
        <f t="shared" ca="1" si="24"/>
        <v/>
      </c>
      <c r="AY62" s="276" t="str">
        <f t="shared" ca="1" si="24"/>
        <v/>
      </c>
      <c r="AZ62" s="276" t="str">
        <f t="shared" ca="1" si="24"/>
        <v/>
      </c>
      <c r="BA62" s="276" t="str">
        <f t="shared" ca="1" si="24"/>
        <v/>
      </c>
      <c r="BB62" s="276" t="str">
        <f t="shared" ca="1" si="24"/>
        <v/>
      </c>
      <c r="BC62" s="276" t="str">
        <f t="shared" ca="1" si="24"/>
        <v/>
      </c>
      <c r="BD62" s="276" t="str">
        <f t="shared" ca="1" si="24"/>
        <v/>
      </c>
      <c r="BE62" s="276" t="str">
        <f t="shared" ca="1" si="24"/>
        <v/>
      </c>
      <c r="BF62" s="276" t="str">
        <f t="shared" ca="1" si="24"/>
        <v/>
      </c>
      <c r="BG62" s="276" t="str">
        <f t="shared" ca="1" si="24"/>
        <v/>
      </c>
      <c r="BH62" s="276" t="str">
        <f t="shared" ca="1" si="24"/>
        <v/>
      </c>
      <c r="BI62" s="276" t="str">
        <f t="shared" ca="1" si="24"/>
        <v/>
      </c>
      <c r="BJ62" s="276" t="str">
        <f t="shared" ca="1" si="24"/>
        <v/>
      </c>
      <c r="BK62" s="276" t="str">
        <f t="shared" ca="1" si="24"/>
        <v/>
      </c>
      <c r="BL62" s="110"/>
      <c r="BM62" s="110"/>
      <c r="BN62" s="110"/>
      <c r="BO62" s="110"/>
      <c r="BP62" s="110"/>
      <c r="BQ62" s="110"/>
      <c r="BR62" s="110"/>
      <c r="BS62" s="110"/>
      <c r="BT62" s="110"/>
      <c r="BU62" s="110"/>
      <c r="BV62" s="110"/>
    </row>
    <row r="63" spans="1:74" customFormat="1" x14ac:dyDescent="0.2">
      <c r="A63" s="113"/>
      <c r="B63" s="113" t="str">
        <f t="shared" si="3"/>
        <v>AZ</v>
      </c>
      <c r="C63" s="110"/>
      <c r="D63" s="110"/>
      <c r="E63" s="110"/>
      <c r="F63" s="268" t="str">
        <f t="shared" ca="1" si="4"/>
        <v>CUSTOMER_TEAM Desc</v>
      </c>
      <c r="G63" s="284"/>
      <c r="H63" s="270" t="s">
        <v>535</v>
      </c>
      <c r="I63" s="135" t="s">
        <v>495</v>
      </c>
      <c r="J63" s="135" t="s">
        <v>147</v>
      </c>
      <c r="K63" s="135" t="s">
        <v>147</v>
      </c>
      <c r="L63" s="272" t="s">
        <v>497</v>
      </c>
      <c r="M63" s="126" t="s">
        <v>221</v>
      </c>
      <c r="N63" s="288" t="str">
        <f t="shared" ca="1" si="23"/>
        <v>-</v>
      </c>
      <c r="O63" s="288" t="str">
        <f t="shared" ca="1" si="23"/>
        <v/>
      </c>
      <c r="P63" s="288" t="str">
        <f t="shared" ca="1" si="23"/>
        <v/>
      </c>
      <c r="Q63" s="288" t="str">
        <f t="shared" ca="1" si="23"/>
        <v/>
      </c>
      <c r="R63" s="288" t="str">
        <f t="shared" ca="1" si="23"/>
        <v/>
      </c>
      <c r="S63" s="288" t="str">
        <f t="shared" ca="1" si="23"/>
        <v/>
      </c>
      <c r="T63" s="288" t="str">
        <f t="shared" ca="1" si="23"/>
        <v/>
      </c>
      <c r="U63" s="288" t="str">
        <f t="shared" ca="1" si="23"/>
        <v/>
      </c>
      <c r="V63" s="288" t="str">
        <f t="shared" ca="1" si="23"/>
        <v/>
      </c>
      <c r="W63" s="288" t="str">
        <f t="shared" ca="1" si="23"/>
        <v/>
      </c>
      <c r="X63" s="288" t="str">
        <f t="shared" ca="1" si="23"/>
        <v/>
      </c>
      <c r="Y63" s="288" t="str">
        <f t="shared" ca="1" si="23"/>
        <v/>
      </c>
      <c r="Z63" s="288" t="str">
        <f t="shared" ca="1" si="23"/>
        <v/>
      </c>
      <c r="AA63" s="288" t="str">
        <f t="shared" ca="1" si="23"/>
        <v/>
      </c>
      <c r="AB63" s="288" t="str">
        <f t="shared" ca="1" si="23"/>
        <v/>
      </c>
      <c r="AC63" s="288" t="str">
        <f t="shared" ca="1" si="22"/>
        <v/>
      </c>
      <c r="AD63" s="288" t="str">
        <f t="shared" ref="AD63:BK75" ca="1" si="25">IF(LEN(INDIRECT("SWMETA!"&amp;$B63&amp;AD$14))=0,"",INDIRECT("SWMETA!"&amp;$B63&amp;AD$14))</f>
        <v/>
      </c>
      <c r="AE63" s="288" t="str">
        <f t="shared" ca="1" si="25"/>
        <v/>
      </c>
      <c r="AF63" s="288" t="str">
        <f t="shared" ca="1" si="25"/>
        <v/>
      </c>
      <c r="AG63" s="288" t="str">
        <f t="shared" ca="1" si="25"/>
        <v/>
      </c>
      <c r="AH63" s="288" t="str">
        <f t="shared" ca="1" si="25"/>
        <v/>
      </c>
      <c r="AI63" s="288" t="str">
        <f t="shared" ca="1" si="25"/>
        <v/>
      </c>
      <c r="AJ63" s="288" t="str">
        <f t="shared" ca="1" si="25"/>
        <v/>
      </c>
      <c r="AK63" s="288" t="str">
        <f t="shared" ca="1" si="25"/>
        <v/>
      </c>
      <c r="AL63" s="288" t="str">
        <f t="shared" ca="1" si="25"/>
        <v/>
      </c>
      <c r="AM63" s="288" t="str">
        <f t="shared" ca="1" si="25"/>
        <v/>
      </c>
      <c r="AN63" s="288" t="str">
        <f t="shared" ca="1" si="25"/>
        <v/>
      </c>
      <c r="AO63" s="288" t="str">
        <f t="shared" ca="1" si="25"/>
        <v/>
      </c>
      <c r="AP63" s="288" t="str">
        <f t="shared" ca="1" si="25"/>
        <v/>
      </c>
      <c r="AQ63" s="288" t="str">
        <f t="shared" ca="1" si="25"/>
        <v/>
      </c>
      <c r="AR63" s="288" t="str">
        <f t="shared" ca="1" si="25"/>
        <v/>
      </c>
      <c r="AS63" s="288" t="str">
        <f t="shared" ca="1" si="25"/>
        <v/>
      </c>
      <c r="AT63" s="288" t="str">
        <f t="shared" ca="1" si="25"/>
        <v/>
      </c>
      <c r="AU63" s="288" t="str">
        <f t="shared" ca="1" si="25"/>
        <v/>
      </c>
      <c r="AV63" s="288" t="str">
        <f t="shared" ca="1" si="25"/>
        <v/>
      </c>
      <c r="AW63" s="288" t="str">
        <f t="shared" ca="1" si="25"/>
        <v/>
      </c>
      <c r="AX63" s="288" t="str">
        <f t="shared" ca="1" si="25"/>
        <v/>
      </c>
      <c r="AY63" s="288" t="str">
        <f t="shared" ca="1" si="25"/>
        <v/>
      </c>
      <c r="AZ63" s="288" t="str">
        <f t="shared" ca="1" si="25"/>
        <v/>
      </c>
      <c r="BA63" s="288" t="str">
        <f t="shared" ca="1" si="25"/>
        <v/>
      </c>
      <c r="BB63" s="288" t="str">
        <f t="shared" ca="1" si="25"/>
        <v/>
      </c>
      <c r="BC63" s="288" t="str">
        <f t="shared" ca="1" si="25"/>
        <v/>
      </c>
      <c r="BD63" s="288" t="str">
        <f t="shared" ca="1" si="25"/>
        <v/>
      </c>
      <c r="BE63" s="288" t="str">
        <f t="shared" ca="1" si="25"/>
        <v/>
      </c>
      <c r="BF63" s="288" t="str">
        <f t="shared" ca="1" si="25"/>
        <v/>
      </c>
      <c r="BG63" s="288" t="str">
        <f t="shared" ca="1" si="25"/>
        <v/>
      </c>
      <c r="BH63" s="288" t="str">
        <f t="shared" ca="1" si="25"/>
        <v/>
      </c>
      <c r="BI63" s="288" t="str">
        <f t="shared" ca="1" si="25"/>
        <v/>
      </c>
      <c r="BJ63" s="288" t="str">
        <f t="shared" ca="1" si="25"/>
        <v/>
      </c>
      <c r="BK63" s="288" t="str">
        <f t="shared" ca="1" si="25"/>
        <v/>
      </c>
      <c r="BL63" s="110"/>
      <c r="BM63" s="110"/>
      <c r="BN63" s="110"/>
      <c r="BO63" s="110"/>
      <c r="BP63" s="110"/>
      <c r="BQ63" s="110"/>
      <c r="BR63" s="110"/>
      <c r="BS63" s="110"/>
      <c r="BT63" s="110"/>
      <c r="BU63" s="110"/>
      <c r="BV63" s="110"/>
    </row>
    <row r="64" spans="1:74" customFormat="1" x14ac:dyDescent="0.2">
      <c r="A64" s="113"/>
      <c r="B64" s="113" t="str">
        <f t="shared" si="3"/>
        <v>BA</v>
      </c>
      <c r="C64" s="110"/>
      <c r="D64" s="110"/>
      <c r="E64" s="110"/>
      <c r="F64" s="268" t="str">
        <f t="shared" ca="1" si="4"/>
        <v>SUB_REGION Id</v>
      </c>
      <c r="G64" s="284"/>
      <c r="H64" s="270" t="s">
        <v>536</v>
      </c>
      <c r="I64" s="135" t="s">
        <v>495</v>
      </c>
      <c r="J64" s="135" t="s">
        <v>483</v>
      </c>
      <c r="K64" s="135" t="s">
        <v>483</v>
      </c>
      <c r="L64" s="272" t="s">
        <v>497</v>
      </c>
      <c r="M64" s="126" t="s">
        <v>221</v>
      </c>
      <c r="N64" s="276" t="str">
        <f t="shared" ca="1" si="23"/>
        <v>-</v>
      </c>
      <c r="O64" s="276" t="str">
        <f t="shared" ca="1" si="23"/>
        <v/>
      </c>
      <c r="P64" s="276" t="str">
        <f t="shared" ca="1" si="23"/>
        <v/>
      </c>
      <c r="Q64" s="276" t="str">
        <f t="shared" ca="1" si="23"/>
        <v/>
      </c>
      <c r="R64" s="276" t="str">
        <f t="shared" ca="1" si="23"/>
        <v/>
      </c>
      <c r="S64" s="276" t="str">
        <f t="shared" ca="1" si="23"/>
        <v/>
      </c>
      <c r="T64" s="276" t="str">
        <f t="shared" ca="1" si="23"/>
        <v/>
      </c>
      <c r="U64" s="276" t="str">
        <f t="shared" ca="1" si="23"/>
        <v/>
      </c>
      <c r="V64" s="276" t="str">
        <f t="shared" ca="1" si="23"/>
        <v/>
      </c>
      <c r="W64" s="276" t="str">
        <f t="shared" ca="1" si="23"/>
        <v/>
      </c>
      <c r="X64" s="276" t="str">
        <f t="shared" ca="1" si="23"/>
        <v/>
      </c>
      <c r="Y64" s="276" t="str">
        <f t="shared" ca="1" si="23"/>
        <v/>
      </c>
      <c r="Z64" s="276" t="str">
        <f t="shared" ca="1" si="23"/>
        <v/>
      </c>
      <c r="AA64" s="276" t="str">
        <f t="shared" ca="1" si="23"/>
        <v/>
      </c>
      <c r="AB64" s="276" t="str">
        <f t="shared" ca="1" si="23"/>
        <v/>
      </c>
      <c r="AC64" s="276" t="str">
        <f t="shared" ca="1" si="23"/>
        <v/>
      </c>
      <c r="AD64" s="276" t="str">
        <f t="shared" ref="AD64:AS79" ca="1" si="26">IF(LEN(INDIRECT("SWMETA!"&amp;$B64&amp;AD$14))=0,"",INDIRECT("SWMETA!"&amp;$B64&amp;AD$14))</f>
        <v/>
      </c>
      <c r="AE64" s="276" t="str">
        <f t="shared" ca="1" si="26"/>
        <v/>
      </c>
      <c r="AF64" s="276" t="str">
        <f t="shared" ca="1" si="26"/>
        <v/>
      </c>
      <c r="AG64" s="276" t="str">
        <f t="shared" ca="1" si="26"/>
        <v/>
      </c>
      <c r="AH64" s="276" t="str">
        <f t="shared" ca="1" si="26"/>
        <v/>
      </c>
      <c r="AI64" s="276" t="str">
        <f t="shared" ca="1" si="26"/>
        <v/>
      </c>
      <c r="AJ64" s="276" t="str">
        <f t="shared" ca="1" si="26"/>
        <v/>
      </c>
      <c r="AK64" s="276" t="str">
        <f t="shared" ca="1" si="26"/>
        <v/>
      </c>
      <c r="AL64" s="276" t="str">
        <f t="shared" ca="1" si="26"/>
        <v/>
      </c>
      <c r="AM64" s="276" t="str">
        <f t="shared" ca="1" si="26"/>
        <v/>
      </c>
      <c r="AN64" s="276" t="str">
        <f t="shared" ca="1" si="26"/>
        <v/>
      </c>
      <c r="AO64" s="276" t="str">
        <f t="shared" ca="1" si="26"/>
        <v/>
      </c>
      <c r="AP64" s="276" t="str">
        <f t="shared" ca="1" si="26"/>
        <v/>
      </c>
      <c r="AQ64" s="276" t="str">
        <f t="shared" ca="1" si="26"/>
        <v/>
      </c>
      <c r="AR64" s="276" t="str">
        <f t="shared" ca="1" si="26"/>
        <v/>
      </c>
      <c r="AS64" s="276" t="str">
        <f t="shared" ca="1" si="26"/>
        <v/>
      </c>
      <c r="AT64" s="276" t="str">
        <f t="shared" ca="1" si="25"/>
        <v/>
      </c>
      <c r="AU64" s="276" t="str">
        <f t="shared" ca="1" si="25"/>
        <v/>
      </c>
      <c r="AV64" s="276" t="str">
        <f t="shared" ca="1" si="25"/>
        <v/>
      </c>
      <c r="AW64" s="276" t="str">
        <f t="shared" ca="1" si="25"/>
        <v/>
      </c>
      <c r="AX64" s="276" t="str">
        <f t="shared" ca="1" si="25"/>
        <v/>
      </c>
      <c r="AY64" s="276" t="str">
        <f t="shared" ca="1" si="25"/>
        <v/>
      </c>
      <c r="AZ64" s="276" t="str">
        <f t="shared" ca="1" si="25"/>
        <v/>
      </c>
      <c r="BA64" s="276" t="str">
        <f t="shared" ca="1" si="25"/>
        <v/>
      </c>
      <c r="BB64" s="276" t="str">
        <f t="shared" ca="1" si="25"/>
        <v/>
      </c>
      <c r="BC64" s="276" t="str">
        <f t="shared" ca="1" si="25"/>
        <v/>
      </c>
      <c r="BD64" s="276" t="str">
        <f t="shared" ca="1" si="25"/>
        <v/>
      </c>
      <c r="BE64" s="276" t="str">
        <f t="shared" ca="1" si="25"/>
        <v/>
      </c>
      <c r="BF64" s="276" t="str">
        <f t="shared" ca="1" si="25"/>
        <v/>
      </c>
      <c r="BG64" s="276" t="str">
        <f t="shared" ca="1" si="25"/>
        <v/>
      </c>
      <c r="BH64" s="276" t="str">
        <f t="shared" ca="1" si="25"/>
        <v/>
      </c>
      <c r="BI64" s="276" t="str">
        <f t="shared" ca="1" si="25"/>
        <v/>
      </c>
      <c r="BJ64" s="276" t="str">
        <f t="shared" ca="1" si="25"/>
        <v/>
      </c>
      <c r="BK64" s="276" t="str">
        <f t="shared" ca="1" si="25"/>
        <v/>
      </c>
      <c r="BL64" s="110"/>
      <c r="BM64" s="110"/>
      <c r="BN64" s="110"/>
      <c r="BO64" s="110"/>
      <c r="BP64" s="110"/>
      <c r="BQ64" s="110"/>
      <c r="BR64" s="110"/>
      <c r="BS64" s="110"/>
      <c r="BT64" s="110"/>
      <c r="BU64" s="110"/>
      <c r="BV64" s="110"/>
    </row>
    <row r="65" spans="1:74" customFormat="1" x14ac:dyDescent="0.2">
      <c r="A65" s="113"/>
      <c r="B65" s="113" t="str">
        <f t="shared" si="3"/>
        <v>BB</v>
      </c>
      <c r="C65" s="110"/>
      <c r="D65" s="110"/>
      <c r="E65" s="110"/>
      <c r="F65" s="268" t="str">
        <f t="shared" ca="1" si="4"/>
        <v>SUB_REGION Desc</v>
      </c>
      <c r="G65" s="284"/>
      <c r="H65" s="270" t="s">
        <v>537</v>
      </c>
      <c r="I65" s="135" t="s">
        <v>495</v>
      </c>
      <c r="J65" s="135" t="s">
        <v>147</v>
      </c>
      <c r="K65" s="135" t="s">
        <v>147</v>
      </c>
      <c r="L65" s="272" t="s">
        <v>497</v>
      </c>
      <c r="M65" s="126" t="s">
        <v>221</v>
      </c>
      <c r="N65" s="276" t="str">
        <f t="shared" ref="N65:AC80" ca="1" si="27">IF(LEN(INDIRECT("SWMETA!"&amp;$B65&amp;N$14))=0,"",INDIRECT("SWMETA!"&amp;$B65&amp;N$14))</f>
        <v>-</v>
      </c>
      <c r="O65" s="276" t="str">
        <f t="shared" ca="1" si="27"/>
        <v/>
      </c>
      <c r="P65" s="276" t="str">
        <f t="shared" ca="1" si="27"/>
        <v/>
      </c>
      <c r="Q65" s="276" t="str">
        <f t="shared" ca="1" si="27"/>
        <v/>
      </c>
      <c r="R65" s="276" t="str">
        <f t="shared" ca="1" si="27"/>
        <v/>
      </c>
      <c r="S65" s="276" t="str">
        <f t="shared" ca="1" si="27"/>
        <v/>
      </c>
      <c r="T65" s="276" t="str">
        <f t="shared" ca="1" si="27"/>
        <v/>
      </c>
      <c r="U65" s="276" t="str">
        <f t="shared" ca="1" si="27"/>
        <v/>
      </c>
      <c r="V65" s="276" t="str">
        <f t="shared" ca="1" si="27"/>
        <v/>
      </c>
      <c r="W65" s="276" t="str">
        <f t="shared" ca="1" si="27"/>
        <v/>
      </c>
      <c r="X65" s="276" t="str">
        <f t="shared" ca="1" si="27"/>
        <v/>
      </c>
      <c r="Y65" s="276" t="str">
        <f t="shared" ca="1" si="27"/>
        <v/>
      </c>
      <c r="Z65" s="276" t="str">
        <f t="shared" ca="1" si="27"/>
        <v/>
      </c>
      <c r="AA65" s="276" t="str">
        <f t="shared" ca="1" si="27"/>
        <v/>
      </c>
      <c r="AB65" s="276" t="str">
        <f t="shared" ca="1" si="27"/>
        <v/>
      </c>
      <c r="AC65" s="276" t="str">
        <f t="shared" ca="1" si="27"/>
        <v/>
      </c>
      <c r="AD65" s="276" t="str">
        <f t="shared" ca="1" si="26"/>
        <v/>
      </c>
      <c r="AE65" s="276" t="str">
        <f t="shared" ca="1" si="26"/>
        <v/>
      </c>
      <c r="AF65" s="276" t="str">
        <f t="shared" ca="1" si="26"/>
        <v/>
      </c>
      <c r="AG65" s="276" t="str">
        <f t="shared" ca="1" si="26"/>
        <v/>
      </c>
      <c r="AH65" s="276" t="str">
        <f t="shared" ca="1" si="26"/>
        <v/>
      </c>
      <c r="AI65" s="276" t="str">
        <f t="shared" ca="1" si="26"/>
        <v/>
      </c>
      <c r="AJ65" s="276" t="str">
        <f t="shared" ca="1" si="26"/>
        <v/>
      </c>
      <c r="AK65" s="276" t="str">
        <f t="shared" ca="1" si="26"/>
        <v/>
      </c>
      <c r="AL65" s="276" t="str">
        <f t="shared" ca="1" si="26"/>
        <v/>
      </c>
      <c r="AM65" s="276" t="str">
        <f t="shared" ca="1" si="26"/>
        <v/>
      </c>
      <c r="AN65" s="276" t="str">
        <f t="shared" ca="1" si="26"/>
        <v/>
      </c>
      <c r="AO65" s="276" t="str">
        <f t="shared" ca="1" si="26"/>
        <v/>
      </c>
      <c r="AP65" s="276" t="str">
        <f t="shared" ca="1" si="26"/>
        <v/>
      </c>
      <c r="AQ65" s="276" t="str">
        <f t="shared" ca="1" si="26"/>
        <v/>
      </c>
      <c r="AR65" s="276" t="str">
        <f t="shared" ca="1" si="25"/>
        <v/>
      </c>
      <c r="AS65" s="276" t="str">
        <f t="shared" ca="1" si="25"/>
        <v/>
      </c>
      <c r="AT65" s="276" t="str">
        <f t="shared" ca="1" si="25"/>
        <v/>
      </c>
      <c r="AU65" s="276" t="str">
        <f t="shared" ca="1" si="25"/>
        <v/>
      </c>
      <c r="AV65" s="276" t="str">
        <f t="shared" ca="1" si="25"/>
        <v/>
      </c>
      <c r="AW65" s="276" t="str">
        <f t="shared" ca="1" si="25"/>
        <v/>
      </c>
      <c r="AX65" s="276" t="str">
        <f t="shared" ca="1" si="25"/>
        <v/>
      </c>
      <c r="AY65" s="276" t="str">
        <f t="shared" ca="1" si="25"/>
        <v/>
      </c>
      <c r="AZ65" s="276" t="str">
        <f t="shared" ca="1" si="25"/>
        <v/>
      </c>
      <c r="BA65" s="276" t="str">
        <f t="shared" ca="1" si="25"/>
        <v/>
      </c>
      <c r="BB65" s="276" t="str">
        <f t="shared" ca="1" si="25"/>
        <v/>
      </c>
      <c r="BC65" s="276" t="str">
        <f t="shared" ca="1" si="25"/>
        <v/>
      </c>
      <c r="BD65" s="276" t="str">
        <f t="shared" ca="1" si="25"/>
        <v/>
      </c>
      <c r="BE65" s="276" t="str">
        <f t="shared" ca="1" si="25"/>
        <v/>
      </c>
      <c r="BF65" s="276" t="str">
        <f t="shared" ca="1" si="25"/>
        <v/>
      </c>
      <c r="BG65" s="276" t="str">
        <f t="shared" ca="1" si="25"/>
        <v/>
      </c>
      <c r="BH65" s="276" t="str">
        <f t="shared" ca="1" si="25"/>
        <v/>
      </c>
      <c r="BI65" s="276" t="str">
        <f t="shared" ca="1" si="25"/>
        <v/>
      </c>
      <c r="BJ65" s="276" t="str">
        <f t="shared" ca="1" si="25"/>
        <v/>
      </c>
      <c r="BK65" s="276" t="str">
        <f t="shared" ca="1" si="25"/>
        <v/>
      </c>
      <c r="BL65" s="110"/>
      <c r="BM65" s="110"/>
      <c r="BN65" s="110"/>
      <c r="BO65" s="110"/>
      <c r="BP65" s="110"/>
      <c r="BQ65" s="110"/>
      <c r="BR65" s="110"/>
      <c r="BS65" s="110"/>
      <c r="BT65" s="110"/>
      <c r="BU65" s="110"/>
      <c r="BV65" s="110"/>
    </row>
    <row r="66" spans="1:74" customFormat="1" x14ac:dyDescent="0.2">
      <c r="A66" s="113"/>
      <c r="B66" s="113" t="str">
        <f t="shared" si="3"/>
        <v>BC</v>
      </c>
      <c r="C66" s="128"/>
      <c r="D66" s="128"/>
      <c r="E66" s="128"/>
      <c r="F66" s="268" t="str">
        <f t="shared" ca="1" si="4"/>
        <v>REGION Id</v>
      </c>
      <c r="G66" s="284"/>
      <c r="H66" s="270" t="s">
        <v>538</v>
      </c>
      <c r="I66" s="135" t="s">
        <v>495</v>
      </c>
      <c r="J66" s="135" t="s">
        <v>483</v>
      </c>
      <c r="K66" s="135" t="s">
        <v>483</v>
      </c>
      <c r="L66" s="272" t="s">
        <v>497</v>
      </c>
      <c r="M66" s="126" t="s">
        <v>221</v>
      </c>
      <c r="N66" s="276" t="str">
        <f t="shared" ca="1" si="27"/>
        <v>-</v>
      </c>
      <c r="O66" s="276" t="str">
        <f t="shared" ca="1" si="27"/>
        <v/>
      </c>
      <c r="P66" s="276" t="str">
        <f t="shared" ca="1" si="27"/>
        <v/>
      </c>
      <c r="Q66" s="276" t="str">
        <f t="shared" ca="1" si="27"/>
        <v/>
      </c>
      <c r="R66" s="276" t="str">
        <f t="shared" ca="1" si="27"/>
        <v/>
      </c>
      <c r="S66" s="276" t="str">
        <f t="shared" ca="1" si="27"/>
        <v/>
      </c>
      <c r="T66" s="276" t="str">
        <f t="shared" ca="1" si="27"/>
        <v/>
      </c>
      <c r="U66" s="276" t="str">
        <f t="shared" ca="1" si="27"/>
        <v/>
      </c>
      <c r="V66" s="276" t="str">
        <f t="shared" ca="1" si="27"/>
        <v/>
      </c>
      <c r="W66" s="276" t="str">
        <f t="shared" ca="1" si="27"/>
        <v/>
      </c>
      <c r="X66" s="276" t="str">
        <f t="shared" ca="1" si="27"/>
        <v/>
      </c>
      <c r="Y66" s="276" t="str">
        <f t="shared" ca="1" si="27"/>
        <v/>
      </c>
      <c r="Z66" s="276" t="str">
        <f t="shared" ca="1" si="27"/>
        <v/>
      </c>
      <c r="AA66" s="276" t="str">
        <f t="shared" ca="1" si="27"/>
        <v/>
      </c>
      <c r="AB66" s="276" t="str">
        <f t="shared" ca="1" si="27"/>
        <v/>
      </c>
      <c r="AC66" s="276" t="str">
        <f t="shared" ca="1" si="27"/>
        <v/>
      </c>
      <c r="AD66" s="276" t="str">
        <f t="shared" ca="1" si="26"/>
        <v/>
      </c>
      <c r="AE66" s="276" t="str">
        <f t="shared" ca="1" si="26"/>
        <v/>
      </c>
      <c r="AF66" s="276" t="str">
        <f t="shared" ca="1" si="26"/>
        <v/>
      </c>
      <c r="AG66" s="276" t="str">
        <f t="shared" ca="1" si="26"/>
        <v/>
      </c>
      <c r="AH66" s="276" t="str">
        <f t="shared" ca="1" si="26"/>
        <v/>
      </c>
      <c r="AI66" s="276" t="str">
        <f t="shared" ca="1" si="26"/>
        <v/>
      </c>
      <c r="AJ66" s="276" t="str">
        <f t="shared" ca="1" si="26"/>
        <v/>
      </c>
      <c r="AK66" s="276" t="str">
        <f t="shared" ca="1" si="26"/>
        <v/>
      </c>
      <c r="AL66" s="276" t="str">
        <f t="shared" ca="1" si="26"/>
        <v/>
      </c>
      <c r="AM66" s="276" t="str">
        <f t="shared" ca="1" si="26"/>
        <v/>
      </c>
      <c r="AN66" s="276" t="str">
        <f t="shared" ca="1" si="26"/>
        <v/>
      </c>
      <c r="AO66" s="276" t="str">
        <f t="shared" ca="1" si="26"/>
        <v/>
      </c>
      <c r="AP66" s="276" t="str">
        <f t="shared" ca="1" si="26"/>
        <v/>
      </c>
      <c r="AQ66" s="276" t="str">
        <f t="shared" ca="1" si="26"/>
        <v/>
      </c>
      <c r="AR66" s="276" t="str">
        <f t="shared" ca="1" si="25"/>
        <v/>
      </c>
      <c r="AS66" s="276" t="str">
        <f t="shared" ca="1" si="25"/>
        <v/>
      </c>
      <c r="AT66" s="276" t="str">
        <f t="shared" ca="1" si="25"/>
        <v/>
      </c>
      <c r="AU66" s="276" t="str">
        <f t="shared" ca="1" si="25"/>
        <v/>
      </c>
      <c r="AV66" s="276" t="str">
        <f t="shared" ca="1" si="25"/>
        <v/>
      </c>
      <c r="AW66" s="276" t="str">
        <f t="shared" ca="1" si="25"/>
        <v/>
      </c>
      <c r="AX66" s="276" t="str">
        <f t="shared" ca="1" si="25"/>
        <v/>
      </c>
      <c r="AY66" s="276" t="str">
        <f t="shared" ca="1" si="25"/>
        <v/>
      </c>
      <c r="AZ66" s="276" t="str">
        <f t="shared" ca="1" si="25"/>
        <v/>
      </c>
      <c r="BA66" s="276" t="str">
        <f t="shared" ca="1" si="25"/>
        <v/>
      </c>
      <c r="BB66" s="276" t="str">
        <f t="shared" ca="1" si="25"/>
        <v/>
      </c>
      <c r="BC66" s="276" t="str">
        <f t="shared" ca="1" si="25"/>
        <v/>
      </c>
      <c r="BD66" s="276" t="str">
        <f t="shared" ca="1" si="25"/>
        <v/>
      </c>
      <c r="BE66" s="276" t="str">
        <f t="shared" ca="1" si="25"/>
        <v/>
      </c>
      <c r="BF66" s="276" t="str">
        <f t="shared" ca="1" si="25"/>
        <v/>
      </c>
      <c r="BG66" s="276" t="str">
        <f t="shared" ca="1" si="25"/>
        <v/>
      </c>
      <c r="BH66" s="276" t="str">
        <f t="shared" ca="1" si="25"/>
        <v/>
      </c>
      <c r="BI66" s="276" t="str">
        <f t="shared" ca="1" si="25"/>
        <v/>
      </c>
      <c r="BJ66" s="276" t="str">
        <f t="shared" ca="1" si="25"/>
        <v/>
      </c>
      <c r="BK66" s="276" t="str">
        <f t="shared" ca="1" si="25"/>
        <v/>
      </c>
      <c r="BL66" s="110"/>
      <c r="BM66" s="110"/>
      <c r="BN66" s="110"/>
      <c r="BO66" s="110"/>
      <c r="BP66" s="110"/>
      <c r="BQ66" s="110"/>
      <c r="BR66" s="110"/>
      <c r="BS66" s="110"/>
      <c r="BT66" s="110"/>
      <c r="BU66" s="110"/>
      <c r="BV66" s="110"/>
    </row>
    <row r="67" spans="1:74" customFormat="1" x14ac:dyDescent="0.2">
      <c r="A67" s="113"/>
      <c r="B67" s="113" t="str">
        <f t="shared" si="3"/>
        <v>BD</v>
      </c>
      <c r="C67" s="128"/>
      <c r="D67" s="128"/>
      <c r="E67" s="128"/>
      <c r="F67" s="268" t="str">
        <f t="shared" ca="1" si="4"/>
        <v>REGION Desc</v>
      </c>
      <c r="G67" s="284"/>
      <c r="H67" s="270" t="s">
        <v>539</v>
      </c>
      <c r="I67" s="135" t="s">
        <v>495</v>
      </c>
      <c r="J67" s="135" t="s">
        <v>147</v>
      </c>
      <c r="K67" s="135" t="s">
        <v>147</v>
      </c>
      <c r="L67" s="272" t="s">
        <v>497</v>
      </c>
      <c r="M67" s="126" t="s">
        <v>221</v>
      </c>
      <c r="N67" s="276" t="str">
        <f t="shared" ca="1" si="27"/>
        <v>-</v>
      </c>
      <c r="O67" s="276" t="str">
        <f t="shared" ca="1" si="27"/>
        <v/>
      </c>
      <c r="P67" s="276" t="str">
        <f t="shared" ca="1" si="27"/>
        <v/>
      </c>
      <c r="Q67" s="276" t="str">
        <f t="shared" ca="1" si="27"/>
        <v/>
      </c>
      <c r="R67" s="276" t="str">
        <f t="shared" ca="1" si="27"/>
        <v/>
      </c>
      <c r="S67" s="276" t="str">
        <f t="shared" ca="1" si="27"/>
        <v/>
      </c>
      <c r="T67" s="276" t="str">
        <f t="shared" ca="1" si="27"/>
        <v/>
      </c>
      <c r="U67" s="276" t="str">
        <f t="shared" ca="1" si="27"/>
        <v/>
      </c>
      <c r="V67" s="276" t="str">
        <f t="shared" ca="1" si="27"/>
        <v/>
      </c>
      <c r="W67" s="276" t="str">
        <f t="shared" ca="1" si="27"/>
        <v/>
      </c>
      <c r="X67" s="276" t="str">
        <f t="shared" ca="1" si="27"/>
        <v/>
      </c>
      <c r="Y67" s="276" t="str">
        <f t="shared" ca="1" si="27"/>
        <v/>
      </c>
      <c r="Z67" s="276" t="str">
        <f t="shared" ca="1" si="27"/>
        <v/>
      </c>
      <c r="AA67" s="276" t="str">
        <f t="shared" ca="1" si="27"/>
        <v/>
      </c>
      <c r="AB67" s="276" t="str">
        <f t="shared" ca="1" si="27"/>
        <v/>
      </c>
      <c r="AC67" s="276" t="str">
        <f t="shared" ca="1" si="27"/>
        <v/>
      </c>
      <c r="AD67" s="276" t="str">
        <f t="shared" ca="1" si="26"/>
        <v/>
      </c>
      <c r="AE67" s="276" t="str">
        <f t="shared" ca="1" si="26"/>
        <v/>
      </c>
      <c r="AF67" s="276" t="str">
        <f t="shared" ca="1" si="26"/>
        <v/>
      </c>
      <c r="AG67" s="276" t="str">
        <f t="shared" ca="1" si="26"/>
        <v/>
      </c>
      <c r="AH67" s="276" t="str">
        <f t="shared" ca="1" si="26"/>
        <v/>
      </c>
      <c r="AI67" s="276" t="str">
        <f t="shared" ca="1" si="26"/>
        <v/>
      </c>
      <c r="AJ67" s="276" t="str">
        <f t="shared" ca="1" si="26"/>
        <v/>
      </c>
      <c r="AK67" s="276" t="str">
        <f t="shared" ca="1" si="26"/>
        <v/>
      </c>
      <c r="AL67" s="276" t="str">
        <f t="shared" ca="1" si="26"/>
        <v/>
      </c>
      <c r="AM67" s="276" t="str">
        <f t="shared" ca="1" si="26"/>
        <v/>
      </c>
      <c r="AN67" s="276" t="str">
        <f t="shared" ca="1" si="26"/>
        <v/>
      </c>
      <c r="AO67" s="276" t="str">
        <f t="shared" ca="1" si="26"/>
        <v/>
      </c>
      <c r="AP67" s="276" t="str">
        <f t="shared" ca="1" si="26"/>
        <v/>
      </c>
      <c r="AQ67" s="276" t="str">
        <f t="shared" ca="1" si="26"/>
        <v/>
      </c>
      <c r="AR67" s="276" t="str">
        <f t="shared" ca="1" si="25"/>
        <v/>
      </c>
      <c r="AS67" s="276" t="str">
        <f t="shared" ca="1" si="25"/>
        <v/>
      </c>
      <c r="AT67" s="276" t="str">
        <f t="shared" ca="1" si="25"/>
        <v/>
      </c>
      <c r="AU67" s="276" t="str">
        <f t="shared" ca="1" si="25"/>
        <v/>
      </c>
      <c r="AV67" s="276" t="str">
        <f t="shared" ca="1" si="25"/>
        <v/>
      </c>
      <c r="AW67" s="276" t="str">
        <f t="shared" ca="1" si="25"/>
        <v/>
      </c>
      <c r="AX67" s="276" t="str">
        <f t="shared" ca="1" si="25"/>
        <v/>
      </c>
      <c r="AY67" s="276" t="str">
        <f t="shared" ca="1" si="25"/>
        <v/>
      </c>
      <c r="AZ67" s="276" t="str">
        <f t="shared" ca="1" si="25"/>
        <v/>
      </c>
      <c r="BA67" s="276" t="str">
        <f t="shared" ca="1" si="25"/>
        <v/>
      </c>
      <c r="BB67" s="276" t="str">
        <f t="shared" ca="1" si="25"/>
        <v/>
      </c>
      <c r="BC67" s="276" t="str">
        <f t="shared" ca="1" si="25"/>
        <v/>
      </c>
      <c r="BD67" s="276" t="str">
        <f t="shared" ca="1" si="25"/>
        <v/>
      </c>
      <c r="BE67" s="276" t="str">
        <f t="shared" ca="1" si="25"/>
        <v/>
      </c>
      <c r="BF67" s="276" t="str">
        <f t="shared" ca="1" si="25"/>
        <v/>
      </c>
      <c r="BG67" s="276" t="str">
        <f t="shared" ca="1" si="25"/>
        <v/>
      </c>
      <c r="BH67" s="276" t="str">
        <f t="shared" ca="1" si="25"/>
        <v/>
      </c>
      <c r="BI67" s="276" t="str">
        <f t="shared" ca="1" si="25"/>
        <v/>
      </c>
      <c r="BJ67" s="276" t="str">
        <f t="shared" ca="1" si="25"/>
        <v/>
      </c>
      <c r="BK67" s="276" t="str">
        <f t="shared" ca="1" si="25"/>
        <v/>
      </c>
      <c r="BL67" s="110"/>
      <c r="BM67" s="110"/>
      <c r="BN67" s="110"/>
      <c r="BO67" s="110"/>
      <c r="BP67" s="110"/>
      <c r="BQ67" s="110"/>
      <c r="BR67" s="110"/>
      <c r="BS67" s="110"/>
      <c r="BT67" s="110"/>
      <c r="BU67" s="110"/>
      <c r="BV67" s="110"/>
    </row>
    <row r="68" spans="1:74" customFormat="1" x14ac:dyDescent="0.2">
      <c r="A68" s="113"/>
      <c r="B68" s="113" t="str">
        <f t="shared" si="3"/>
        <v>BE</v>
      </c>
      <c r="C68" s="128"/>
      <c r="D68" s="128"/>
      <c r="E68" s="128"/>
      <c r="F68" s="268" t="str">
        <f t="shared" ca="1" si="4"/>
        <v>CLUSTER Id</v>
      </c>
      <c r="G68" s="284"/>
      <c r="H68" s="270" t="s">
        <v>540</v>
      </c>
      <c r="I68" s="135" t="s">
        <v>495</v>
      </c>
      <c r="J68" s="135" t="s">
        <v>483</v>
      </c>
      <c r="K68" s="135" t="s">
        <v>483</v>
      </c>
      <c r="L68" s="272" t="s">
        <v>497</v>
      </c>
      <c r="M68" s="126" t="s">
        <v>221</v>
      </c>
      <c r="N68" s="276" t="str">
        <f t="shared" ca="1" si="27"/>
        <v>-</v>
      </c>
      <c r="O68" s="276" t="str">
        <f t="shared" ca="1" si="27"/>
        <v/>
      </c>
      <c r="P68" s="276" t="str">
        <f t="shared" ca="1" si="27"/>
        <v/>
      </c>
      <c r="Q68" s="276" t="str">
        <f t="shared" ca="1" si="27"/>
        <v/>
      </c>
      <c r="R68" s="276" t="str">
        <f t="shared" ca="1" si="27"/>
        <v/>
      </c>
      <c r="S68" s="276" t="str">
        <f t="shared" ca="1" si="27"/>
        <v/>
      </c>
      <c r="T68" s="276" t="str">
        <f t="shared" ca="1" si="27"/>
        <v/>
      </c>
      <c r="U68" s="276" t="str">
        <f t="shared" ca="1" si="27"/>
        <v/>
      </c>
      <c r="V68" s="276" t="str">
        <f t="shared" ca="1" si="27"/>
        <v/>
      </c>
      <c r="W68" s="276" t="str">
        <f t="shared" ca="1" si="27"/>
        <v/>
      </c>
      <c r="X68" s="276" t="str">
        <f t="shared" ca="1" si="27"/>
        <v/>
      </c>
      <c r="Y68" s="276" t="str">
        <f t="shared" ca="1" si="27"/>
        <v/>
      </c>
      <c r="Z68" s="276" t="str">
        <f t="shared" ca="1" si="27"/>
        <v/>
      </c>
      <c r="AA68" s="276" t="str">
        <f t="shared" ca="1" si="27"/>
        <v/>
      </c>
      <c r="AB68" s="276" t="str">
        <f t="shared" ca="1" si="27"/>
        <v/>
      </c>
      <c r="AC68" s="276" t="str">
        <f t="shared" ca="1" si="27"/>
        <v/>
      </c>
      <c r="AD68" s="276" t="str">
        <f t="shared" ca="1" si="26"/>
        <v/>
      </c>
      <c r="AE68" s="276" t="str">
        <f t="shared" ca="1" si="26"/>
        <v/>
      </c>
      <c r="AF68" s="276" t="str">
        <f t="shared" ca="1" si="26"/>
        <v/>
      </c>
      <c r="AG68" s="276" t="str">
        <f t="shared" ca="1" si="26"/>
        <v/>
      </c>
      <c r="AH68" s="276" t="str">
        <f t="shared" ca="1" si="26"/>
        <v/>
      </c>
      <c r="AI68" s="276" t="str">
        <f t="shared" ca="1" si="26"/>
        <v/>
      </c>
      <c r="AJ68" s="276" t="str">
        <f t="shared" ca="1" si="26"/>
        <v/>
      </c>
      <c r="AK68" s="276" t="str">
        <f t="shared" ca="1" si="26"/>
        <v/>
      </c>
      <c r="AL68" s="276" t="str">
        <f t="shared" ca="1" si="26"/>
        <v/>
      </c>
      <c r="AM68" s="276" t="str">
        <f t="shared" ca="1" si="26"/>
        <v/>
      </c>
      <c r="AN68" s="276" t="str">
        <f t="shared" ca="1" si="26"/>
        <v/>
      </c>
      <c r="AO68" s="276" t="str">
        <f t="shared" ca="1" si="26"/>
        <v/>
      </c>
      <c r="AP68" s="276" t="str">
        <f t="shared" ca="1" si="26"/>
        <v/>
      </c>
      <c r="AQ68" s="276" t="str">
        <f t="shared" ca="1" si="26"/>
        <v/>
      </c>
      <c r="AR68" s="276" t="str">
        <f t="shared" ca="1" si="25"/>
        <v/>
      </c>
      <c r="AS68" s="276" t="str">
        <f t="shared" ca="1" si="25"/>
        <v/>
      </c>
      <c r="AT68" s="276" t="str">
        <f t="shared" ca="1" si="25"/>
        <v/>
      </c>
      <c r="AU68" s="276" t="str">
        <f t="shared" ca="1" si="25"/>
        <v/>
      </c>
      <c r="AV68" s="276" t="str">
        <f t="shared" ca="1" si="25"/>
        <v/>
      </c>
      <c r="AW68" s="276" t="str">
        <f t="shared" ca="1" si="25"/>
        <v/>
      </c>
      <c r="AX68" s="276" t="str">
        <f t="shared" ca="1" si="25"/>
        <v/>
      </c>
      <c r="AY68" s="276" t="str">
        <f t="shared" ca="1" si="25"/>
        <v/>
      </c>
      <c r="AZ68" s="276" t="str">
        <f t="shared" ca="1" si="25"/>
        <v/>
      </c>
      <c r="BA68" s="276" t="str">
        <f t="shared" ca="1" si="25"/>
        <v/>
      </c>
      <c r="BB68" s="276" t="str">
        <f t="shared" ca="1" si="25"/>
        <v/>
      </c>
      <c r="BC68" s="276" t="str">
        <f t="shared" ca="1" si="25"/>
        <v/>
      </c>
      <c r="BD68" s="276" t="str">
        <f t="shared" ca="1" si="25"/>
        <v/>
      </c>
      <c r="BE68" s="276" t="str">
        <f t="shared" ca="1" si="25"/>
        <v/>
      </c>
      <c r="BF68" s="276" t="str">
        <f t="shared" ca="1" si="25"/>
        <v/>
      </c>
      <c r="BG68" s="276" t="str">
        <f t="shared" ca="1" si="25"/>
        <v/>
      </c>
      <c r="BH68" s="276" t="str">
        <f t="shared" ca="1" si="25"/>
        <v/>
      </c>
      <c r="BI68" s="276" t="str">
        <f t="shared" ca="1" si="25"/>
        <v/>
      </c>
      <c r="BJ68" s="276" t="str">
        <f t="shared" ca="1" si="25"/>
        <v/>
      </c>
      <c r="BK68" s="276" t="str">
        <f t="shared" ca="1" si="25"/>
        <v/>
      </c>
      <c r="BL68" s="110"/>
      <c r="BM68" s="110"/>
      <c r="BN68" s="110"/>
      <c r="BO68" s="110"/>
      <c r="BP68" s="110"/>
      <c r="BQ68" s="110"/>
      <c r="BR68" s="110"/>
      <c r="BS68" s="110"/>
      <c r="BT68" s="110"/>
      <c r="BU68" s="110"/>
      <c r="BV68" s="110"/>
    </row>
    <row r="69" spans="1:74" customFormat="1" x14ac:dyDescent="0.2">
      <c r="A69" s="128"/>
      <c r="B69" s="113" t="str">
        <f t="shared" si="3"/>
        <v>BF</v>
      </c>
      <c r="C69" s="128"/>
      <c r="D69" s="128"/>
      <c r="E69" s="128"/>
      <c r="F69" s="268" t="str">
        <f t="shared" ca="1" si="4"/>
        <v>CLUSTER Desc</v>
      </c>
      <c r="G69" s="284"/>
      <c r="H69" s="270" t="s">
        <v>541</v>
      </c>
      <c r="I69" s="135" t="s">
        <v>495</v>
      </c>
      <c r="J69" s="135" t="s">
        <v>147</v>
      </c>
      <c r="K69" s="135" t="s">
        <v>147</v>
      </c>
      <c r="L69" s="272" t="s">
        <v>497</v>
      </c>
      <c r="M69" s="126" t="s">
        <v>221</v>
      </c>
      <c r="N69" s="276" t="str">
        <f t="shared" ca="1" si="27"/>
        <v>-</v>
      </c>
      <c r="O69" s="276" t="str">
        <f t="shared" ca="1" si="27"/>
        <v/>
      </c>
      <c r="P69" s="276" t="str">
        <f t="shared" ca="1" si="27"/>
        <v/>
      </c>
      <c r="Q69" s="276" t="str">
        <f t="shared" ca="1" si="27"/>
        <v/>
      </c>
      <c r="R69" s="276" t="str">
        <f t="shared" ca="1" si="27"/>
        <v/>
      </c>
      <c r="S69" s="276" t="str">
        <f t="shared" ca="1" si="27"/>
        <v/>
      </c>
      <c r="T69" s="276" t="str">
        <f t="shared" ca="1" si="27"/>
        <v/>
      </c>
      <c r="U69" s="276" t="str">
        <f t="shared" ca="1" si="27"/>
        <v/>
      </c>
      <c r="V69" s="276" t="str">
        <f t="shared" ca="1" si="27"/>
        <v/>
      </c>
      <c r="W69" s="276" t="str">
        <f t="shared" ca="1" si="27"/>
        <v/>
      </c>
      <c r="X69" s="276" t="str">
        <f t="shared" ca="1" si="27"/>
        <v/>
      </c>
      <c r="Y69" s="276" t="str">
        <f t="shared" ca="1" si="27"/>
        <v/>
      </c>
      <c r="Z69" s="276" t="str">
        <f t="shared" ca="1" si="27"/>
        <v/>
      </c>
      <c r="AA69" s="276" t="str">
        <f t="shared" ca="1" si="27"/>
        <v/>
      </c>
      <c r="AB69" s="276" t="str">
        <f t="shared" ca="1" si="27"/>
        <v/>
      </c>
      <c r="AC69" s="276" t="str">
        <f t="shared" ca="1" si="27"/>
        <v/>
      </c>
      <c r="AD69" s="276" t="str">
        <f t="shared" ca="1" si="26"/>
        <v/>
      </c>
      <c r="AE69" s="276" t="str">
        <f t="shared" ca="1" si="26"/>
        <v/>
      </c>
      <c r="AF69" s="276" t="str">
        <f t="shared" ca="1" si="26"/>
        <v/>
      </c>
      <c r="AG69" s="276" t="str">
        <f t="shared" ca="1" si="26"/>
        <v/>
      </c>
      <c r="AH69" s="276" t="str">
        <f t="shared" ca="1" si="26"/>
        <v/>
      </c>
      <c r="AI69" s="276" t="str">
        <f t="shared" ca="1" si="26"/>
        <v/>
      </c>
      <c r="AJ69" s="276" t="str">
        <f t="shared" ca="1" si="26"/>
        <v/>
      </c>
      <c r="AK69" s="276" t="str">
        <f t="shared" ca="1" si="26"/>
        <v/>
      </c>
      <c r="AL69" s="276" t="str">
        <f t="shared" ca="1" si="26"/>
        <v/>
      </c>
      <c r="AM69" s="276" t="str">
        <f t="shared" ca="1" si="26"/>
        <v/>
      </c>
      <c r="AN69" s="276" t="str">
        <f t="shared" ca="1" si="26"/>
        <v/>
      </c>
      <c r="AO69" s="276" t="str">
        <f t="shared" ca="1" si="26"/>
        <v/>
      </c>
      <c r="AP69" s="276" t="str">
        <f t="shared" ca="1" si="26"/>
        <v/>
      </c>
      <c r="AQ69" s="276" t="str">
        <f t="shared" ca="1" si="26"/>
        <v/>
      </c>
      <c r="AR69" s="276" t="str">
        <f t="shared" ca="1" si="25"/>
        <v/>
      </c>
      <c r="AS69" s="276" t="str">
        <f t="shared" ca="1" si="25"/>
        <v/>
      </c>
      <c r="AT69" s="276" t="str">
        <f t="shared" ca="1" si="25"/>
        <v/>
      </c>
      <c r="AU69" s="276" t="str">
        <f t="shared" ca="1" si="25"/>
        <v/>
      </c>
      <c r="AV69" s="276" t="str">
        <f t="shared" ca="1" si="25"/>
        <v/>
      </c>
      <c r="AW69" s="276" t="str">
        <f t="shared" ca="1" si="25"/>
        <v/>
      </c>
      <c r="AX69" s="276" t="str">
        <f t="shared" ca="1" si="25"/>
        <v/>
      </c>
      <c r="AY69" s="276" t="str">
        <f t="shared" ca="1" si="25"/>
        <v/>
      </c>
      <c r="AZ69" s="276" t="str">
        <f t="shared" ca="1" si="25"/>
        <v/>
      </c>
      <c r="BA69" s="276" t="str">
        <f t="shared" ca="1" si="25"/>
        <v/>
      </c>
      <c r="BB69" s="276" t="str">
        <f t="shared" ca="1" si="25"/>
        <v/>
      </c>
      <c r="BC69" s="276" t="str">
        <f t="shared" ca="1" si="25"/>
        <v/>
      </c>
      <c r="BD69" s="276" t="str">
        <f t="shared" ca="1" si="25"/>
        <v/>
      </c>
      <c r="BE69" s="276" t="str">
        <f t="shared" ca="1" si="25"/>
        <v/>
      </c>
      <c r="BF69" s="276" t="str">
        <f t="shared" ca="1" si="25"/>
        <v/>
      </c>
      <c r="BG69" s="276" t="str">
        <f t="shared" ca="1" si="25"/>
        <v/>
      </c>
      <c r="BH69" s="276" t="str">
        <f t="shared" ca="1" si="25"/>
        <v/>
      </c>
      <c r="BI69" s="276" t="str">
        <f t="shared" ca="1" si="25"/>
        <v/>
      </c>
      <c r="BJ69" s="276" t="str">
        <f t="shared" ca="1" si="25"/>
        <v/>
      </c>
      <c r="BK69" s="276" t="str">
        <f t="shared" ca="1" si="25"/>
        <v/>
      </c>
      <c r="BL69" s="110"/>
      <c r="BM69" s="110"/>
      <c r="BN69" s="110"/>
      <c r="BO69" s="110"/>
      <c r="BP69" s="110"/>
      <c r="BQ69" s="110"/>
      <c r="BR69" s="110"/>
      <c r="BS69" s="110"/>
      <c r="BT69" s="110"/>
      <c r="BU69" s="110"/>
      <c r="BV69" s="110"/>
    </row>
    <row r="70" spans="1:74" customFormat="1" x14ac:dyDescent="0.2">
      <c r="A70" s="128"/>
      <c r="B70" s="113" t="str">
        <f t="shared" si="3"/>
        <v>BG</v>
      </c>
      <c r="C70" s="128"/>
      <c r="D70" s="128"/>
      <c r="E70" s="128"/>
      <c r="F70" s="268" t="str">
        <f t="shared" ca="1" si="4"/>
        <v>GLOBAL_ID</v>
      </c>
      <c r="G70" s="284"/>
      <c r="H70" s="270" t="s">
        <v>542</v>
      </c>
      <c r="I70" s="135" t="s">
        <v>495</v>
      </c>
      <c r="J70" s="135" t="s">
        <v>147</v>
      </c>
      <c r="K70" s="135" t="s">
        <v>147</v>
      </c>
      <c r="L70" s="272" t="s">
        <v>497</v>
      </c>
      <c r="M70" s="126" t="s">
        <v>221</v>
      </c>
      <c r="N70" s="276" t="str">
        <f t="shared" ca="1" si="27"/>
        <v>-</v>
      </c>
      <c r="O70" s="276" t="str">
        <f t="shared" ca="1" si="27"/>
        <v/>
      </c>
      <c r="P70" s="276" t="str">
        <f t="shared" ca="1" si="27"/>
        <v/>
      </c>
      <c r="Q70" s="276" t="str">
        <f t="shared" ca="1" si="27"/>
        <v/>
      </c>
      <c r="R70" s="276" t="str">
        <f t="shared" ca="1" si="27"/>
        <v/>
      </c>
      <c r="S70" s="276" t="str">
        <f t="shared" ca="1" si="27"/>
        <v/>
      </c>
      <c r="T70" s="276" t="str">
        <f t="shared" ca="1" si="27"/>
        <v/>
      </c>
      <c r="U70" s="276" t="str">
        <f t="shared" ca="1" si="27"/>
        <v/>
      </c>
      <c r="V70" s="276" t="str">
        <f t="shared" ca="1" si="27"/>
        <v/>
      </c>
      <c r="W70" s="276" t="str">
        <f t="shared" ca="1" si="27"/>
        <v/>
      </c>
      <c r="X70" s="276" t="str">
        <f t="shared" ca="1" si="27"/>
        <v/>
      </c>
      <c r="Y70" s="276" t="str">
        <f t="shared" ca="1" si="27"/>
        <v/>
      </c>
      <c r="Z70" s="276" t="str">
        <f t="shared" ca="1" si="27"/>
        <v/>
      </c>
      <c r="AA70" s="276" t="str">
        <f t="shared" ca="1" si="27"/>
        <v/>
      </c>
      <c r="AB70" s="276" t="str">
        <f t="shared" ca="1" si="27"/>
        <v/>
      </c>
      <c r="AC70" s="276" t="str">
        <f t="shared" ca="1" si="27"/>
        <v/>
      </c>
      <c r="AD70" s="276" t="str">
        <f t="shared" ca="1" si="26"/>
        <v/>
      </c>
      <c r="AE70" s="276" t="str">
        <f t="shared" ca="1" si="26"/>
        <v/>
      </c>
      <c r="AF70" s="276" t="str">
        <f t="shared" ca="1" si="26"/>
        <v/>
      </c>
      <c r="AG70" s="276" t="str">
        <f t="shared" ca="1" si="26"/>
        <v/>
      </c>
      <c r="AH70" s="276" t="str">
        <f t="shared" ca="1" si="26"/>
        <v/>
      </c>
      <c r="AI70" s="276" t="str">
        <f t="shared" ca="1" si="26"/>
        <v/>
      </c>
      <c r="AJ70" s="276" t="str">
        <f t="shared" ca="1" si="26"/>
        <v/>
      </c>
      <c r="AK70" s="276" t="str">
        <f t="shared" ca="1" si="26"/>
        <v/>
      </c>
      <c r="AL70" s="276" t="str">
        <f t="shared" ca="1" si="26"/>
        <v/>
      </c>
      <c r="AM70" s="276" t="str">
        <f t="shared" ca="1" si="26"/>
        <v/>
      </c>
      <c r="AN70" s="276" t="str">
        <f t="shared" ca="1" si="26"/>
        <v/>
      </c>
      <c r="AO70" s="276" t="str">
        <f t="shared" ca="1" si="26"/>
        <v/>
      </c>
      <c r="AP70" s="276" t="str">
        <f t="shared" ca="1" si="26"/>
        <v/>
      </c>
      <c r="AQ70" s="276" t="str">
        <f t="shared" ca="1" si="26"/>
        <v/>
      </c>
      <c r="AR70" s="276" t="str">
        <f t="shared" ca="1" si="25"/>
        <v/>
      </c>
      <c r="AS70" s="276" t="str">
        <f t="shared" ca="1" si="25"/>
        <v/>
      </c>
      <c r="AT70" s="276" t="str">
        <f t="shared" ca="1" si="25"/>
        <v/>
      </c>
      <c r="AU70" s="276" t="str">
        <f t="shared" ca="1" si="25"/>
        <v/>
      </c>
      <c r="AV70" s="276" t="str">
        <f t="shared" ca="1" si="25"/>
        <v/>
      </c>
      <c r="AW70" s="276" t="str">
        <f t="shared" ca="1" si="25"/>
        <v/>
      </c>
      <c r="AX70" s="276" t="str">
        <f t="shared" ca="1" si="25"/>
        <v/>
      </c>
      <c r="AY70" s="276" t="str">
        <f t="shared" ca="1" si="25"/>
        <v/>
      </c>
      <c r="AZ70" s="276" t="str">
        <f t="shared" ca="1" si="25"/>
        <v/>
      </c>
      <c r="BA70" s="276" t="str">
        <f t="shared" ca="1" si="25"/>
        <v/>
      </c>
      <c r="BB70" s="276" t="str">
        <f t="shared" ca="1" si="25"/>
        <v/>
      </c>
      <c r="BC70" s="276" t="str">
        <f t="shared" ca="1" si="25"/>
        <v/>
      </c>
      <c r="BD70" s="276" t="str">
        <f t="shared" ca="1" si="25"/>
        <v/>
      </c>
      <c r="BE70" s="276" t="str">
        <f t="shared" ca="1" si="25"/>
        <v/>
      </c>
      <c r="BF70" s="276" t="str">
        <f t="shared" ca="1" si="25"/>
        <v/>
      </c>
      <c r="BG70" s="276" t="str">
        <f t="shared" ca="1" si="25"/>
        <v/>
      </c>
      <c r="BH70" s="276" t="str">
        <f t="shared" ca="1" si="25"/>
        <v/>
      </c>
      <c r="BI70" s="276" t="str">
        <f t="shared" ca="1" si="25"/>
        <v/>
      </c>
      <c r="BJ70" s="276" t="str">
        <f t="shared" ca="1" si="25"/>
        <v/>
      </c>
      <c r="BK70" s="276" t="str">
        <f t="shared" ca="1" si="25"/>
        <v/>
      </c>
      <c r="BL70" s="110"/>
      <c r="BM70" s="110"/>
      <c r="BN70" s="110"/>
      <c r="BO70" s="110"/>
      <c r="BP70" s="110"/>
      <c r="BQ70" s="110"/>
      <c r="BR70" s="110"/>
      <c r="BS70" s="110"/>
      <c r="BT70" s="110"/>
      <c r="BU70" s="110"/>
      <c r="BV70" s="110"/>
    </row>
    <row r="71" spans="1:74" customFormat="1" x14ac:dyDescent="0.2">
      <c r="A71" s="128"/>
      <c r="B71" s="113" t="str">
        <f t="shared" si="3"/>
        <v>BH</v>
      </c>
      <c r="C71" s="128"/>
      <c r="D71" s="128"/>
      <c r="E71" s="128"/>
      <c r="F71" s="268" t="str">
        <f t="shared" ca="1" si="4"/>
        <v>GLOBAL_DESCRIPTION</v>
      </c>
      <c r="G71" s="284"/>
      <c r="H71" s="270" t="s">
        <v>543</v>
      </c>
      <c r="I71" s="135" t="s">
        <v>495</v>
      </c>
      <c r="J71" s="135" t="s">
        <v>147</v>
      </c>
      <c r="K71" s="135" t="s">
        <v>147</v>
      </c>
      <c r="L71" s="272" t="s">
        <v>497</v>
      </c>
      <c r="M71" s="126" t="s">
        <v>221</v>
      </c>
      <c r="N71" s="276" t="str">
        <f t="shared" ca="1" si="27"/>
        <v>-</v>
      </c>
      <c r="O71" s="276" t="str">
        <f t="shared" ca="1" si="27"/>
        <v/>
      </c>
      <c r="P71" s="276" t="str">
        <f t="shared" ca="1" si="27"/>
        <v/>
      </c>
      <c r="Q71" s="276" t="str">
        <f t="shared" ca="1" si="27"/>
        <v/>
      </c>
      <c r="R71" s="276" t="str">
        <f t="shared" ca="1" si="27"/>
        <v/>
      </c>
      <c r="S71" s="276" t="str">
        <f t="shared" ca="1" si="27"/>
        <v/>
      </c>
      <c r="T71" s="276" t="str">
        <f t="shared" ca="1" si="27"/>
        <v/>
      </c>
      <c r="U71" s="276" t="str">
        <f t="shared" ca="1" si="27"/>
        <v/>
      </c>
      <c r="V71" s="276" t="str">
        <f t="shared" ca="1" si="27"/>
        <v/>
      </c>
      <c r="W71" s="276" t="str">
        <f t="shared" ca="1" si="27"/>
        <v/>
      </c>
      <c r="X71" s="276" t="str">
        <f t="shared" ca="1" si="27"/>
        <v/>
      </c>
      <c r="Y71" s="276" t="str">
        <f t="shared" ca="1" si="27"/>
        <v/>
      </c>
      <c r="Z71" s="276" t="str">
        <f t="shared" ca="1" si="27"/>
        <v/>
      </c>
      <c r="AA71" s="276" t="str">
        <f t="shared" ca="1" si="27"/>
        <v/>
      </c>
      <c r="AB71" s="276" t="str">
        <f t="shared" ca="1" si="27"/>
        <v/>
      </c>
      <c r="AC71" s="276" t="str">
        <f t="shared" ca="1" si="27"/>
        <v/>
      </c>
      <c r="AD71" s="276" t="str">
        <f t="shared" ca="1" si="26"/>
        <v/>
      </c>
      <c r="AE71" s="276" t="str">
        <f t="shared" ca="1" si="26"/>
        <v/>
      </c>
      <c r="AF71" s="276" t="str">
        <f t="shared" ca="1" si="26"/>
        <v/>
      </c>
      <c r="AG71" s="276" t="str">
        <f t="shared" ca="1" si="26"/>
        <v/>
      </c>
      <c r="AH71" s="276" t="str">
        <f t="shared" ca="1" si="26"/>
        <v/>
      </c>
      <c r="AI71" s="276" t="str">
        <f t="shared" ca="1" si="26"/>
        <v/>
      </c>
      <c r="AJ71" s="276" t="str">
        <f t="shared" ca="1" si="26"/>
        <v/>
      </c>
      <c r="AK71" s="276" t="str">
        <f t="shared" ca="1" si="26"/>
        <v/>
      </c>
      <c r="AL71" s="276" t="str">
        <f t="shared" ca="1" si="26"/>
        <v/>
      </c>
      <c r="AM71" s="276" t="str">
        <f t="shared" ca="1" si="26"/>
        <v/>
      </c>
      <c r="AN71" s="276" t="str">
        <f t="shared" ca="1" si="26"/>
        <v/>
      </c>
      <c r="AO71" s="276" t="str">
        <f t="shared" ca="1" si="26"/>
        <v/>
      </c>
      <c r="AP71" s="276" t="str">
        <f t="shared" ca="1" si="26"/>
        <v/>
      </c>
      <c r="AQ71" s="276" t="str">
        <f t="shared" ca="1" si="26"/>
        <v/>
      </c>
      <c r="AR71" s="276" t="str">
        <f t="shared" ca="1" si="25"/>
        <v/>
      </c>
      <c r="AS71" s="276" t="str">
        <f t="shared" ca="1" si="25"/>
        <v/>
      </c>
      <c r="AT71" s="276" t="str">
        <f t="shared" ca="1" si="25"/>
        <v/>
      </c>
      <c r="AU71" s="276" t="str">
        <f t="shared" ca="1" si="25"/>
        <v/>
      </c>
      <c r="AV71" s="276" t="str">
        <f t="shared" ca="1" si="25"/>
        <v/>
      </c>
      <c r="AW71" s="276" t="str">
        <f t="shared" ca="1" si="25"/>
        <v/>
      </c>
      <c r="AX71" s="276" t="str">
        <f t="shared" ca="1" si="25"/>
        <v/>
      </c>
      <c r="AY71" s="276" t="str">
        <f t="shared" ca="1" si="25"/>
        <v/>
      </c>
      <c r="AZ71" s="276" t="str">
        <f t="shared" ca="1" si="25"/>
        <v/>
      </c>
      <c r="BA71" s="276" t="str">
        <f t="shared" ca="1" si="25"/>
        <v/>
      </c>
      <c r="BB71" s="276" t="str">
        <f t="shared" ca="1" si="25"/>
        <v/>
      </c>
      <c r="BC71" s="276" t="str">
        <f t="shared" ca="1" si="25"/>
        <v/>
      </c>
      <c r="BD71" s="276" t="str">
        <f t="shared" ca="1" si="25"/>
        <v/>
      </c>
      <c r="BE71" s="276" t="str">
        <f t="shared" ca="1" si="25"/>
        <v/>
      </c>
      <c r="BF71" s="276" t="str">
        <f t="shared" ca="1" si="25"/>
        <v/>
      </c>
      <c r="BG71" s="276" t="str">
        <f t="shared" ca="1" si="25"/>
        <v/>
      </c>
      <c r="BH71" s="276" t="str">
        <f t="shared" ca="1" si="25"/>
        <v/>
      </c>
      <c r="BI71" s="276" t="str">
        <f t="shared" ca="1" si="25"/>
        <v/>
      </c>
      <c r="BJ71" s="276" t="str">
        <f t="shared" ca="1" si="25"/>
        <v/>
      </c>
      <c r="BK71" s="276" t="str">
        <f t="shared" ca="1" si="25"/>
        <v/>
      </c>
      <c r="BL71" s="110"/>
      <c r="BM71" s="110"/>
      <c r="BN71" s="110"/>
      <c r="BO71" s="110"/>
      <c r="BP71" s="110"/>
      <c r="BQ71" s="110"/>
      <c r="BR71" s="110"/>
      <c r="BS71" s="110"/>
      <c r="BT71" s="110"/>
      <c r="BU71" s="110"/>
      <c r="BV71" s="110"/>
    </row>
    <row r="72" spans="1:74" customFormat="1" x14ac:dyDescent="0.2">
      <c r="A72" s="128"/>
      <c r="B72" s="113" t="str">
        <f t="shared" si="3"/>
        <v>BI</v>
      </c>
      <c r="C72" s="128"/>
      <c r="D72" s="128"/>
      <c r="E72" s="128"/>
      <c r="F72" s="268" t="str">
        <f t="shared" ca="1" si="4"/>
        <v>COUNTRY_ID</v>
      </c>
      <c r="G72" s="284"/>
      <c r="H72" s="270" t="s">
        <v>544</v>
      </c>
      <c r="I72" s="135" t="s">
        <v>495</v>
      </c>
      <c r="J72" s="135" t="s">
        <v>147</v>
      </c>
      <c r="K72" s="135" t="s">
        <v>147</v>
      </c>
      <c r="L72" s="272" t="s">
        <v>497</v>
      </c>
      <c r="M72" s="126" t="s">
        <v>221</v>
      </c>
      <c r="N72" s="276" t="str">
        <f t="shared" ca="1" si="27"/>
        <v>-</v>
      </c>
      <c r="O72" s="276" t="str">
        <f t="shared" ca="1" si="27"/>
        <v/>
      </c>
      <c r="P72" s="276" t="str">
        <f t="shared" ca="1" si="27"/>
        <v/>
      </c>
      <c r="Q72" s="276" t="str">
        <f t="shared" ca="1" si="27"/>
        <v/>
      </c>
      <c r="R72" s="276" t="str">
        <f t="shared" ca="1" si="27"/>
        <v/>
      </c>
      <c r="S72" s="276" t="str">
        <f t="shared" ca="1" si="27"/>
        <v/>
      </c>
      <c r="T72" s="276" t="str">
        <f t="shared" ca="1" si="27"/>
        <v/>
      </c>
      <c r="U72" s="276" t="str">
        <f t="shared" ca="1" si="27"/>
        <v/>
      </c>
      <c r="V72" s="276" t="str">
        <f t="shared" ca="1" si="27"/>
        <v/>
      </c>
      <c r="W72" s="276" t="str">
        <f t="shared" ca="1" si="27"/>
        <v/>
      </c>
      <c r="X72" s="276" t="str">
        <f t="shared" ca="1" si="27"/>
        <v/>
      </c>
      <c r="Y72" s="276" t="str">
        <f t="shared" ca="1" si="27"/>
        <v/>
      </c>
      <c r="Z72" s="276" t="str">
        <f t="shared" ca="1" si="27"/>
        <v/>
      </c>
      <c r="AA72" s="276" t="str">
        <f t="shared" ca="1" si="27"/>
        <v/>
      </c>
      <c r="AB72" s="276" t="str">
        <f t="shared" ca="1" si="27"/>
        <v/>
      </c>
      <c r="AC72" s="276" t="str">
        <f t="shared" ca="1" si="27"/>
        <v/>
      </c>
      <c r="AD72" s="276" t="str">
        <f t="shared" ca="1" si="26"/>
        <v/>
      </c>
      <c r="AE72" s="276" t="str">
        <f t="shared" ca="1" si="26"/>
        <v/>
      </c>
      <c r="AF72" s="276" t="str">
        <f t="shared" ca="1" si="26"/>
        <v/>
      </c>
      <c r="AG72" s="276" t="str">
        <f t="shared" ca="1" si="26"/>
        <v/>
      </c>
      <c r="AH72" s="276" t="str">
        <f t="shared" ca="1" si="26"/>
        <v/>
      </c>
      <c r="AI72" s="276" t="str">
        <f t="shared" ca="1" si="26"/>
        <v/>
      </c>
      <c r="AJ72" s="276" t="str">
        <f t="shared" ca="1" si="26"/>
        <v/>
      </c>
      <c r="AK72" s="276" t="str">
        <f t="shared" ca="1" si="26"/>
        <v/>
      </c>
      <c r="AL72" s="276" t="str">
        <f t="shared" ca="1" si="26"/>
        <v/>
      </c>
      <c r="AM72" s="276" t="str">
        <f t="shared" ca="1" si="26"/>
        <v/>
      </c>
      <c r="AN72" s="276" t="str">
        <f t="shared" ca="1" si="26"/>
        <v/>
      </c>
      <c r="AO72" s="276" t="str">
        <f t="shared" ca="1" si="26"/>
        <v/>
      </c>
      <c r="AP72" s="276" t="str">
        <f t="shared" ca="1" si="26"/>
        <v/>
      </c>
      <c r="AQ72" s="276" t="str">
        <f t="shared" ca="1" si="26"/>
        <v/>
      </c>
      <c r="AR72" s="276" t="str">
        <f t="shared" ca="1" si="25"/>
        <v/>
      </c>
      <c r="AS72" s="276" t="str">
        <f t="shared" ca="1" si="25"/>
        <v/>
      </c>
      <c r="AT72" s="276" t="str">
        <f t="shared" ca="1" si="25"/>
        <v/>
      </c>
      <c r="AU72" s="276" t="str">
        <f t="shared" ca="1" si="25"/>
        <v/>
      </c>
      <c r="AV72" s="276" t="str">
        <f t="shared" ca="1" si="25"/>
        <v/>
      </c>
      <c r="AW72" s="276" t="str">
        <f t="shared" ca="1" si="25"/>
        <v/>
      </c>
      <c r="AX72" s="276" t="str">
        <f t="shared" ca="1" si="25"/>
        <v/>
      </c>
      <c r="AY72" s="276" t="str">
        <f t="shared" ca="1" si="25"/>
        <v/>
      </c>
      <c r="AZ72" s="276" t="str">
        <f t="shared" ca="1" si="25"/>
        <v/>
      </c>
      <c r="BA72" s="276" t="str">
        <f t="shared" ca="1" si="25"/>
        <v/>
      </c>
      <c r="BB72" s="276" t="str">
        <f t="shared" ca="1" si="25"/>
        <v/>
      </c>
      <c r="BC72" s="276" t="str">
        <f t="shared" ca="1" si="25"/>
        <v/>
      </c>
      <c r="BD72" s="276" t="str">
        <f t="shared" ca="1" si="25"/>
        <v/>
      </c>
      <c r="BE72" s="276" t="str">
        <f t="shared" ca="1" si="25"/>
        <v/>
      </c>
      <c r="BF72" s="276" t="str">
        <f t="shared" ca="1" si="25"/>
        <v/>
      </c>
      <c r="BG72" s="276" t="str">
        <f t="shared" ca="1" si="25"/>
        <v/>
      </c>
      <c r="BH72" s="276" t="str">
        <f t="shared" ca="1" si="25"/>
        <v/>
      </c>
      <c r="BI72" s="276" t="str">
        <f t="shared" ca="1" si="25"/>
        <v/>
      </c>
      <c r="BJ72" s="276" t="str">
        <f t="shared" ca="1" si="25"/>
        <v/>
      </c>
      <c r="BK72" s="276" t="str">
        <f t="shared" ca="1" si="25"/>
        <v/>
      </c>
      <c r="BL72" s="110"/>
      <c r="BM72" s="110"/>
      <c r="BN72" s="110"/>
      <c r="BO72" s="110"/>
      <c r="BP72" s="110"/>
      <c r="BQ72" s="110"/>
      <c r="BR72" s="110"/>
      <c r="BS72" s="110"/>
      <c r="BT72" s="110"/>
      <c r="BU72" s="110"/>
      <c r="BV72" s="110"/>
    </row>
    <row r="73" spans="1:74" customFormat="1" x14ac:dyDescent="0.2">
      <c r="A73" s="128"/>
      <c r="B73" s="113" t="str">
        <f t="shared" si="3"/>
        <v>BJ</v>
      </c>
      <c r="C73" s="128"/>
      <c r="D73" s="128"/>
      <c r="E73" s="128"/>
      <c r="F73" s="268" t="str">
        <f t="shared" ca="1" si="4"/>
        <v>COUNTRY_DESCRIPTION</v>
      </c>
      <c r="G73" s="284"/>
      <c r="H73" s="270" t="s">
        <v>545</v>
      </c>
      <c r="I73" s="135" t="s">
        <v>495</v>
      </c>
      <c r="J73" s="135" t="s">
        <v>147</v>
      </c>
      <c r="K73" s="135" t="s">
        <v>147</v>
      </c>
      <c r="L73" s="272" t="s">
        <v>497</v>
      </c>
      <c r="M73" s="126" t="s">
        <v>221</v>
      </c>
      <c r="N73" s="276" t="str">
        <f t="shared" ca="1" si="27"/>
        <v>-</v>
      </c>
      <c r="O73" s="276" t="str">
        <f t="shared" ca="1" si="27"/>
        <v/>
      </c>
      <c r="P73" s="276" t="str">
        <f t="shared" ca="1" si="27"/>
        <v/>
      </c>
      <c r="Q73" s="276" t="str">
        <f t="shared" ca="1" si="27"/>
        <v/>
      </c>
      <c r="R73" s="276" t="str">
        <f t="shared" ca="1" si="27"/>
        <v/>
      </c>
      <c r="S73" s="276" t="str">
        <f t="shared" ca="1" si="27"/>
        <v/>
      </c>
      <c r="T73" s="276" t="str">
        <f t="shared" ca="1" si="27"/>
        <v/>
      </c>
      <c r="U73" s="276" t="str">
        <f t="shared" ca="1" si="27"/>
        <v/>
      </c>
      <c r="V73" s="276" t="str">
        <f t="shared" ca="1" si="27"/>
        <v/>
      </c>
      <c r="W73" s="276" t="str">
        <f t="shared" ca="1" si="27"/>
        <v/>
      </c>
      <c r="X73" s="276" t="str">
        <f t="shared" ca="1" si="27"/>
        <v/>
      </c>
      <c r="Y73" s="276" t="str">
        <f t="shared" ca="1" si="27"/>
        <v/>
      </c>
      <c r="Z73" s="276" t="str">
        <f t="shared" ca="1" si="27"/>
        <v/>
      </c>
      <c r="AA73" s="276" t="str">
        <f t="shared" ca="1" si="27"/>
        <v/>
      </c>
      <c r="AB73" s="276" t="str">
        <f t="shared" ca="1" si="27"/>
        <v/>
      </c>
      <c r="AC73" s="276" t="str">
        <f t="shared" ca="1" si="27"/>
        <v/>
      </c>
      <c r="AD73" s="276" t="str">
        <f t="shared" ca="1" si="26"/>
        <v/>
      </c>
      <c r="AE73" s="276" t="str">
        <f t="shared" ca="1" si="26"/>
        <v/>
      </c>
      <c r="AF73" s="276" t="str">
        <f t="shared" ca="1" si="26"/>
        <v/>
      </c>
      <c r="AG73" s="276" t="str">
        <f t="shared" ca="1" si="26"/>
        <v/>
      </c>
      <c r="AH73" s="276" t="str">
        <f t="shared" ca="1" si="26"/>
        <v/>
      </c>
      <c r="AI73" s="276" t="str">
        <f t="shared" ca="1" si="26"/>
        <v/>
      </c>
      <c r="AJ73" s="276" t="str">
        <f t="shared" ca="1" si="26"/>
        <v/>
      </c>
      <c r="AK73" s="276" t="str">
        <f t="shared" ca="1" si="26"/>
        <v/>
      </c>
      <c r="AL73" s="276" t="str">
        <f t="shared" ca="1" si="26"/>
        <v/>
      </c>
      <c r="AM73" s="276" t="str">
        <f t="shared" ca="1" si="26"/>
        <v/>
      </c>
      <c r="AN73" s="276" t="str">
        <f t="shared" ca="1" si="26"/>
        <v/>
      </c>
      <c r="AO73" s="276" t="str">
        <f t="shared" ca="1" si="26"/>
        <v/>
      </c>
      <c r="AP73" s="276" t="str">
        <f t="shared" ca="1" si="26"/>
        <v/>
      </c>
      <c r="AQ73" s="276" t="str">
        <f t="shared" ca="1" si="26"/>
        <v/>
      </c>
      <c r="AR73" s="276" t="str">
        <f t="shared" ca="1" si="25"/>
        <v/>
      </c>
      <c r="AS73" s="276" t="str">
        <f t="shared" ca="1" si="25"/>
        <v/>
      </c>
      <c r="AT73" s="276" t="str">
        <f t="shared" ca="1" si="25"/>
        <v/>
      </c>
      <c r="AU73" s="276" t="str">
        <f t="shared" ca="1" si="25"/>
        <v/>
      </c>
      <c r="AV73" s="276" t="str">
        <f t="shared" ca="1" si="25"/>
        <v/>
      </c>
      <c r="AW73" s="276" t="str">
        <f t="shared" ca="1" si="25"/>
        <v/>
      </c>
      <c r="AX73" s="276" t="str">
        <f t="shared" ca="1" si="25"/>
        <v/>
      </c>
      <c r="AY73" s="276" t="str">
        <f t="shared" ca="1" si="25"/>
        <v/>
      </c>
      <c r="AZ73" s="276" t="str">
        <f t="shared" ca="1" si="25"/>
        <v/>
      </c>
      <c r="BA73" s="276" t="str">
        <f t="shared" ca="1" si="25"/>
        <v/>
      </c>
      <c r="BB73" s="276" t="str">
        <f t="shared" ca="1" si="25"/>
        <v/>
      </c>
      <c r="BC73" s="276" t="str">
        <f t="shared" ca="1" si="25"/>
        <v/>
      </c>
      <c r="BD73" s="276" t="str">
        <f t="shared" ca="1" si="25"/>
        <v/>
      </c>
      <c r="BE73" s="276" t="str">
        <f t="shared" ca="1" si="25"/>
        <v/>
      </c>
      <c r="BF73" s="276" t="str">
        <f t="shared" ca="1" si="25"/>
        <v/>
      </c>
      <c r="BG73" s="276" t="str">
        <f t="shared" ca="1" si="25"/>
        <v/>
      </c>
      <c r="BH73" s="276" t="str">
        <f t="shared" ca="1" si="25"/>
        <v/>
      </c>
      <c r="BI73" s="276" t="str">
        <f t="shared" ca="1" si="25"/>
        <v/>
      </c>
      <c r="BJ73" s="276" t="str">
        <f t="shared" ca="1" si="25"/>
        <v/>
      </c>
      <c r="BK73" s="276" t="str">
        <f t="shared" ca="1" si="25"/>
        <v/>
      </c>
      <c r="BL73" s="110"/>
      <c r="BM73" s="110"/>
      <c r="BN73" s="110"/>
      <c r="BO73" s="110"/>
      <c r="BP73" s="110"/>
      <c r="BQ73" s="110"/>
      <c r="BR73" s="110"/>
      <c r="BS73" s="110"/>
      <c r="BT73" s="110"/>
      <c r="BU73" s="110"/>
      <c r="BV73" s="110"/>
    </row>
    <row r="74" spans="1:74" customFormat="1" x14ac:dyDescent="0.2">
      <c r="A74" s="128"/>
      <c r="B74" s="113" t="str">
        <f t="shared" si="3"/>
        <v>BK</v>
      </c>
      <c r="C74" s="128"/>
      <c r="D74" s="128"/>
      <c r="E74" s="128"/>
      <c r="F74" s="268" t="str">
        <f t="shared" ca="1" si="4"/>
        <v>NSN_REGION</v>
      </c>
      <c r="G74" s="284"/>
      <c r="H74" s="270" t="s">
        <v>546</v>
      </c>
      <c r="I74" s="135" t="s">
        <v>495</v>
      </c>
      <c r="J74" s="135" t="s">
        <v>147</v>
      </c>
      <c r="K74" s="135" t="s">
        <v>147</v>
      </c>
      <c r="L74" s="272" t="s">
        <v>497</v>
      </c>
      <c r="M74" s="126" t="s">
        <v>221</v>
      </c>
      <c r="N74" s="276" t="str">
        <f t="shared" ca="1" si="27"/>
        <v>-</v>
      </c>
      <c r="O74" s="276" t="str">
        <f t="shared" ca="1" si="27"/>
        <v/>
      </c>
      <c r="P74" s="276" t="str">
        <f t="shared" ca="1" si="27"/>
        <v/>
      </c>
      <c r="Q74" s="276" t="str">
        <f t="shared" ca="1" si="27"/>
        <v/>
      </c>
      <c r="R74" s="276" t="str">
        <f t="shared" ca="1" si="27"/>
        <v/>
      </c>
      <c r="S74" s="276" t="str">
        <f t="shared" ca="1" si="27"/>
        <v/>
      </c>
      <c r="T74" s="276" t="str">
        <f t="shared" ca="1" si="27"/>
        <v/>
      </c>
      <c r="U74" s="276" t="str">
        <f t="shared" ca="1" si="27"/>
        <v/>
      </c>
      <c r="V74" s="276" t="str">
        <f t="shared" ca="1" si="27"/>
        <v/>
      </c>
      <c r="W74" s="276" t="str">
        <f t="shared" ca="1" si="27"/>
        <v/>
      </c>
      <c r="X74" s="276" t="str">
        <f t="shared" ca="1" si="27"/>
        <v/>
      </c>
      <c r="Y74" s="276" t="str">
        <f t="shared" ca="1" si="27"/>
        <v/>
      </c>
      <c r="Z74" s="276" t="str">
        <f t="shared" ca="1" si="27"/>
        <v/>
      </c>
      <c r="AA74" s="276" t="str">
        <f t="shared" ca="1" si="27"/>
        <v/>
      </c>
      <c r="AB74" s="276" t="str">
        <f t="shared" ca="1" si="27"/>
        <v/>
      </c>
      <c r="AC74" s="276" t="str">
        <f t="shared" ca="1" si="27"/>
        <v/>
      </c>
      <c r="AD74" s="276" t="str">
        <f t="shared" ca="1" si="26"/>
        <v/>
      </c>
      <c r="AE74" s="276" t="str">
        <f t="shared" ca="1" si="26"/>
        <v/>
      </c>
      <c r="AF74" s="276" t="str">
        <f t="shared" ca="1" si="26"/>
        <v/>
      </c>
      <c r="AG74" s="276" t="str">
        <f t="shared" ca="1" si="26"/>
        <v/>
      </c>
      <c r="AH74" s="276" t="str">
        <f t="shared" ca="1" si="26"/>
        <v/>
      </c>
      <c r="AI74" s="276" t="str">
        <f t="shared" ca="1" si="26"/>
        <v/>
      </c>
      <c r="AJ74" s="276" t="str">
        <f t="shared" ca="1" si="26"/>
        <v/>
      </c>
      <c r="AK74" s="276" t="str">
        <f t="shared" ca="1" si="26"/>
        <v/>
      </c>
      <c r="AL74" s="276" t="str">
        <f t="shared" ca="1" si="26"/>
        <v/>
      </c>
      <c r="AM74" s="276" t="str">
        <f t="shared" ca="1" si="26"/>
        <v/>
      </c>
      <c r="AN74" s="276" t="str">
        <f t="shared" ca="1" si="26"/>
        <v/>
      </c>
      <c r="AO74" s="276" t="str">
        <f t="shared" ca="1" si="26"/>
        <v/>
      </c>
      <c r="AP74" s="276" t="str">
        <f t="shared" ca="1" si="26"/>
        <v/>
      </c>
      <c r="AQ74" s="276" t="str">
        <f t="shared" ca="1" si="26"/>
        <v/>
      </c>
      <c r="AR74" s="276" t="str">
        <f t="shared" ca="1" si="25"/>
        <v/>
      </c>
      <c r="AS74" s="276" t="str">
        <f t="shared" ca="1" si="25"/>
        <v/>
      </c>
      <c r="AT74" s="276" t="str">
        <f t="shared" ca="1" si="25"/>
        <v/>
      </c>
      <c r="AU74" s="276" t="str">
        <f t="shared" ca="1" si="25"/>
        <v/>
      </c>
      <c r="AV74" s="276" t="str">
        <f t="shared" ca="1" si="25"/>
        <v/>
      </c>
      <c r="AW74" s="276" t="str">
        <f t="shared" ca="1" si="25"/>
        <v/>
      </c>
      <c r="AX74" s="276" t="str">
        <f t="shared" ca="1" si="25"/>
        <v/>
      </c>
      <c r="AY74" s="276" t="str">
        <f t="shared" ca="1" si="25"/>
        <v/>
      </c>
      <c r="AZ74" s="276" t="str">
        <f t="shared" ca="1" si="25"/>
        <v/>
      </c>
      <c r="BA74" s="276" t="str">
        <f t="shared" ca="1" si="25"/>
        <v/>
      </c>
      <c r="BB74" s="276" t="str">
        <f t="shared" ca="1" si="25"/>
        <v/>
      </c>
      <c r="BC74" s="276" t="str">
        <f t="shared" ca="1" si="25"/>
        <v/>
      </c>
      <c r="BD74" s="276" t="str">
        <f t="shared" ca="1" si="25"/>
        <v/>
      </c>
      <c r="BE74" s="276" t="str">
        <f t="shared" ca="1" si="25"/>
        <v/>
      </c>
      <c r="BF74" s="276" t="str">
        <f t="shared" ca="1" si="25"/>
        <v/>
      </c>
      <c r="BG74" s="276" t="str">
        <f t="shared" ca="1" si="25"/>
        <v/>
      </c>
      <c r="BH74" s="276" t="str">
        <f t="shared" ca="1" si="25"/>
        <v/>
      </c>
      <c r="BI74" s="276" t="str">
        <f t="shared" ca="1" si="25"/>
        <v/>
      </c>
      <c r="BJ74" s="276" t="str">
        <f t="shared" ca="1" si="25"/>
        <v/>
      </c>
      <c r="BK74" s="276" t="str">
        <f t="shared" ca="1" si="25"/>
        <v/>
      </c>
      <c r="BL74" s="110"/>
      <c r="BM74" s="110"/>
      <c r="BN74" s="110"/>
      <c r="BO74" s="110"/>
      <c r="BP74" s="110"/>
      <c r="BQ74" s="110"/>
      <c r="BR74" s="110"/>
      <c r="BS74" s="110"/>
      <c r="BT74" s="110"/>
      <c r="BU74" s="110"/>
      <c r="BV74" s="110"/>
    </row>
    <row r="75" spans="1:74" customFormat="1" x14ac:dyDescent="0.2">
      <c r="A75" s="128"/>
      <c r="B75" s="113" t="str">
        <f t="shared" si="3"/>
        <v>BL</v>
      </c>
      <c r="C75" s="128"/>
      <c r="D75" s="128"/>
      <c r="E75" s="128"/>
      <c r="F75" s="268" t="str">
        <f t="shared" ca="1" si="4"/>
        <v>NSN_SUB_REGION</v>
      </c>
      <c r="G75" s="284"/>
      <c r="H75" s="270" t="s">
        <v>547</v>
      </c>
      <c r="I75" s="135" t="s">
        <v>495</v>
      </c>
      <c r="J75" s="135" t="s">
        <v>483</v>
      </c>
      <c r="K75" s="135" t="s">
        <v>147</v>
      </c>
      <c r="L75" s="272" t="s">
        <v>497</v>
      </c>
      <c r="M75" s="126" t="s">
        <v>221</v>
      </c>
      <c r="N75" s="276" t="str">
        <f t="shared" ca="1" si="27"/>
        <v>-</v>
      </c>
      <c r="O75" s="276" t="str">
        <f t="shared" ca="1" si="27"/>
        <v/>
      </c>
      <c r="P75" s="276" t="str">
        <f t="shared" ca="1" si="27"/>
        <v/>
      </c>
      <c r="Q75" s="276" t="str">
        <f t="shared" ca="1" si="27"/>
        <v/>
      </c>
      <c r="R75" s="276" t="str">
        <f t="shared" ca="1" si="27"/>
        <v/>
      </c>
      <c r="S75" s="276" t="str">
        <f t="shared" ca="1" si="27"/>
        <v/>
      </c>
      <c r="T75" s="276" t="str">
        <f t="shared" ca="1" si="27"/>
        <v/>
      </c>
      <c r="U75" s="276" t="str">
        <f t="shared" ca="1" si="27"/>
        <v/>
      </c>
      <c r="V75" s="276" t="str">
        <f t="shared" ca="1" si="27"/>
        <v/>
      </c>
      <c r="W75" s="276" t="str">
        <f t="shared" ca="1" si="27"/>
        <v/>
      </c>
      <c r="X75" s="276" t="str">
        <f t="shared" ca="1" si="27"/>
        <v/>
      </c>
      <c r="Y75" s="276" t="str">
        <f t="shared" ca="1" si="27"/>
        <v/>
      </c>
      <c r="Z75" s="276" t="str">
        <f t="shared" ca="1" si="27"/>
        <v/>
      </c>
      <c r="AA75" s="276" t="str">
        <f t="shared" ca="1" si="27"/>
        <v/>
      </c>
      <c r="AB75" s="276" t="str">
        <f t="shared" ca="1" si="27"/>
        <v/>
      </c>
      <c r="AC75" s="276" t="str">
        <f t="shared" ca="1" si="27"/>
        <v/>
      </c>
      <c r="AD75" s="276" t="str">
        <f t="shared" ca="1" si="26"/>
        <v/>
      </c>
      <c r="AE75" s="276" t="str">
        <f t="shared" ca="1" si="26"/>
        <v/>
      </c>
      <c r="AF75" s="276" t="str">
        <f t="shared" ca="1" si="26"/>
        <v/>
      </c>
      <c r="AG75" s="276" t="str">
        <f t="shared" ca="1" si="26"/>
        <v/>
      </c>
      <c r="AH75" s="276" t="str">
        <f t="shared" ca="1" si="26"/>
        <v/>
      </c>
      <c r="AI75" s="276" t="str">
        <f t="shared" ca="1" si="26"/>
        <v/>
      </c>
      <c r="AJ75" s="276" t="str">
        <f t="shared" ca="1" si="26"/>
        <v/>
      </c>
      <c r="AK75" s="276" t="str">
        <f t="shared" ca="1" si="26"/>
        <v/>
      </c>
      <c r="AL75" s="276" t="str">
        <f t="shared" ca="1" si="26"/>
        <v/>
      </c>
      <c r="AM75" s="276" t="str">
        <f t="shared" ca="1" si="26"/>
        <v/>
      </c>
      <c r="AN75" s="276" t="str">
        <f t="shared" ca="1" si="26"/>
        <v/>
      </c>
      <c r="AO75" s="276" t="str">
        <f t="shared" ca="1" si="26"/>
        <v/>
      </c>
      <c r="AP75" s="276" t="str">
        <f t="shared" ca="1" si="26"/>
        <v/>
      </c>
      <c r="AQ75" s="276" t="str">
        <f t="shared" ca="1" si="26"/>
        <v/>
      </c>
      <c r="AR75" s="276" t="str">
        <f t="shared" ca="1" si="25"/>
        <v/>
      </c>
      <c r="AS75" s="276" t="str">
        <f t="shared" ca="1" si="25"/>
        <v/>
      </c>
      <c r="AT75" s="276" t="str">
        <f t="shared" ca="1" si="25"/>
        <v/>
      </c>
      <c r="AU75" s="276" t="str">
        <f t="shared" ref="AR75:BK79" ca="1" si="28">IF(LEN(INDIRECT("SWMETA!"&amp;$B75&amp;AU$14))=0,"",INDIRECT("SWMETA!"&amp;$B75&amp;AU$14))</f>
        <v/>
      </c>
      <c r="AV75" s="276" t="str">
        <f t="shared" ca="1" si="28"/>
        <v/>
      </c>
      <c r="AW75" s="276" t="str">
        <f t="shared" ca="1" si="28"/>
        <v/>
      </c>
      <c r="AX75" s="276" t="str">
        <f t="shared" ca="1" si="28"/>
        <v/>
      </c>
      <c r="AY75" s="276" t="str">
        <f t="shared" ca="1" si="28"/>
        <v/>
      </c>
      <c r="AZ75" s="276" t="str">
        <f t="shared" ca="1" si="28"/>
        <v/>
      </c>
      <c r="BA75" s="276" t="str">
        <f t="shared" ca="1" si="28"/>
        <v/>
      </c>
      <c r="BB75" s="276" t="str">
        <f t="shared" ca="1" si="28"/>
        <v/>
      </c>
      <c r="BC75" s="276" t="str">
        <f t="shared" ca="1" si="28"/>
        <v/>
      </c>
      <c r="BD75" s="276" t="str">
        <f t="shared" ca="1" si="28"/>
        <v/>
      </c>
      <c r="BE75" s="276" t="str">
        <f t="shared" ca="1" si="28"/>
        <v/>
      </c>
      <c r="BF75" s="276" t="str">
        <f t="shared" ca="1" si="28"/>
        <v/>
      </c>
      <c r="BG75" s="276" t="str">
        <f t="shared" ca="1" si="28"/>
        <v/>
      </c>
      <c r="BH75" s="276" t="str">
        <f t="shared" ca="1" si="28"/>
        <v/>
      </c>
      <c r="BI75" s="276" t="str">
        <f t="shared" ca="1" si="28"/>
        <v/>
      </c>
      <c r="BJ75" s="276" t="str">
        <f t="shared" ca="1" si="28"/>
        <v/>
      </c>
      <c r="BK75" s="276" t="str">
        <f t="shared" ca="1" si="28"/>
        <v/>
      </c>
      <c r="BL75" s="110"/>
      <c r="BM75" s="110"/>
      <c r="BN75" s="110"/>
      <c r="BO75" s="110"/>
      <c r="BP75" s="110"/>
      <c r="BQ75" s="110"/>
      <c r="BR75" s="110"/>
      <c r="BS75" s="110"/>
      <c r="BT75" s="110"/>
      <c r="BU75" s="110"/>
      <c r="BV75" s="110"/>
    </row>
    <row r="76" spans="1:74" customFormat="1" x14ac:dyDescent="0.2">
      <c r="A76" s="128"/>
      <c r="B76" s="113" t="str">
        <f t="shared" si="3"/>
        <v>BM</v>
      </c>
      <c r="C76" s="128"/>
      <c r="D76" s="128"/>
      <c r="E76" s="128"/>
      <c r="F76" s="268" t="str">
        <f t="shared" ca="1" si="4"/>
        <v>PLANNING_MODE_FLAG</v>
      </c>
      <c r="G76" s="284"/>
      <c r="H76" s="270" t="s">
        <v>548</v>
      </c>
      <c r="I76" s="135" t="s">
        <v>495</v>
      </c>
      <c r="J76" s="135" t="s">
        <v>147</v>
      </c>
      <c r="K76" s="135" t="s">
        <v>147</v>
      </c>
      <c r="L76" s="272" t="s">
        <v>497</v>
      </c>
      <c r="M76" s="126" t="s">
        <v>221</v>
      </c>
      <c r="N76" s="276" t="str">
        <f t="shared" ca="1" si="27"/>
        <v>-</v>
      </c>
      <c r="O76" s="276" t="str">
        <f t="shared" ca="1" si="27"/>
        <v/>
      </c>
      <c r="P76" s="276" t="str">
        <f t="shared" ca="1" si="27"/>
        <v/>
      </c>
      <c r="Q76" s="276" t="str">
        <f t="shared" ca="1" si="27"/>
        <v/>
      </c>
      <c r="R76" s="276" t="str">
        <f t="shared" ca="1" si="27"/>
        <v/>
      </c>
      <c r="S76" s="276" t="str">
        <f t="shared" ca="1" si="27"/>
        <v/>
      </c>
      <c r="T76" s="276" t="str">
        <f t="shared" ca="1" si="27"/>
        <v/>
      </c>
      <c r="U76" s="276" t="str">
        <f t="shared" ca="1" si="27"/>
        <v/>
      </c>
      <c r="V76" s="276" t="str">
        <f t="shared" ca="1" si="27"/>
        <v/>
      </c>
      <c r="W76" s="276" t="str">
        <f t="shared" ca="1" si="27"/>
        <v/>
      </c>
      <c r="X76" s="276" t="str">
        <f t="shared" ca="1" si="27"/>
        <v/>
      </c>
      <c r="Y76" s="276" t="str">
        <f t="shared" ca="1" si="27"/>
        <v/>
      </c>
      <c r="Z76" s="276" t="str">
        <f t="shared" ca="1" si="27"/>
        <v/>
      </c>
      <c r="AA76" s="276" t="str">
        <f t="shared" ca="1" si="27"/>
        <v/>
      </c>
      <c r="AB76" s="276" t="str">
        <f t="shared" ca="1" si="27"/>
        <v/>
      </c>
      <c r="AC76" s="276" t="str">
        <f t="shared" ca="1" si="27"/>
        <v/>
      </c>
      <c r="AD76" s="276" t="str">
        <f t="shared" ca="1" si="26"/>
        <v/>
      </c>
      <c r="AE76" s="276" t="str">
        <f t="shared" ca="1" si="26"/>
        <v/>
      </c>
      <c r="AF76" s="276" t="str">
        <f t="shared" ca="1" si="26"/>
        <v/>
      </c>
      <c r="AG76" s="276" t="str">
        <f t="shared" ca="1" si="26"/>
        <v/>
      </c>
      <c r="AH76" s="276" t="str">
        <f t="shared" ca="1" si="26"/>
        <v/>
      </c>
      <c r="AI76" s="276" t="str">
        <f t="shared" ca="1" si="26"/>
        <v/>
      </c>
      <c r="AJ76" s="276" t="str">
        <f t="shared" ca="1" si="26"/>
        <v/>
      </c>
      <c r="AK76" s="276" t="str">
        <f t="shared" ca="1" si="26"/>
        <v/>
      </c>
      <c r="AL76" s="276" t="str">
        <f t="shared" ca="1" si="26"/>
        <v/>
      </c>
      <c r="AM76" s="276" t="str">
        <f t="shared" ca="1" si="26"/>
        <v/>
      </c>
      <c r="AN76" s="276" t="str">
        <f t="shared" ca="1" si="26"/>
        <v/>
      </c>
      <c r="AO76" s="276" t="str">
        <f t="shared" ca="1" si="26"/>
        <v/>
      </c>
      <c r="AP76" s="276" t="str">
        <f t="shared" ca="1" si="26"/>
        <v/>
      </c>
      <c r="AQ76" s="276" t="str">
        <f t="shared" ca="1" si="26"/>
        <v/>
      </c>
      <c r="AR76" s="276" t="str">
        <f t="shared" ca="1" si="28"/>
        <v/>
      </c>
      <c r="AS76" s="276" t="str">
        <f t="shared" ca="1" si="28"/>
        <v/>
      </c>
      <c r="AT76" s="276" t="str">
        <f t="shared" ca="1" si="28"/>
        <v/>
      </c>
      <c r="AU76" s="276" t="str">
        <f t="shared" ca="1" si="28"/>
        <v/>
      </c>
      <c r="AV76" s="276" t="str">
        <f t="shared" ca="1" si="28"/>
        <v/>
      </c>
      <c r="AW76" s="276" t="str">
        <f t="shared" ca="1" si="28"/>
        <v/>
      </c>
      <c r="AX76" s="276" t="str">
        <f t="shared" ca="1" si="28"/>
        <v/>
      </c>
      <c r="AY76" s="276" t="str">
        <f t="shared" ca="1" si="28"/>
        <v/>
      </c>
      <c r="AZ76" s="276" t="str">
        <f t="shared" ca="1" si="28"/>
        <v/>
      </c>
      <c r="BA76" s="276" t="str">
        <f t="shared" ca="1" si="28"/>
        <v/>
      </c>
      <c r="BB76" s="276" t="str">
        <f t="shared" ca="1" si="28"/>
        <v/>
      </c>
      <c r="BC76" s="276" t="str">
        <f t="shared" ca="1" si="28"/>
        <v/>
      </c>
      <c r="BD76" s="276" t="str">
        <f t="shared" ca="1" si="28"/>
        <v/>
      </c>
      <c r="BE76" s="276" t="str">
        <f t="shared" ca="1" si="28"/>
        <v/>
      </c>
      <c r="BF76" s="276" t="str">
        <f t="shared" ca="1" si="28"/>
        <v/>
      </c>
      <c r="BG76" s="276" t="str">
        <f t="shared" ca="1" si="28"/>
        <v/>
      </c>
      <c r="BH76" s="276" t="str">
        <f t="shared" ca="1" si="28"/>
        <v/>
      </c>
      <c r="BI76" s="276" t="str">
        <f t="shared" ca="1" si="28"/>
        <v/>
      </c>
      <c r="BJ76" s="276" t="str">
        <f t="shared" ca="1" si="28"/>
        <v/>
      </c>
      <c r="BK76" s="276" t="str">
        <f t="shared" ca="1" si="28"/>
        <v/>
      </c>
      <c r="BL76" s="110"/>
      <c r="BM76" s="110"/>
      <c r="BN76" s="110"/>
      <c r="BO76" s="110"/>
      <c r="BP76" s="110"/>
      <c r="BQ76" s="110"/>
      <c r="BR76" s="110"/>
      <c r="BS76" s="110"/>
      <c r="BT76" s="110"/>
      <c r="BU76" s="110"/>
      <c r="BV76" s="110"/>
    </row>
    <row r="77" spans="1:74" customFormat="1" x14ac:dyDescent="0.2">
      <c r="A77" s="128"/>
      <c r="B77" s="113" t="str">
        <f t="shared" si="3"/>
        <v>BN</v>
      </c>
      <c r="C77" s="128"/>
      <c r="D77" s="128"/>
      <c r="E77" s="128"/>
      <c r="F77" s="268" t="str">
        <f t="shared" ca="1" si="4"/>
        <v>GLOBAL_CBT_ID</v>
      </c>
      <c r="G77" s="284"/>
      <c r="H77" s="270" t="s">
        <v>549</v>
      </c>
      <c r="I77" s="135" t="s">
        <v>495</v>
      </c>
      <c r="J77" s="135" t="s">
        <v>483</v>
      </c>
      <c r="K77" s="135" t="s">
        <v>147</v>
      </c>
      <c r="L77" s="272" t="s">
        <v>497</v>
      </c>
      <c r="M77" s="126" t="s">
        <v>221</v>
      </c>
      <c r="N77" s="276" t="str">
        <f t="shared" ca="1" si="27"/>
        <v>-</v>
      </c>
      <c r="O77" s="276" t="str">
        <f t="shared" ca="1" si="27"/>
        <v/>
      </c>
      <c r="P77" s="276" t="str">
        <f t="shared" ca="1" si="27"/>
        <v/>
      </c>
      <c r="Q77" s="276" t="str">
        <f t="shared" ca="1" si="27"/>
        <v/>
      </c>
      <c r="R77" s="276" t="str">
        <f t="shared" ca="1" si="27"/>
        <v/>
      </c>
      <c r="S77" s="276" t="str">
        <f t="shared" ca="1" si="27"/>
        <v/>
      </c>
      <c r="T77" s="276" t="str">
        <f t="shared" ca="1" si="27"/>
        <v/>
      </c>
      <c r="U77" s="276" t="str">
        <f t="shared" ca="1" si="27"/>
        <v/>
      </c>
      <c r="V77" s="276" t="str">
        <f t="shared" ca="1" si="27"/>
        <v/>
      </c>
      <c r="W77" s="276" t="str">
        <f t="shared" ca="1" si="27"/>
        <v/>
      </c>
      <c r="X77" s="276" t="str">
        <f t="shared" ca="1" si="27"/>
        <v/>
      </c>
      <c r="Y77" s="276" t="str">
        <f t="shared" ca="1" si="27"/>
        <v/>
      </c>
      <c r="Z77" s="276" t="str">
        <f t="shared" ca="1" si="27"/>
        <v/>
      </c>
      <c r="AA77" s="276" t="str">
        <f t="shared" ca="1" si="27"/>
        <v/>
      </c>
      <c r="AB77" s="276" t="str">
        <f t="shared" ca="1" si="27"/>
        <v/>
      </c>
      <c r="AC77" s="276" t="str">
        <f t="shared" ca="1" si="27"/>
        <v/>
      </c>
      <c r="AD77" s="276" t="str">
        <f t="shared" ca="1" si="26"/>
        <v/>
      </c>
      <c r="AE77" s="276" t="str">
        <f t="shared" ca="1" si="26"/>
        <v/>
      </c>
      <c r="AF77" s="276" t="str">
        <f t="shared" ca="1" si="26"/>
        <v/>
      </c>
      <c r="AG77" s="276" t="str">
        <f t="shared" ca="1" si="26"/>
        <v/>
      </c>
      <c r="AH77" s="276" t="str">
        <f t="shared" ca="1" si="26"/>
        <v/>
      </c>
      <c r="AI77" s="276" t="str">
        <f t="shared" ca="1" si="26"/>
        <v/>
      </c>
      <c r="AJ77" s="276" t="str">
        <f t="shared" ca="1" si="26"/>
        <v/>
      </c>
      <c r="AK77" s="276" t="str">
        <f t="shared" ca="1" si="26"/>
        <v/>
      </c>
      <c r="AL77" s="276" t="str">
        <f t="shared" ca="1" si="26"/>
        <v/>
      </c>
      <c r="AM77" s="276" t="str">
        <f t="shared" ca="1" si="26"/>
        <v/>
      </c>
      <c r="AN77" s="276" t="str">
        <f t="shared" ca="1" si="26"/>
        <v/>
      </c>
      <c r="AO77" s="276" t="str">
        <f t="shared" ca="1" si="26"/>
        <v/>
      </c>
      <c r="AP77" s="276" t="str">
        <f t="shared" ca="1" si="26"/>
        <v/>
      </c>
      <c r="AQ77" s="276" t="str">
        <f t="shared" ca="1" si="26"/>
        <v/>
      </c>
      <c r="AR77" s="276" t="str">
        <f t="shared" ca="1" si="28"/>
        <v/>
      </c>
      <c r="AS77" s="276" t="str">
        <f t="shared" ca="1" si="28"/>
        <v/>
      </c>
      <c r="AT77" s="276" t="str">
        <f t="shared" ca="1" si="28"/>
        <v/>
      </c>
      <c r="AU77" s="276" t="str">
        <f t="shared" ca="1" si="28"/>
        <v/>
      </c>
      <c r="AV77" s="276" t="str">
        <f t="shared" ca="1" si="28"/>
        <v/>
      </c>
      <c r="AW77" s="276" t="str">
        <f t="shared" ca="1" si="28"/>
        <v/>
      </c>
      <c r="AX77" s="276" t="str">
        <f t="shared" ca="1" si="28"/>
        <v/>
      </c>
      <c r="AY77" s="276" t="str">
        <f t="shared" ca="1" si="28"/>
        <v/>
      </c>
      <c r="AZ77" s="276" t="str">
        <f t="shared" ca="1" si="28"/>
        <v/>
      </c>
      <c r="BA77" s="276" t="str">
        <f t="shared" ca="1" si="28"/>
        <v/>
      </c>
      <c r="BB77" s="276" t="str">
        <f t="shared" ca="1" si="28"/>
        <v/>
      </c>
      <c r="BC77" s="276" t="str">
        <f t="shared" ca="1" si="28"/>
        <v/>
      </c>
      <c r="BD77" s="276" t="str">
        <f t="shared" ca="1" si="28"/>
        <v/>
      </c>
      <c r="BE77" s="276" t="str">
        <f t="shared" ca="1" si="28"/>
        <v/>
      </c>
      <c r="BF77" s="276" t="str">
        <f t="shared" ca="1" si="28"/>
        <v/>
      </c>
      <c r="BG77" s="276" t="str">
        <f t="shared" ca="1" si="28"/>
        <v/>
      </c>
      <c r="BH77" s="276" t="str">
        <f t="shared" ca="1" si="28"/>
        <v/>
      </c>
      <c r="BI77" s="276" t="str">
        <f t="shared" ca="1" si="28"/>
        <v/>
      </c>
      <c r="BJ77" s="276" t="str">
        <f t="shared" ca="1" si="28"/>
        <v/>
      </c>
      <c r="BK77" s="276" t="str">
        <f t="shared" ca="1" si="28"/>
        <v/>
      </c>
      <c r="BL77" s="110"/>
      <c r="BM77" s="110"/>
      <c r="BN77" s="110"/>
      <c r="BO77" s="110"/>
      <c r="BP77" s="110"/>
      <c r="BQ77" s="110"/>
      <c r="BR77" s="110"/>
      <c r="BS77" s="110"/>
      <c r="BT77" s="110"/>
      <c r="BU77" s="110"/>
      <c r="BV77" s="110"/>
    </row>
    <row r="78" spans="1:74" customFormat="1" x14ac:dyDescent="0.2">
      <c r="A78" s="128"/>
      <c r="B78" s="113" t="str">
        <f t="shared" si="3"/>
        <v>BO</v>
      </c>
      <c r="C78" s="128"/>
      <c r="D78" s="128"/>
      <c r="E78" s="128"/>
      <c r="F78" s="268" t="str">
        <f t="shared" ca="1" si="4"/>
        <v>GLOBAL_CBT_DESCRIPTION</v>
      </c>
      <c r="G78" s="284"/>
      <c r="H78" s="270" t="s">
        <v>550</v>
      </c>
      <c r="I78" s="135" t="s">
        <v>495</v>
      </c>
      <c r="J78" s="135" t="s">
        <v>147</v>
      </c>
      <c r="K78" s="135" t="s">
        <v>147</v>
      </c>
      <c r="L78" s="272" t="s">
        <v>497</v>
      </c>
      <c r="M78" s="126" t="s">
        <v>221</v>
      </c>
      <c r="N78" s="276" t="str">
        <f t="shared" ca="1" si="27"/>
        <v>-</v>
      </c>
      <c r="O78" s="276" t="str">
        <f t="shared" ca="1" si="27"/>
        <v/>
      </c>
      <c r="P78" s="276" t="str">
        <f t="shared" ca="1" si="27"/>
        <v/>
      </c>
      <c r="Q78" s="276" t="str">
        <f t="shared" ca="1" si="27"/>
        <v/>
      </c>
      <c r="R78" s="276" t="str">
        <f t="shared" ca="1" si="27"/>
        <v/>
      </c>
      <c r="S78" s="276" t="str">
        <f t="shared" ca="1" si="27"/>
        <v/>
      </c>
      <c r="T78" s="276" t="str">
        <f t="shared" ca="1" si="27"/>
        <v/>
      </c>
      <c r="U78" s="276" t="str">
        <f t="shared" ca="1" si="27"/>
        <v/>
      </c>
      <c r="V78" s="276" t="str">
        <f t="shared" ca="1" si="27"/>
        <v/>
      </c>
      <c r="W78" s="276" t="str">
        <f t="shared" ca="1" si="27"/>
        <v/>
      </c>
      <c r="X78" s="276" t="str">
        <f t="shared" ca="1" si="27"/>
        <v/>
      </c>
      <c r="Y78" s="276" t="str">
        <f t="shared" ca="1" si="27"/>
        <v/>
      </c>
      <c r="Z78" s="276" t="str">
        <f t="shared" ca="1" si="27"/>
        <v/>
      </c>
      <c r="AA78" s="276" t="str">
        <f t="shared" ca="1" si="27"/>
        <v/>
      </c>
      <c r="AB78" s="276" t="str">
        <f t="shared" ca="1" si="27"/>
        <v/>
      </c>
      <c r="AC78" s="276" t="str">
        <f t="shared" ca="1" si="27"/>
        <v/>
      </c>
      <c r="AD78" s="276" t="str">
        <f t="shared" ca="1" si="26"/>
        <v/>
      </c>
      <c r="AE78" s="276" t="str">
        <f t="shared" ca="1" si="26"/>
        <v/>
      </c>
      <c r="AF78" s="276" t="str">
        <f t="shared" ca="1" si="26"/>
        <v/>
      </c>
      <c r="AG78" s="276" t="str">
        <f t="shared" ca="1" si="26"/>
        <v/>
      </c>
      <c r="AH78" s="276" t="str">
        <f t="shared" ca="1" si="26"/>
        <v/>
      </c>
      <c r="AI78" s="276" t="str">
        <f t="shared" ca="1" si="26"/>
        <v/>
      </c>
      <c r="AJ78" s="276" t="str">
        <f t="shared" ca="1" si="26"/>
        <v/>
      </c>
      <c r="AK78" s="276" t="str">
        <f t="shared" ca="1" si="26"/>
        <v/>
      </c>
      <c r="AL78" s="276" t="str">
        <f t="shared" ca="1" si="26"/>
        <v/>
      </c>
      <c r="AM78" s="276" t="str">
        <f t="shared" ca="1" si="26"/>
        <v/>
      </c>
      <c r="AN78" s="276" t="str">
        <f t="shared" ca="1" si="26"/>
        <v/>
      </c>
      <c r="AO78" s="276" t="str">
        <f t="shared" ca="1" si="26"/>
        <v/>
      </c>
      <c r="AP78" s="276" t="str">
        <f t="shared" ca="1" si="26"/>
        <v/>
      </c>
      <c r="AQ78" s="276" t="str">
        <f t="shared" ca="1" si="26"/>
        <v/>
      </c>
      <c r="AR78" s="276" t="str">
        <f t="shared" ca="1" si="28"/>
        <v/>
      </c>
      <c r="AS78" s="276" t="str">
        <f t="shared" ca="1" si="28"/>
        <v/>
      </c>
      <c r="AT78" s="276" t="str">
        <f t="shared" ca="1" si="28"/>
        <v/>
      </c>
      <c r="AU78" s="276" t="str">
        <f t="shared" ca="1" si="28"/>
        <v/>
      </c>
      <c r="AV78" s="276" t="str">
        <f t="shared" ca="1" si="28"/>
        <v/>
      </c>
      <c r="AW78" s="276" t="str">
        <f t="shared" ca="1" si="28"/>
        <v/>
      </c>
      <c r="AX78" s="276" t="str">
        <f t="shared" ca="1" si="28"/>
        <v/>
      </c>
      <c r="AY78" s="276" t="str">
        <f t="shared" ca="1" si="28"/>
        <v/>
      </c>
      <c r="AZ78" s="276" t="str">
        <f t="shared" ca="1" si="28"/>
        <v/>
      </c>
      <c r="BA78" s="276" t="str">
        <f t="shared" ca="1" si="28"/>
        <v/>
      </c>
      <c r="BB78" s="276" t="str">
        <f t="shared" ca="1" si="28"/>
        <v/>
      </c>
      <c r="BC78" s="276" t="str">
        <f t="shared" ca="1" si="28"/>
        <v/>
      </c>
      <c r="BD78" s="276" t="str">
        <f t="shared" ca="1" si="28"/>
        <v/>
      </c>
      <c r="BE78" s="276" t="str">
        <f t="shared" ca="1" si="28"/>
        <v/>
      </c>
      <c r="BF78" s="276" t="str">
        <f t="shared" ca="1" si="28"/>
        <v/>
      </c>
      <c r="BG78" s="276" t="str">
        <f t="shared" ca="1" si="28"/>
        <v/>
      </c>
      <c r="BH78" s="276" t="str">
        <f t="shared" ca="1" si="28"/>
        <v/>
      </c>
      <c r="BI78" s="276" t="str">
        <f t="shared" ca="1" si="28"/>
        <v/>
      </c>
      <c r="BJ78" s="276" t="str">
        <f t="shared" ca="1" si="28"/>
        <v/>
      </c>
      <c r="BK78" s="276" t="str">
        <f t="shared" ca="1" si="28"/>
        <v/>
      </c>
      <c r="BL78" s="110"/>
      <c r="BM78" s="110"/>
      <c r="BN78" s="110"/>
      <c r="BO78" s="110"/>
      <c r="BP78" s="110"/>
      <c r="BQ78" s="110"/>
      <c r="BR78" s="110"/>
      <c r="BS78" s="110"/>
      <c r="BT78" s="110"/>
      <c r="BU78" s="110"/>
      <c r="BV78" s="110"/>
    </row>
    <row r="79" spans="1:74" customFormat="1" x14ac:dyDescent="0.2">
      <c r="A79" s="128"/>
      <c r="B79" s="113" t="str">
        <f t="shared" si="3"/>
        <v>BP</v>
      </c>
      <c r="C79" s="128"/>
      <c r="D79" s="128"/>
      <c r="E79" s="128"/>
      <c r="F79" s="268" t="str">
        <f t="shared" ca="1" si="4"/>
        <v>CBT_ID</v>
      </c>
      <c r="G79" s="284"/>
      <c r="H79" s="270" t="s">
        <v>551</v>
      </c>
      <c r="I79" s="135" t="s">
        <v>495</v>
      </c>
      <c r="J79" s="135" t="s">
        <v>483</v>
      </c>
      <c r="K79" s="135" t="s">
        <v>147</v>
      </c>
      <c r="L79" s="272" t="s">
        <v>497</v>
      </c>
      <c r="M79" s="126" t="s">
        <v>221</v>
      </c>
      <c r="N79" s="276" t="str">
        <f t="shared" ca="1" si="27"/>
        <v>-</v>
      </c>
      <c r="O79" s="276" t="str">
        <f t="shared" ca="1" si="27"/>
        <v/>
      </c>
      <c r="P79" s="276" t="str">
        <f t="shared" ca="1" si="27"/>
        <v/>
      </c>
      <c r="Q79" s="276" t="str">
        <f t="shared" ca="1" si="27"/>
        <v/>
      </c>
      <c r="R79" s="276" t="str">
        <f t="shared" ca="1" si="27"/>
        <v/>
      </c>
      <c r="S79" s="276" t="str">
        <f t="shared" ca="1" si="27"/>
        <v/>
      </c>
      <c r="T79" s="276" t="str">
        <f t="shared" ca="1" si="27"/>
        <v/>
      </c>
      <c r="U79" s="276" t="str">
        <f t="shared" ca="1" si="27"/>
        <v/>
      </c>
      <c r="V79" s="276" t="str">
        <f t="shared" ca="1" si="27"/>
        <v/>
      </c>
      <c r="W79" s="276" t="str">
        <f t="shared" ca="1" si="27"/>
        <v/>
      </c>
      <c r="X79" s="276" t="str">
        <f t="shared" ca="1" si="27"/>
        <v/>
      </c>
      <c r="Y79" s="276" t="str">
        <f t="shared" ca="1" si="27"/>
        <v/>
      </c>
      <c r="Z79" s="276" t="str">
        <f t="shared" ca="1" si="27"/>
        <v/>
      </c>
      <c r="AA79" s="276" t="str">
        <f t="shared" ca="1" si="27"/>
        <v/>
      </c>
      <c r="AB79" s="276" t="str">
        <f t="shared" ca="1" si="27"/>
        <v/>
      </c>
      <c r="AC79" s="276" t="str">
        <f t="shared" ca="1" si="27"/>
        <v/>
      </c>
      <c r="AD79" s="276" t="str">
        <f t="shared" ca="1" si="26"/>
        <v/>
      </c>
      <c r="AE79" s="276" t="str">
        <f t="shared" ca="1" si="26"/>
        <v/>
      </c>
      <c r="AF79" s="276" t="str">
        <f t="shared" ca="1" si="26"/>
        <v/>
      </c>
      <c r="AG79" s="276" t="str">
        <f t="shared" ca="1" si="26"/>
        <v/>
      </c>
      <c r="AH79" s="276" t="str">
        <f t="shared" ca="1" si="26"/>
        <v/>
      </c>
      <c r="AI79" s="276" t="str">
        <f t="shared" ca="1" si="26"/>
        <v/>
      </c>
      <c r="AJ79" s="276" t="str">
        <f t="shared" ca="1" si="26"/>
        <v/>
      </c>
      <c r="AK79" s="276" t="str">
        <f t="shared" ca="1" si="26"/>
        <v/>
      </c>
      <c r="AL79" s="276" t="str">
        <f t="shared" ca="1" si="26"/>
        <v/>
      </c>
      <c r="AM79" s="276" t="str">
        <f t="shared" ca="1" si="26"/>
        <v/>
      </c>
      <c r="AN79" s="276" t="str">
        <f t="shared" ca="1" si="26"/>
        <v/>
      </c>
      <c r="AO79" s="276" t="str">
        <f t="shared" ca="1" si="26"/>
        <v/>
      </c>
      <c r="AP79" s="276" t="str">
        <f t="shared" ca="1" si="26"/>
        <v/>
      </c>
      <c r="AQ79" s="276" t="str">
        <f t="shared" ca="1" si="26"/>
        <v/>
      </c>
      <c r="AR79" s="276" t="str">
        <f t="shared" ca="1" si="28"/>
        <v/>
      </c>
      <c r="AS79" s="276" t="str">
        <f t="shared" ca="1" si="28"/>
        <v/>
      </c>
      <c r="AT79" s="276" t="str">
        <f t="shared" ca="1" si="28"/>
        <v/>
      </c>
      <c r="AU79" s="276" t="str">
        <f t="shared" ca="1" si="28"/>
        <v/>
      </c>
      <c r="AV79" s="276" t="str">
        <f t="shared" ca="1" si="28"/>
        <v/>
      </c>
      <c r="AW79" s="276" t="str">
        <f t="shared" ca="1" si="28"/>
        <v/>
      </c>
      <c r="AX79" s="276" t="str">
        <f t="shared" ca="1" si="28"/>
        <v/>
      </c>
      <c r="AY79" s="276" t="str">
        <f t="shared" ca="1" si="28"/>
        <v/>
      </c>
      <c r="AZ79" s="276" t="str">
        <f t="shared" ca="1" si="28"/>
        <v/>
      </c>
      <c r="BA79" s="276" t="str">
        <f t="shared" ca="1" si="28"/>
        <v/>
      </c>
      <c r="BB79" s="276" t="str">
        <f t="shared" ca="1" si="28"/>
        <v/>
      </c>
      <c r="BC79" s="276" t="str">
        <f t="shared" ca="1" si="28"/>
        <v/>
      </c>
      <c r="BD79" s="276" t="str">
        <f t="shared" ca="1" si="28"/>
        <v/>
      </c>
      <c r="BE79" s="276" t="str">
        <f t="shared" ca="1" si="28"/>
        <v/>
      </c>
      <c r="BF79" s="276" t="str">
        <f t="shared" ca="1" si="28"/>
        <v/>
      </c>
      <c r="BG79" s="276" t="str">
        <f t="shared" ca="1" si="28"/>
        <v/>
      </c>
      <c r="BH79" s="276" t="str">
        <f t="shared" ca="1" si="28"/>
        <v/>
      </c>
      <c r="BI79" s="276" t="str">
        <f t="shared" ca="1" si="28"/>
        <v/>
      </c>
      <c r="BJ79" s="276" t="str">
        <f t="shared" ca="1" si="28"/>
        <v/>
      </c>
      <c r="BK79" s="276" t="str">
        <f t="shared" ca="1" si="28"/>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68" t="str">
        <f ca="1">IF(LEN(INDIRECT("SWMETA!"&amp;$B80&amp;F$14))=0,"",INDIRECT("SWMETA!"&amp;$B80&amp;F$14))</f>
        <v>CBT_DESCRIPTION</v>
      </c>
      <c r="G80" s="284"/>
      <c r="H80" s="270" t="s">
        <v>552</v>
      </c>
      <c r="I80" s="135" t="s">
        <v>495</v>
      </c>
      <c r="J80" s="135" t="s">
        <v>147</v>
      </c>
      <c r="K80" s="135" t="s">
        <v>147</v>
      </c>
      <c r="L80" s="272" t="s">
        <v>497</v>
      </c>
      <c r="M80" s="126" t="s">
        <v>221</v>
      </c>
      <c r="N80" s="276" t="str">
        <f t="shared" ca="1" si="27"/>
        <v>-</v>
      </c>
      <c r="O80" s="276" t="str">
        <f t="shared" ca="1" si="27"/>
        <v/>
      </c>
      <c r="P80" s="276" t="str">
        <f t="shared" ca="1" si="27"/>
        <v/>
      </c>
      <c r="Q80" s="276" t="str">
        <f t="shared" ca="1" si="27"/>
        <v/>
      </c>
      <c r="R80" s="276" t="str">
        <f t="shared" ca="1" si="27"/>
        <v/>
      </c>
      <c r="S80" s="276" t="str">
        <f t="shared" ca="1" si="27"/>
        <v/>
      </c>
      <c r="T80" s="276" t="str">
        <f t="shared" ca="1" si="27"/>
        <v/>
      </c>
      <c r="U80" s="276" t="str">
        <f t="shared" ca="1" si="27"/>
        <v/>
      </c>
      <c r="V80" s="276" t="str">
        <f t="shared" ca="1" si="27"/>
        <v/>
      </c>
      <c r="W80" s="276" t="str">
        <f t="shared" ca="1" si="27"/>
        <v/>
      </c>
      <c r="X80" s="276" t="str">
        <f t="shared" ca="1" si="27"/>
        <v/>
      </c>
      <c r="Y80" s="276" t="str">
        <f t="shared" ca="1" si="27"/>
        <v/>
      </c>
      <c r="Z80" s="276" t="str">
        <f t="shared" ca="1" si="27"/>
        <v/>
      </c>
      <c r="AA80" s="276" t="str">
        <f t="shared" ca="1" si="27"/>
        <v/>
      </c>
      <c r="AB80" s="276" t="str">
        <f t="shared" ca="1" si="27"/>
        <v/>
      </c>
      <c r="AC80" s="276" t="str">
        <f t="shared" ref="AC80:BK86" ca="1" si="29">IF(LEN(INDIRECT("SWMETA!"&amp;$B80&amp;AC$14))=0,"",INDIRECT("SWMETA!"&amp;$B80&amp;AC$14))</f>
        <v/>
      </c>
      <c r="AD80" s="276" t="str">
        <f t="shared" ca="1" si="29"/>
        <v/>
      </c>
      <c r="AE80" s="276" t="str">
        <f t="shared" ca="1" si="29"/>
        <v/>
      </c>
      <c r="AF80" s="276" t="str">
        <f t="shared" ca="1" si="29"/>
        <v/>
      </c>
      <c r="AG80" s="276" t="str">
        <f t="shared" ca="1" si="29"/>
        <v/>
      </c>
      <c r="AH80" s="276" t="str">
        <f t="shared" ca="1" si="29"/>
        <v/>
      </c>
      <c r="AI80" s="276" t="str">
        <f t="shared" ca="1" si="29"/>
        <v/>
      </c>
      <c r="AJ80" s="276" t="str">
        <f t="shared" ca="1" si="29"/>
        <v/>
      </c>
      <c r="AK80" s="276" t="str">
        <f t="shared" ca="1" si="29"/>
        <v/>
      </c>
      <c r="AL80" s="276" t="str">
        <f t="shared" ca="1" si="29"/>
        <v/>
      </c>
      <c r="AM80" s="276" t="str">
        <f t="shared" ca="1" si="29"/>
        <v/>
      </c>
      <c r="AN80" s="276" t="str">
        <f t="shared" ca="1" si="29"/>
        <v/>
      </c>
      <c r="AO80" s="276" t="str">
        <f t="shared" ca="1" si="29"/>
        <v/>
      </c>
      <c r="AP80" s="276" t="str">
        <f t="shared" ca="1" si="29"/>
        <v/>
      </c>
      <c r="AQ80" s="276" t="str">
        <f t="shared" ca="1" si="29"/>
        <v/>
      </c>
      <c r="AR80" s="276" t="str">
        <f t="shared" ca="1" si="29"/>
        <v/>
      </c>
      <c r="AS80" s="276" t="str">
        <f t="shared" ca="1" si="29"/>
        <v/>
      </c>
      <c r="AT80" s="276" t="str">
        <f t="shared" ca="1" si="29"/>
        <v/>
      </c>
      <c r="AU80" s="276" t="str">
        <f t="shared" ca="1" si="29"/>
        <v/>
      </c>
      <c r="AV80" s="276" t="str">
        <f t="shared" ca="1" si="29"/>
        <v/>
      </c>
      <c r="AW80" s="276" t="str">
        <f t="shared" ca="1" si="29"/>
        <v/>
      </c>
      <c r="AX80" s="276" t="str">
        <f t="shared" ca="1" si="29"/>
        <v/>
      </c>
      <c r="AY80" s="276" t="str">
        <f t="shared" ca="1" si="29"/>
        <v/>
      </c>
      <c r="AZ80" s="276" t="str">
        <f t="shared" ca="1" si="29"/>
        <v/>
      </c>
      <c r="BA80" s="276" t="str">
        <f t="shared" ca="1" si="29"/>
        <v/>
      </c>
      <c r="BB80" s="276" t="str">
        <f t="shared" ca="1" si="29"/>
        <v/>
      </c>
      <c r="BC80" s="276" t="str">
        <f t="shared" ca="1" si="29"/>
        <v/>
      </c>
      <c r="BD80" s="276" t="str">
        <f t="shared" ca="1" si="29"/>
        <v/>
      </c>
      <c r="BE80" s="276" t="str">
        <f t="shared" ca="1" si="29"/>
        <v/>
      </c>
      <c r="BF80" s="276" t="str">
        <f t="shared" ca="1" si="29"/>
        <v/>
      </c>
      <c r="BG80" s="276" t="str">
        <f t="shared" ca="1" si="29"/>
        <v/>
      </c>
      <c r="BH80" s="276" t="str">
        <f t="shared" ca="1" si="29"/>
        <v/>
      </c>
      <c r="BI80" s="276" t="str">
        <f t="shared" ca="1" si="29"/>
        <v/>
      </c>
      <c r="BJ80" s="276" t="str">
        <f t="shared" ca="1" si="29"/>
        <v/>
      </c>
      <c r="BK80" s="276" t="str">
        <f t="shared" ca="1" si="29"/>
        <v/>
      </c>
      <c r="BL80" s="110"/>
      <c r="BM80" s="110"/>
      <c r="BN80" s="110"/>
      <c r="BO80" s="110"/>
      <c r="BP80" s="110"/>
      <c r="BQ80" s="110"/>
      <c r="BR80" s="110"/>
      <c r="BS80" s="110"/>
      <c r="BT80" s="110"/>
      <c r="BU80" s="110"/>
      <c r="BV80" s="110"/>
    </row>
    <row r="81" spans="1:74" customFormat="1" x14ac:dyDescent="0.2">
      <c r="A81" s="128"/>
      <c r="B81" s="113" t="str">
        <f t="shared" ref="B81:B86" si="30">IF(ROW()-$A$15&gt;26, CHAR(64+INT((ROW()-$A$15-1)/26)),"")&amp;CHAR(65+MOD(ROW()-$A$15-1, 26))</f>
        <v>BR</v>
      </c>
      <c r="C81" s="128"/>
      <c r="D81" s="128"/>
      <c r="E81" s="128"/>
      <c r="F81" s="268" t="str">
        <f t="shared" ref="F81:F86" ca="1" si="31">IF(LEN(INDIRECT("SWMETA!"&amp;$B81&amp;F$14))=0,"",INDIRECT("SWMETA!"&amp;$B81&amp;F$14))</f>
        <v/>
      </c>
      <c r="G81" s="284"/>
      <c r="H81" s="270"/>
      <c r="I81" s="135"/>
      <c r="J81" s="135"/>
      <c r="K81" s="135"/>
      <c r="L81" s="272"/>
      <c r="M81" s="126" t="s">
        <v>221</v>
      </c>
      <c r="N81" s="276" t="str">
        <f t="shared" ref="N81:AB86" ca="1" si="32">IF(LEN(INDIRECT("SWMETA!"&amp;$B81&amp;N$14))=0,"",INDIRECT("SWMETA!"&amp;$B81&amp;N$14))</f>
        <v/>
      </c>
      <c r="O81" s="276" t="str">
        <f t="shared" ca="1" si="32"/>
        <v/>
      </c>
      <c r="P81" s="276" t="str">
        <f t="shared" ca="1" si="32"/>
        <v/>
      </c>
      <c r="Q81" s="276" t="str">
        <f t="shared" ca="1" si="32"/>
        <v/>
      </c>
      <c r="R81" s="276" t="str">
        <f t="shared" ca="1" si="32"/>
        <v/>
      </c>
      <c r="S81" s="276" t="str">
        <f t="shared" ca="1" si="32"/>
        <v/>
      </c>
      <c r="T81" s="276" t="str">
        <f t="shared" ca="1" si="32"/>
        <v/>
      </c>
      <c r="U81" s="276" t="str">
        <f t="shared" ca="1" si="32"/>
        <v/>
      </c>
      <c r="V81" s="276" t="str">
        <f t="shared" ca="1" si="32"/>
        <v/>
      </c>
      <c r="W81" s="276" t="str">
        <f t="shared" ca="1" si="32"/>
        <v/>
      </c>
      <c r="X81" s="276" t="str">
        <f t="shared" ca="1" si="32"/>
        <v/>
      </c>
      <c r="Y81" s="276" t="str">
        <f t="shared" ca="1" si="32"/>
        <v/>
      </c>
      <c r="Z81" s="276" t="str">
        <f t="shared" ca="1" si="32"/>
        <v/>
      </c>
      <c r="AA81" s="276" t="str">
        <f t="shared" ca="1" si="32"/>
        <v/>
      </c>
      <c r="AB81" s="276" t="str">
        <f t="shared" ca="1" si="32"/>
        <v/>
      </c>
      <c r="AC81" s="276" t="str">
        <f t="shared" ca="1" si="29"/>
        <v/>
      </c>
      <c r="AD81" s="276" t="str">
        <f t="shared" ca="1" si="29"/>
        <v/>
      </c>
      <c r="AE81" s="276" t="str">
        <f t="shared" ca="1" si="29"/>
        <v/>
      </c>
      <c r="AF81" s="276" t="str">
        <f t="shared" ca="1" si="29"/>
        <v/>
      </c>
      <c r="AG81" s="276" t="str">
        <f t="shared" ca="1" si="29"/>
        <v/>
      </c>
      <c r="AH81" s="276" t="str">
        <f t="shared" ca="1" si="29"/>
        <v/>
      </c>
      <c r="AI81" s="276" t="str">
        <f t="shared" ca="1" si="29"/>
        <v/>
      </c>
      <c r="AJ81" s="276" t="str">
        <f t="shared" ca="1" si="29"/>
        <v/>
      </c>
      <c r="AK81" s="276" t="str">
        <f t="shared" ca="1" si="29"/>
        <v/>
      </c>
      <c r="AL81" s="276" t="str">
        <f t="shared" ca="1" si="29"/>
        <v/>
      </c>
      <c r="AM81" s="276" t="str">
        <f t="shared" ca="1" si="29"/>
        <v/>
      </c>
      <c r="AN81" s="276" t="str">
        <f t="shared" ca="1" si="29"/>
        <v/>
      </c>
      <c r="AO81" s="276" t="str">
        <f t="shared" ca="1" si="29"/>
        <v/>
      </c>
      <c r="AP81" s="276" t="str">
        <f t="shared" ca="1" si="29"/>
        <v/>
      </c>
      <c r="AQ81" s="276" t="str">
        <f t="shared" ca="1" si="29"/>
        <v/>
      </c>
      <c r="AR81" s="276" t="str">
        <f t="shared" ca="1" si="29"/>
        <v/>
      </c>
      <c r="AS81" s="276" t="str">
        <f t="shared" ca="1" si="29"/>
        <v/>
      </c>
      <c r="AT81" s="276" t="str">
        <f t="shared" ca="1" si="29"/>
        <v/>
      </c>
      <c r="AU81" s="276" t="str">
        <f t="shared" ca="1" si="29"/>
        <v/>
      </c>
      <c r="AV81" s="276" t="str">
        <f t="shared" ca="1" si="29"/>
        <v/>
      </c>
      <c r="AW81" s="276" t="str">
        <f t="shared" ca="1" si="29"/>
        <v/>
      </c>
      <c r="AX81" s="276" t="str">
        <f t="shared" ca="1" si="29"/>
        <v/>
      </c>
      <c r="AY81" s="276" t="str">
        <f t="shared" ca="1" si="29"/>
        <v/>
      </c>
      <c r="AZ81" s="276" t="str">
        <f t="shared" ca="1" si="29"/>
        <v/>
      </c>
      <c r="BA81" s="276" t="str">
        <f t="shared" ca="1" si="29"/>
        <v/>
      </c>
      <c r="BB81" s="276" t="str">
        <f t="shared" ca="1" si="29"/>
        <v/>
      </c>
      <c r="BC81" s="276" t="str">
        <f t="shared" ca="1" si="29"/>
        <v/>
      </c>
      <c r="BD81" s="276" t="str">
        <f t="shared" ca="1" si="29"/>
        <v/>
      </c>
      <c r="BE81" s="276" t="str">
        <f t="shared" ca="1" si="29"/>
        <v/>
      </c>
      <c r="BF81" s="276" t="str">
        <f t="shared" ca="1" si="29"/>
        <v/>
      </c>
      <c r="BG81" s="276" t="str">
        <f t="shared" ca="1" si="29"/>
        <v/>
      </c>
      <c r="BH81" s="276" t="str">
        <f t="shared" ca="1" si="29"/>
        <v/>
      </c>
      <c r="BI81" s="276" t="str">
        <f t="shared" ca="1" si="29"/>
        <v/>
      </c>
      <c r="BJ81" s="276" t="str">
        <f t="shared" ca="1" si="29"/>
        <v/>
      </c>
      <c r="BK81" s="276" t="str">
        <f t="shared" ca="1" si="29"/>
        <v/>
      </c>
      <c r="BL81" s="110"/>
      <c r="BM81" s="110"/>
      <c r="BN81" s="110"/>
      <c r="BO81" s="110"/>
      <c r="BP81" s="110"/>
      <c r="BQ81" s="110"/>
      <c r="BR81" s="110"/>
      <c r="BS81" s="110"/>
      <c r="BT81" s="110"/>
      <c r="BU81" s="110"/>
      <c r="BV81" s="110"/>
    </row>
    <row r="82" spans="1:74" customFormat="1" x14ac:dyDescent="0.2">
      <c r="A82" s="128"/>
      <c r="B82" s="113" t="str">
        <f t="shared" si="30"/>
        <v>BS</v>
      </c>
      <c r="C82" s="128"/>
      <c r="D82" s="128"/>
      <c r="E82" s="128"/>
      <c r="F82" s="268" t="str">
        <f t="shared" ca="1" si="31"/>
        <v/>
      </c>
      <c r="G82" s="284"/>
      <c r="H82" s="270"/>
      <c r="I82" s="135"/>
      <c r="J82" s="135"/>
      <c r="K82" s="135"/>
      <c r="L82" s="272"/>
      <c r="M82" s="126" t="s">
        <v>221</v>
      </c>
      <c r="N82" s="276" t="str">
        <f t="shared" ca="1" si="32"/>
        <v/>
      </c>
      <c r="O82" s="276" t="str">
        <f t="shared" ca="1" si="32"/>
        <v/>
      </c>
      <c r="P82" s="276" t="str">
        <f t="shared" ca="1" si="32"/>
        <v/>
      </c>
      <c r="Q82" s="276" t="str">
        <f t="shared" ca="1" si="32"/>
        <v/>
      </c>
      <c r="R82" s="276" t="str">
        <f t="shared" ca="1" si="32"/>
        <v/>
      </c>
      <c r="S82" s="276" t="str">
        <f t="shared" ca="1" si="32"/>
        <v/>
      </c>
      <c r="T82" s="276" t="str">
        <f t="shared" ca="1" si="32"/>
        <v/>
      </c>
      <c r="U82" s="276" t="str">
        <f t="shared" ca="1" si="32"/>
        <v/>
      </c>
      <c r="V82" s="276" t="str">
        <f t="shared" ca="1" si="32"/>
        <v/>
      </c>
      <c r="W82" s="276" t="str">
        <f t="shared" ca="1" si="32"/>
        <v/>
      </c>
      <c r="X82" s="276" t="str">
        <f t="shared" ca="1" si="32"/>
        <v/>
      </c>
      <c r="Y82" s="276" t="str">
        <f t="shared" ca="1" si="32"/>
        <v/>
      </c>
      <c r="Z82" s="276" t="str">
        <f t="shared" ca="1" si="32"/>
        <v/>
      </c>
      <c r="AA82" s="276" t="str">
        <f t="shared" ca="1" si="32"/>
        <v/>
      </c>
      <c r="AB82" s="276" t="str">
        <f t="shared" ca="1" si="32"/>
        <v/>
      </c>
      <c r="AC82" s="276" t="str">
        <f t="shared" ca="1" si="29"/>
        <v/>
      </c>
      <c r="AD82" s="276" t="str">
        <f t="shared" ca="1" si="29"/>
        <v/>
      </c>
      <c r="AE82" s="276" t="str">
        <f t="shared" ca="1" si="29"/>
        <v/>
      </c>
      <c r="AF82" s="276" t="str">
        <f t="shared" ca="1" si="29"/>
        <v/>
      </c>
      <c r="AG82" s="276" t="str">
        <f t="shared" ca="1" si="29"/>
        <v/>
      </c>
      <c r="AH82" s="276" t="str">
        <f t="shared" ca="1" si="29"/>
        <v/>
      </c>
      <c r="AI82" s="276" t="str">
        <f t="shared" ca="1" si="29"/>
        <v/>
      </c>
      <c r="AJ82" s="276" t="str">
        <f t="shared" ca="1" si="29"/>
        <v/>
      </c>
      <c r="AK82" s="276" t="str">
        <f t="shared" ca="1" si="29"/>
        <v/>
      </c>
      <c r="AL82" s="276" t="str">
        <f t="shared" ca="1" si="29"/>
        <v/>
      </c>
      <c r="AM82" s="276" t="str">
        <f t="shared" ca="1" si="29"/>
        <v/>
      </c>
      <c r="AN82" s="276" t="str">
        <f t="shared" ca="1" si="29"/>
        <v/>
      </c>
      <c r="AO82" s="276" t="str">
        <f t="shared" ca="1" si="29"/>
        <v/>
      </c>
      <c r="AP82" s="276" t="str">
        <f t="shared" ca="1" si="29"/>
        <v/>
      </c>
      <c r="AQ82" s="276" t="str">
        <f t="shared" ca="1" si="29"/>
        <v/>
      </c>
      <c r="AR82" s="276" t="str">
        <f t="shared" ca="1" si="29"/>
        <v/>
      </c>
      <c r="AS82" s="276" t="str">
        <f t="shared" ca="1" si="29"/>
        <v/>
      </c>
      <c r="AT82" s="276" t="str">
        <f t="shared" ca="1" si="29"/>
        <v/>
      </c>
      <c r="AU82" s="276" t="str">
        <f t="shared" ca="1" si="29"/>
        <v/>
      </c>
      <c r="AV82" s="276" t="str">
        <f t="shared" ca="1" si="29"/>
        <v/>
      </c>
      <c r="AW82" s="276" t="str">
        <f t="shared" ca="1" si="29"/>
        <v/>
      </c>
      <c r="AX82" s="276" t="str">
        <f t="shared" ca="1" si="29"/>
        <v/>
      </c>
      <c r="AY82" s="276" t="str">
        <f t="shared" ca="1" si="29"/>
        <v/>
      </c>
      <c r="AZ82" s="276" t="str">
        <f t="shared" ca="1" si="29"/>
        <v/>
      </c>
      <c r="BA82" s="276" t="str">
        <f t="shared" ca="1" si="29"/>
        <v/>
      </c>
      <c r="BB82" s="276" t="str">
        <f t="shared" ca="1" si="29"/>
        <v/>
      </c>
      <c r="BC82" s="276" t="str">
        <f t="shared" ca="1" si="29"/>
        <v/>
      </c>
      <c r="BD82" s="276" t="str">
        <f t="shared" ca="1" si="29"/>
        <v/>
      </c>
      <c r="BE82" s="276" t="str">
        <f t="shared" ca="1" si="29"/>
        <v/>
      </c>
      <c r="BF82" s="276" t="str">
        <f t="shared" ca="1" si="29"/>
        <v/>
      </c>
      <c r="BG82" s="276" t="str">
        <f t="shared" ca="1" si="29"/>
        <v/>
      </c>
      <c r="BH82" s="276" t="str">
        <f t="shared" ca="1" si="29"/>
        <v/>
      </c>
      <c r="BI82" s="276" t="str">
        <f t="shared" ca="1" si="29"/>
        <v/>
      </c>
      <c r="BJ82" s="276" t="str">
        <f t="shared" ca="1" si="29"/>
        <v/>
      </c>
      <c r="BK82" s="276" t="str">
        <f t="shared" ca="1" si="29"/>
        <v/>
      </c>
      <c r="BL82" s="110"/>
      <c r="BM82" s="110"/>
      <c r="BN82" s="110"/>
      <c r="BO82" s="110"/>
      <c r="BP82" s="110"/>
      <c r="BQ82" s="110"/>
      <c r="BR82" s="110"/>
      <c r="BS82" s="110"/>
      <c r="BT82" s="110"/>
      <c r="BU82" s="110"/>
      <c r="BV82" s="110"/>
    </row>
    <row r="83" spans="1:74" customFormat="1" x14ac:dyDescent="0.2">
      <c r="A83" s="128"/>
      <c r="B83" s="113" t="str">
        <f t="shared" si="30"/>
        <v>BT</v>
      </c>
      <c r="C83" s="128"/>
      <c r="D83" s="128"/>
      <c r="E83" s="128"/>
      <c r="F83" s="268" t="str">
        <f t="shared" ca="1" si="31"/>
        <v/>
      </c>
      <c r="G83" s="284"/>
      <c r="H83" s="270"/>
      <c r="I83" s="135"/>
      <c r="J83" s="135"/>
      <c r="K83" s="135"/>
      <c r="L83" s="272"/>
      <c r="M83" s="126" t="s">
        <v>221</v>
      </c>
      <c r="N83" s="276" t="str">
        <f t="shared" ca="1" si="32"/>
        <v/>
      </c>
      <c r="O83" s="276" t="str">
        <f t="shared" ca="1" si="32"/>
        <v/>
      </c>
      <c r="P83" s="276" t="str">
        <f t="shared" ca="1" si="32"/>
        <v/>
      </c>
      <c r="Q83" s="276" t="str">
        <f t="shared" ca="1" si="32"/>
        <v/>
      </c>
      <c r="R83" s="276" t="str">
        <f t="shared" ca="1" si="32"/>
        <v/>
      </c>
      <c r="S83" s="276" t="str">
        <f t="shared" ca="1" si="32"/>
        <v/>
      </c>
      <c r="T83" s="276" t="str">
        <f t="shared" ca="1" si="32"/>
        <v/>
      </c>
      <c r="U83" s="276" t="str">
        <f t="shared" ca="1" si="32"/>
        <v/>
      </c>
      <c r="V83" s="276" t="str">
        <f t="shared" ca="1" si="32"/>
        <v/>
      </c>
      <c r="W83" s="276" t="str">
        <f t="shared" ca="1" si="32"/>
        <v/>
      </c>
      <c r="X83" s="276" t="str">
        <f t="shared" ca="1" si="32"/>
        <v/>
      </c>
      <c r="Y83" s="276" t="str">
        <f t="shared" ca="1" si="32"/>
        <v/>
      </c>
      <c r="Z83" s="276" t="str">
        <f t="shared" ca="1" si="32"/>
        <v/>
      </c>
      <c r="AA83" s="276" t="str">
        <f t="shared" ca="1" si="32"/>
        <v/>
      </c>
      <c r="AB83" s="276" t="str">
        <f t="shared" ca="1" si="32"/>
        <v/>
      </c>
      <c r="AC83" s="276" t="str">
        <f t="shared" ca="1" si="29"/>
        <v/>
      </c>
      <c r="AD83" s="276" t="str">
        <f t="shared" ca="1" si="29"/>
        <v/>
      </c>
      <c r="AE83" s="276" t="str">
        <f t="shared" ca="1" si="29"/>
        <v/>
      </c>
      <c r="AF83" s="276" t="str">
        <f t="shared" ca="1" si="29"/>
        <v/>
      </c>
      <c r="AG83" s="276" t="str">
        <f t="shared" ca="1" si="29"/>
        <v/>
      </c>
      <c r="AH83" s="276" t="str">
        <f t="shared" ca="1" si="29"/>
        <v/>
      </c>
      <c r="AI83" s="276" t="str">
        <f t="shared" ca="1" si="29"/>
        <v/>
      </c>
      <c r="AJ83" s="276" t="str">
        <f t="shared" ca="1" si="29"/>
        <v/>
      </c>
      <c r="AK83" s="276" t="str">
        <f t="shared" ca="1" si="29"/>
        <v/>
      </c>
      <c r="AL83" s="276" t="str">
        <f t="shared" ca="1" si="29"/>
        <v/>
      </c>
      <c r="AM83" s="276" t="str">
        <f t="shared" ca="1" si="29"/>
        <v/>
      </c>
      <c r="AN83" s="276" t="str">
        <f t="shared" ca="1" si="29"/>
        <v/>
      </c>
      <c r="AO83" s="276" t="str">
        <f t="shared" ca="1" si="29"/>
        <v/>
      </c>
      <c r="AP83" s="276" t="str">
        <f t="shared" ca="1" si="29"/>
        <v/>
      </c>
      <c r="AQ83" s="276" t="str">
        <f t="shared" ca="1" si="29"/>
        <v/>
      </c>
      <c r="AR83" s="276" t="str">
        <f t="shared" ca="1" si="29"/>
        <v/>
      </c>
      <c r="AS83" s="276" t="str">
        <f t="shared" ca="1" si="29"/>
        <v/>
      </c>
      <c r="AT83" s="276" t="str">
        <f t="shared" ca="1" si="29"/>
        <v/>
      </c>
      <c r="AU83" s="276" t="str">
        <f t="shared" ca="1" si="29"/>
        <v/>
      </c>
      <c r="AV83" s="276" t="str">
        <f t="shared" ca="1" si="29"/>
        <v/>
      </c>
      <c r="AW83" s="276" t="str">
        <f t="shared" ca="1" si="29"/>
        <v/>
      </c>
      <c r="AX83" s="276" t="str">
        <f t="shared" ca="1" si="29"/>
        <v/>
      </c>
      <c r="AY83" s="276" t="str">
        <f t="shared" ca="1" si="29"/>
        <v/>
      </c>
      <c r="AZ83" s="276" t="str">
        <f t="shared" ca="1" si="29"/>
        <v/>
      </c>
      <c r="BA83" s="276" t="str">
        <f t="shared" ca="1" si="29"/>
        <v/>
      </c>
      <c r="BB83" s="276" t="str">
        <f t="shared" ca="1" si="29"/>
        <v/>
      </c>
      <c r="BC83" s="276" t="str">
        <f t="shared" ca="1" si="29"/>
        <v/>
      </c>
      <c r="BD83" s="276" t="str">
        <f t="shared" ca="1" si="29"/>
        <v/>
      </c>
      <c r="BE83" s="276" t="str">
        <f t="shared" ca="1" si="29"/>
        <v/>
      </c>
      <c r="BF83" s="276" t="str">
        <f t="shared" ca="1" si="29"/>
        <v/>
      </c>
      <c r="BG83" s="276" t="str">
        <f t="shared" ca="1" si="29"/>
        <v/>
      </c>
      <c r="BH83" s="276" t="str">
        <f t="shared" ca="1" si="29"/>
        <v/>
      </c>
      <c r="BI83" s="276" t="str">
        <f t="shared" ca="1" si="29"/>
        <v/>
      </c>
      <c r="BJ83" s="276" t="str">
        <f t="shared" ca="1" si="29"/>
        <v/>
      </c>
      <c r="BK83" s="276" t="str">
        <f t="shared" ca="1" si="29"/>
        <v/>
      </c>
      <c r="BL83" s="110"/>
      <c r="BM83" s="110"/>
      <c r="BN83" s="110"/>
      <c r="BO83" s="110"/>
      <c r="BP83" s="110"/>
      <c r="BQ83" s="110"/>
      <c r="BR83" s="110"/>
      <c r="BS83" s="110"/>
      <c r="BT83" s="110"/>
      <c r="BU83" s="110"/>
      <c r="BV83" s="110"/>
    </row>
    <row r="84" spans="1:74" customFormat="1" x14ac:dyDescent="0.2">
      <c r="A84" s="128"/>
      <c r="B84" s="113" t="str">
        <f t="shared" si="30"/>
        <v>BU</v>
      </c>
      <c r="C84" s="128"/>
      <c r="D84" s="128"/>
      <c r="E84" s="128"/>
      <c r="F84" s="268" t="str">
        <f t="shared" ca="1" si="31"/>
        <v/>
      </c>
      <c r="G84" s="284"/>
      <c r="H84" s="270"/>
      <c r="I84" s="135"/>
      <c r="J84" s="135"/>
      <c r="K84" s="135"/>
      <c r="L84" s="272"/>
      <c r="M84" s="126" t="s">
        <v>221</v>
      </c>
      <c r="N84" s="276" t="str">
        <f t="shared" ca="1" si="32"/>
        <v/>
      </c>
      <c r="O84" s="276" t="str">
        <f t="shared" ca="1" si="32"/>
        <v/>
      </c>
      <c r="P84" s="276" t="str">
        <f t="shared" ca="1" si="32"/>
        <v/>
      </c>
      <c r="Q84" s="276" t="str">
        <f t="shared" ca="1" si="32"/>
        <v/>
      </c>
      <c r="R84" s="276" t="str">
        <f t="shared" ca="1" si="32"/>
        <v/>
      </c>
      <c r="S84" s="276" t="str">
        <f t="shared" ca="1" si="32"/>
        <v/>
      </c>
      <c r="T84" s="276" t="str">
        <f t="shared" ca="1" si="32"/>
        <v/>
      </c>
      <c r="U84" s="276" t="str">
        <f t="shared" ca="1" si="32"/>
        <v/>
      </c>
      <c r="V84" s="276" t="str">
        <f t="shared" ca="1" si="32"/>
        <v/>
      </c>
      <c r="W84" s="276" t="str">
        <f t="shared" ca="1" si="32"/>
        <v/>
      </c>
      <c r="X84" s="276" t="str">
        <f t="shared" ca="1" si="32"/>
        <v/>
      </c>
      <c r="Y84" s="276" t="str">
        <f t="shared" ca="1" si="32"/>
        <v/>
      </c>
      <c r="Z84" s="276" t="str">
        <f t="shared" ca="1" si="32"/>
        <v/>
      </c>
      <c r="AA84" s="276" t="str">
        <f t="shared" ca="1" si="32"/>
        <v/>
      </c>
      <c r="AB84" s="276" t="str">
        <f t="shared" ca="1" si="32"/>
        <v/>
      </c>
      <c r="AC84" s="276" t="str">
        <f t="shared" ca="1" si="29"/>
        <v/>
      </c>
      <c r="AD84" s="276" t="str">
        <f t="shared" ca="1" si="29"/>
        <v/>
      </c>
      <c r="AE84" s="276" t="str">
        <f t="shared" ca="1" si="29"/>
        <v/>
      </c>
      <c r="AF84" s="276" t="str">
        <f t="shared" ca="1" si="29"/>
        <v/>
      </c>
      <c r="AG84" s="276" t="str">
        <f t="shared" ca="1" si="29"/>
        <v/>
      </c>
      <c r="AH84" s="276" t="str">
        <f t="shared" ca="1" si="29"/>
        <v/>
      </c>
      <c r="AI84" s="276" t="str">
        <f t="shared" ca="1" si="29"/>
        <v/>
      </c>
      <c r="AJ84" s="276" t="str">
        <f t="shared" ca="1" si="29"/>
        <v/>
      </c>
      <c r="AK84" s="276" t="str">
        <f t="shared" ca="1" si="29"/>
        <v/>
      </c>
      <c r="AL84" s="276" t="str">
        <f t="shared" ca="1" si="29"/>
        <v/>
      </c>
      <c r="AM84" s="276" t="str">
        <f t="shared" ca="1" si="29"/>
        <v/>
      </c>
      <c r="AN84" s="276" t="str">
        <f t="shared" ca="1" si="29"/>
        <v/>
      </c>
      <c r="AO84" s="276" t="str">
        <f t="shared" ca="1" si="29"/>
        <v/>
      </c>
      <c r="AP84" s="276" t="str">
        <f t="shared" ca="1" si="29"/>
        <v/>
      </c>
      <c r="AQ84" s="276" t="str">
        <f t="shared" ca="1" si="29"/>
        <v/>
      </c>
      <c r="AR84" s="276" t="str">
        <f t="shared" ca="1" si="29"/>
        <v/>
      </c>
      <c r="AS84" s="276" t="str">
        <f t="shared" ca="1" si="29"/>
        <v/>
      </c>
      <c r="AT84" s="276" t="str">
        <f t="shared" ca="1" si="29"/>
        <v/>
      </c>
      <c r="AU84" s="276" t="str">
        <f t="shared" ca="1" si="29"/>
        <v/>
      </c>
      <c r="AV84" s="276" t="str">
        <f t="shared" ca="1" si="29"/>
        <v/>
      </c>
      <c r="AW84" s="276" t="str">
        <f t="shared" ca="1" si="29"/>
        <v/>
      </c>
      <c r="AX84" s="276" t="str">
        <f t="shared" ca="1" si="29"/>
        <v/>
      </c>
      <c r="AY84" s="276" t="str">
        <f t="shared" ca="1" si="29"/>
        <v/>
      </c>
      <c r="AZ84" s="276" t="str">
        <f t="shared" ca="1" si="29"/>
        <v/>
      </c>
      <c r="BA84" s="276" t="str">
        <f t="shared" ca="1" si="29"/>
        <v/>
      </c>
      <c r="BB84" s="276" t="str">
        <f t="shared" ca="1" si="29"/>
        <v/>
      </c>
      <c r="BC84" s="276" t="str">
        <f t="shared" ca="1" si="29"/>
        <v/>
      </c>
      <c r="BD84" s="276" t="str">
        <f t="shared" ca="1" si="29"/>
        <v/>
      </c>
      <c r="BE84" s="276" t="str">
        <f t="shared" ca="1" si="29"/>
        <v/>
      </c>
      <c r="BF84" s="276" t="str">
        <f t="shared" ca="1" si="29"/>
        <v/>
      </c>
      <c r="BG84" s="276" t="str">
        <f t="shared" ca="1" si="29"/>
        <v/>
      </c>
      <c r="BH84" s="276" t="str">
        <f t="shared" ca="1" si="29"/>
        <v/>
      </c>
      <c r="BI84" s="276" t="str">
        <f t="shared" ca="1" si="29"/>
        <v/>
      </c>
      <c r="BJ84" s="276" t="str">
        <f t="shared" ca="1" si="29"/>
        <v/>
      </c>
      <c r="BK84" s="276" t="str">
        <f t="shared" ca="1" si="29"/>
        <v/>
      </c>
      <c r="BL84" s="110"/>
      <c r="BM84" s="110"/>
      <c r="BN84" s="110"/>
      <c r="BO84" s="110"/>
      <c r="BP84" s="110"/>
      <c r="BQ84" s="110"/>
      <c r="BR84" s="110"/>
      <c r="BS84" s="110"/>
      <c r="BT84" s="110"/>
      <c r="BU84" s="110"/>
      <c r="BV84" s="110"/>
    </row>
    <row r="85" spans="1:74" customFormat="1" x14ac:dyDescent="0.2">
      <c r="A85" s="128"/>
      <c r="B85" s="113" t="str">
        <f t="shared" si="30"/>
        <v>BV</v>
      </c>
      <c r="C85" s="128"/>
      <c r="D85" s="128"/>
      <c r="E85" s="128"/>
      <c r="F85" s="268" t="str">
        <f t="shared" ca="1" si="31"/>
        <v/>
      </c>
      <c r="G85" s="284"/>
      <c r="H85" s="270"/>
      <c r="I85" s="135"/>
      <c r="J85" s="135"/>
      <c r="K85" s="135"/>
      <c r="L85" s="272"/>
      <c r="M85" s="126" t="s">
        <v>221</v>
      </c>
      <c r="N85" s="276" t="str">
        <f t="shared" ca="1" si="32"/>
        <v/>
      </c>
      <c r="O85" s="276" t="str">
        <f t="shared" ca="1" si="32"/>
        <v/>
      </c>
      <c r="P85" s="276" t="str">
        <f t="shared" ca="1" si="32"/>
        <v/>
      </c>
      <c r="Q85" s="276" t="str">
        <f t="shared" ca="1" si="32"/>
        <v/>
      </c>
      <c r="R85" s="276" t="str">
        <f t="shared" ca="1" si="32"/>
        <v/>
      </c>
      <c r="S85" s="276" t="str">
        <f t="shared" ca="1" si="32"/>
        <v/>
      </c>
      <c r="T85" s="276" t="str">
        <f t="shared" ca="1" si="32"/>
        <v/>
      </c>
      <c r="U85" s="276" t="str">
        <f t="shared" ca="1" si="32"/>
        <v/>
      </c>
      <c r="V85" s="276" t="str">
        <f t="shared" ca="1" si="32"/>
        <v/>
      </c>
      <c r="W85" s="276" t="str">
        <f t="shared" ca="1" si="32"/>
        <v/>
      </c>
      <c r="X85" s="276" t="str">
        <f t="shared" ca="1" si="32"/>
        <v/>
      </c>
      <c r="Y85" s="276" t="str">
        <f t="shared" ca="1" si="32"/>
        <v/>
      </c>
      <c r="Z85" s="276" t="str">
        <f t="shared" ca="1" si="32"/>
        <v/>
      </c>
      <c r="AA85" s="276" t="str">
        <f t="shared" ca="1" si="32"/>
        <v/>
      </c>
      <c r="AB85" s="276" t="str">
        <f t="shared" ca="1" si="32"/>
        <v/>
      </c>
      <c r="AC85" s="276" t="str">
        <f t="shared" ca="1" si="29"/>
        <v/>
      </c>
      <c r="AD85" s="276" t="str">
        <f t="shared" ca="1" si="29"/>
        <v/>
      </c>
      <c r="AE85" s="276" t="str">
        <f t="shared" ca="1" si="29"/>
        <v/>
      </c>
      <c r="AF85" s="276" t="str">
        <f t="shared" ca="1" si="29"/>
        <v/>
      </c>
      <c r="AG85" s="276" t="str">
        <f t="shared" ca="1" si="29"/>
        <v/>
      </c>
      <c r="AH85" s="276" t="str">
        <f t="shared" ca="1" si="29"/>
        <v/>
      </c>
      <c r="AI85" s="276" t="str">
        <f t="shared" ca="1" si="29"/>
        <v/>
      </c>
      <c r="AJ85" s="276" t="str">
        <f t="shared" ca="1" si="29"/>
        <v/>
      </c>
      <c r="AK85" s="276" t="str">
        <f t="shared" ca="1" si="29"/>
        <v/>
      </c>
      <c r="AL85" s="276" t="str">
        <f t="shared" ca="1" si="29"/>
        <v/>
      </c>
      <c r="AM85" s="276" t="str">
        <f t="shared" ca="1" si="29"/>
        <v/>
      </c>
      <c r="AN85" s="276" t="str">
        <f t="shared" ca="1" si="29"/>
        <v/>
      </c>
      <c r="AO85" s="276" t="str">
        <f t="shared" ca="1" si="29"/>
        <v/>
      </c>
      <c r="AP85" s="276" t="str">
        <f t="shared" ca="1" si="29"/>
        <v/>
      </c>
      <c r="AQ85" s="276" t="str">
        <f t="shared" ca="1" si="29"/>
        <v/>
      </c>
      <c r="AR85" s="276" t="str">
        <f t="shared" ca="1" si="29"/>
        <v/>
      </c>
      <c r="AS85" s="276" t="str">
        <f t="shared" ca="1" si="29"/>
        <v/>
      </c>
      <c r="AT85" s="276" t="str">
        <f t="shared" ca="1" si="29"/>
        <v/>
      </c>
      <c r="AU85" s="276" t="str">
        <f t="shared" ca="1" si="29"/>
        <v/>
      </c>
      <c r="AV85" s="276" t="str">
        <f t="shared" ca="1" si="29"/>
        <v/>
      </c>
      <c r="AW85" s="276" t="str">
        <f t="shared" ca="1" si="29"/>
        <v/>
      </c>
      <c r="AX85" s="276" t="str">
        <f t="shared" ca="1" si="29"/>
        <v/>
      </c>
      <c r="AY85" s="276" t="str">
        <f t="shared" ca="1" si="29"/>
        <v/>
      </c>
      <c r="AZ85" s="276" t="str">
        <f t="shared" ca="1" si="29"/>
        <v/>
      </c>
      <c r="BA85" s="276" t="str">
        <f t="shared" ca="1" si="29"/>
        <v/>
      </c>
      <c r="BB85" s="276" t="str">
        <f t="shared" ca="1" si="29"/>
        <v/>
      </c>
      <c r="BC85" s="276" t="str">
        <f t="shared" ca="1" si="29"/>
        <v/>
      </c>
      <c r="BD85" s="276" t="str">
        <f t="shared" ca="1" si="29"/>
        <v/>
      </c>
      <c r="BE85" s="276" t="str">
        <f t="shared" ca="1" si="29"/>
        <v/>
      </c>
      <c r="BF85" s="276" t="str">
        <f t="shared" ca="1" si="29"/>
        <v/>
      </c>
      <c r="BG85" s="276" t="str">
        <f t="shared" ca="1" si="29"/>
        <v/>
      </c>
      <c r="BH85" s="276" t="str">
        <f t="shared" ca="1" si="29"/>
        <v/>
      </c>
      <c r="BI85" s="276" t="str">
        <f t="shared" ca="1" si="29"/>
        <v/>
      </c>
      <c r="BJ85" s="276" t="str">
        <f t="shared" ca="1" si="29"/>
        <v/>
      </c>
      <c r="BK85" s="276" t="str">
        <f t="shared" ca="1" si="29"/>
        <v/>
      </c>
      <c r="BL85" s="110"/>
      <c r="BM85" s="110"/>
      <c r="BN85" s="110"/>
      <c r="BO85" s="110"/>
      <c r="BP85" s="110"/>
      <c r="BQ85" s="110"/>
      <c r="BR85" s="110"/>
      <c r="BS85" s="110"/>
      <c r="BT85" s="110"/>
      <c r="BU85" s="110"/>
      <c r="BV85" s="110"/>
    </row>
    <row r="86" spans="1:74" customFormat="1" x14ac:dyDescent="0.2">
      <c r="A86" s="128"/>
      <c r="B86" s="113" t="str">
        <f t="shared" si="30"/>
        <v>BW</v>
      </c>
      <c r="C86" s="128"/>
      <c r="D86" s="128"/>
      <c r="E86" s="128"/>
      <c r="F86" s="277" t="str">
        <f t="shared" ca="1" si="31"/>
        <v/>
      </c>
      <c r="G86" s="285"/>
      <c r="H86" s="278"/>
      <c r="I86" s="279"/>
      <c r="J86" s="279"/>
      <c r="K86" s="279"/>
      <c r="L86" s="280"/>
      <c r="M86" s="286" t="s">
        <v>221</v>
      </c>
      <c r="N86" s="287" t="str">
        <f t="shared" ca="1" si="32"/>
        <v/>
      </c>
      <c r="O86" s="287" t="str">
        <f t="shared" ca="1" si="32"/>
        <v/>
      </c>
      <c r="P86" s="287" t="str">
        <f t="shared" ca="1" si="32"/>
        <v/>
      </c>
      <c r="Q86" s="287" t="str">
        <f t="shared" ca="1" si="32"/>
        <v/>
      </c>
      <c r="R86" s="287" t="str">
        <f t="shared" ca="1" si="32"/>
        <v/>
      </c>
      <c r="S86" s="287" t="str">
        <f t="shared" ca="1" si="32"/>
        <v/>
      </c>
      <c r="T86" s="287" t="str">
        <f t="shared" ca="1" si="32"/>
        <v/>
      </c>
      <c r="U86" s="287" t="str">
        <f t="shared" ca="1" si="32"/>
        <v/>
      </c>
      <c r="V86" s="287" t="str">
        <f t="shared" ca="1" si="32"/>
        <v/>
      </c>
      <c r="W86" s="287" t="str">
        <f t="shared" ca="1" si="32"/>
        <v/>
      </c>
      <c r="X86" s="287" t="str">
        <f t="shared" ca="1" si="32"/>
        <v/>
      </c>
      <c r="Y86" s="287" t="str">
        <f t="shared" ca="1" si="32"/>
        <v/>
      </c>
      <c r="Z86" s="287" t="str">
        <f t="shared" ca="1" si="32"/>
        <v/>
      </c>
      <c r="AA86" s="287" t="str">
        <f t="shared" ca="1" si="32"/>
        <v/>
      </c>
      <c r="AB86" s="287" t="str">
        <f t="shared" ca="1" si="32"/>
        <v/>
      </c>
      <c r="AC86" s="287" t="str">
        <f t="shared" ca="1" si="29"/>
        <v/>
      </c>
      <c r="AD86" s="287" t="str">
        <f t="shared" ca="1" si="29"/>
        <v/>
      </c>
      <c r="AE86" s="287" t="str">
        <f t="shared" ca="1" si="29"/>
        <v/>
      </c>
      <c r="AF86" s="287" t="str">
        <f t="shared" ca="1" si="29"/>
        <v/>
      </c>
      <c r="AG86" s="287" t="str">
        <f t="shared" ca="1" si="29"/>
        <v/>
      </c>
      <c r="AH86" s="287" t="str">
        <f t="shared" ca="1" si="29"/>
        <v/>
      </c>
      <c r="AI86" s="287" t="str">
        <f t="shared" ca="1" si="29"/>
        <v/>
      </c>
      <c r="AJ86" s="287" t="str">
        <f t="shared" ca="1" si="29"/>
        <v/>
      </c>
      <c r="AK86" s="287" t="str">
        <f t="shared" ca="1" si="29"/>
        <v/>
      </c>
      <c r="AL86" s="287" t="str">
        <f t="shared" ca="1" si="29"/>
        <v/>
      </c>
      <c r="AM86" s="287" t="str">
        <f t="shared" ca="1" si="29"/>
        <v/>
      </c>
      <c r="AN86" s="287" t="str">
        <f t="shared" ca="1" si="29"/>
        <v/>
      </c>
      <c r="AO86" s="287" t="str">
        <f t="shared" ca="1" si="29"/>
        <v/>
      </c>
      <c r="AP86" s="287" t="str">
        <f t="shared" ca="1" si="29"/>
        <v/>
      </c>
      <c r="AQ86" s="287" t="str">
        <f t="shared" ca="1" si="29"/>
        <v/>
      </c>
      <c r="AR86" s="287" t="str">
        <f t="shared" ca="1" si="29"/>
        <v/>
      </c>
      <c r="AS86" s="287" t="str">
        <f t="shared" ca="1" si="29"/>
        <v/>
      </c>
      <c r="AT86" s="287" t="str">
        <f t="shared" ca="1" si="29"/>
        <v/>
      </c>
      <c r="AU86" s="287" t="str">
        <f t="shared" ca="1" si="29"/>
        <v/>
      </c>
      <c r="AV86" s="287" t="str">
        <f t="shared" ca="1" si="29"/>
        <v/>
      </c>
      <c r="AW86" s="287" t="str">
        <f t="shared" ca="1" si="29"/>
        <v/>
      </c>
      <c r="AX86" s="287" t="str">
        <f t="shared" ca="1" si="29"/>
        <v/>
      </c>
      <c r="AY86" s="287" t="str">
        <f t="shared" ca="1" si="29"/>
        <v/>
      </c>
      <c r="AZ86" s="287" t="str">
        <f t="shared" ca="1" si="29"/>
        <v/>
      </c>
      <c r="BA86" s="287" t="str">
        <f t="shared" ca="1" si="29"/>
        <v/>
      </c>
      <c r="BB86" s="287" t="str">
        <f t="shared" ca="1" si="29"/>
        <v/>
      </c>
      <c r="BC86" s="287" t="str">
        <f t="shared" ca="1" si="29"/>
        <v/>
      </c>
      <c r="BD86" s="287" t="str">
        <f t="shared" ca="1" si="29"/>
        <v/>
      </c>
      <c r="BE86" s="287" t="str">
        <f t="shared" ca="1" si="29"/>
        <v/>
      </c>
      <c r="BF86" s="287" t="str">
        <f t="shared" ca="1" si="29"/>
        <v/>
      </c>
      <c r="BG86" s="287" t="str">
        <f t="shared" ca="1" si="29"/>
        <v/>
      </c>
      <c r="BH86" s="287" t="str">
        <f t="shared" ca="1" si="29"/>
        <v/>
      </c>
      <c r="BI86" s="287" t="str">
        <f t="shared" ca="1" si="29"/>
        <v/>
      </c>
      <c r="BJ86" s="287" t="str">
        <f t="shared" ca="1" si="29"/>
        <v/>
      </c>
      <c r="BK86" s="287" t="str">
        <f t="shared" ca="1" si="29"/>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374</v>
      </c>
      <c r="C1" t="s">
        <v>377</v>
      </c>
      <c r="D1" t="s">
        <v>378</v>
      </c>
      <c r="E1" t="s">
        <v>379</v>
      </c>
      <c r="F1" t="s">
        <v>380</v>
      </c>
      <c r="G1" t="s">
        <v>381</v>
      </c>
      <c r="H1" t="s">
        <v>382</v>
      </c>
      <c r="I1" t="s">
        <v>374</v>
      </c>
      <c r="J1" t="s">
        <v>383</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303</v>
      </c>
      <c r="D3" s="158" t="s">
        <v>304</v>
      </c>
      <c r="E3" s="158" t="s">
        <v>305</v>
      </c>
      <c r="F3" s="158" t="s">
        <v>306</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activeCell="D3" sqref="D3"/>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264</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6"/>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477</v>
      </c>
    </row>
    <row r="2" spans="1:4" x14ac:dyDescent="0.2">
      <c r="A2" t="s">
        <v>476</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573</v>
      </c>
      <c r="B1" s="191" t="s">
        <v>574</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1"/>
  <sheetViews>
    <sheetView workbookViewId="0"/>
  </sheetViews>
  <sheetFormatPr defaultRowHeight="12.75" x14ac:dyDescent="0.2"/>
  <cols>
    <col min="1" max="1" width="13.140625" bestFit="1" customWidth="1"/>
    <col min="2" max="2" width="4.140625" customWidth="1"/>
    <col min="3" max="3" width="15.42578125" customWidth="1"/>
  </cols>
  <sheetData>
    <row r="1" spans="1:2" x14ac:dyDescent="0.2">
      <c r="A1" t="s">
        <v>576</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15" t="s">
        <v>222</v>
      </c>
      <c r="F3" s="110"/>
      <c r="G3" s="110"/>
      <c r="H3" s="110"/>
      <c r="I3" s="110"/>
      <c r="J3" s="110"/>
    </row>
    <row r="4" spans="1:34" ht="12.75" customHeight="1" x14ac:dyDescent="0.2">
      <c r="A4" s="110"/>
      <c r="B4" s="110"/>
      <c r="C4" s="110"/>
      <c r="D4" s="110"/>
      <c r="E4" s="415"/>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267</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268</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271</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269</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270</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489</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2" t="s">
        <v>409</v>
      </c>
      <c r="C5" s="232" t="s">
        <v>410</v>
      </c>
      <c r="D5" s="232" t="s">
        <v>411</v>
      </c>
      <c r="E5" s="232" t="s">
        <v>412</v>
      </c>
      <c r="F5" s="232" t="s">
        <v>413</v>
      </c>
      <c r="G5" s="232" t="s">
        <v>414</v>
      </c>
      <c r="H5" s="232" t="s">
        <v>415</v>
      </c>
      <c r="I5" s="232" t="s">
        <v>416</v>
      </c>
      <c r="J5" s="232" t="s">
        <v>417</v>
      </c>
      <c r="K5" s="232" t="s">
        <v>418</v>
      </c>
      <c r="L5" s="232" t="s">
        <v>419</v>
      </c>
      <c r="M5" s="232" t="s">
        <v>420</v>
      </c>
    </row>
    <row r="6" spans="1:38" x14ac:dyDescent="0.2">
      <c r="A6" t="s">
        <v>48</v>
      </c>
      <c r="B6" s="232" t="s">
        <v>427</v>
      </c>
      <c r="C6" s="232" t="s">
        <v>428</v>
      </c>
      <c r="D6" s="232" t="s">
        <v>429</v>
      </c>
      <c r="E6" s="232" t="s">
        <v>430</v>
      </c>
      <c r="F6" s="232" t="s">
        <v>431</v>
      </c>
      <c r="G6" s="232" t="s">
        <v>432</v>
      </c>
      <c r="H6" s="232" t="s">
        <v>433</v>
      </c>
      <c r="I6" s="232" t="s">
        <v>434</v>
      </c>
      <c r="J6" s="232" t="s">
        <v>435</v>
      </c>
      <c r="K6" s="232" t="s">
        <v>436</v>
      </c>
      <c r="L6" s="232" t="s">
        <v>437</v>
      </c>
      <c r="M6" s="232" t="s">
        <v>438</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2" t="s">
        <v>421</v>
      </c>
      <c r="C8" s="232" t="s">
        <v>422</v>
      </c>
      <c r="D8" t="s">
        <v>423</v>
      </c>
      <c r="E8" t="s">
        <v>424</v>
      </c>
      <c r="F8" t="s">
        <v>425</v>
      </c>
      <c r="G8" t="s">
        <v>426</v>
      </c>
      <c r="H8" t="s">
        <v>449</v>
      </c>
      <c r="I8" t="s">
        <v>450</v>
      </c>
      <c r="J8" t="s">
        <v>451</v>
      </c>
      <c r="K8" t="s">
        <v>452</v>
      </c>
      <c r="L8" t="s">
        <v>453</v>
      </c>
      <c r="M8" t="s">
        <v>454</v>
      </c>
      <c r="N8" t="s">
        <v>455</v>
      </c>
      <c r="O8" s="232" t="s">
        <v>456</v>
      </c>
      <c r="P8" s="232" t="s">
        <v>457</v>
      </c>
      <c r="Q8" s="232"/>
      <c r="R8" s="232"/>
      <c r="S8" s="232"/>
      <c r="T8" s="232"/>
      <c r="U8" s="232"/>
      <c r="V8" s="232"/>
      <c r="W8" s="232"/>
      <c r="X8" s="232"/>
      <c r="Y8" s="232"/>
      <c r="Z8" s="232"/>
      <c r="AA8" s="232"/>
      <c r="AB8" s="232"/>
      <c r="AC8" s="232"/>
      <c r="AD8" s="232"/>
      <c r="AE8" s="232"/>
      <c r="AF8" s="232"/>
      <c r="AG8" s="232"/>
      <c r="AH8" s="232"/>
      <c r="AI8" s="232"/>
      <c r="AJ8" s="232"/>
      <c r="AK8" s="232"/>
      <c r="AL8" s="232"/>
    </row>
    <row r="9" spans="1:38" x14ac:dyDescent="0.2">
      <c r="A9" t="s">
        <v>51</v>
      </c>
      <c r="B9" s="232" t="s">
        <v>439</v>
      </c>
      <c r="C9" s="232" t="s">
        <v>440</v>
      </c>
      <c r="D9" t="s">
        <v>441</v>
      </c>
      <c r="E9" t="s">
        <v>442</v>
      </c>
      <c r="F9" t="s">
        <v>443</v>
      </c>
      <c r="G9" t="s">
        <v>444</v>
      </c>
      <c r="H9" t="s">
        <v>458</v>
      </c>
      <c r="I9" t="s">
        <v>459</v>
      </c>
      <c r="J9" t="s">
        <v>460</v>
      </c>
      <c r="K9" t="s">
        <v>461</v>
      </c>
      <c r="L9" t="s">
        <v>462</v>
      </c>
      <c r="M9" t="s">
        <v>463</v>
      </c>
      <c r="N9" t="s">
        <v>464</v>
      </c>
      <c r="O9" s="232" t="s">
        <v>465</v>
      </c>
      <c r="P9" s="232" t="s">
        <v>466</v>
      </c>
      <c r="Q9" s="232"/>
      <c r="R9" s="232"/>
      <c r="S9" s="232"/>
      <c r="T9" s="232"/>
      <c r="U9" s="232"/>
      <c r="V9" s="232"/>
      <c r="W9" s="232"/>
      <c r="X9" s="232"/>
      <c r="Y9" s="232"/>
      <c r="Z9" s="232"/>
      <c r="AA9" s="232"/>
      <c r="AB9" s="232"/>
      <c r="AC9" s="232"/>
      <c r="AD9" s="232"/>
      <c r="AE9" s="232"/>
      <c r="AF9" s="232"/>
      <c r="AG9" s="232"/>
      <c r="AH9" s="232"/>
      <c r="AI9" s="232"/>
      <c r="AJ9" s="232"/>
      <c r="AK9" s="232"/>
      <c r="AL9" s="232"/>
    </row>
    <row r="10" spans="1:38" x14ac:dyDescent="0.2">
      <c r="A10" t="s">
        <v>52</v>
      </c>
      <c r="B10">
        <v>300</v>
      </c>
    </row>
    <row r="11" spans="1:38" x14ac:dyDescent="0.2">
      <c r="A11" t="s">
        <v>53</v>
      </c>
      <c r="B11" t="s">
        <v>421</v>
      </c>
    </row>
    <row r="12" spans="1:38" x14ac:dyDescent="0.2">
      <c r="A12" t="s">
        <v>54</v>
      </c>
      <c r="B12" t="s">
        <v>439</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9" x14ac:dyDescent="0.2">
      <c r="A101" t="s">
        <v>63</v>
      </c>
      <c r="B101" t="s">
        <v>64</v>
      </c>
      <c r="C101" t="s">
        <v>65</v>
      </c>
      <c r="D101" t="s">
        <v>244</v>
      </c>
      <c r="E101" t="s">
        <v>587</v>
      </c>
      <c r="F101" t="s">
        <v>557</v>
      </c>
      <c r="G101" t="s">
        <v>558</v>
      </c>
      <c r="H101" t="s">
        <v>588</v>
      </c>
      <c r="I101" t="s">
        <v>589</v>
      </c>
      <c r="J101" t="s">
        <v>590</v>
      </c>
      <c r="K101" t="s">
        <v>591</v>
      </c>
      <c r="L101" t="s">
        <v>592</v>
      </c>
      <c r="M101" t="s">
        <v>593</v>
      </c>
      <c r="N101" t="s">
        <v>594</v>
      </c>
      <c r="O101" t="s">
        <v>595</v>
      </c>
      <c r="P101" t="s">
        <v>596</v>
      </c>
      <c r="Q101" t="s">
        <v>597</v>
      </c>
      <c r="R101" t="s">
        <v>598</v>
      </c>
      <c r="S101" t="s">
        <v>599</v>
      </c>
      <c r="T101" t="s">
        <v>600</v>
      </c>
      <c r="U101" t="s">
        <v>601</v>
      </c>
      <c r="V101" t="s">
        <v>602</v>
      </c>
      <c r="W101" t="s">
        <v>603</v>
      </c>
      <c r="X101" t="s">
        <v>604</v>
      </c>
      <c r="Y101" t="s">
        <v>605</v>
      </c>
      <c r="Z101" t="s">
        <v>606</v>
      </c>
      <c r="AA101" t="s">
        <v>607</v>
      </c>
      <c r="AB101" t="s">
        <v>608</v>
      </c>
      <c r="AC101" t="s">
        <v>609</v>
      </c>
      <c r="AD101" t="s">
        <v>610</v>
      </c>
      <c r="AE101" t="s">
        <v>611</v>
      </c>
      <c r="AF101" t="s">
        <v>612</v>
      </c>
      <c r="AG101" t="s">
        <v>613</v>
      </c>
      <c r="AH101" t="s">
        <v>614</v>
      </c>
      <c r="AI101" t="s">
        <v>522</v>
      </c>
      <c r="AJ101" t="s">
        <v>615</v>
      </c>
      <c r="AK101" t="s">
        <v>616</v>
      </c>
      <c r="AL101" t="s">
        <v>617</v>
      </c>
      <c r="AM101" t="s">
        <v>618</v>
      </c>
      <c r="AN101" t="s">
        <v>619</v>
      </c>
      <c r="AO101" t="s">
        <v>620</v>
      </c>
      <c r="AP101" t="s">
        <v>621</v>
      </c>
      <c r="AQ101" t="s">
        <v>622</v>
      </c>
      <c r="AR101" t="s">
        <v>623</v>
      </c>
      <c r="AS101" t="s">
        <v>583</v>
      </c>
      <c r="AT101" t="s">
        <v>584</v>
      </c>
      <c r="AU101" t="s">
        <v>585</v>
      </c>
      <c r="AV101" t="s">
        <v>586</v>
      </c>
      <c r="AW101" t="s">
        <v>624</v>
      </c>
      <c r="AX101" t="s">
        <v>625</v>
      </c>
      <c r="AY101" t="s">
        <v>626</v>
      </c>
      <c r="AZ101" t="s">
        <v>627</v>
      </c>
      <c r="BA101" t="s">
        <v>628</v>
      </c>
      <c r="BB101" t="s">
        <v>629</v>
      </c>
      <c r="BC101" t="s">
        <v>630</v>
      </c>
      <c r="BD101" t="s">
        <v>631</v>
      </c>
      <c r="BE101" t="s">
        <v>632</v>
      </c>
      <c r="BF101" t="s">
        <v>633</v>
      </c>
      <c r="BG101" t="s">
        <v>634</v>
      </c>
      <c r="BH101" t="s">
        <v>635</v>
      </c>
      <c r="BI101" t="s">
        <v>636</v>
      </c>
      <c r="BJ101" t="s">
        <v>637</v>
      </c>
      <c r="BK101" t="s">
        <v>638</v>
      </c>
      <c r="BL101" t="s">
        <v>639</v>
      </c>
      <c r="BM101" t="s">
        <v>640</v>
      </c>
      <c r="BN101" t="s">
        <v>641</v>
      </c>
      <c r="BO101" t="s">
        <v>642</v>
      </c>
      <c r="BP101" t="s">
        <v>643</v>
      </c>
      <c r="BQ101" t="s">
        <v>644</v>
      </c>
    </row>
    <row r="102" spans="1:69" x14ac:dyDescent="0.2">
      <c r="A102">
        <v>2</v>
      </c>
      <c r="B102" t="s">
        <v>42</v>
      </c>
      <c r="C102">
        <v>40</v>
      </c>
      <c r="D102" t="s">
        <v>476</v>
      </c>
      <c r="E102">
        <v>1</v>
      </c>
      <c r="F102" t="s">
        <v>221</v>
      </c>
      <c r="G102" t="s">
        <v>221</v>
      </c>
      <c r="H102" t="s">
        <v>221</v>
      </c>
      <c r="I102" t="s">
        <v>221</v>
      </c>
      <c r="J102" t="s">
        <v>221</v>
      </c>
      <c r="K102" t="s">
        <v>221</v>
      </c>
      <c r="L102" t="s">
        <v>221</v>
      </c>
      <c r="M102" t="s">
        <v>221</v>
      </c>
      <c r="N102" t="s">
        <v>221</v>
      </c>
      <c r="O102" t="s">
        <v>221</v>
      </c>
      <c r="P102" t="s">
        <v>221</v>
      </c>
      <c r="Q102" t="s">
        <v>221</v>
      </c>
      <c r="R102" t="s">
        <v>221</v>
      </c>
      <c r="S102" t="s">
        <v>221</v>
      </c>
      <c r="T102" t="s">
        <v>221</v>
      </c>
      <c r="U102" t="s">
        <v>221</v>
      </c>
      <c r="V102" t="s">
        <v>221</v>
      </c>
      <c r="W102" t="s">
        <v>221</v>
      </c>
      <c r="X102" t="s">
        <v>221</v>
      </c>
      <c r="Y102" t="s">
        <v>221</v>
      </c>
      <c r="Z102" t="s">
        <v>221</v>
      </c>
      <c r="AA102" t="s">
        <v>221</v>
      </c>
      <c r="AB102" t="s">
        <v>221</v>
      </c>
      <c r="AC102" t="s">
        <v>221</v>
      </c>
      <c r="AD102" t="s">
        <v>221</v>
      </c>
      <c r="AE102" t="s">
        <v>221</v>
      </c>
      <c r="AF102" t="s">
        <v>221</v>
      </c>
      <c r="AG102" t="s">
        <v>221</v>
      </c>
      <c r="AH102" t="s">
        <v>221</v>
      </c>
      <c r="AI102" t="s">
        <v>221</v>
      </c>
      <c r="AJ102" t="s">
        <v>221</v>
      </c>
      <c r="AK102" t="s">
        <v>221</v>
      </c>
      <c r="AL102" t="s">
        <v>221</v>
      </c>
      <c r="AM102" t="s">
        <v>221</v>
      </c>
      <c r="AN102" t="s">
        <v>221</v>
      </c>
      <c r="AO102" t="s">
        <v>221</v>
      </c>
      <c r="AP102" t="s">
        <v>221</v>
      </c>
      <c r="AQ102" t="s">
        <v>221</v>
      </c>
      <c r="AR102" t="s">
        <v>221</v>
      </c>
      <c r="AS102" t="s">
        <v>221</v>
      </c>
      <c r="AT102" t="s">
        <v>221</v>
      </c>
      <c r="AU102" t="s">
        <v>221</v>
      </c>
      <c r="AV102" t="s">
        <v>221</v>
      </c>
      <c r="AW102" t="s">
        <v>221</v>
      </c>
      <c r="AX102" t="s">
        <v>221</v>
      </c>
      <c r="AY102" t="s">
        <v>221</v>
      </c>
      <c r="AZ102" t="s">
        <v>221</v>
      </c>
      <c r="BA102" t="s">
        <v>221</v>
      </c>
      <c r="BB102" t="s">
        <v>221</v>
      </c>
      <c r="BC102" t="s">
        <v>221</v>
      </c>
      <c r="BD102" t="s">
        <v>221</v>
      </c>
      <c r="BE102" t="s">
        <v>221</v>
      </c>
      <c r="BF102" t="s">
        <v>221</v>
      </c>
      <c r="BG102" t="s">
        <v>221</v>
      </c>
      <c r="BH102" t="s">
        <v>221</v>
      </c>
      <c r="BI102" t="s">
        <v>221</v>
      </c>
      <c r="BJ102" t="s">
        <v>221</v>
      </c>
      <c r="BK102" t="s">
        <v>221</v>
      </c>
      <c r="BL102" t="s">
        <v>221</v>
      </c>
      <c r="BM102" t="s">
        <v>221</v>
      </c>
      <c r="BN102" t="s">
        <v>221</v>
      </c>
      <c r="BO102" t="s">
        <v>221</v>
      </c>
      <c r="BP102" t="s">
        <v>221</v>
      </c>
      <c r="BQ102" t="s">
        <v>221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467</v>
      </c>
      <c r="C1" t="s">
        <v>2</v>
      </c>
      <c r="D1" t="s">
        <v>150</v>
      </c>
      <c r="E1" t="s">
        <v>468</v>
      </c>
      <c r="F1" t="s">
        <v>469</v>
      </c>
    </row>
    <row r="2" spans="1:7" x14ac:dyDescent="0.2">
      <c r="A2" t="s">
        <v>213</v>
      </c>
      <c r="B2" t="s">
        <v>470</v>
      </c>
    </row>
    <row r="3" spans="1:7" x14ac:dyDescent="0.2">
      <c r="A3" t="s">
        <v>42</v>
      </c>
      <c r="B3">
        <v>340</v>
      </c>
      <c r="C3" t="s">
        <v>471</v>
      </c>
      <c r="D3">
        <v>3</v>
      </c>
      <c r="E3" t="s">
        <v>472</v>
      </c>
      <c r="F3" t="s">
        <v>473</v>
      </c>
      <c r="G3" t="s">
        <v>474</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2013-08-05T07:47:02Z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